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Walle/Desktop/MirServer180v2/Mud2/DB/"/>
    </mc:Choice>
  </mc:AlternateContent>
  <xr:revisionPtr revIDLastSave="0" documentId="13_ncr:1_{F25C7D74-650E-A94D-9C4B-3AA7A3A07347}" xr6:coauthVersionLast="47" xr6:coauthVersionMax="47" xr10:uidLastSave="{00000000-0000-0000-0000-000000000000}"/>
  <bookViews>
    <workbookView xWindow="0" yWindow="500" windowWidth="21620" windowHeight="16480" xr2:uid="{00000000-000D-0000-FFFF-FFFF00000000}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Magic!$AR$1:$AR$264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B245" i="2"/>
  <c r="J245" i="2" s="1"/>
  <c r="W245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45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<sst xmlns="http://schemas.openxmlformats.org/spreadsheetml/2006/main" count="16559" uniqueCount="2392">
  <si>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</si>
  <si>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</si>
  <si>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</si>
  <si>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</si>
  <si>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</si>
  <si>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</si>
  <si>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</si>
  <si>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</si>
  <si>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</si>
  <si>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</si>
  <si>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</si>
  <si>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</si>
  <si>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</si>
  <si>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</si>
  <si>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</si>
  <si>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</si>
  <si>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</si>
  <si>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</si>
  <si>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</si>
  <si>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</si>
  <si>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</si>
  <si>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</si>
  <si>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</si>
  <si>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</si>
  <si>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</si>
  <si>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</si>
  <si>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</si>
  <si>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</si>
  <si>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</si>
  <si>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</si>
  <si>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</si>
  <si>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</si>
  <si>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</si>
  <si>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</si>
  <si>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</si>
  <si>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</si>
  <si>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</si>
  <si>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</si>
  <si>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</si>
  <si>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</si>
  <si>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</si>
  <si>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</si>
  <si>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</si>
  <si>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</si>
  <si>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</si>
  <si>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</si>
  <si>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</si>
  <si>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</si>
  <si>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</si>
  <si>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</si>
  <si>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</si>
  <si>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</si>
  <si>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</si>
  <si>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</si>
  <si>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</si>
  <si>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</si>
  <si>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</si>
  <si>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</si>
  <si>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</si>
  <si>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</si>
  <si>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</si>
  <si>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</si>
  <si>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</si>
  <si>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</si>
  <si>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</si>
  <si>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</si>
  <si>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</si>
  <si>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</si>
  <si>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</si>
  <si>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</si>
  <si>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</si>
  <si>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</si>
  <si>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</si>
  <si>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</si>
  <si>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</si>
  <si>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</si>
  <si>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</si>
  <si>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</si>
  <si>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</si>
  <si>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</si>
  <si>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</si>
  <si>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</si>
  <si>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</si>
  <si>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</si>
  <si>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</si>
  <si>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</si>
  <si>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</si>
  <si>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</si>
  <si>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</si>
  <si>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</si>
  <si>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</si>
  <si>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</si>
  <si>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</si>
  <si>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</si>
  <si>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</si>
  <si>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</si>
  <si>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</si>
  <si>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</si>
  <si>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</si>
  <si>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</si>
  <si>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</si>
  <si>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</si>
  <si>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</si>
  <si>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</si>
  <si>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</si>
  <si>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</si>
  <si>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</si>
  <si>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</si>
  <si>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</si>
  <si>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</si>
  <si>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</si>
  <si>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</si>
  <si>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</si>
  <si>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</si>
  <si>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</si>
  <si>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</si>
  <si>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</si>
  <si>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</si>
  <si>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</si>
  <si>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</si>
  <si>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</si>
  <si>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</si>
  <si>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</si>
  <si>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</si>
  <si>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</si>
  <si>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</si>
  <si>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</si>
  <si>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</si>
  <si>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</si>
  <si>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</si>
  <si>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</si>
  <si>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</si>
  <si>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</si>
  <si>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</si>
  <si>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</si>
  <si>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</si>
  <si>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</si>
  <si>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</si>
  <si>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</si>
  <si>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</si>
  <si>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</si>
  <si>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</si>
  <si>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</si>
  <si>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</si>
  <si>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</si>
  <si>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</si>
  <si>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</si>
  <si>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</si>
  <si>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</si>
  <si>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</si>
  <si>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</si>
  <si>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</si>
  <si>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</si>
  <si>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</si>
  <si>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</si>
  <si>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</si>
  <si>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</si>
  <si>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</si>
  <si>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</si>
  <si>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</si>
  <si>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</si>
  <si>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</si>
  <si>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</si>
  <si>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</si>
  <si>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</si>
  <si>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</si>
  <si>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</si>
  <si>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</si>
  <si>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</si>
  <si>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</si>
  <si>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</si>
  <si>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</si>
  <si>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</si>
  <si>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</si>
  <si>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</si>
  <si>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</si>
  <si>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</si>
  <si>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</si>
  <si>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</si>
  <si>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</si>
  <si>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</si>
  <si>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</si>
  <si>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</si>
  <si>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</si>
  <si>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</si>
  <si>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</si>
  <si>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</si>
  <si>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</si>
  <si>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</si>
  <si>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</si>
  <si>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</si>
  <si>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</si>
  <si>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</si>
  <si>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</si>
  <si>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</si>
  <si>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</si>
  <si>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</si>
  <si>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</si>
  <si>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</si>
  <si>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</si>
  <si>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</si>
  <si>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</si>
  <si>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</si>
  <si>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</si>
  <si>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</si>
  <si>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</si>
  <si>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</si>
  <si>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</si>
  <si>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</si>
  <si>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</si>
  <si>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</si>
  <si>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</si>
  <si>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</si>
  <si>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</si>
  <si>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</si>
  <si>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</si>
  <si>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</si>
  <si>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</si>
  <si>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</si>
  <si>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</si>
  <si>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</si>
  <si>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</si>
  <si>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</si>
  <si>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</si>
  <si>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</si>
  <si>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</si>
  <si>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</si>
  <si>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</si>
  <si>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</si>
  <si>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</si>
  <si>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</si>
  <si>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</si>
  <si>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</si>
  <si>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</si>
  <si>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</si>
  <si>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</si>
  <si>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</si>
  <si>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</si>
  <si>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</si>
  <si>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</si>
  <si>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</si>
  <si>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</si>
  <si>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</si>
  <si>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</si>
  <si>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</si>
  <si>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</si>
  <si>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</si>
  <si>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</si>
  <si>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</si>
  <si>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</si>
  <si>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</si>
  <si>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</si>
  <si>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</si>
  <si>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</si>
  <si>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</si>
  <si>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</si>
  <si>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</si>
  <si>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</si>
  <si>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</si>
  <si>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</si>
  <si>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</si>
  <si>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</si>
  <si>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</si>
  <si>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</si>
  <si>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</si>
  <si>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</si>
  <si>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</si>
  <si>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</si>
  <si>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</si>
  <si>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</si>
  <si>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</si>
  <si>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</si>
  <si>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</si>
  <si>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</si>
  <si>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</si>
  <si>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</si>
  <si>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</si>
  <si>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</si>
  <si>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</si>
  <si>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</si>
  <si>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</si>
  <si>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</si>
  <si>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</si>
  <si>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</si>
  <si>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</si>
  <si>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</si>
  <si>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</si>
  <si>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</si>
  <si>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</si>
  <si>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</si>
  <si>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</si>
  <si>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</si>
  <si>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</si>
  <si>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</si>
  <si>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</si>
  <si>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</si>
  <si>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</si>
  <si>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</si>
  <si>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</si>
  <si>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</si>
  <si>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</si>
  <si>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</si>
  <si>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</si>
  <si>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</si>
  <si>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</si>
  <si>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</si>
  <si>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</si>
  <si>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</si>
  <si>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</si>
  <si>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</si>
  <si>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</si>
  <si>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</si>
  <si>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</si>
  <si>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</si>
  <si>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</si>
  <si>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</si>
  <si>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</si>
  <si>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</si>
  <si>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</si>
  <si>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</si>
  <si>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</si>
  <si>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</si>
  <si>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</si>
  <si>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</si>
  <si>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</si>
  <si>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</si>
  <si>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</si>
  <si>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</si>
  <si>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</si>
  <si>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</si>
  <si>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</si>
  <si>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</si>
  <si>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</si>
  <si>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</si>
  <si>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</si>
  <si>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</si>
  <si>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</si>
  <si>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</si>
  <si>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</si>
  <si>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</si>
  <si>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</si>
  <si>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</si>
  <si>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</si>
  <si>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</si>
  <si>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</si>
  <si>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</si>
  <si>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</si>
  <si>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</si>
  <si>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</si>
  <si>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</si>
  <si>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</si>
  <si>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</si>
  <si>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</si>
  <si>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</si>
  <si>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</si>
  <si>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</si>
  <si>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</si>
  <si>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</si>
  <si>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</si>
  <si>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</si>
  <si>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</si>
  <si>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</si>
  <si>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</si>
  <si>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</si>
  <si>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</si>
  <si>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</si>
  <si>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</si>
  <si>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</si>
  <si>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</si>
  <si>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</si>
  <si>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</si>
  <si>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</si>
  <si>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</si>
  <si>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</si>
  <si>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</si>
  <si>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</si>
  <si>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</si>
  <si>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</si>
  <si>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</si>
  <si>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</si>
  <si>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</si>
  <si>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</si>
  <si>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</si>
  <si>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</si>
  <si>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</si>
  <si>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</si>
  <si>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</si>
  <si>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</si>
  <si>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</si>
  <si>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</si>
  <si>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</si>
  <si>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</si>
  <si>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</si>
  <si>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</si>
  <si>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</si>
  <si>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</si>
  <si>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</si>
  <si>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</si>
  <si>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</si>
  <si>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</si>
  <si>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</si>
  <si>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</si>
  <si>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</si>
  <si>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</si>
  <si>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</si>
  <si>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</si>
  <si>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</si>
  <si>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</si>
  <si>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</si>
  <si>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</si>
  <si>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</si>
  <si>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</si>
  <si>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</si>
  <si>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</si>
  <si>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</si>
  <si>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</si>
  <si>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</si>
  <si>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</si>
  <si>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</si>
  <si>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</si>
  <si>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</si>
  <si>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</si>
  <si>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</si>
  <si>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</si>
  <si>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</si>
  <si>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</si>
  <si>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</si>
  <si>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</si>
  <si>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</si>
  <si>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</si>
  <si>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</si>
  <si>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</si>
  <si>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</si>
  <si>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</si>
  <si>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</si>
  <si>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</si>
  <si>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</si>
  <si>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</si>
  <si>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</si>
  <si>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</si>
  <si>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</si>
  <si>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</si>
  <si>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</si>
  <si>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</si>
  <si>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</si>
  <si>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</si>
  <si>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</si>
  <si>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</si>
  <si>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</si>
  <si>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</si>
  <si>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</si>
  <si>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</si>
  <si>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</si>
  <si>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</si>
  <si>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</si>
  <si>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</si>
  <si>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</si>
  <si>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</si>
  <si>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</si>
  <si>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</si>
  <si>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</si>
  <si>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</si>
  <si>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</si>
  <si>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</si>
  <si>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</si>
  <si>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</si>
  <si>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</si>
  <si>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</si>
  <si>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</si>
  <si>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</si>
  <si>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</si>
  <si>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</si>
  <si>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</si>
  <si>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</si>
  <si>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</si>
  <si>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</si>
  <si>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</si>
  <si>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</si>
  <si>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</si>
  <si>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</si>
  <si>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</si>
  <si>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</si>
  <si>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</si>
  <si>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</si>
  <si>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</si>
  <si>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</si>
  <si>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</si>
  <si>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</si>
  <si>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</si>
  <si>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</si>
  <si>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</si>
  <si>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</si>
  <si>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</si>
  <si>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</si>
  <si>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</si>
  <si>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</si>
  <si>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</si>
  <si>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</si>
  <si>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</si>
  <si>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</si>
  <si>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</si>
  <si>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</si>
  <si>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</si>
  <si>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</si>
  <si>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</si>
  <si>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</si>
  <si>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</si>
  <si>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</si>
  <si>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</si>
  <si>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</si>
  <si>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</si>
  <si>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</si>
  <si>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</si>
  <si>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</si>
  <si>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</si>
  <si>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</si>
  <si>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</si>
  <si>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</si>
  <si>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</si>
  <si>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</si>
  <si>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</si>
  <si>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</si>
  <si>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</si>
  <si>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</si>
  <si>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</si>
  <si>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</si>
  <si>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</si>
  <si>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</si>
  <si>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</si>
  <si>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</si>
  <si>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</si>
  <si>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</si>
  <si>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</si>
  <si>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</si>
  <si>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</si>
  <si>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</si>
  <si>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</si>
  <si>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</si>
  <si>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</si>
  <si>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</si>
  <si>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</si>
  <si>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</si>
  <si>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</si>
  <si>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</si>
  <si>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</si>
  <si>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</si>
  <si>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</si>
  <si>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</si>
  <si>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</si>
  <si>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</si>
  <si>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</si>
  <si>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</si>
  <si>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</si>
  <si>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</si>
  <si>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</si>
  <si>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</si>
  <si>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</si>
  <si>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</si>
  <si>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</si>
  <si>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</si>
  <si>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</si>
  <si>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</si>
  <si>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</si>
  <si>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</si>
  <si>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</si>
  <si>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</si>
  <si>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</si>
  <si>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</si>
  <si>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</si>
  <si>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</si>
  <si>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</si>
  <si>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</si>
  <si>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</si>
  <si>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</si>
  <si>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</si>
  <si>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</si>
  <si>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</si>
  <si>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</si>
  <si>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</si>
  <si>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</si>
  <si>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</si>
  <si>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</si>
  <si>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</si>
  <si>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</si>
  <si>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</si>
  <si>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</si>
  <si>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</si>
  <si>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</si>
  <si>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</si>
  <si>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</si>
  <si>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</si>
  <si>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</si>
  <si>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</si>
  <si>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</si>
  <si>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</si>
  <si>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</si>
  <si>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</si>
  <si>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</si>
  <si>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</si>
  <si>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</si>
  <si>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</si>
  <si>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</si>
  <si>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</si>
  <si>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</si>
  <si>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</si>
  <si>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</si>
  <si>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</si>
  <si>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</si>
  <si>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</si>
  <si>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</si>
  <si>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</si>
  <si>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</si>
  <si>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</si>
  <si>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</si>
  <si>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</si>
  <si>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</si>
  <si>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</si>
  <si>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</si>
  <si>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</si>
  <si>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</si>
  <si>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</si>
  <si>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</si>
  <si>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</si>
  <si>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</si>
  <si>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</si>
  <si>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</si>
  <si>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</si>
  <si>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</si>
  <si>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</si>
  <si>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</si>
  <si>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</si>
  <si>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</si>
  <si>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</si>
  <si>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</si>
  <si>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</si>
  <si>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</si>
  <si>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</si>
  <si>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</si>
  <si>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</si>
  <si>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</si>
  <si>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</si>
  <si>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</si>
  <si>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</si>
  <si>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</si>
  <si>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</si>
  <si>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</si>
  <si>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</si>
  <si>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</si>
  <si>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</si>
  <si>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</si>
  <si>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</si>
  <si>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</si>
  <si>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</si>
  <si>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</si>
  <si>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</si>
  <si>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</si>
  <si>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</si>
  <si>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</si>
  <si>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</si>
  <si>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</si>
  <si>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</si>
  <si>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</si>
  <si>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</si>
  <si>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</si>
  <si>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</si>
  <si>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</si>
  <si>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</si>
  <si>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</si>
  <si>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</si>
  <si>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</si>
  <si>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</si>
  <si>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</si>
  <si>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</si>
  <si>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</si>
  <si>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</si>
  <si>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</si>
  <si>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</si>
  <si>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</si>
  <si>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</si>
  <si>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</si>
  <si>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</si>
  <si>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</si>
  <si>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</si>
  <si>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</si>
  <si>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</si>
  <si>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</si>
  <si>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</si>
  <si>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</si>
  <si>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</si>
  <si>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</si>
  <si>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</si>
  <si>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</si>
  <si>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</si>
  <si>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</si>
  <si>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</si>
  <si>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</si>
  <si>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</si>
  <si>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</si>
  <si>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</si>
  <si>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</si>
  <si>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</si>
  <si>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</si>
  <si>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</si>
  <si>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</si>
  <si>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</si>
  <si>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</si>
  <si>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</si>
  <si>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</si>
  <si>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</si>
  <si>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</si>
  <si>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</si>
  <si>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</si>
  <si>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</si>
  <si>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</si>
  <si>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</si>
  <si>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</si>
  <si>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</si>
  <si>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</si>
  <si>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</si>
  <si>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</si>
  <si>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</si>
  <si>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</si>
  <si>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</si>
  <si>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</si>
  <si>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</si>
  <si>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</si>
  <si>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</si>
  <si>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</si>
  <si>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</si>
  <si>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</si>
  <si>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</si>
  <si>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</si>
  <si>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</si>
  <si>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</si>
  <si>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</si>
  <si>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</si>
  <si>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</si>
  <si>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</si>
  <si>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</si>
  <si>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</si>
  <si>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</si>
  <si>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</si>
  <si>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</si>
  <si>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</si>
  <si>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</si>
  <si>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</si>
  <si>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</si>
  <si>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</si>
  <si>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</si>
  <si>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</si>
  <si>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</si>
  <si>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</si>
  <si>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</si>
  <si>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</si>
  <si>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</si>
  <si>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</si>
  <si>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</si>
  <si>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</si>
  <si>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</si>
  <si>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</si>
  <si>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</si>
  <si>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</si>
  <si>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</si>
  <si>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</si>
  <si>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</si>
  <si>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</si>
  <si>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</si>
  <si>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</si>
  <si>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</si>
  <si>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</si>
  <si>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</si>
  <si>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</si>
  <si>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</si>
  <si>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</si>
  <si>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</si>
  <si>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</si>
  <si>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</si>
  <si>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</si>
  <si>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</si>
  <si>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</si>
  <si>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</si>
  <si>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</si>
  <si>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</si>
  <si>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</si>
  <si>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</si>
  <si>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</si>
  <si>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</si>
  <si>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</si>
  <si>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</si>
  <si>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</si>
  <si>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</si>
  <si>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</si>
  <si>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</si>
  <si>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</si>
  <si>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</si>
  <si>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</si>
  <si>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</si>
  <si>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</si>
  <si>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</si>
  <si>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</si>
  <si>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</si>
  <si>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</si>
  <si>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</si>
  <si>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</si>
  <si>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</si>
  <si>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</si>
  <si>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</si>
  <si>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</si>
  <si>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</si>
  <si>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</si>
  <si>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</si>
  <si>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</si>
  <si>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</si>
  <si>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</si>
  <si>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</si>
  <si>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</si>
  <si>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</si>
  <si>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</si>
  <si>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</si>
  <si>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</si>
  <si>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</si>
  <si>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</si>
  <si>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</si>
  <si>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</si>
  <si>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</si>
  <si>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</si>
  <si>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</si>
  <si>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</si>
  <si>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</si>
  <si>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</si>
  <si>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</si>
  <si>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</si>
  <si>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</si>
  <si>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</si>
  <si>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</si>
  <si>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</si>
  <si>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</si>
  <si>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</si>
  <si>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</si>
  <si>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</si>
  <si>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</si>
  <si>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</si>
  <si>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</si>
  <si>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</si>
  <si>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</si>
  <si>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</si>
  <si>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</si>
  <si>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</si>
  <si>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</si>
  <si>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</si>
  <si>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</si>
  <si>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</si>
  <si>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</si>
  <si>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</si>
  <si>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</si>
  <si>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</si>
  <si>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</si>
  <si>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</si>
  <si>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</si>
  <si>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</si>
  <si>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</si>
  <si>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</si>
  <si>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</si>
  <si>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</si>
  <si>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</si>
  <si>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</si>
  <si>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</si>
  <si>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</si>
  <si>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</si>
  <si>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</si>
  <si>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</si>
  <si>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</si>
  <si>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</si>
  <si>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</si>
  <si>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</si>
  <si>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</si>
  <si>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</si>
  <si>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</si>
  <si>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</si>
  <si>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</si>
  <si>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</si>
  <si>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</si>
  <si>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</si>
  <si>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</si>
  <si>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</si>
  <si>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</si>
  <si>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</si>
  <si>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</si>
  <si>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</si>
  <si>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</si>
  <si>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</si>
  <si>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</si>
  <si>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</si>
  <si>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</si>
  <si>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</si>
  <si>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</si>
  <si>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</si>
  <si>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</si>
  <si>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</si>
  <si>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</si>
  <si>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</si>
  <si>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</si>
  <si>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</si>
  <si>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</si>
  <si>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</si>
  <si>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</si>
  <si>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</si>
  <si>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</si>
  <si>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</si>
  <si>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</si>
  <si>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</si>
  <si>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</si>
  <si>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</si>
  <si>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</si>
  <si>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</si>
  <si>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</si>
  <si>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</si>
  <si>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</si>
  <si>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</si>
  <si>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</si>
  <si>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</si>
  <si>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</si>
  <si>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</si>
  <si>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</si>
  <si>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</si>
  <si>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</si>
  <si>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</si>
  <si>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</si>
  <si>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</si>
  <si>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</si>
  <si>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</si>
  <si>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</si>
  <si>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</si>
  <si>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</si>
  <si>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</si>
  <si>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</si>
  <si>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</si>
  <si>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</si>
  <si>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</si>
  <si>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</si>
  <si>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</si>
  <si>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</si>
  <si>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</si>
  <si>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</si>
  <si>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</si>
  <si>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</si>
  <si>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</si>
  <si>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</si>
  <si>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</si>
  <si>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</si>
  <si>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</si>
  <si>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</si>
  <si>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</si>
  <si>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</si>
  <si>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</si>
  <si>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</si>
  <si>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</si>
  <si>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</si>
  <si>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</si>
  <si>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</si>
  <si>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</si>
  <si>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</si>
  <si>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</si>
  <si>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</si>
  <si>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</si>
  <si>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</si>
  <si>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</si>
  <si>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</si>
  <si>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</si>
  <si>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</si>
  <si>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</si>
  <si>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</si>
  <si>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</si>
  <si>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</si>
  <si>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</si>
  <si>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</si>
  <si>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</si>
  <si>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</si>
  <si>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</si>
  <si>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</si>
  <si>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</si>
  <si>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</si>
  <si>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</si>
  <si>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</si>
  <si>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</si>
  <si>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</si>
  <si>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</si>
  <si>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</si>
  <si>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</si>
  <si>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</si>
  <si>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</si>
  <si>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</si>
  <si>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</si>
  <si>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</si>
  <si>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</si>
  <si>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</si>
  <si>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</si>
  <si>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</si>
  <si>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</si>
  <si>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</si>
  <si>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</si>
  <si>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</si>
  <si>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</si>
  <si>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</si>
  <si>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</si>
  <si>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</si>
  <si>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</si>
  <si>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</si>
  <si>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</si>
  <si>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</si>
  <si>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</si>
  <si>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</si>
  <si>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</si>
  <si>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</si>
  <si>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</si>
  <si>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</si>
  <si>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</si>
  <si>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</si>
  <si>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</si>
  <si>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</si>
  <si>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</si>
  <si>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</si>
  <si>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</si>
  <si>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</si>
  <si>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</si>
  <si>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</si>
  <si>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</si>
  <si>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</si>
  <si>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</si>
  <si>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</si>
  <si>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</si>
  <si>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</si>
  <si>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</si>
  <si>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</si>
  <si>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</si>
  <si>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</si>
  <si>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</si>
  <si>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</si>
  <si>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</si>
  <si>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</si>
  <si>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</si>
  <si>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</si>
  <si>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</si>
  <si>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</si>
  <si>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</si>
  <si>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</si>
  <si>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</si>
  <si>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</si>
  <si>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</si>
  <si>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</si>
  <si>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</si>
  <si>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</si>
  <si>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</si>
  <si>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</si>
  <si>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</si>
  <si>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</si>
  <si>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</si>
  <si>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</si>
  <si>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</si>
  <si>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</si>
  <si>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</si>
  <si>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</si>
  <si>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</si>
  <si>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</si>
  <si>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</si>
  <si>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</si>
  <si>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</si>
  <si>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</si>
  <si>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</si>
  <si>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</si>
  <si>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</si>
  <si>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</si>
  <si>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</si>
  <si>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</si>
  <si>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</si>
  <si>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</si>
  <si>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</si>
  <si>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</si>
  <si>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</si>
  <si>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</si>
  <si>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</si>
  <si>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</si>
  <si>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</si>
  <si>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</si>
  <si>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</si>
  <si>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</si>
  <si>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</si>
  <si>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</si>
  <si>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</si>
  <si>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</si>
  <si>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</si>
  <si>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</si>
  <si>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</si>
  <si>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</si>
  <si>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</si>
  <si>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</si>
  <si>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</si>
  <si>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</si>
  <si>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</si>
  <si>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</si>
  <si>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</si>
  <si>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</si>
  <si>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</si>
  <si>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</si>
  <si>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</si>
  <si>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</si>
  <si>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</si>
  <si>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</si>
  <si>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</si>
  <si>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</si>
  <si>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</si>
  <si>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</si>
  <si>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</si>
  <si>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</si>
  <si>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</si>
  <si>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</si>
  <si>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</si>
  <si>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</si>
  <si>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</si>
  <si>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</si>
  <si>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</si>
  <si>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</si>
  <si>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</si>
  <si>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</si>
  <si>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</si>
  <si>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</si>
  <si>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</si>
  <si>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</si>
  <si>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</si>
  <si>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</si>
  <si>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</si>
  <si>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</si>
  <si>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</si>
  <si>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</si>
  <si>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</si>
  <si>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</si>
  <si>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</si>
  <si>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</si>
  <si>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</si>
  <si>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</si>
  <si>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</si>
  <si>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</si>
  <si>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</si>
  <si>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</si>
  <si>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</si>
  <si>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</si>
  <si>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</si>
  <si>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</si>
  <si>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</si>
  <si>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</si>
  <si>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</si>
  <si>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</si>
  <si>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</si>
  <si>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</si>
  <si>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</si>
  <si>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</si>
  <si>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</si>
  <si>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</si>
  <si>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</si>
  <si>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</si>
  <si>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</si>
  <si>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</si>
  <si>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</si>
  <si>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</si>
  <si>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</si>
  <si>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</si>
  <si>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</si>
  <si>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</si>
  <si>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</si>
  <si>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</si>
  <si>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</si>
  <si>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</si>
  <si>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</si>
  <si>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</si>
  <si>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</si>
  <si>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</si>
  <si>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</si>
  <si>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</si>
  <si>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</si>
  <si>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</si>
  <si>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</si>
  <si>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</si>
  <si>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</si>
  <si>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</si>
  <si>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</si>
  <si>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</si>
  <si>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</si>
  <si>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</si>
  <si>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</si>
  <si>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</si>
  <si>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</si>
  <si>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</si>
  <si>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</si>
  <si>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</si>
  <si>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</si>
  <si>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</si>
  <si>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</si>
  <si>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</si>
  <si>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</si>
  <si>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</si>
  <si>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</si>
  <si>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</si>
  <si>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</si>
  <si>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</si>
  <si>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</si>
  <si>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</si>
  <si>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</si>
  <si>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</si>
  <si>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</si>
  <si>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</si>
  <si>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</si>
  <si>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</si>
  <si>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</si>
  <si>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</si>
  <si>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</si>
  <si>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</si>
  <si>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</si>
  <si>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预留技能1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</si>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</sst>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79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63"/>
  <sheetViews>
    <sheetView tabSelected="1" zoomScaleNormal="100" workbookViewId="0">
      <pane xSplit="3" ySplit="1" topLeftCell="F166" activePane="bottomRight" state="frozen"/>
      <selection pane="topRight" activeCell="D1" sqref="D1"/>
      <selection pane="bottomLeft" activeCell="A2" sqref="A2"/>
      <selection pane="bottomRight" activeCell="M196" sqref="M196:Q196"/>
    </sheetView>
  </sheetViews>
  <sheetFormatPr baseColWidth="10" defaultColWidth="11" defaultRowHeight="16"/>
  <cols>
    <col min="1" max="1" width="5" style="1" bestFit="1" customWidth="1"/>
    <col min="2" max="2" width="8.5" customWidth="1"/>
    <col min="3" max="3" width="19.1640625" customWidth="1"/>
    <col min="4" max="4" width="6.83203125" customWidth="1"/>
    <col min="5" max="5" width="5.5" customWidth="1"/>
    <col min="6" max="6" width="8" customWidth="1"/>
    <col min="7" max="8" width="9.6640625" customWidth="1"/>
    <col min="9" max="9" width="9.1640625" customWidth="1"/>
    <col min="10" max="10" width="7.5" customWidth="1"/>
    <col min="11" max="12" width="7.6640625" customWidth="1"/>
    <col min="13" max="13" width="9.33203125" customWidth="1"/>
    <col min="14" max="14" width="9.1640625" customWidth="1"/>
    <col min="16" max="16" width="8.5" customWidth="1"/>
    <col min="43" max="43" width="7.16406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 hidden="1">
      <c r="A2" s="1">
        <v>160</v>
      </c>
      <c r="B2">
        <v>1</v>
      </c>
      <c r="C2" t="s">
        <v>199</v>
      </c>
      <c r="D2">
        <v>1</v>
      </c>
      <c r="E2">
        <v>158</v>
      </c>
      <c r="F2">
        <v>4</v>
      </c>
      <c r="G2">
        <v>8</v>
      </c>
      <c r="H2">
        <v>8</v>
      </c>
      <c r="I2">
        <v>1</v>
      </c>
      <c r="J2">
        <v>2</v>
      </c>
      <c r="K2">
        <v>2</v>
      </c>
      <c r="L2">
        <v>1</v>
      </c>
      <c r="M2">
        <v>4</v>
      </c>
      <c r="N2">
        <v>2000</v>
      </c>
      <c r="O2">
        <v>11</v>
      </c>
      <c r="P2">
        <v>3000</v>
      </c>
      <c r="Q2">
        <v>16</v>
      </c>
      <c r="R2">
        <v>4000</v>
      </c>
      <c r="S2">
        <v>17</v>
      </c>
      <c r="T2">
        <v>5000</v>
      </c>
      <c r="U2">
        <v>18</v>
      </c>
      <c r="V2">
        <v>5000</v>
      </c>
      <c r="W2">
        <v>19</v>
      </c>
      <c r="X2">
        <v>5000</v>
      </c>
      <c r="Y2">
        <v>20</v>
      </c>
      <c r="Z2">
        <v>5000</v>
      </c>
      <c r="AA2">
        <v>22</v>
      </c>
      <c r="AB2">
        <v>5000</v>
      </c>
      <c r="AC2">
        <v>24</v>
      </c>
      <c r="AD2">
        <v>5000</v>
      </c>
      <c r="AE2">
        <v>26</v>
      </c>
      <c r="AF2">
        <v>5000</v>
      </c>
      <c r="AG2">
        <v>28</v>
      </c>
      <c r="AH2">
        <v>5000</v>
      </c>
      <c r="AI2">
        <v>5000</v>
      </c>
      <c r="AJ2">
        <v>5000</v>
      </c>
      <c r="AK2">
        <v>33</v>
      </c>
      <c r="AL2">
        <v>5000</v>
      </c>
      <c r="AM2">
        <v>36</v>
      </c>
      <c r="AN2">
        <v>5000</v>
      </c>
      <c r="AO2">
        <v>39</v>
      </c>
      <c r="AP2">
        <v>5000</v>
      </c>
      <c r="AQ2">
        <v>60</v>
      </c>
      <c r="AR2" t="s">
        <v>200</v>
      </c>
      <c r="AS2">
        <v>3</v>
      </c>
      <c r="AT2">
        <v>0</v>
      </c>
      <c r="AU2">
        <v>0</v>
      </c>
    </row>
    <row r="3" spans="1:47" s="4" customFormat="1" hidden="1">
      <c r="A3" s="1">
        <v>163</v>
      </c>
      <c r="B3">
        <v>7</v>
      </c>
      <c r="C3" t="s">
        <v>203</v>
      </c>
      <c r="D3">
        <v>0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2000</v>
      </c>
      <c r="O3">
        <v>8</v>
      </c>
      <c r="P3">
        <v>3000</v>
      </c>
      <c r="Q3">
        <v>17</v>
      </c>
      <c r="R3">
        <v>4000</v>
      </c>
      <c r="S3">
        <v>18</v>
      </c>
      <c r="T3">
        <v>5000</v>
      </c>
      <c r="U3">
        <v>19</v>
      </c>
      <c r="V3">
        <v>5000</v>
      </c>
      <c r="W3">
        <v>20</v>
      </c>
      <c r="X3">
        <v>5000</v>
      </c>
      <c r="Y3">
        <v>22</v>
      </c>
      <c r="Z3">
        <v>5000</v>
      </c>
      <c r="AA3">
        <v>24</v>
      </c>
      <c r="AB3">
        <v>5000</v>
      </c>
      <c r="AC3">
        <v>26</v>
      </c>
      <c r="AD3">
        <v>5000</v>
      </c>
      <c r="AE3">
        <v>28</v>
      </c>
      <c r="AF3">
        <v>5000</v>
      </c>
      <c r="AG3">
        <v>30</v>
      </c>
      <c r="AH3">
        <v>5000</v>
      </c>
      <c r="AI3">
        <v>5000</v>
      </c>
      <c r="AJ3">
        <v>5000</v>
      </c>
      <c r="AK3">
        <v>36</v>
      </c>
      <c r="AL3">
        <v>5000</v>
      </c>
      <c r="AM3">
        <v>39</v>
      </c>
      <c r="AN3">
        <v>5000</v>
      </c>
      <c r="AO3">
        <v>42</v>
      </c>
      <c r="AP3">
        <v>5000</v>
      </c>
      <c r="AQ3">
        <v>0</v>
      </c>
      <c r="AR3" t="s">
        <v>200</v>
      </c>
      <c r="AS3">
        <v>3</v>
      </c>
      <c r="AT3">
        <v>0</v>
      </c>
      <c r="AU3">
        <v>0</v>
      </c>
    </row>
    <row r="4" spans="1:47" s="4" customFormat="1">
      <c r="A4" s="1">
        <v>1</v>
      </c>
      <c r="B4" s="4">
        <v>1</v>
      </c>
      <c r="C4" s="4" t="s">
        <v>46</v>
      </c>
      <c r="D4" s="4">
        <v>1</v>
      </c>
      <c r="E4" s="4">
        <v>1</v>
      </c>
      <c r="F4" s="4">
        <v>4</v>
      </c>
      <c r="G4" s="4">
        <v>8</v>
      </c>
      <c r="H4" s="4">
        <v>8</v>
      </c>
      <c r="I4" s="4">
        <v>1</v>
      </c>
      <c r="J4" s="4">
        <v>2</v>
      </c>
      <c r="K4" s="4">
        <v>2</v>
      </c>
      <c r="L4" s="4">
        <v>1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v>17</v>
      </c>
      <c r="T4" s="4">
        <v>5000</v>
      </c>
      <c r="U4" s="4">
        <v>18</v>
      </c>
      <c r="V4" s="4">
        <v>5000</v>
      </c>
      <c r="W4" s="4">
        <v>19</v>
      </c>
      <c r="X4" s="4">
        <v>5000</v>
      </c>
      <c r="Y4" s="4">
        <v>20</v>
      </c>
      <c r="Z4" s="4">
        <v>5000</v>
      </c>
      <c r="AA4" s="4">
        <v>22</v>
      </c>
      <c r="AB4" s="4">
        <v>5000</v>
      </c>
      <c r="AC4" s="4">
        <v>24</v>
      </c>
      <c r="AD4" s="4">
        <v>5000</v>
      </c>
      <c r="AE4" s="4">
        <v>26</v>
      </c>
      <c r="AF4" s="4">
        <v>5000</v>
      </c>
      <c r="AG4" s="4">
        <v>28</v>
      </c>
      <c r="AH4" s="4">
        <v>5000</v>
      </c>
      <c r="AI4" s="4">
        <v>5000</v>
      </c>
      <c r="AJ4" s="4">
        <v>5000</v>
      </c>
      <c r="AK4" s="4">
        <v>33</v>
      </c>
      <c r="AL4" s="4">
        <v>5000</v>
      </c>
      <c r="AM4" s="4">
        <v>36</v>
      </c>
      <c r="AN4" s="4">
        <v>5000</v>
      </c>
      <c r="AO4" s="4">
        <v>39</v>
      </c>
      <c r="AP4" s="4">
        <v>5000</v>
      </c>
      <c r="AQ4" s="4">
        <v>60</v>
      </c>
      <c r="AS4" s="4">
        <v>3</v>
      </c>
      <c r="AT4" s="4">
        <v>0</v>
      </c>
      <c r="AU4" s="4">
        <v>0</v>
      </c>
    </row>
    <row r="5" spans="1:47" s="4" customFormat="1">
      <c r="A5" s="1">
        <v>2</v>
      </c>
      <c r="B5" s="4">
        <v>2</v>
      </c>
      <c r="C5" s="4" t="s">
        <v>47</v>
      </c>
      <c r="D5" s="4">
        <v>2</v>
      </c>
      <c r="E5" s="4">
        <v>2</v>
      </c>
      <c r="F5" s="4">
        <v>7</v>
      </c>
      <c r="G5" s="4">
        <v>14</v>
      </c>
      <c r="H5" s="4">
        <v>20</v>
      </c>
      <c r="I5" s="4">
        <v>0</v>
      </c>
      <c r="J5" s="4">
        <v>0</v>
      </c>
      <c r="K5" s="4">
        <v>0</v>
      </c>
      <c r="L5" s="4">
        <v>2</v>
      </c>
      <c r="M5" s="4">
        <v>7</v>
      </c>
      <c r="N5" s="4">
        <v>2000</v>
      </c>
      <c r="O5" s="4">
        <v>11</v>
      </c>
      <c r="P5" s="4">
        <v>3000</v>
      </c>
      <c r="Q5" s="4">
        <v>16</v>
      </c>
      <c r="R5" s="4">
        <v>4000</v>
      </c>
      <c r="S5" s="4">
        <v>17</v>
      </c>
      <c r="T5" s="4">
        <v>5000</v>
      </c>
      <c r="U5" s="4">
        <v>18</v>
      </c>
      <c r="V5" s="4">
        <v>5000</v>
      </c>
      <c r="W5" s="4">
        <v>19</v>
      </c>
      <c r="X5" s="4">
        <v>5000</v>
      </c>
      <c r="Y5" s="4">
        <v>20</v>
      </c>
      <c r="Z5" s="4">
        <v>5000</v>
      </c>
      <c r="AA5" s="4">
        <v>22</v>
      </c>
      <c r="AB5" s="4">
        <v>5000</v>
      </c>
      <c r="AC5" s="4">
        <v>24</v>
      </c>
      <c r="AD5" s="4">
        <v>5000</v>
      </c>
      <c r="AE5" s="4">
        <v>26</v>
      </c>
      <c r="AF5" s="4">
        <v>5000</v>
      </c>
      <c r="AG5" s="4">
        <v>28</v>
      </c>
      <c r="AH5" s="4">
        <v>5000</v>
      </c>
      <c r="AI5" s="4">
        <v>5000</v>
      </c>
      <c r="AJ5" s="4">
        <v>5000</v>
      </c>
      <c r="AK5" s="4">
        <v>33</v>
      </c>
      <c r="AL5" s="4">
        <v>5000</v>
      </c>
      <c r="AM5" s="4">
        <v>36</v>
      </c>
      <c r="AN5" s="4">
        <v>5000</v>
      </c>
      <c r="AO5" s="4">
        <v>39</v>
      </c>
      <c r="AP5" s="4">
        <v>5000</v>
      </c>
      <c r="AQ5" s="4">
        <v>60</v>
      </c>
      <c r="AS5" s="4">
        <v>3</v>
      </c>
      <c r="AT5" s="4">
        <v>0</v>
      </c>
      <c r="AU5" s="4">
        <v>0</v>
      </c>
    </row>
    <row r="6" spans="1:47" s="4" customFormat="1">
      <c r="A6" s="1">
        <v>3</v>
      </c>
      <c r="B6" s="4">
        <v>3</v>
      </c>
      <c r="C6" s="4" t="s">
        <v>48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7</v>
      </c>
      <c r="N6" s="4">
        <v>2000</v>
      </c>
      <c r="O6" s="4">
        <v>11</v>
      </c>
      <c r="P6" s="4">
        <v>3000</v>
      </c>
      <c r="Q6" s="4">
        <v>16</v>
      </c>
      <c r="R6" s="4">
        <v>4000</v>
      </c>
      <c r="S6" s="4">
        <v>17</v>
      </c>
      <c r="T6" s="4">
        <v>5000</v>
      </c>
      <c r="U6" s="4">
        <v>18</v>
      </c>
      <c r="V6" s="4">
        <v>5000</v>
      </c>
      <c r="W6" s="4">
        <v>19</v>
      </c>
      <c r="X6" s="4">
        <v>5000</v>
      </c>
      <c r="Y6" s="4">
        <v>20</v>
      </c>
      <c r="Z6" s="4">
        <v>5000</v>
      </c>
      <c r="AA6" s="4">
        <v>22</v>
      </c>
      <c r="AB6" s="4">
        <v>5000</v>
      </c>
      <c r="AC6" s="4">
        <v>24</v>
      </c>
      <c r="AD6" s="4">
        <v>5000</v>
      </c>
      <c r="AE6" s="4">
        <v>26</v>
      </c>
      <c r="AF6" s="4">
        <v>5000</v>
      </c>
      <c r="AG6" s="4">
        <v>28</v>
      </c>
      <c r="AH6" s="4">
        <v>5000</v>
      </c>
      <c r="AI6" s="4">
        <v>5000</v>
      </c>
      <c r="AJ6" s="4">
        <v>5000</v>
      </c>
      <c r="AK6" s="4">
        <v>33</v>
      </c>
      <c r="AL6" s="4">
        <v>5000</v>
      </c>
      <c r="AM6" s="4">
        <v>36</v>
      </c>
      <c r="AN6" s="4">
        <v>5000</v>
      </c>
      <c r="AO6" s="4">
        <v>39</v>
      </c>
      <c r="AP6" s="4">
        <v>5000</v>
      </c>
      <c r="AQ6" s="4">
        <v>0</v>
      </c>
      <c r="AS6" s="4">
        <v>3</v>
      </c>
      <c r="AT6" s="4">
        <v>0</v>
      </c>
      <c r="AU6" s="4">
        <v>0</v>
      </c>
    </row>
    <row r="7" spans="1:47" s="4" customFormat="1" hidden="1">
      <c r="A7" s="1">
        <v>90</v>
      </c>
      <c r="B7">
        <v>1</v>
      </c>
      <c r="C7" t="s">
        <v>130</v>
      </c>
      <c r="D7">
        <v>1</v>
      </c>
      <c r="E7">
        <v>1</v>
      </c>
      <c r="F7">
        <v>4</v>
      </c>
      <c r="G7">
        <v>8</v>
      </c>
      <c r="H7">
        <v>8</v>
      </c>
      <c r="I7">
        <v>1</v>
      </c>
      <c r="J7">
        <v>2</v>
      </c>
      <c r="K7">
        <v>2</v>
      </c>
      <c r="L7">
        <v>1</v>
      </c>
      <c r="M7">
        <v>7</v>
      </c>
      <c r="N7">
        <v>2000</v>
      </c>
      <c r="O7">
        <v>11</v>
      </c>
      <c r="P7">
        <v>3000</v>
      </c>
      <c r="Q7">
        <v>16</v>
      </c>
      <c r="R7">
        <v>4000</v>
      </c>
      <c r="S7">
        <v>17</v>
      </c>
      <c r="T7">
        <v>5000</v>
      </c>
      <c r="U7">
        <v>18</v>
      </c>
      <c r="V7">
        <v>5000</v>
      </c>
      <c r="W7">
        <v>19</v>
      </c>
      <c r="X7">
        <v>5000</v>
      </c>
      <c r="Y7">
        <v>20</v>
      </c>
      <c r="Z7">
        <v>5000</v>
      </c>
      <c r="AA7">
        <v>22</v>
      </c>
      <c r="AB7">
        <v>5000</v>
      </c>
      <c r="AC7">
        <v>24</v>
      </c>
      <c r="AD7">
        <v>5000</v>
      </c>
      <c r="AE7">
        <v>26</v>
      </c>
      <c r="AF7">
        <v>5000</v>
      </c>
      <c r="AG7">
        <v>28</v>
      </c>
      <c r="AH7">
        <v>5000</v>
      </c>
      <c r="AI7">
        <v>5000</v>
      </c>
      <c r="AJ7">
        <v>5000</v>
      </c>
      <c r="AK7">
        <v>33</v>
      </c>
      <c r="AL7">
        <v>5000</v>
      </c>
      <c r="AM7">
        <v>36</v>
      </c>
      <c r="AN7">
        <v>5000</v>
      </c>
      <c r="AO7">
        <v>39</v>
      </c>
      <c r="AP7">
        <v>5000</v>
      </c>
      <c r="AQ7">
        <v>60</v>
      </c>
      <c r="AR7" t="s">
        <v>131</v>
      </c>
      <c r="AS7">
        <v>3</v>
      </c>
      <c r="AT7">
        <v>0</v>
      </c>
      <c r="AU7">
        <v>0</v>
      </c>
    </row>
    <row r="8" spans="1:47" s="4" customFormat="1" hidden="1">
      <c r="A8" s="1">
        <v>91</v>
      </c>
      <c r="B8">
        <v>2</v>
      </c>
      <c r="C8" t="s">
        <v>132</v>
      </c>
      <c r="D8">
        <v>2</v>
      </c>
      <c r="E8">
        <v>2</v>
      </c>
      <c r="F8">
        <v>7</v>
      </c>
      <c r="G8">
        <v>14</v>
      </c>
      <c r="H8">
        <v>20</v>
      </c>
      <c r="I8">
        <v>0</v>
      </c>
      <c r="J8">
        <v>0</v>
      </c>
      <c r="K8">
        <v>0</v>
      </c>
      <c r="L8">
        <v>2</v>
      </c>
      <c r="M8">
        <v>7</v>
      </c>
      <c r="N8">
        <v>2000</v>
      </c>
      <c r="O8">
        <v>11</v>
      </c>
      <c r="P8">
        <v>3000</v>
      </c>
      <c r="Q8">
        <v>16</v>
      </c>
      <c r="R8">
        <v>4000</v>
      </c>
      <c r="S8">
        <v>17</v>
      </c>
      <c r="T8">
        <v>5000</v>
      </c>
      <c r="U8">
        <v>18</v>
      </c>
      <c r="V8">
        <v>5000</v>
      </c>
      <c r="W8">
        <v>19</v>
      </c>
      <c r="X8">
        <v>5000</v>
      </c>
      <c r="Y8">
        <v>20</v>
      </c>
      <c r="Z8">
        <v>5000</v>
      </c>
      <c r="AA8">
        <v>22</v>
      </c>
      <c r="AB8">
        <v>5000</v>
      </c>
      <c r="AC8">
        <v>24</v>
      </c>
      <c r="AD8">
        <v>5000</v>
      </c>
      <c r="AE8">
        <v>26</v>
      </c>
      <c r="AF8">
        <v>5000</v>
      </c>
      <c r="AG8">
        <v>28</v>
      </c>
      <c r="AH8">
        <v>5000</v>
      </c>
      <c r="AI8">
        <v>5000</v>
      </c>
      <c r="AJ8">
        <v>5000</v>
      </c>
      <c r="AK8">
        <v>33</v>
      </c>
      <c r="AL8">
        <v>5000</v>
      </c>
      <c r="AM8">
        <v>36</v>
      </c>
      <c r="AN8">
        <v>5000</v>
      </c>
      <c r="AO8">
        <v>39</v>
      </c>
      <c r="AP8">
        <v>5000</v>
      </c>
      <c r="AQ8">
        <v>40</v>
      </c>
      <c r="AR8" t="s">
        <v>131</v>
      </c>
      <c r="AS8">
        <v>3</v>
      </c>
      <c r="AT8">
        <v>0</v>
      </c>
      <c r="AU8">
        <v>0</v>
      </c>
    </row>
    <row r="9" spans="1:47" s="4" customFormat="1" hidden="1">
      <c r="A9" s="1">
        <v>92</v>
      </c>
      <c r="B9">
        <v>3</v>
      </c>
      <c r="C9" t="s">
        <v>133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2000</v>
      </c>
      <c r="O9">
        <v>11</v>
      </c>
      <c r="P9">
        <v>3000</v>
      </c>
      <c r="Q9">
        <v>16</v>
      </c>
      <c r="R9">
        <v>4000</v>
      </c>
      <c r="S9">
        <v>17</v>
      </c>
      <c r="T9">
        <v>5000</v>
      </c>
      <c r="U9">
        <v>18</v>
      </c>
      <c r="V9">
        <v>5000</v>
      </c>
      <c r="W9">
        <v>19</v>
      </c>
      <c r="X9">
        <v>5000</v>
      </c>
      <c r="Y9">
        <v>20</v>
      </c>
      <c r="Z9">
        <v>5000</v>
      </c>
      <c r="AA9">
        <v>22</v>
      </c>
      <c r="AB9">
        <v>5000</v>
      </c>
      <c r="AC9">
        <v>24</v>
      </c>
      <c r="AD9">
        <v>5000</v>
      </c>
      <c r="AE9">
        <v>26</v>
      </c>
      <c r="AF9">
        <v>5000</v>
      </c>
      <c r="AG9">
        <v>28</v>
      </c>
      <c r="AH9">
        <v>5000</v>
      </c>
      <c r="AI9">
        <v>5000</v>
      </c>
      <c r="AJ9">
        <v>5000</v>
      </c>
      <c r="AK9">
        <v>33</v>
      </c>
      <c r="AL9">
        <v>5000</v>
      </c>
      <c r="AM9">
        <v>36</v>
      </c>
      <c r="AN9">
        <v>5000</v>
      </c>
      <c r="AO9">
        <v>39</v>
      </c>
      <c r="AP9">
        <v>5000</v>
      </c>
      <c r="AQ9">
        <v>0</v>
      </c>
      <c r="AR9" t="s">
        <v>131</v>
      </c>
      <c r="AS9">
        <v>3</v>
      </c>
      <c r="AT9">
        <v>0</v>
      </c>
      <c r="AU9">
        <v>0</v>
      </c>
    </row>
    <row r="10" spans="1:47" s="4" customFormat="1">
      <c r="A10" s="1">
        <v>4</v>
      </c>
      <c r="B10" s="4">
        <v>4</v>
      </c>
      <c r="C10" s="4" t="s">
        <v>49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</v>
      </c>
      <c r="M10" s="4">
        <v>9</v>
      </c>
      <c r="N10" s="4">
        <v>2000</v>
      </c>
      <c r="O10" s="4">
        <v>13</v>
      </c>
      <c r="P10" s="4">
        <v>3000</v>
      </c>
      <c r="Q10" s="4">
        <v>19</v>
      </c>
      <c r="R10" s="4">
        <v>4000</v>
      </c>
      <c r="S10" s="4">
        <v>20</v>
      </c>
      <c r="T10" s="4">
        <v>5000</v>
      </c>
      <c r="U10" s="4">
        <v>22</v>
      </c>
      <c r="V10" s="4">
        <v>5000</v>
      </c>
      <c r="W10" s="4">
        <v>24</v>
      </c>
      <c r="X10" s="4">
        <v>5000</v>
      </c>
      <c r="Y10" s="4">
        <v>26</v>
      </c>
      <c r="Z10" s="4">
        <v>5000</v>
      </c>
      <c r="AA10" s="4">
        <v>28</v>
      </c>
      <c r="AB10" s="4">
        <v>5000</v>
      </c>
      <c r="AC10" s="4">
        <v>30</v>
      </c>
      <c r="AD10" s="4">
        <v>5000</v>
      </c>
      <c r="AE10" s="4">
        <v>33</v>
      </c>
      <c r="AF10" s="4">
        <v>5000</v>
      </c>
      <c r="AG10" s="4">
        <v>36</v>
      </c>
      <c r="AH10" s="4">
        <v>5000</v>
      </c>
      <c r="AI10" s="4">
        <v>5000</v>
      </c>
      <c r="AJ10" s="4">
        <v>5000</v>
      </c>
      <c r="AK10" s="4">
        <v>42</v>
      </c>
      <c r="AL10" s="4">
        <v>5000</v>
      </c>
      <c r="AM10" s="4">
        <v>46</v>
      </c>
      <c r="AN10" s="4">
        <v>5000</v>
      </c>
      <c r="AO10" s="4">
        <v>50</v>
      </c>
      <c r="AP10" s="4">
        <v>5000</v>
      </c>
      <c r="AQ10" s="4">
        <v>0</v>
      </c>
      <c r="AS10" s="4">
        <v>3</v>
      </c>
      <c r="AT10" s="4">
        <v>0</v>
      </c>
      <c r="AU10" s="4">
        <v>0</v>
      </c>
    </row>
    <row r="11" spans="1:47" s="4" customFormat="1" hidden="1">
      <c r="A11" s="1">
        <v>93</v>
      </c>
      <c r="B11">
        <v>4</v>
      </c>
      <c r="C11" t="s">
        <v>134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9</v>
      </c>
      <c r="N11">
        <v>2000</v>
      </c>
      <c r="O11">
        <v>13</v>
      </c>
      <c r="P11">
        <v>3000</v>
      </c>
      <c r="Q11">
        <v>17</v>
      </c>
      <c r="R11">
        <v>4000</v>
      </c>
      <c r="S11">
        <v>18</v>
      </c>
      <c r="T11">
        <v>5000</v>
      </c>
      <c r="U11">
        <v>19</v>
      </c>
      <c r="V11">
        <v>5000</v>
      </c>
      <c r="W11">
        <v>20</v>
      </c>
      <c r="X11">
        <v>5000</v>
      </c>
      <c r="Y11">
        <v>22</v>
      </c>
      <c r="Z11">
        <v>5000</v>
      </c>
      <c r="AA11">
        <v>24</v>
      </c>
      <c r="AB11">
        <v>5000</v>
      </c>
      <c r="AC11">
        <v>26</v>
      </c>
      <c r="AD11">
        <v>5000</v>
      </c>
      <c r="AE11">
        <v>28</v>
      </c>
      <c r="AF11">
        <v>5000</v>
      </c>
      <c r="AG11">
        <v>30</v>
      </c>
      <c r="AH11">
        <v>5000</v>
      </c>
      <c r="AI11">
        <v>5000</v>
      </c>
      <c r="AJ11">
        <v>5000</v>
      </c>
      <c r="AK11">
        <v>36</v>
      </c>
      <c r="AL11">
        <v>5000</v>
      </c>
      <c r="AM11">
        <v>39</v>
      </c>
      <c r="AN11">
        <v>5000</v>
      </c>
      <c r="AO11">
        <v>42</v>
      </c>
      <c r="AP11">
        <v>5000</v>
      </c>
      <c r="AQ11">
        <v>0</v>
      </c>
      <c r="AR11" t="s">
        <v>131</v>
      </c>
      <c r="AS11">
        <v>3</v>
      </c>
      <c r="AT11">
        <v>0</v>
      </c>
      <c r="AU11">
        <v>0</v>
      </c>
    </row>
    <row r="12" spans="1:47" s="4" customFormat="1" hidden="1">
      <c r="A12" s="1">
        <v>164</v>
      </c>
      <c r="B12">
        <v>9</v>
      </c>
      <c r="C12" t="s">
        <v>204</v>
      </c>
      <c r="D12">
        <v>5</v>
      </c>
      <c r="E12">
        <v>159</v>
      </c>
      <c r="F12">
        <v>10</v>
      </c>
      <c r="G12">
        <v>14</v>
      </c>
      <c r="H12">
        <v>14</v>
      </c>
      <c r="I12">
        <v>10</v>
      </c>
      <c r="J12">
        <v>6</v>
      </c>
      <c r="K12">
        <v>6</v>
      </c>
      <c r="L12">
        <v>1</v>
      </c>
      <c r="M12">
        <v>9</v>
      </c>
      <c r="N12">
        <v>2000</v>
      </c>
      <c r="O12">
        <v>18</v>
      </c>
      <c r="P12">
        <v>3000</v>
      </c>
      <c r="Q12">
        <v>22</v>
      </c>
      <c r="R12">
        <v>4000</v>
      </c>
      <c r="S12">
        <v>24</v>
      </c>
      <c r="T12">
        <v>5000</v>
      </c>
      <c r="U12">
        <v>26</v>
      </c>
      <c r="V12">
        <v>5000</v>
      </c>
      <c r="W12">
        <v>28</v>
      </c>
      <c r="X12">
        <v>5000</v>
      </c>
      <c r="Y12">
        <v>30</v>
      </c>
      <c r="Z12">
        <v>5000</v>
      </c>
      <c r="AA12">
        <v>33</v>
      </c>
      <c r="AB12">
        <v>5000</v>
      </c>
      <c r="AC12">
        <v>36</v>
      </c>
      <c r="AD12">
        <v>5000</v>
      </c>
      <c r="AE12">
        <v>39</v>
      </c>
      <c r="AF12">
        <v>5000</v>
      </c>
      <c r="AG12">
        <v>42</v>
      </c>
      <c r="AH12">
        <v>5000</v>
      </c>
      <c r="AI12">
        <v>5000</v>
      </c>
      <c r="AJ12">
        <v>5000</v>
      </c>
      <c r="AK12">
        <v>50</v>
      </c>
      <c r="AL12">
        <v>5000</v>
      </c>
      <c r="AM12">
        <v>55</v>
      </c>
      <c r="AN12">
        <v>5000</v>
      </c>
      <c r="AO12">
        <v>60</v>
      </c>
      <c r="AP12">
        <v>5000</v>
      </c>
      <c r="AQ12">
        <v>60</v>
      </c>
      <c r="AR12" t="s">
        <v>200</v>
      </c>
      <c r="AS12">
        <v>3</v>
      </c>
      <c r="AT12">
        <v>0</v>
      </c>
      <c r="AU12">
        <v>0</v>
      </c>
    </row>
    <row r="13" spans="1:47" s="4" customFormat="1">
      <c r="A13" s="1">
        <v>8</v>
      </c>
      <c r="B13" s="4">
        <v>8</v>
      </c>
      <c r="C13" s="4" t="s">
        <v>53</v>
      </c>
      <c r="D13" s="4">
        <v>4</v>
      </c>
      <c r="E13" s="4">
        <v>6</v>
      </c>
      <c r="F13" s="4">
        <v>8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12</v>
      </c>
      <c r="N13" s="4">
        <v>2000</v>
      </c>
      <c r="O13" s="4">
        <v>15</v>
      </c>
      <c r="P13" s="4">
        <v>3000</v>
      </c>
      <c r="Q13" s="4">
        <v>19</v>
      </c>
      <c r="R13" s="4">
        <v>4000</v>
      </c>
      <c r="S13" s="4">
        <v>20</v>
      </c>
      <c r="T13" s="4">
        <v>5000</v>
      </c>
      <c r="U13" s="4">
        <v>22</v>
      </c>
      <c r="V13" s="4">
        <v>5000</v>
      </c>
      <c r="W13" s="4">
        <v>24</v>
      </c>
      <c r="X13" s="4">
        <v>5000</v>
      </c>
      <c r="Y13" s="4">
        <v>26</v>
      </c>
      <c r="Z13" s="4">
        <v>5000</v>
      </c>
      <c r="AA13" s="4">
        <v>28</v>
      </c>
      <c r="AB13" s="4">
        <v>5000</v>
      </c>
      <c r="AC13" s="4">
        <v>30</v>
      </c>
      <c r="AD13" s="4">
        <v>5000</v>
      </c>
      <c r="AE13" s="4">
        <v>33</v>
      </c>
      <c r="AF13" s="4">
        <v>5000</v>
      </c>
      <c r="AG13" s="4">
        <v>36</v>
      </c>
      <c r="AH13" s="4">
        <v>5000</v>
      </c>
      <c r="AI13" s="4">
        <v>5000</v>
      </c>
      <c r="AJ13" s="4">
        <v>5000</v>
      </c>
      <c r="AK13" s="4">
        <v>42</v>
      </c>
      <c r="AL13" s="4">
        <v>5000</v>
      </c>
      <c r="AM13" s="4">
        <v>46</v>
      </c>
      <c r="AN13" s="4">
        <v>5000</v>
      </c>
      <c r="AO13" s="4">
        <v>50</v>
      </c>
      <c r="AP13" s="4">
        <v>5000</v>
      </c>
      <c r="AQ13" s="4">
        <v>30</v>
      </c>
      <c r="AS13" s="4">
        <v>3</v>
      </c>
      <c r="AT13" s="4">
        <v>0</v>
      </c>
      <c r="AU13" s="4">
        <v>0</v>
      </c>
    </row>
    <row r="14" spans="1:47" s="4" customFormat="1" hidden="1">
      <c r="A14" s="1">
        <v>97</v>
      </c>
      <c r="B14">
        <v>8</v>
      </c>
      <c r="C14" t="s">
        <v>138</v>
      </c>
      <c r="D14">
        <v>4</v>
      </c>
      <c r="E14">
        <v>6</v>
      </c>
      <c r="F14">
        <v>8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12</v>
      </c>
      <c r="N14">
        <v>2000</v>
      </c>
      <c r="O14">
        <v>15</v>
      </c>
      <c r="P14">
        <v>3000</v>
      </c>
      <c r="Q14">
        <v>19</v>
      </c>
      <c r="R14">
        <v>4000</v>
      </c>
      <c r="S14">
        <v>20</v>
      </c>
      <c r="T14">
        <v>5000</v>
      </c>
      <c r="U14">
        <v>22</v>
      </c>
      <c r="V14">
        <v>5000</v>
      </c>
      <c r="W14">
        <v>24</v>
      </c>
      <c r="X14">
        <v>5000</v>
      </c>
      <c r="Y14">
        <v>26</v>
      </c>
      <c r="Z14">
        <v>5000</v>
      </c>
      <c r="AA14">
        <v>28</v>
      </c>
      <c r="AB14">
        <v>5000</v>
      </c>
      <c r="AC14">
        <v>30</v>
      </c>
      <c r="AD14">
        <v>5000</v>
      </c>
      <c r="AE14">
        <v>33</v>
      </c>
      <c r="AF14">
        <v>5000</v>
      </c>
      <c r="AG14">
        <v>36</v>
      </c>
      <c r="AH14">
        <v>5000</v>
      </c>
      <c r="AI14">
        <v>5000</v>
      </c>
      <c r="AJ14">
        <v>5000</v>
      </c>
      <c r="AK14">
        <v>42</v>
      </c>
      <c r="AL14">
        <v>5000</v>
      </c>
      <c r="AM14">
        <v>46</v>
      </c>
      <c r="AN14">
        <v>5000</v>
      </c>
      <c r="AO14">
        <v>50</v>
      </c>
      <c r="AP14">
        <v>5000</v>
      </c>
      <c r="AQ14">
        <v>30</v>
      </c>
      <c r="AR14" t="s">
        <v>131</v>
      </c>
      <c r="AS14">
        <v>3</v>
      </c>
      <c r="AT14">
        <v>0</v>
      </c>
      <c r="AU14">
        <v>0</v>
      </c>
    </row>
    <row r="15" spans="1:47" s="4" customFormat="1" hidden="1">
      <c r="A15" s="1">
        <v>193</v>
      </c>
      <c r="B15">
        <v>1</v>
      </c>
      <c r="C15" t="s">
        <v>233</v>
      </c>
      <c r="D15">
        <v>1</v>
      </c>
      <c r="E15">
        <v>190</v>
      </c>
      <c r="F15">
        <v>4</v>
      </c>
      <c r="G15">
        <v>8</v>
      </c>
      <c r="H15">
        <v>8</v>
      </c>
      <c r="I15">
        <v>1</v>
      </c>
      <c r="J15">
        <v>2</v>
      </c>
      <c r="K15">
        <v>2</v>
      </c>
      <c r="L15">
        <v>99</v>
      </c>
      <c r="M15">
        <v>12</v>
      </c>
      <c r="N15">
        <v>2000</v>
      </c>
      <c r="O15">
        <v>20</v>
      </c>
      <c r="P15">
        <v>3000</v>
      </c>
      <c r="Q15">
        <v>26</v>
      </c>
      <c r="R15">
        <v>4000</v>
      </c>
      <c r="S15">
        <v>28</v>
      </c>
      <c r="T15">
        <v>5000</v>
      </c>
      <c r="U15">
        <v>30</v>
      </c>
      <c r="V15">
        <v>5000</v>
      </c>
      <c r="W15">
        <v>33</v>
      </c>
      <c r="X15">
        <v>5000</v>
      </c>
      <c r="Y15">
        <v>36</v>
      </c>
      <c r="Z15">
        <v>5000</v>
      </c>
      <c r="AA15">
        <v>39</v>
      </c>
      <c r="AB15">
        <v>5000</v>
      </c>
      <c r="AC15">
        <v>42</v>
      </c>
      <c r="AD15">
        <v>5000</v>
      </c>
      <c r="AE15">
        <v>46</v>
      </c>
      <c r="AF15">
        <v>5000</v>
      </c>
      <c r="AG15">
        <v>50</v>
      </c>
      <c r="AH15">
        <v>5000</v>
      </c>
      <c r="AI15">
        <v>5000</v>
      </c>
      <c r="AJ15">
        <v>5000</v>
      </c>
      <c r="AK15">
        <v>60</v>
      </c>
      <c r="AL15">
        <v>5000</v>
      </c>
      <c r="AM15">
        <v>66</v>
      </c>
      <c r="AN15">
        <v>5000</v>
      </c>
      <c r="AO15">
        <v>72</v>
      </c>
      <c r="AP15">
        <v>5000</v>
      </c>
      <c r="AQ15">
        <v>60</v>
      </c>
      <c r="AR15" t="s">
        <v>234</v>
      </c>
      <c r="AS15">
        <v>3</v>
      </c>
      <c r="AT15">
        <v>0</v>
      </c>
      <c r="AU15">
        <v>0</v>
      </c>
    </row>
    <row r="16" spans="1:47" s="4" customFormat="1">
      <c r="A16" s="1">
        <v>20</v>
      </c>
      <c r="B16" s="4">
        <v>20</v>
      </c>
      <c r="C16" s="4" t="s">
        <v>65</v>
      </c>
      <c r="D16" s="4">
        <v>2</v>
      </c>
      <c r="E16" s="4">
        <v>18</v>
      </c>
      <c r="F16" s="4">
        <v>3</v>
      </c>
      <c r="G16" s="4">
        <v>3</v>
      </c>
      <c r="H16" s="4">
        <v>3</v>
      </c>
      <c r="I16" s="4">
        <v>3</v>
      </c>
      <c r="J16" s="4">
        <v>0</v>
      </c>
      <c r="K16" s="4">
        <v>0</v>
      </c>
      <c r="L16" s="4">
        <v>1</v>
      </c>
      <c r="M16" s="4">
        <v>13</v>
      </c>
      <c r="N16" s="4">
        <v>2000</v>
      </c>
      <c r="O16" s="4">
        <v>18</v>
      </c>
      <c r="P16" s="4">
        <v>3000</v>
      </c>
      <c r="Q16" s="4">
        <v>24</v>
      </c>
      <c r="R16" s="4">
        <v>4000</v>
      </c>
      <c r="S16" s="4">
        <v>26</v>
      </c>
      <c r="T16" s="4">
        <v>5000</v>
      </c>
      <c r="U16" s="4">
        <v>28</v>
      </c>
      <c r="V16" s="4">
        <v>5000</v>
      </c>
      <c r="W16" s="4">
        <v>30</v>
      </c>
      <c r="X16" s="4">
        <v>5000</v>
      </c>
      <c r="Y16" s="4">
        <v>33</v>
      </c>
      <c r="Z16" s="4">
        <v>5000</v>
      </c>
      <c r="AA16" s="4">
        <v>36</v>
      </c>
      <c r="AB16" s="4">
        <v>5000</v>
      </c>
      <c r="AC16" s="4">
        <v>39</v>
      </c>
      <c r="AD16" s="4">
        <v>5000</v>
      </c>
      <c r="AE16" s="4">
        <v>42</v>
      </c>
      <c r="AF16" s="4">
        <v>5000</v>
      </c>
      <c r="AG16" s="4">
        <v>46</v>
      </c>
      <c r="AH16" s="4">
        <v>5000</v>
      </c>
      <c r="AI16" s="4">
        <v>5000</v>
      </c>
      <c r="AJ16" s="4">
        <v>5000</v>
      </c>
      <c r="AK16" s="4">
        <v>55</v>
      </c>
      <c r="AL16" s="4">
        <v>5000</v>
      </c>
      <c r="AM16" s="4">
        <v>60</v>
      </c>
      <c r="AN16" s="4">
        <v>5000</v>
      </c>
      <c r="AO16" s="4">
        <v>66</v>
      </c>
      <c r="AP16" s="4">
        <v>5000</v>
      </c>
      <c r="AQ16" s="4">
        <v>60</v>
      </c>
      <c r="AS16" s="4">
        <v>3</v>
      </c>
      <c r="AT16" s="4">
        <v>0</v>
      </c>
      <c r="AU16" s="4">
        <v>0</v>
      </c>
    </row>
    <row r="17" spans="1:47" s="4" customFormat="1" hidden="1">
      <c r="A17" s="1">
        <v>109</v>
      </c>
      <c r="B17">
        <v>20</v>
      </c>
      <c r="C17" t="s">
        <v>150</v>
      </c>
      <c r="D17">
        <v>2</v>
      </c>
      <c r="E17">
        <v>18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1</v>
      </c>
      <c r="M17">
        <v>13</v>
      </c>
      <c r="N17">
        <v>2000</v>
      </c>
      <c r="O17">
        <v>18</v>
      </c>
      <c r="P17">
        <v>3000</v>
      </c>
      <c r="Q17">
        <v>24</v>
      </c>
      <c r="R17">
        <v>4000</v>
      </c>
      <c r="S17">
        <v>26</v>
      </c>
      <c r="T17">
        <v>5000</v>
      </c>
      <c r="U17">
        <v>28</v>
      </c>
      <c r="V17">
        <v>5000</v>
      </c>
      <c r="W17">
        <v>30</v>
      </c>
      <c r="X17">
        <v>5000</v>
      </c>
      <c r="Y17">
        <v>33</v>
      </c>
      <c r="Z17">
        <v>5000</v>
      </c>
      <c r="AA17">
        <v>36</v>
      </c>
      <c r="AB17">
        <v>5000</v>
      </c>
      <c r="AC17">
        <v>39</v>
      </c>
      <c r="AD17">
        <v>5000</v>
      </c>
      <c r="AE17">
        <v>42</v>
      </c>
      <c r="AF17">
        <v>5000</v>
      </c>
      <c r="AG17">
        <v>46</v>
      </c>
      <c r="AH17">
        <v>5000</v>
      </c>
      <c r="AI17">
        <v>5000</v>
      </c>
      <c r="AJ17">
        <v>5000</v>
      </c>
      <c r="AK17">
        <v>55</v>
      </c>
      <c r="AL17">
        <v>5000</v>
      </c>
      <c r="AM17">
        <v>60</v>
      </c>
      <c r="AN17">
        <v>5000</v>
      </c>
      <c r="AO17">
        <v>66</v>
      </c>
      <c r="AP17">
        <v>5000</v>
      </c>
      <c r="AQ17">
        <v>60</v>
      </c>
      <c r="AR17" t="s">
        <v>131</v>
      </c>
      <c r="AS17">
        <v>3</v>
      </c>
      <c r="AT17">
        <v>0</v>
      </c>
      <c r="AU17">
        <v>0</v>
      </c>
    </row>
    <row r="18" spans="1:47" s="4" customFormat="1" hidden="1">
      <c r="A18" s="1">
        <v>172</v>
      </c>
      <c r="B18">
        <v>25</v>
      </c>
      <c r="C18" t="s">
        <v>212</v>
      </c>
      <c r="D18">
        <v>0</v>
      </c>
      <c r="E18">
        <v>151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13</v>
      </c>
      <c r="N18">
        <v>2000</v>
      </c>
      <c r="O18">
        <v>21</v>
      </c>
      <c r="P18">
        <v>3000</v>
      </c>
      <c r="Q18">
        <v>31</v>
      </c>
      <c r="R18">
        <v>4000</v>
      </c>
      <c r="S18">
        <v>34</v>
      </c>
      <c r="T18">
        <v>5000</v>
      </c>
      <c r="U18">
        <v>37</v>
      </c>
      <c r="V18">
        <v>5000</v>
      </c>
      <c r="W18">
        <v>40</v>
      </c>
      <c r="X18">
        <v>5000</v>
      </c>
      <c r="Y18">
        <v>44</v>
      </c>
      <c r="Z18">
        <v>5000</v>
      </c>
      <c r="AA18">
        <v>48</v>
      </c>
      <c r="AB18">
        <v>5000</v>
      </c>
      <c r="AC18">
        <v>52</v>
      </c>
      <c r="AD18">
        <v>5000</v>
      </c>
      <c r="AE18">
        <v>57</v>
      </c>
      <c r="AF18">
        <v>5000</v>
      </c>
      <c r="AG18">
        <v>62</v>
      </c>
      <c r="AH18">
        <v>5000</v>
      </c>
      <c r="AI18">
        <v>5000</v>
      </c>
      <c r="AJ18">
        <v>5000</v>
      </c>
      <c r="AK18">
        <v>74</v>
      </c>
      <c r="AL18">
        <v>5000</v>
      </c>
      <c r="AM18">
        <v>81</v>
      </c>
      <c r="AN18">
        <v>5000</v>
      </c>
      <c r="AO18">
        <v>89</v>
      </c>
      <c r="AP18">
        <v>5000</v>
      </c>
      <c r="AQ18">
        <v>0</v>
      </c>
      <c r="AR18" t="s">
        <v>200</v>
      </c>
      <c r="AS18">
        <v>3</v>
      </c>
      <c r="AT18">
        <v>0</v>
      </c>
      <c r="AU18">
        <v>0</v>
      </c>
    </row>
    <row r="19" spans="1:47" s="4" customFormat="1">
      <c r="A19" s="1">
        <v>6</v>
      </c>
      <c r="B19" s="4">
        <v>6</v>
      </c>
      <c r="C19" s="4" t="s">
        <v>51</v>
      </c>
      <c r="D19" s="4">
        <v>2</v>
      </c>
      <c r="E19" s="4">
        <v>4</v>
      </c>
      <c r="F19" s="4">
        <v>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14</v>
      </c>
      <c r="N19" s="4">
        <v>2000</v>
      </c>
      <c r="O19" s="4">
        <v>17</v>
      </c>
      <c r="P19" s="4">
        <v>3000</v>
      </c>
      <c r="Q19" s="4">
        <v>20</v>
      </c>
      <c r="R19" s="4">
        <v>4000</v>
      </c>
      <c r="S19" s="4">
        <v>45</v>
      </c>
      <c r="T19" s="4">
        <v>5000</v>
      </c>
      <c r="U19" s="4">
        <v>24</v>
      </c>
      <c r="V19" s="4">
        <v>5000</v>
      </c>
      <c r="W19" s="4">
        <v>26</v>
      </c>
      <c r="X19" s="4">
        <v>5000</v>
      </c>
      <c r="Y19" s="4">
        <v>28</v>
      </c>
      <c r="Z19" s="4">
        <v>5000</v>
      </c>
      <c r="AA19" s="4">
        <v>30</v>
      </c>
      <c r="AB19" s="4">
        <v>5000</v>
      </c>
      <c r="AC19" s="4">
        <v>33</v>
      </c>
      <c r="AD19" s="4">
        <v>5000</v>
      </c>
      <c r="AE19" s="4">
        <v>36</v>
      </c>
      <c r="AF19" s="4">
        <v>5000</v>
      </c>
      <c r="AG19" s="4">
        <v>39</v>
      </c>
      <c r="AH19" s="4">
        <v>5000</v>
      </c>
      <c r="AI19" s="4">
        <v>5000</v>
      </c>
      <c r="AJ19" s="4">
        <v>5000</v>
      </c>
      <c r="AK19" s="4">
        <v>46</v>
      </c>
      <c r="AL19" s="4">
        <v>5000</v>
      </c>
      <c r="AM19" s="4">
        <v>50</v>
      </c>
      <c r="AN19" s="4">
        <v>5000</v>
      </c>
      <c r="AO19" s="4">
        <v>55</v>
      </c>
      <c r="AP19" s="4">
        <v>5000</v>
      </c>
      <c r="AQ19" s="4">
        <v>40</v>
      </c>
      <c r="AS19" s="4">
        <v>3</v>
      </c>
      <c r="AT19" s="4">
        <v>0</v>
      </c>
      <c r="AU19" s="4">
        <v>0</v>
      </c>
    </row>
    <row r="20" spans="1:47" s="4" customFormat="1" hidden="1">
      <c r="A20" s="1">
        <v>95</v>
      </c>
      <c r="B20">
        <v>6</v>
      </c>
      <c r="C20" t="s">
        <v>136</v>
      </c>
      <c r="D20">
        <v>2</v>
      </c>
      <c r="E20">
        <v>4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14</v>
      </c>
      <c r="N20">
        <v>2000</v>
      </c>
      <c r="O20">
        <v>17</v>
      </c>
      <c r="P20">
        <v>3000</v>
      </c>
      <c r="Q20">
        <v>20</v>
      </c>
      <c r="R20">
        <v>4000</v>
      </c>
      <c r="S20">
        <v>22</v>
      </c>
      <c r="T20">
        <v>5000</v>
      </c>
      <c r="U20">
        <v>24</v>
      </c>
      <c r="V20">
        <v>5000</v>
      </c>
      <c r="W20">
        <v>26</v>
      </c>
      <c r="X20">
        <v>5000</v>
      </c>
      <c r="Y20">
        <v>28</v>
      </c>
      <c r="Z20">
        <v>5000</v>
      </c>
      <c r="AA20">
        <v>30</v>
      </c>
      <c r="AB20">
        <v>5000</v>
      </c>
      <c r="AC20">
        <v>33</v>
      </c>
      <c r="AD20">
        <v>5000</v>
      </c>
      <c r="AE20">
        <v>36</v>
      </c>
      <c r="AF20">
        <v>5000</v>
      </c>
      <c r="AG20">
        <v>39</v>
      </c>
      <c r="AH20">
        <v>5000</v>
      </c>
      <c r="AI20">
        <v>5000</v>
      </c>
      <c r="AJ20">
        <v>5000</v>
      </c>
      <c r="AK20">
        <v>46</v>
      </c>
      <c r="AL20">
        <v>5000</v>
      </c>
      <c r="AM20">
        <v>50</v>
      </c>
      <c r="AN20">
        <v>5000</v>
      </c>
      <c r="AO20">
        <v>55</v>
      </c>
      <c r="AP20">
        <v>5000</v>
      </c>
      <c r="AQ20">
        <v>40</v>
      </c>
      <c r="AR20" t="s">
        <v>131</v>
      </c>
      <c r="AS20">
        <v>3</v>
      </c>
      <c r="AT20">
        <v>0</v>
      </c>
      <c r="AU20">
        <v>0</v>
      </c>
    </row>
    <row r="21" spans="1:47" s="4" customFormat="1" hidden="1">
      <c r="A21" s="1">
        <v>137</v>
      </c>
      <c r="B21">
        <v>51</v>
      </c>
      <c r="C21" t="s">
        <v>178</v>
      </c>
      <c r="D21">
        <v>2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14</v>
      </c>
      <c r="N21">
        <v>2000</v>
      </c>
      <c r="O21">
        <v>17</v>
      </c>
      <c r="P21">
        <v>3000</v>
      </c>
      <c r="Q21">
        <v>20</v>
      </c>
      <c r="R21">
        <v>4000</v>
      </c>
      <c r="S21">
        <v>45</v>
      </c>
      <c r="T21">
        <v>5000</v>
      </c>
      <c r="U21">
        <v>24</v>
      </c>
      <c r="V21">
        <v>5000</v>
      </c>
      <c r="W21">
        <v>26</v>
      </c>
      <c r="X21">
        <v>5000</v>
      </c>
      <c r="Y21">
        <v>28</v>
      </c>
      <c r="Z21">
        <v>5000</v>
      </c>
      <c r="AA21">
        <v>30</v>
      </c>
      <c r="AB21">
        <v>5000</v>
      </c>
      <c r="AC21">
        <v>33</v>
      </c>
      <c r="AD21">
        <v>5000</v>
      </c>
      <c r="AE21">
        <v>36</v>
      </c>
      <c r="AF21">
        <v>5000</v>
      </c>
      <c r="AG21">
        <v>39</v>
      </c>
      <c r="AH21">
        <v>5000</v>
      </c>
      <c r="AI21">
        <v>5000</v>
      </c>
      <c r="AJ21">
        <v>5000</v>
      </c>
      <c r="AK21">
        <v>46</v>
      </c>
      <c r="AL21">
        <v>5000</v>
      </c>
      <c r="AM21">
        <v>50</v>
      </c>
      <c r="AN21">
        <v>5000</v>
      </c>
      <c r="AO21">
        <v>55</v>
      </c>
      <c r="AP21">
        <v>5000</v>
      </c>
      <c r="AQ21">
        <v>40</v>
      </c>
      <c r="AR21" t="s">
        <v>131</v>
      </c>
      <c r="AS21">
        <v>3</v>
      </c>
      <c r="AT21">
        <v>0</v>
      </c>
      <c r="AU21">
        <v>0</v>
      </c>
    </row>
    <row r="22" spans="1:47" s="4" customFormat="1" hidden="1">
      <c r="A22" s="1">
        <v>170</v>
      </c>
      <c r="B22">
        <v>23</v>
      </c>
      <c r="C22" t="s">
        <v>210</v>
      </c>
      <c r="D22">
        <v>2</v>
      </c>
      <c r="E22">
        <v>160</v>
      </c>
      <c r="F22">
        <v>15</v>
      </c>
      <c r="G22">
        <v>8</v>
      </c>
      <c r="H22">
        <v>8</v>
      </c>
      <c r="I22">
        <v>10</v>
      </c>
      <c r="J22">
        <v>6</v>
      </c>
      <c r="K22">
        <v>6</v>
      </c>
      <c r="L22">
        <v>1</v>
      </c>
      <c r="M22">
        <v>14</v>
      </c>
      <c r="N22">
        <v>2000</v>
      </c>
      <c r="O22">
        <v>20</v>
      </c>
      <c r="P22">
        <v>3000</v>
      </c>
      <c r="Q22">
        <v>24</v>
      </c>
      <c r="R22">
        <v>4000</v>
      </c>
      <c r="S22">
        <v>26</v>
      </c>
      <c r="T22">
        <v>5000</v>
      </c>
      <c r="U22">
        <v>28</v>
      </c>
      <c r="V22">
        <v>5000</v>
      </c>
      <c r="W22">
        <v>30</v>
      </c>
      <c r="X22">
        <v>5000</v>
      </c>
      <c r="Y22">
        <v>33</v>
      </c>
      <c r="Z22">
        <v>5000</v>
      </c>
      <c r="AA22">
        <v>36</v>
      </c>
      <c r="AB22">
        <v>5000</v>
      </c>
      <c r="AC22">
        <v>39</v>
      </c>
      <c r="AD22">
        <v>5000</v>
      </c>
      <c r="AE22">
        <v>42</v>
      </c>
      <c r="AF22">
        <v>5000</v>
      </c>
      <c r="AG22">
        <v>46</v>
      </c>
      <c r="AH22">
        <v>5000</v>
      </c>
      <c r="AI22">
        <v>5000</v>
      </c>
      <c r="AJ22">
        <v>5000</v>
      </c>
      <c r="AK22">
        <v>55</v>
      </c>
      <c r="AL22">
        <v>5000</v>
      </c>
      <c r="AM22">
        <v>60</v>
      </c>
      <c r="AN22">
        <v>5000</v>
      </c>
      <c r="AO22">
        <v>66</v>
      </c>
      <c r="AP22">
        <v>5000</v>
      </c>
      <c r="AQ22">
        <v>60</v>
      </c>
      <c r="AR22" t="s">
        <v>200</v>
      </c>
      <c r="AS22">
        <v>3</v>
      </c>
      <c r="AT22">
        <v>0</v>
      </c>
      <c r="AU22">
        <v>0</v>
      </c>
    </row>
    <row r="23" spans="1:47" s="4" customFormat="1" hidden="1">
      <c r="A23" s="1">
        <v>196</v>
      </c>
      <c r="B23">
        <v>7</v>
      </c>
      <c r="C23" t="s">
        <v>237</v>
      </c>
      <c r="D23">
        <v>0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</v>
      </c>
      <c r="M23">
        <v>14</v>
      </c>
      <c r="N23">
        <v>2000</v>
      </c>
      <c r="O23">
        <v>18</v>
      </c>
      <c r="P23">
        <v>3000</v>
      </c>
      <c r="Q23">
        <v>30</v>
      </c>
      <c r="R23">
        <v>4000</v>
      </c>
      <c r="S23">
        <v>33</v>
      </c>
      <c r="T23">
        <v>5000</v>
      </c>
      <c r="U23">
        <v>36</v>
      </c>
      <c r="V23">
        <v>5000</v>
      </c>
      <c r="W23">
        <v>39</v>
      </c>
      <c r="X23">
        <v>5000</v>
      </c>
      <c r="Y23">
        <v>42</v>
      </c>
      <c r="Z23">
        <v>5000</v>
      </c>
      <c r="AA23">
        <v>46</v>
      </c>
      <c r="AB23">
        <v>5000</v>
      </c>
      <c r="AC23">
        <v>50</v>
      </c>
      <c r="AD23">
        <v>5000</v>
      </c>
      <c r="AE23">
        <v>55</v>
      </c>
      <c r="AF23">
        <v>5000</v>
      </c>
      <c r="AG23">
        <v>60</v>
      </c>
      <c r="AH23">
        <v>5000</v>
      </c>
      <c r="AI23">
        <v>5000</v>
      </c>
      <c r="AJ23">
        <v>5000</v>
      </c>
      <c r="AK23">
        <v>72</v>
      </c>
      <c r="AL23">
        <v>5000</v>
      </c>
      <c r="AM23">
        <v>79</v>
      </c>
      <c r="AN23">
        <v>5000</v>
      </c>
      <c r="AO23">
        <v>86</v>
      </c>
      <c r="AP23">
        <v>5000</v>
      </c>
      <c r="AQ23">
        <v>0</v>
      </c>
      <c r="AR23" t="s">
        <v>234</v>
      </c>
      <c r="AS23">
        <v>3</v>
      </c>
      <c r="AT23">
        <v>0</v>
      </c>
      <c r="AU23">
        <v>0</v>
      </c>
    </row>
    <row r="24" spans="1:47" s="4" customFormat="1">
      <c r="A24" s="1">
        <v>73</v>
      </c>
      <c r="B24">
        <v>101</v>
      </c>
      <c r="C24" t="s">
        <v>113</v>
      </c>
      <c r="D24">
        <v>0</v>
      </c>
      <c r="E24">
        <v>101</v>
      </c>
      <c r="F24">
        <v>0</v>
      </c>
      <c r="G24">
        <v>6</v>
      </c>
      <c r="H24">
        <v>20</v>
      </c>
      <c r="I24">
        <v>2</v>
      </c>
      <c r="J24">
        <v>0</v>
      </c>
      <c r="K24">
        <v>0</v>
      </c>
      <c r="L24">
        <v>0</v>
      </c>
      <c r="M24">
        <v>15</v>
      </c>
      <c r="N24">
        <v>2000</v>
      </c>
      <c r="O24">
        <v>15</v>
      </c>
      <c r="P24">
        <v>3000</v>
      </c>
      <c r="Q24">
        <v>15</v>
      </c>
      <c r="R24">
        <v>4000</v>
      </c>
      <c r="S24">
        <v>15</v>
      </c>
      <c r="T24">
        <v>5000</v>
      </c>
      <c r="U24">
        <v>15</v>
      </c>
      <c r="V24">
        <v>5000</v>
      </c>
      <c r="W24">
        <v>15</v>
      </c>
      <c r="X24">
        <v>5000</v>
      </c>
      <c r="Y24">
        <v>15</v>
      </c>
      <c r="Z24">
        <v>5000</v>
      </c>
      <c r="AA24">
        <v>15</v>
      </c>
      <c r="AB24">
        <v>5000</v>
      </c>
      <c r="AC24">
        <v>15</v>
      </c>
      <c r="AD24">
        <v>5000</v>
      </c>
      <c r="AE24">
        <v>15</v>
      </c>
      <c r="AF24">
        <v>5000</v>
      </c>
      <c r="AG24">
        <v>15</v>
      </c>
      <c r="AH24">
        <v>5000</v>
      </c>
      <c r="AI24">
        <v>5000</v>
      </c>
      <c r="AJ24">
        <v>5000</v>
      </c>
      <c r="AK24">
        <v>15</v>
      </c>
      <c r="AL24">
        <v>5000</v>
      </c>
      <c r="AM24">
        <v>15</v>
      </c>
      <c r="AN24">
        <v>5000</v>
      </c>
      <c r="AO24">
        <v>15</v>
      </c>
      <c r="AP24">
        <v>5000</v>
      </c>
      <c r="AQ24">
        <v>0</v>
      </c>
      <c r="AR24"/>
      <c r="AS24">
        <v>3</v>
      </c>
      <c r="AT24">
        <v>0</v>
      </c>
      <c r="AU24">
        <v>0</v>
      </c>
    </row>
    <row r="25" spans="1:47" s="4" customFormat="1">
      <c r="A25" s="1">
        <v>79</v>
      </c>
      <c r="B25">
        <v>107</v>
      </c>
      <c r="C25" t="s">
        <v>119</v>
      </c>
      <c r="D25">
        <v>8</v>
      </c>
      <c r="E25">
        <v>107</v>
      </c>
      <c r="F25">
        <v>8</v>
      </c>
      <c r="G25">
        <v>15</v>
      </c>
      <c r="H25">
        <v>30</v>
      </c>
      <c r="I25">
        <v>6</v>
      </c>
      <c r="J25">
        <v>8</v>
      </c>
      <c r="K25">
        <v>16</v>
      </c>
      <c r="L25">
        <v>1</v>
      </c>
      <c r="M25">
        <v>15</v>
      </c>
      <c r="N25">
        <v>2000</v>
      </c>
      <c r="O25">
        <v>15</v>
      </c>
      <c r="P25">
        <v>3000</v>
      </c>
      <c r="Q25">
        <v>15</v>
      </c>
      <c r="R25">
        <v>4000</v>
      </c>
      <c r="S25">
        <v>15</v>
      </c>
      <c r="T25">
        <v>5000</v>
      </c>
      <c r="U25">
        <v>15</v>
      </c>
      <c r="V25">
        <v>5000</v>
      </c>
      <c r="W25">
        <v>15</v>
      </c>
      <c r="X25">
        <v>5000</v>
      </c>
      <c r="Y25">
        <v>15</v>
      </c>
      <c r="Z25">
        <v>5000</v>
      </c>
      <c r="AA25">
        <v>15</v>
      </c>
      <c r="AB25">
        <v>5000</v>
      </c>
      <c r="AC25">
        <v>15</v>
      </c>
      <c r="AD25">
        <v>5000</v>
      </c>
      <c r="AE25">
        <v>15</v>
      </c>
      <c r="AF25">
        <v>5000</v>
      </c>
      <c r="AG25">
        <v>15</v>
      </c>
      <c r="AH25">
        <v>5000</v>
      </c>
      <c r="AI25">
        <v>5000</v>
      </c>
      <c r="AJ25">
        <v>5000</v>
      </c>
      <c r="AK25">
        <v>15</v>
      </c>
      <c r="AL25">
        <v>5000</v>
      </c>
      <c r="AM25">
        <v>15</v>
      </c>
      <c r="AN25">
        <v>5000</v>
      </c>
      <c r="AO25">
        <v>15</v>
      </c>
      <c r="AP25">
        <v>5000</v>
      </c>
      <c r="AQ25">
        <v>0</v>
      </c>
      <c r="AR25"/>
      <c r="AS25">
        <v>3</v>
      </c>
      <c r="AT25">
        <v>0</v>
      </c>
      <c r="AU25">
        <v>0</v>
      </c>
    </row>
    <row r="26" spans="1:47" s="4" customFormat="1">
      <c r="A26" s="1">
        <v>80</v>
      </c>
      <c r="B26">
        <v>108</v>
      </c>
      <c r="C26" t="s">
        <v>120</v>
      </c>
      <c r="D26">
        <v>8</v>
      </c>
      <c r="E26">
        <v>108</v>
      </c>
      <c r="F26">
        <v>8</v>
      </c>
      <c r="G26">
        <v>15</v>
      </c>
      <c r="H26">
        <v>30</v>
      </c>
      <c r="I26">
        <v>6</v>
      </c>
      <c r="J26">
        <v>8</v>
      </c>
      <c r="K26">
        <v>18</v>
      </c>
      <c r="L26">
        <v>2</v>
      </c>
      <c r="M26">
        <v>15</v>
      </c>
      <c r="N26">
        <v>2000</v>
      </c>
      <c r="O26">
        <v>15</v>
      </c>
      <c r="P26">
        <v>3000</v>
      </c>
      <c r="Q26">
        <v>15</v>
      </c>
      <c r="R26">
        <v>4000</v>
      </c>
      <c r="S26">
        <v>15</v>
      </c>
      <c r="T26">
        <v>5000</v>
      </c>
      <c r="U26">
        <v>15</v>
      </c>
      <c r="V26">
        <v>5000</v>
      </c>
      <c r="W26">
        <v>15</v>
      </c>
      <c r="X26">
        <v>5000</v>
      </c>
      <c r="Y26">
        <v>15</v>
      </c>
      <c r="Z26">
        <v>5000</v>
      </c>
      <c r="AA26">
        <v>15</v>
      </c>
      <c r="AB26">
        <v>5000</v>
      </c>
      <c r="AC26">
        <v>15</v>
      </c>
      <c r="AD26">
        <v>5000</v>
      </c>
      <c r="AE26">
        <v>15</v>
      </c>
      <c r="AF26">
        <v>5000</v>
      </c>
      <c r="AG26">
        <v>15</v>
      </c>
      <c r="AH26">
        <v>5000</v>
      </c>
      <c r="AI26">
        <v>5000</v>
      </c>
      <c r="AJ26">
        <v>5000</v>
      </c>
      <c r="AK26">
        <v>15</v>
      </c>
      <c r="AL26">
        <v>5000</v>
      </c>
      <c r="AM26">
        <v>15</v>
      </c>
      <c r="AN26">
        <v>5000</v>
      </c>
      <c r="AO26">
        <v>15</v>
      </c>
      <c r="AP26">
        <v>5000</v>
      </c>
      <c r="AQ26">
        <v>0</v>
      </c>
      <c r="AR26"/>
      <c r="AS26">
        <v>3</v>
      </c>
      <c r="AT26">
        <v>0</v>
      </c>
      <c r="AU26">
        <v>0</v>
      </c>
    </row>
    <row r="27" spans="1:47" s="4" customFormat="1">
      <c r="A27" s="1">
        <v>9</v>
      </c>
      <c r="B27" s="4">
        <v>9</v>
      </c>
      <c r="C27" s="4" t="s">
        <v>54</v>
      </c>
      <c r="D27" s="4">
        <v>5</v>
      </c>
      <c r="E27" s="4">
        <v>7</v>
      </c>
      <c r="F27" s="4">
        <v>10</v>
      </c>
      <c r="G27" s="4">
        <v>14</v>
      </c>
      <c r="H27" s="4">
        <v>14</v>
      </c>
      <c r="I27" s="4">
        <v>10</v>
      </c>
      <c r="J27" s="4">
        <v>6</v>
      </c>
      <c r="K27" s="4">
        <v>6</v>
      </c>
      <c r="L27" s="4">
        <v>1</v>
      </c>
      <c r="M27" s="4">
        <v>16</v>
      </c>
      <c r="N27" s="4">
        <v>2000</v>
      </c>
      <c r="O27" s="4">
        <v>21</v>
      </c>
      <c r="P27" s="4">
        <v>3000</v>
      </c>
      <c r="Q27" s="4">
        <v>26</v>
      </c>
      <c r="R27" s="4">
        <v>4000</v>
      </c>
      <c r="S27" s="4">
        <v>28</v>
      </c>
      <c r="T27" s="4">
        <v>5000</v>
      </c>
      <c r="U27" s="4">
        <v>30</v>
      </c>
      <c r="V27" s="4">
        <v>5000</v>
      </c>
      <c r="W27" s="4">
        <v>33</v>
      </c>
      <c r="X27" s="4">
        <v>5000</v>
      </c>
      <c r="Y27" s="4">
        <v>36</v>
      </c>
      <c r="Z27" s="4">
        <v>5000</v>
      </c>
      <c r="AA27" s="4">
        <v>39</v>
      </c>
      <c r="AB27" s="4">
        <v>5000</v>
      </c>
      <c r="AC27" s="4">
        <v>42</v>
      </c>
      <c r="AD27" s="4">
        <v>5000</v>
      </c>
      <c r="AE27" s="4">
        <v>46</v>
      </c>
      <c r="AF27" s="4">
        <v>5000</v>
      </c>
      <c r="AG27" s="4">
        <v>50</v>
      </c>
      <c r="AH27" s="4">
        <v>5000</v>
      </c>
      <c r="AI27" s="4">
        <v>5000</v>
      </c>
      <c r="AJ27" s="4">
        <v>5000</v>
      </c>
      <c r="AK27" s="4">
        <v>60</v>
      </c>
      <c r="AL27" s="4">
        <v>5000</v>
      </c>
      <c r="AM27" s="4">
        <v>66</v>
      </c>
      <c r="AN27" s="4">
        <v>5000</v>
      </c>
      <c r="AO27" s="4">
        <v>72</v>
      </c>
      <c r="AP27" s="4">
        <v>5000</v>
      </c>
      <c r="AQ27" s="4">
        <v>60</v>
      </c>
      <c r="AS27" s="4">
        <v>3</v>
      </c>
      <c r="AT27" s="4">
        <v>0</v>
      </c>
      <c r="AU27" s="4">
        <v>0</v>
      </c>
    </row>
    <row r="28" spans="1:47" s="4" customFormat="1" hidden="1">
      <c r="A28" s="1">
        <v>98</v>
      </c>
      <c r="B28">
        <v>9</v>
      </c>
      <c r="C28" t="s">
        <v>139</v>
      </c>
      <c r="D28">
        <v>5</v>
      </c>
      <c r="E28">
        <v>7</v>
      </c>
      <c r="F28">
        <v>10</v>
      </c>
      <c r="G28">
        <v>14</v>
      </c>
      <c r="H28">
        <v>14</v>
      </c>
      <c r="I28">
        <v>10</v>
      </c>
      <c r="J28">
        <v>6</v>
      </c>
      <c r="K28">
        <v>6</v>
      </c>
      <c r="L28">
        <v>1</v>
      </c>
      <c r="M28">
        <v>16</v>
      </c>
      <c r="N28">
        <v>2000</v>
      </c>
      <c r="O28">
        <v>21</v>
      </c>
      <c r="P28">
        <v>3000</v>
      </c>
      <c r="Q28">
        <v>26</v>
      </c>
      <c r="R28">
        <v>4000</v>
      </c>
      <c r="S28">
        <v>28</v>
      </c>
      <c r="T28">
        <v>5000</v>
      </c>
      <c r="U28">
        <v>30</v>
      </c>
      <c r="V28">
        <v>5000</v>
      </c>
      <c r="W28">
        <v>33</v>
      </c>
      <c r="X28">
        <v>5000</v>
      </c>
      <c r="Y28">
        <v>36</v>
      </c>
      <c r="Z28">
        <v>5000</v>
      </c>
      <c r="AA28">
        <v>39</v>
      </c>
      <c r="AB28">
        <v>5000</v>
      </c>
      <c r="AC28">
        <v>42</v>
      </c>
      <c r="AD28">
        <v>5000</v>
      </c>
      <c r="AE28">
        <v>46</v>
      </c>
      <c r="AF28">
        <v>5000</v>
      </c>
      <c r="AG28">
        <v>50</v>
      </c>
      <c r="AH28">
        <v>5000</v>
      </c>
      <c r="AI28">
        <v>5000</v>
      </c>
      <c r="AJ28">
        <v>5000</v>
      </c>
      <c r="AK28">
        <v>60</v>
      </c>
      <c r="AL28">
        <v>5000</v>
      </c>
      <c r="AM28">
        <v>66</v>
      </c>
      <c r="AN28">
        <v>5000</v>
      </c>
      <c r="AO28">
        <v>72</v>
      </c>
      <c r="AP28">
        <v>5000</v>
      </c>
      <c r="AQ28">
        <v>60</v>
      </c>
      <c r="AR28" t="s">
        <v>131</v>
      </c>
      <c r="AS28">
        <v>3</v>
      </c>
      <c r="AT28">
        <v>0</v>
      </c>
      <c r="AU28">
        <v>0</v>
      </c>
    </row>
    <row r="29" spans="1:47" s="4" customFormat="1" hidden="1">
      <c r="A29" s="1">
        <v>197</v>
      </c>
      <c r="B29">
        <v>9</v>
      </c>
      <c r="C29" t="s">
        <v>238</v>
      </c>
      <c r="D29">
        <v>5</v>
      </c>
      <c r="E29">
        <v>191</v>
      </c>
      <c r="F29">
        <v>10</v>
      </c>
      <c r="G29">
        <v>14</v>
      </c>
      <c r="H29">
        <v>14</v>
      </c>
      <c r="I29">
        <v>10</v>
      </c>
      <c r="J29">
        <v>6</v>
      </c>
      <c r="K29">
        <v>6</v>
      </c>
      <c r="L29">
        <v>99</v>
      </c>
      <c r="M29">
        <v>16</v>
      </c>
      <c r="N29">
        <v>2000</v>
      </c>
      <c r="O29">
        <v>24</v>
      </c>
      <c r="P29">
        <v>3000</v>
      </c>
      <c r="Q29">
        <v>33</v>
      </c>
      <c r="R29">
        <v>4000</v>
      </c>
      <c r="S29">
        <v>36</v>
      </c>
      <c r="T29">
        <v>5000</v>
      </c>
      <c r="U29">
        <v>39</v>
      </c>
      <c r="V29">
        <v>5000</v>
      </c>
      <c r="W29">
        <v>42</v>
      </c>
      <c r="X29">
        <v>5000</v>
      </c>
      <c r="Y29">
        <v>46</v>
      </c>
      <c r="Z29">
        <v>5000</v>
      </c>
      <c r="AA29">
        <v>50</v>
      </c>
      <c r="AB29">
        <v>5000</v>
      </c>
      <c r="AC29">
        <v>55</v>
      </c>
      <c r="AD29">
        <v>5000</v>
      </c>
      <c r="AE29">
        <v>60</v>
      </c>
      <c r="AF29">
        <v>5000</v>
      </c>
      <c r="AG29">
        <v>66</v>
      </c>
      <c r="AH29">
        <v>5000</v>
      </c>
      <c r="AI29">
        <v>5000</v>
      </c>
      <c r="AJ29">
        <v>5000</v>
      </c>
      <c r="AK29">
        <v>79</v>
      </c>
      <c r="AL29">
        <v>5000</v>
      </c>
      <c r="AM29">
        <v>86</v>
      </c>
      <c r="AN29">
        <v>5000</v>
      </c>
      <c r="AO29">
        <v>94</v>
      </c>
      <c r="AP29">
        <v>5000</v>
      </c>
      <c r="AQ29">
        <v>60</v>
      </c>
      <c r="AR29" t="s">
        <v>234</v>
      </c>
      <c r="AS29">
        <v>3</v>
      </c>
      <c r="AT29">
        <v>0</v>
      </c>
      <c r="AU29">
        <v>0</v>
      </c>
    </row>
    <row r="30" spans="1:47" s="4" customFormat="1">
      <c r="A30" s="1">
        <v>11</v>
      </c>
      <c r="B30" s="4">
        <v>11</v>
      </c>
      <c r="C30" s="4" t="s">
        <v>56</v>
      </c>
      <c r="D30" s="4">
        <v>7</v>
      </c>
      <c r="E30" s="4">
        <v>9</v>
      </c>
      <c r="F30" s="4">
        <v>12</v>
      </c>
      <c r="G30" s="4">
        <v>22</v>
      </c>
      <c r="H30" s="4">
        <v>48</v>
      </c>
      <c r="I30" s="4">
        <v>6</v>
      </c>
      <c r="J30" s="4">
        <v>18</v>
      </c>
      <c r="K30" s="4">
        <v>18</v>
      </c>
      <c r="L30" s="4">
        <v>1</v>
      </c>
      <c r="M30" s="4">
        <v>17</v>
      </c>
      <c r="N30" s="4">
        <v>2000</v>
      </c>
      <c r="O30" s="4">
        <v>20</v>
      </c>
      <c r="P30" s="4">
        <v>3000</v>
      </c>
      <c r="Q30" s="4">
        <v>23</v>
      </c>
      <c r="R30" s="4">
        <v>4000</v>
      </c>
      <c r="S30" s="4">
        <v>45</v>
      </c>
      <c r="T30" s="4">
        <v>5000</v>
      </c>
      <c r="U30" s="4">
        <v>27</v>
      </c>
      <c r="V30" s="4">
        <v>5000</v>
      </c>
      <c r="W30" s="4">
        <v>29</v>
      </c>
      <c r="X30" s="4">
        <v>5000</v>
      </c>
      <c r="Y30" s="4">
        <v>31</v>
      </c>
      <c r="Z30" s="4">
        <v>5000</v>
      </c>
      <c r="AA30" s="4">
        <v>34</v>
      </c>
      <c r="AB30" s="4">
        <v>5000</v>
      </c>
      <c r="AC30" s="4">
        <v>37</v>
      </c>
      <c r="AD30" s="4">
        <v>5000</v>
      </c>
      <c r="AE30" s="4">
        <v>40</v>
      </c>
      <c r="AF30" s="4">
        <v>5000</v>
      </c>
      <c r="AG30" s="4">
        <v>44</v>
      </c>
      <c r="AH30" s="4">
        <v>5000</v>
      </c>
      <c r="AI30" s="4">
        <v>5000</v>
      </c>
      <c r="AJ30" s="4">
        <v>5000</v>
      </c>
      <c r="AK30" s="4">
        <v>52</v>
      </c>
      <c r="AL30" s="4">
        <v>5000</v>
      </c>
      <c r="AM30" s="4">
        <v>57</v>
      </c>
      <c r="AN30" s="4">
        <v>5000</v>
      </c>
      <c r="AO30" s="4">
        <v>62</v>
      </c>
      <c r="AP30" s="4">
        <v>5000</v>
      </c>
      <c r="AQ30" s="4">
        <v>100</v>
      </c>
      <c r="AS30" s="4">
        <v>3</v>
      </c>
      <c r="AT30" s="4">
        <v>0</v>
      </c>
      <c r="AU30" s="4">
        <v>0</v>
      </c>
    </row>
    <row r="31" spans="1:47" s="4" customFormat="1" hidden="1">
      <c r="A31" s="1">
        <v>100</v>
      </c>
      <c r="B31">
        <v>11</v>
      </c>
      <c r="C31" t="s">
        <v>141</v>
      </c>
      <c r="D31">
        <v>7</v>
      </c>
      <c r="E31">
        <v>9</v>
      </c>
      <c r="F31">
        <v>12</v>
      </c>
      <c r="G31">
        <v>14</v>
      </c>
      <c r="H31">
        <v>28</v>
      </c>
      <c r="I31">
        <v>6</v>
      </c>
      <c r="J31">
        <v>10</v>
      </c>
      <c r="K31">
        <v>10</v>
      </c>
      <c r="L31">
        <v>1</v>
      </c>
      <c r="M31">
        <v>17</v>
      </c>
      <c r="N31">
        <v>2000</v>
      </c>
      <c r="O31">
        <v>20</v>
      </c>
      <c r="P31">
        <v>3000</v>
      </c>
      <c r="Q31">
        <v>23</v>
      </c>
      <c r="R31">
        <v>4000</v>
      </c>
      <c r="S31">
        <v>25</v>
      </c>
      <c r="T31">
        <v>5000</v>
      </c>
      <c r="U31">
        <v>27</v>
      </c>
      <c r="V31">
        <v>5000</v>
      </c>
      <c r="W31">
        <v>29</v>
      </c>
      <c r="X31">
        <v>5000</v>
      </c>
      <c r="Y31">
        <v>31</v>
      </c>
      <c r="Z31">
        <v>5000</v>
      </c>
      <c r="AA31">
        <v>34</v>
      </c>
      <c r="AB31">
        <v>5000</v>
      </c>
      <c r="AC31">
        <v>37</v>
      </c>
      <c r="AD31">
        <v>5000</v>
      </c>
      <c r="AE31">
        <v>40</v>
      </c>
      <c r="AF31">
        <v>5000</v>
      </c>
      <c r="AG31">
        <v>44</v>
      </c>
      <c r="AH31">
        <v>5000</v>
      </c>
      <c r="AI31">
        <v>5000</v>
      </c>
      <c r="AJ31">
        <v>5000</v>
      </c>
      <c r="AK31">
        <v>52</v>
      </c>
      <c r="AL31">
        <v>5000</v>
      </c>
      <c r="AM31">
        <v>57</v>
      </c>
      <c r="AN31">
        <v>5000</v>
      </c>
      <c r="AO31">
        <v>62</v>
      </c>
      <c r="AP31">
        <v>5000</v>
      </c>
      <c r="AQ31">
        <v>100</v>
      </c>
      <c r="AR31" t="s">
        <v>131</v>
      </c>
      <c r="AS31">
        <v>3</v>
      </c>
      <c r="AT31">
        <v>0</v>
      </c>
      <c r="AU31">
        <v>0</v>
      </c>
    </row>
    <row r="32" spans="1:47" s="4" customFormat="1">
      <c r="A32" s="1">
        <v>13</v>
      </c>
      <c r="B32" s="4">
        <v>13</v>
      </c>
      <c r="C32" s="4" t="s">
        <v>58</v>
      </c>
      <c r="D32" s="4">
        <v>8</v>
      </c>
      <c r="E32" s="4">
        <v>10</v>
      </c>
      <c r="F32" s="4">
        <v>5</v>
      </c>
      <c r="G32" s="4">
        <v>12</v>
      </c>
      <c r="H32" s="4">
        <v>28</v>
      </c>
      <c r="I32" s="4">
        <v>2</v>
      </c>
      <c r="J32" s="4">
        <v>10</v>
      </c>
      <c r="K32" s="4">
        <v>10</v>
      </c>
      <c r="L32" s="4">
        <v>2</v>
      </c>
      <c r="M32" s="4">
        <v>18</v>
      </c>
      <c r="N32" s="4">
        <v>2000</v>
      </c>
      <c r="O32" s="4">
        <v>21</v>
      </c>
      <c r="P32" s="4">
        <v>3000</v>
      </c>
      <c r="Q32" s="4">
        <v>24</v>
      </c>
      <c r="R32" s="4">
        <v>4000</v>
      </c>
      <c r="S32" s="4">
        <v>26</v>
      </c>
      <c r="T32" s="4">
        <v>5000</v>
      </c>
      <c r="U32" s="4">
        <v>28</v>
      </c>
      <c r="V32" s="4">
        <v>5000</v>
      </c>
      <c r="W32" s="4">
        <v>30</v>
      </c>
      <c r="X32" s="4">
        <v>5000</v>
      </c>
      <c r="Y32" s="4">
        <v>33</v>
      </c>
      <c r="Z32" s="4">
        <v>5000</v>
      </c>
      <c r="AA32" s="4">
        <v>36</v>
      </c>
      <c r="AB32" s="4">
        <v>5000</v>
      </c>
      <c r="AC32" s="4">
        <v>39</v>
      </c>
      <c r="AD32" s="4">
        <v>5000</v>
      </c>
      <c r="AE32" s="4">
        <v>42</v>
      </c>
      <c r="AF32" s="4">
        <v>5000</v>
      </c>
      <c r="AG32" s="4">
        <v>46</v>
      </c>
      <c r="AH32" s="4">
        <v>5000</v>
      </c>
      <c r="AI32" s="4">
        <v>5000</v>
      </c>
      <c r="AJ32" s="4">
        <v>5000</v>
      </c>
      <c r="AK32" s="4">
        <v>55</v>
      </c>
      <c r="AL32" s="4">
        <v>5000</v>
      </c>
      <c r="AM32" s="4">
        <v>60</v>
      </c>
      <c r="AN32" s="4">
        <v>5000</v>
      </c>
      <c r="AO32" s="4">
        <v>66</v>
      </c>
      <c r="AP32" s="4">
        <v>5000</v>
      </c>
      <c r="AQ32" s="4">
        <v>60</v>
      </c>
      <c r="AS32" s="4">
        <v>3</v>
      </c>
      <c r="AT32" s="4">
        <v>0</v>
      </c>
      <c r="AU32" s="4">
        <v>0</v>
      </c>
    </row>
    <row r="33" spans="1:47" s="4" customFormat="1">
      <c r="A33" s="1">
        <v>71</v>
      </c>
      <c r="B33">
        <v>91</v>
      </c>
      <c r="C33" t="s">
        <v>111</v>
      </c>
      <c r="D33">
        <v>2</v>
      </c>
      <c r="E33">
        <v>71</v>
      </c>
      <c r="F33">
        <v>5</v>
      </c>
      <c r="G33">
        <v>50</v>
      </c>
      <c r="H33">
        <v>60</v>
      </c>
      <c r="I33">
        <v>2</v>
      </c>
      <c r="J33">
        <v>20</v>
      </c>
      <c r="K33">
        <v>20</v>
      </c>
      <c r="L33">
        <v>1</v>
      </c>
      <c r="M33">
        <v>18</v>
      </c>
      <c r="N33">
        <v>2000</v>
      </c>
      <c r="O33">
        <v>21</v>
      </c>
      <c r="P33">
        <v>3000</v>
      </c>
      <c r="Q33">
        <v>24</v>
      </c>
      <c r="R33">
        <v>4000</v>
      </c>
      <c r="S33">
        <v>26</v>
      </c>
      <c r="T33">
        <v>5000</v>
      </c>
      <c r="U33">
        <v>28</v>
      </c>
      <c r="V33">
        <v>5000</v>
      </c>
      <c r="W33">
        <v>30</v>
      </c>
      <c r="X33">
        <v>5000</v>
      </c>
      <c r="Y33">
        <v>33</v>
      </c>
      <c r="Z33">
        <v>5000</v>
      </c>
      <c r="AA33">
        <v>36</v>
      </c>
      <c r="AB33">
        <v>5000</v>
      </c>
      <c r="AC33">
        <v>39</v>
      </c>
      <c r="AD33">
        <v>5000</v>
      </c>
      <c r="AE33">
        <v>42</v>
      </c>
      <c r="AF33">
        <v>5000</v>
      </c>
      <c r="AG33">
        <v>46</v>
      </c>
      <c r="AH33">
        <v>5000</v>
      </c>
      <c r="AI33">
        <v>5000</v>
      </c>
      <c r="AJ33">
        <v>5000</v>
      </c>
      <c r="AK33">
        <v>55</v>
      </c>
      <c r="AL33">
        <v>5000</v>
      </c>
      <c r="AM33">
        <v>60</v>
      </c>
      <c r="AN33">
        <v>5000</v>
      </c>
      <c r="AO33">
        <v>66</v>
      </c>
      <c r="AP33">
        <v>5000</v>
      </c>
      <c r="AQ33">
        <v>60</v>
      </c>
      <c r="AR33"/>
      <c r="AS33">
        <v>3</v>
      </c>
      <c r="AT33">
        <v>0</v>
      </c>
      <c r="AU33">
        <v>0</v>
      </c>
    </row>
    <row r="34" spans="1:47" s="4" customFormat="1" hidden="1">
      <c r="A34" s="1">
        <v>102</v>
      </c>
      <c r="B34">
        <v>13</v>
      </c>
      <c r="C34" t="s">
        <v>143</v>
      </c>
      <c r="D34">
        <v>8</v>
      </c>
      <c r="E34">
        <v>10</v>
      </c>
      <c r="F34">
        <v>5</v>
      </c>
      <c r="G34">
        <v>15</v>
      </c>
      <c r="H34">
        <v>28</v>
      </c>
      <c r="I34">
        <v>2</v>
      </c>
      <c r="J34">
        <v>10</v>
      </c>
      <c r="K34">
        <v>10</v>
      </c>
      <c r="L34">
        <v>2</v>
      </c>
      <c r="M34">
        <v>18</v>
      </c>
      <c r="N34">
        <v>2000</v>
      </c>
      <c r="O34">
        <v>21</v>
      </c>
      <c r="P34">
        <v>3000</v>
      </c>
      <c r="Q34">
        <v>24</v>
      </c>
      <c r="R34">
        <v>4000</v>
      </c>
      <c r="S34">
        <v>26</v>
      </c>
      <c r="T34">
        <v>5000</v>
      </c>
      <c r="U34">
        <v>28</v>
      </c>
      <c r="V34">
        <v>5000</v>
      </c>
      <c r="W34">
        <v>30</v>
      </c>
      <c r="X34">
        <v>5000</v>
      </c>
      <c r="Y34">
        <v>33</v>
      </c>
      <c r="Z34">
        <v>5000</v>
      </c>
      <c r="AA34">
        <v>36</v>
      </c>
      <c r="AB34">
        <v>5000</v>
      </c>
      <c r="AC34">
        <v>39</v>
      </c>
      <c r="AD34">
        <v>5000</v>
      </c>
      <c r="AE34">
        <v>42</v>
      </c>
      <c r="AF34">
        <v>5000</v>
      </c>
      <c r="AG34">
        <v>46</v>
      </c>
      <c r="AH34">
        <v>5000</v>
      </c>
      <c r="AI34">
        <v>5000</v>
      </c>
      <c r="AJ34">
        <v>5000</v>
      </c>
      <c r="AK34">
        <v>55</v>
      </c>
      <c r="AL34">
        <v>5000</v>
      </c>
      <c r="AM34">
        <v>60</v>
      </c>
      <c r="AN34">
        <v>5000</v>
      </c>
      <c r="AO34">
        <v>66</v>
      </c>
      <c r="AP34">
        <v>5000</v>
      </c>
      <c r="AQ34">
        <v>60</v>
      </c>
      <c r="AR34" t="s">
        <v>131</v>
      </c>
      <c r="AS34">
        <v>3</v>
      </c>
      <c r="AT34">
        <v>0</v>
      </c>
      <c r="AU34">
        <v>0</v>
      </c>
    </row>
    <row r="35" spans="1:47" s="4" customFormat="1" hidden="1">
      <c r="A35" s="1">
        <v>140</v>
      </c>
      <c r="B35">
        <v>57</v>
      </c>
      <c r="C35" t="s">
        <v>181</v>
      </c>
      <c r="D35">
        <v>2</v>
      </c>
      <c r="E35">
        <v>48</v>
      </c>
      <c r="F35">
        <v>5</v>
      </c>
      <c r="G35">
        <v>15</v>
      </c>
      <c r="H35">
        <v>30</v>
      </c>
      <c r="I35">
        <v>20</v>
      </c>
      <c r="J35">
        <v>15</v>
      </c>
      <c r="K35">
        <v>15</v>
      </c>
      <c r="L35">
        <v>2</v>
      </c>
      <c r="M35">
        <v>18</v>
      </c>
      <c r="N35">
        <v>2000</v>
      </c>
      <c r="O35">
        <v>21</v>
      </c>
      <c r="P35">
        <v>3000</v>
      </c>
      <c r="Q35">
        <v>24</v>
      </c>
      <c r="R35">
        <v>4000</v>
      </c>
      <c r="S35">
        <v>26</v>
      </c>
      <c r="T35">
        <v>5000</v>
      </c>
      <c r="U35">
        <v>28</v>
      </c>
      <c r="V35">
        <v>5000</v>
      </c>
      <c r="W35">
        <v>30</v>
      </c>
      <c r="X35">
        <v>5000</v>
      </c>
      <c r="Y35">
        <v>33</v>
      </c>
      <c r="Z35">
        <v>5000</v>
      </c>
      <c r="AA35">
        <v>36</v>
      </c>
      <c r="AB35">
        <v>5000</v>
      </c>
      <c r="AC35">
        <v>39</v>
      </c>
      <c r="AD35">
        <v>5000</v>
      </c>
      <c r="AE35">
        <v>42</v>
      </c>
      <c r="AF35">
        <v>5000</v>
      </c>
      <c r="AG35">
        <v>46</v>
      </c>
      <c r="AH35">
        <v>5000</v>
      </c>
      <c r="AI35">
        <v>5000</v>
      </c>
      <c r="AJ35">
        <v>5000</v>
      </c>
      <c r="AK35">
        <v>55</v>
      </c>
      <c r="AL35">
        <v>5000</v>
      </c>
      <c r="AM35">
        <v>60</v>
      </c>
      <c r="AN35">
        <v>5000</v>
      </c>
      <c r="AO35">
        <v>66</v>
      </c>
      <c r="AP35">
        <v>5000</v>
      </c>
      <c r="AQ35">
        <v>60</v>
      </c>
      <c r="AR35" t="s">
        <v>131</v>
      </c>
      <c r="AS35">
        <v>3</v>
      </c>
      <c r="AT35">
        <v>0</v>
      </c>
      <c r="AU35">
        <v>0</v>
      </c>
    </row>
    <row r="36" spans="1:47" s="4" customFormat="1">
      <c r="A36" s="1">
        <v>232</v>
      </c>
      <c r="B36">
        <v>208</v>
      </c>
      <c r="C36" t="s">
        <v>272</v>
      </c>
      <c r="D36">
        <v>2</v>
      </c>
      <c r="E36">
        <v>208</v>
      </c>
      <c r="F36">
        <v>5</v>
      </c>
      <c r="G36">
        <v>50</v>
      </c>
      <c r="H36">
        <v>60</v>
      </c>
      <c r="I36">
        <v>2</v>
      </c>
      <c r="J36">
        <v>20</v>
      </c>
      <c r="K36">
        <v>20</v>
      </c>
      <c r="L36">
        <v>0</v>
      </c>
      <c r="M36">
        <v>18</v>
      </c>
      <c r="N36">
        <v>2000</v>
      </c>
      <c r="O36">
        <v>21</v>
      </c>
      <c r="P36">
        <v>3000</v>
      </c>
      <c r="Q36">
        <v>24</v>
      </c>
      <c r="R36">
        <v>4000</v>
      </c>
      <c r="S36">
        <v>26</v>
      </c>
      <c r="T36">
        <v>5000</v>
      </c>
      <c r="U36">
        <v>28</v>
      </c>
      <c r="V36">
        <v>5000</v>
      </c>
      <c r="W36">
        <v>30</v>
      </c>
      <c r="X36">
        <v>5000</v>
      </c>
      <c r="Y36">
        <v>33</v>
      </c>
      <c r="Z36">
        <v>5000</v>
      </c>
      <c r="AA36">
        <v>36</v>
      </c>
      <c r="AB36">
        <v>5000</v>
      </c>
      <c r="AC36">
        <v>39</v>
      </c>
      <c r="AD36">
        <v>5000</v>
      </c>
      <c r="AE36">
        <v>42</v>
      </c>
      <c r="AF36">
        <v>5000</v>
      </c>
      <c r="AG36">
        <v>46</v>
      </c>
      <c r="AH36">
        <v>5000</v>
      </c>
      <c r="AI36">
        <v>5000</v>
      </c>
      <c r="AJ36">
        <v>5000</v>
      </c>
      <c r="AK36">
        <v>55</v>
      </c>
      <c r="AL36">
        <v>5000</v>
      </c>
      <c r="AM36">
        <v>60</v>
      </c>
      <c r="AN36">
        <v>5000</v>
      </c>
      <c r="AO36">
        <v>66</v>
      </c>
      <c r="AP36">
        <v>5000</v>
      </c>
      <c r="AQ36">
        <v>60</v>
      </c>
      <c r="AR36"/>
      <c r="AS36">
        <v>3</v>
      </c>
      <c r="AT36">
        <v>0</v>
      </c>
      <c r="AU36">
        <v>0</v>
      </c>
    </row>
    <row r="37" spans="1:47" s="4" customFormat="1">
      <c r="A37" s="1">
        <v>233</v>
      </c>
      <c r="B37" s="4">
        <v>209</v>
      </c>
      <c r="C37" s="4" t="s">
        <v>2390</v>
      </c>
      <c r="D37" s="4">
        <v>2</v>
      </c>
      <c r="E37" s="4">
        <v>209</v>
      </c>
      <c r="F37" s="4">
        <v>5</v>
      </c>
      <c r="G37" s="4">
        <v>200</v>
      </c>
      <c r="H37" s="4">
        <v>500</v>
      </c>
      <c r="I37" s="4">
        <v>50</v>
      </c>
      <c r="J37" s="4">
        <v>800</v>
      </c>
      <c r="K37" s="4">
        <v>1000</v>
      </c>
      <c r="L37" s="4">
        <v>1</v>
      </c>
      <c r="M37" s="4">
        <v>18</v>
      </c>
      <c r="N37" s="4">
        <v>2000</v>
      </c>
      <c r="O37" s="4">
        <v>21</v>
      </c>
      <c r="P37" s="4">
        <v>3000</v>
      </c>
      <c r="Q37" s="4">
        <v>24</v>
      </c>
      <c r="R37" s="4">
        <v>4000</v>
      </c>
      <c r="S37" s="4">
        <v>26</v>
      </c>
      <c r="T37" s="4">
        <v>5000</v>
      </c>
      <c r="U37" s="4">
        <v>28</v>
      </c>
      <c r="V37" s="4">
        <v>5000</v>
      </c>
      <c r="W37" s="4">
        <v>30</v>
      </c>
      <c r="X37" s="4">
        <v>5000</v>
      </c>
      <c r="Y37" s="4">
        <v>33</v>
      </c>
      <c r="Z37" s="4">
        <v>5000</v>
      </c>
      <c r="AA37" s="4">
        <v>36</v>
      </c>
      <c r="AB37" s="4">
        <v>5000</v>
      </c>
      <c r="AC37" s="4">
        <v>39</v>
      </c>
      <c r="AD37" s="4">
        <v>5000</v>
      </c>
      <c r="AE37" s="4">
        <v>42</v>
      </c>
      <c r="AF37" s="4">
        <v>5000</v>
      </c>
      <c r="AG37" s="4">
        <v>46</v>
      </c>
      <c r="AH37" s="4">
        <v>5000</v>
      </c>
      <c r="AI37" s="4">
        <v>5000</v>
      </c>
      <c r="AJ37" s="4">
        <v>5000</v>
      </c>
      <c r="AK37" s="4">
        <v>55</v>
      </c>
      <c r="AL37" s="4">
        <v>5000</v>
      </c>
      <c r="AM37" s="4">
        <v>60</v>
      </c>
      <c r="AN37" s="4">
        <v>5000</v>
      </c>
      <c r="AO37" s="4">
        <v>66</v>
      </c>
      <c r="AP37" s="4">
        <v>5000</v>
      </c>
      <c r="AQ37" s="4">
        <v>60</v>
      </c>
      <c r="AS37" s="4">
        <v>3</v>
      </c>
      <c r="AT37" s="4">
        <v>0</v>
      </c>
      <c r="AU37" s="4">
        <v>0</v>
      </c>
    </row>
    <row r="38" spans="1:47">
      <c r="A38" s="1">
        <v>234</v>
      </c>
      <c r="B38" s="4">
        <v>210</v>
      </c>
      <c r="C38" s="4" t="s">
        <v>273</v>
      </c>
      <c r="D38" s="4">
        <v>2</v>
      </c>
      <c r="E38" s="4">
        <v>210</v>
      </c>
      <c r="F38" s="4">
        <v>20</v>
      </c>
      <c r="G38" s="4">
        <v>50</v>
      </c>
      <c r="H38" s="4">
        <v>60</v>
      </c>
      <c r="I38" s="4">
        <v>20</v>
      </c>
      <c r="J38" s="4">
        <v>20</v>
      </c>
      <c r="K38" s="4">
        <v>20</v>
      </c>
      <c r="L38" s="4">
        <v>2</v>
      </c>
      <c r="M38" s="4">
        <v>18</v>
      </c>
      <c r="N38" s="4">
        <v>2000</v>
      </c>
      <c r="O38" s="4">
        <v>21</v>
      </c>
      <c r="P38" s="4">
        <v>3000</v>
      </c>
      <c r="Q38" s="4">
        <v>24</v>
      </c>
      <c r="R38" s="4">
        <v>4000</v>
      </c>
      <c r="S38" s="4">
        <v>26</v>
      </c>
      <c r="T38" s="4">
        <v>5000</v>
      </c>
      <c r="U38" s="4">
        <v>28</v>
      </c>
      <c r="V38" s="4">
        <v>5000</v>
      </c>
      <c r="W38" s="4">
        <v>30</v>
      </c>
      <c r="X38" s="4">
        <v>5000</v>
      </c>
      <c r="Y38" s="4">
        <v>33</v>
      </c>
      <c r="Z38" s="4">
        <v>5000</v>
      </c>
      <c r="AA38" s="4">
        <v>36</v>
      </c>
      <c r="AB38" s="4">
        <v>5000</v>
      </c>
      <c r="AC38" s="4">
        <v>39</v>
      </c>
      <c r="AD38" s="4">
        <v>5000</v>
      </c>
      <c r="AE38" s="4">
        <v>42</v>
      </c>
      <c r="AF38" s="4">
        <v>5000</v>
      </c>
      <c r="AG38" s="4">
        <v>46</v>
      </c>
      <c r="AH38" s="4">
        <v>5000</v>
      </c>
      <c r="AI38" s="4">
        <v>5000</v>
      </c>
      <c r="AJ38" s="4">
        <v>5000</v>
      </c>
      <c r="AK38" s="4">
        <v>55</v>
      </c>
      <c r="AL38" s="4">
        <v>5000</v>
      </c>
      <c r="AM38" s="4">
        <v>60</v>
      </c>
      <c r="AN38" s="4">
        <v>5000</v>
      </c>
      <c r="AO38" s="4">
        <v>66</v>
      </c>
      <c r="AP38" s="4">
        <v>5000</v>
      </c>
      <c r="AQ38" s="4">
        <v>60</v>
      </c>
      <c r="AR38" s="4"/>
      <c r="AS38" s="4">
        <v>3</v>
      </c>
      <c r="AT38" s="4">
        <v>0</v>
      </c>
      <c r="AU38" s="4">
        <v>0</v>
      </c>
    </row>
    <row r="39" spans="1:47" s="4" customFormat="1">
      <c r="A39" s="1">
        <v>242</v>
      </c>
      <c r="B39">
        <v>210</v>
      </c>
      <c r="C39" t="s">
        <v>281</v>
      </c>
      <c r="D39">
        <v>2</v>
      </c>
      <c r="E39">
        <v>210</v>
      </c>
      <c r="F39">
        <v>5</v>
      </c>
      <c r="G39">
        <v>50</v>
      </c>
      <c r="H39">
        <v>60</v>
      </c>
      <c r="I39">
        <v>2</v>
      </c>
      <c r="J39">
        <v>20</v>
      </c>
      <c r="K39">
        <v>20</v>
      </c>
      <c r="L39">
        <v>2</v>
      </c>
      <c r="M39">
        <v>18</v>
      </c>
      <c r="N39">
        <v>2000</v>
      </c>
      <c r="O39">
        <v>21</v>
      </c>
      <c r="P39">
        <v>3000</v>
      </c>
      <c r="Q39">
        <v>24</v>
      </c>
      <c r="R39">
        <v>4000</v>
      </c>
      <c r="S39">
        <v>26</v>
      </c>
      <c r="T39">
        <v>5000</v>
      </c>
      <c r="U39">
        <v>28</v>
      </c>
      <c r="V39">
        <v>5000</v>
      </c>
      <c r="W39">
        <v>30</v>
      </c>
      <c r="X39">
        <v>5000</v>
      </c>
      <c r="Y39">
        <v>33</v>
      </c>
      <c r="Z39">
        <v>5000</v>
      </c>
      <c r="AA39">
        <v>36</v>
      </c>
      <c r="AB39">
        <v>5000</v>
      </c>
      <c r="AC39">
        <v>39</v>
      </c>
      <c r="AD39">
        <v>5000</v>
      </c>
      <c r="AE39">
        <v>42</v>
      </c>
      <c r="AF39">
        <v>5000</v>
      </c>
      <c r="AG39">
        <v>46</v>
      </c>
      <c r="AH39">
        <v>5000</v>
      </c>
      <c r="AI39">
        <v>5000</v>
      </c>
      <c r="AJ39">
        <v>5000</v>
      </c>
      <c r="AK39">
        <v>55</v>
      </c>
      <c r="AL39">
        <v>5000</v>
      </c>
      <c r="AM39">
        <v>60</v>
      </c>
      <c r="AN39">
        <v>5000</v>
      </c>
      <c r="AO39">
        <v>66</v>
      </c>
      <c r="AP39">
        <v>5000</v>
      </c>
      <c r="AQ39">
        <v>60</v>
      </c>
      <c r="AR39"/>
      <c r="AS39">
        <v>3</v>
      </c>
      <c r="AT39">
        <v>0</v>
      </c>
      <c r="AU39">
        <v>0</v>
      </c>
    </row>
    <row r="40" spans="1:47" s="4" customFormat="1" hidden="1">
      <c r="A40" s="1">
        <v>235</v>
      </c>
      <c r="B40">
        <v>202</v>
      </c>
      <c r="C40" t="s">
        <v>274</v>
      </c>
      <c r="D40">
        <v>8</v>
      </c>
      <c r="E40">
        <v>202</v>
      </c>
      <c r="F40">
        <v>5</v>
      </c>
      <c r="G40">
        <v>50</v>
      </c>
      <c r="H40">
        <v>60</v>
      </c>
      <c r="I40">
        <v>2</v>
      </c>
      <c r="J40">
        <v>20</v>
      </c>
      <c r="K40">
        <v>20</v>
      </c>
      <c r="L40">
        <v>2</v>
      </c>
      <c r="M40">
        <v>18</v>
      </c>
      <c r="N40">
        <v>2000</v>
      </c>
      <c r="O40">
        <v>21</v>
      </c>
      <c r="P40">
        <v>3000</v>
      </c>
      <c r="Q40">
        <v>24</v>
      </c>
      <c r="R40">
        <v>4000</v>
      </c>
      <c r="S40">
        <v>26</v>
      </c>
      <c r="T40">
        <v>5000</v>
      </c>
      <c r="U40">
        <v>28</v>
      </c>
      <c r="V40">
        <v>5000</v>
      </c>
      <c r="W40">
        <v>30</v>
      </c>
      <c r="X40">
        <v>5000</v>
      </c>
      <c r="Y40">
        <v>33</v>
      </c>
      <c r="Z40">
        <v>5000</v>
      </c>
      <c r="AA40">
        <v>36</v>
      </c>
      <c r="AB40">
        <v>5000</v>
      </c>
      <c r="AC40">
        <v>39</v>
      </c>
      <c r="AD40">
        <v>5000</v>
      </c>
      <c r="AE40">
        <v>42</v>
      </c>
      <c r="AF40">
        <v>5000</v>
      </c>
      <c r="AG40">
        <v>46</v>
      </c>
      <c r="AH40">
        <v>5000</v>
      </c>
      <c r="AI40">
        <v>5000</v>
      </c>
      <c r="AJ40">
        <v>5000</v>
      </c>
      <c r="AK40">
        <v>55</v>
      </c>
      <c r="AL40">
        <v>5000</v>
      </c>
      <c r="AM40">
        <v>60</v>
      </c>
      <c r="AN40">
        <v>5000</v>
      </c>
      <c r="AO40">
        <v>66</v>
      </c>
      <c r="AP40">
        <v>5000</v>
      </c>
      <c r="AQ40">
        <v>60</v>
      </c>
      <c r="AR40" t="s">
        <v>131</v>
      </c>
      <c r="AS40">
        <v>3</v>
      </c>
      <c r="AT40">
        <v>0</v>
      </c>
      <c r="AU40">
        <v>0</v>
      </c>
    </row>
    <row r="41" spans="1:47" s="4" customFormat="1" hidden="1">
      <c r="A41" s="1">
        <v>236</v>
      </c>
      <c r="B41">
        <v>203</v>
      </c>
      <c r="C41" t="s">
        <v>275</v>
      </c>
      <c r="D41">
        <v>2</v>
      </c>
      <c r="E41">
        <v>203</v>
      </c>
      <c r="F41">
        <v>5</v>
      </c>
      <c r="G41">
        <v>50</v>
      </c>
      <c r="H41">
        <v>60</v>
      </c>
      <c r="I41">
        <v>2</v>
      </c>
      <c r="J41">
        <v>20</v>
      </c>
      <c r="K41">
        <v>20</v>
      </c>
      <c r="L41">
        <v>2</v>
      </c>
      <c r="M41">
        <v>18</v>
      </c>
      <c r="N41">
        <v>2000</v>
      </c>
      <c r="O41">
        <v>21</v>
      </c>
      <c r="P41">
        <v>3000</v>
      </c>
      <c r="Q41">
        <v>24</v>
      </c>
      <c r="R41">
        <v>4000</v>
      </c>
      <c r="S41">
        <v>26</v>
      </c>
      <c r="T41">
        <v>5000</v>
      </c>
      <c r="U41">
        <v>28</v>
      </c>
      <c r="V41">
        <v>5000</v>
      </c>
      <c r="W41">
        <v>30</v>
      </c>
      <c r="X41">
        <v>5000</v>
      </c>
      <c r="Y41">
        <v>33</v>
      </c>
      <c r="Z41">
        <v>5000</v>
      </c>
      <c r="AA41">
        <v>36</v>
      </c>
      <c r="AB41">
        <v>5000</v>
      </c>
      <c r="AC41">
        <v>39</v>
      </c>
      <c r="AD41">
        <v>5000</v>
      </c>
      <c r="AE41">
        <v>42</v>
      </c>
      <c r="AF41">
        <v>5000</v>
      </c>
      <c r="AG41">
        <v>46</v>
      </c>
      <c r="AH41">
        <v>5000</v>
      </c>
      <c r="AI41">
        <v>5000</v>
      </c>
      <c r="AJ41">
        <v>5000</v>
      </c>
      <c r="AK41">
        <v>55</v>
      </c>
      <c r="AL41">
        <v>5000</v>
      </c>
      <c r="AM41">
        <v>60</v>
      </c>
      <c r="AN41">
        <v>5000</v>
      </c>
      <c r="AO41">
        <v>66</v>
      </c>
      <c r="AP41">
        <v>5000</v>
      </c>
      <c r="AQ41">
        <v>60</v>
      </c>
      <c r="AR41" t="s">
        <v>131</v>
      </c>
      <c r="AS41">
        <v>3</v>
      </c>
      <c r="AT41">
        <v>0</v>
      </c>
      <c r="AU41">
        <v>0</v>
      </c>
    </row>
    <row r="42" spans="1:47" hidden="1">
      <c r="A42" s="1">
        <v>238</v>
      </c>
      <c r="B42">
        <v>205</v>
      </c>
      <c r="C42" t="s">
        <v>277</v>
      </c>
      <c r="D42">
        <v>2</v>
      </c>
      <c r="E42">
        <v>205</v>
      </c>
      <c r="F42">
        <v>5</v>
      </c>
      <c r="G42">
        <v>50</v>
      </c>
      <c r="H42">
        <v>60</v>
      </c>
      <c r="I42">
        <v>2</v>
      </c>
      <c r="J42">
        <v>20</v>
      </c>
      <c r="K42">
        <v>20</v>
      </c>
      <c r="L42">
        <v>1</v>
      </c>
      <c r="M42">
        <v>18</v>
      </c>
      <c r="N42">
        <v>2000</v>
      </c>
      <c r="O42">
        <v>21</v>
      </c>
      <c r="P42">
        <v>3000</v>
      </c>
      <c r="Q42">
        <v>24</v>
      </c>
      <c r="R42">
        <v>4000</v>
      </c>
      <c r="S42">
        <v>26</v>
      </c>
      <c r="T42">
        <v>5000</v>
      </c>
      <c r="U42">
        <v>28</v>
      </c>
      <c r="V42">
        <v>5000</v>
      </c>
      <c r="W42">
        <v>30</v>
      </c>
      <c r="X42">
        <v>5000</v>
      </c>
      <c r="Y42">
        <v>33</v>
      </c>
      <c r="Z42">
        <v>5000</v>
      </c>
      <c r="AA42">
        <v>36</v>
      </c>
      <c r="AB42">
        <v>5000</v>
      </c>
      <c r="AC42">
        <v>39</v>
      </c>
      <c r="AD42">
        <v>5000</v>
      </c>
      <c r="AE42">
        <v>42</v>
      </c>
      <c r="AF42">
        <v>5000</v>
      </c>
      <c r="AG42">
        <v>46</v>
      </c>
      <c r="AH42">
        <v>5000</v>
      </c>
      <c r="AI42">
        <v>5000</v>
      </c>
      <c r="AJ42">
        <v>5000</v>
      </c>
      <c r="AK42">
        <v>55</v>
      </c>
      <c r="AL42">
        <v>5000</v>
      </c>
      <c r="AM42">
        <v>60</v>
      </c>
      <c r="AN42">
        <v>5000</v>
      </c>
      <c r="AO42">
        <v>66</v>
      </c>
      <c r="AP42">
        <v>5000</v>
      </c>
      <c r="AQ42">
        <v>60</v>
      </c>
      <c r="AR42" t="s">
        <v>131</v>
      </c>
      <c r="AS42">
        <v>3</v>
      </c>
      <c r="AT42">
        <v>0</v>
      </c>
      <c r="AU42">
        <v>0</v>
      </c>
    </row>
    <row r="43" spans="1:47" s="4" customFormat="1" hidden="1">
      <c r="A43" s="1">
        <v>239</v>
      </c>
      <c r="B43">
        <v>206</v>
      </c>
      <c r="C43" t="s">
        <v>278</v>
      </c>
      <c r="D43">
        <v>2</v>
      </c>
      <c r="E43">
        <v>206</v>
      </c>
      <c r="F43">
        <v>5</v>
      </c>
      <c r="G43">
        <v>50</v>
      </c>
      <c r="H43">
        <v>60</v>
      </c>
      <c r="I43">
        <v>2</v>
      </c>
      <c r="J43">
        <v>20</v>
      </c>
      <c r="K43">
        <v>20</v>
      </c>
      <c r="L43">
        <v>1</v>
      </c>
      <c r="M43">
        <v>18</v>
      </c>
      <c r="N43">
        <v>2000</v>
      </c>
      <c r="O43">
        <v>21</v>
      </c>
      <c r="P43">
        <v>3000</v>
      </c>
      <c r="Q43">
        <v>24</v>
      </c>
      <c r="R43">
        <v>4000</v>
      </c>
      <c r="S43">
        <v>26</v>
      </c>
      <c r="T43">
        <v>5000</v>
      </c>
      <c r="U43">
        <v>28</v>
      </c>
      <c r="V43">
        <v>5000</v>
      </c>
      <c r="W43">
        <v>30</v>
      </c>
      <c r="X43">
        <v>5000</v>
      </c>
      <c r="Y43">
        <v>33</v>
      </c>
      <c r="Z43">
        <v>5000</v>
      </c>
      <c r="AA43">
        <v>36</v>
      </c>
      <c r="AB43">
        <v>5000</v>
      </c>
      <c r="AC43">
        <v>39</v>
      </c>
      <c r="AD43">
        <v>5000</v>
      </c>
      <c r="AE43">
        <v>42</v>
      </c>
      <c r="AF43">
        <v>5000</v>
      </c>
      <c r="AG43">
        <v>46</v>
      </c>
      <c r="AH43">
        <v>5000</v>
      </c>
      <c r="AI43">
        <v>5000</v>
      </c>
      <c r="AJ43">
        <v>5000</v>
      </c>
      <c r="AK43">
        <v>55</v>
      </c>
      <c r="AL43">
        <v>5000</v>
      </c>
      <c r="AM43">
        <v>60</v>
      </c>
      <c r="AN43">
        <v>5000</v>
      </c>
      <c r="AO43">
        <v>66</v>
      </c>
      <c r="AP43">
        <v>5000</v>
      </c>
      <c r="AQ43">
        <v>60</v>
      </c>
      <c r="AR43" t="s">
        <v>131</v>
      </c>
      <c r="AS43">
        <v>3</v>
      </c>
      <c r="AT43">
        <v>0</v>
      </c>
      <c r="AU43">
        <v>0</v>
      </c>
    </row>
    <row r="44" spans="1:47" s="4" customFormat="1" hidden="1">
      <c r="A44" s="1">
        <v>240</v>
      </c>
      <c r="B44">
        <v>208</v>
      </c>
      <c r="C44" t="s">
        <v>279</v>
      </c>
      <c r="D44">
        <v>2</v>
      </c>
      <c r="E44">
        <v>208</v>
      </c>
      <c r="F44">
        <v>5</v>
      </c>
      <c r="G44">
        <v>50</v>
      </c>
      <c r="H44">
        <v>60</v>
      </c>
      <c r="I44">
        <v>2</v>
      </c>
      <c r="J44">
        <v>20</v>
      </c>
      <c r="K44">
        <v>20</v>
      </c>
      <c r="L44">
        <v>0</v>
      </c>
      <c r="M44">
        <v>18</v>
      </c>
      <c r="N44">
        <v>2000</v>
      </c>
      <c r="O44">
        <v>21</v>
      </c>
      <c r="P44">
        <v>3000</v>
      </c>
      <c r="Q44">
        <v>24</v>
      </c>
      <c r="R44">
        <v>4000</v>
      </c>
      <c r="S44">
        <v>26</v>
      </c>
      <c r="T44">
        <v>5000</v>
      </c>
      <c r="U44">
        <v>28</v>
      </c>
      <c r="V44">
        <v>5000</v>
      </c>
      <c r="W44">
        <v>30</v>
      </c>
      <c r="X44">
        <v>5000</v>
      </c>
      <c r="Y44">
        <v>33</v>
      </c>
      <c r="Z44">
        <v>5000</v>
      </c>
      <c r="AA44">
        <v>36</v>
      </c>
      <c r="AB44">
        <v>5000</v>
      </c>
      <c r="AC44">
        <v>39</v>
      </c>
      <c r="AD44">
        <v>5000</v>
      </c>
      <c r="AE44">
        <v>42</v>
      </c>
      <c r="AF44">
        <v>5000</v>
      </c>
      <c r="AG44">
        <v>46</v>
      </c>
      <c r="AH44">
        <v>5000</v>
      </c>
      <c r="AI44">
        <v>5000</v>
      </c>
      <c r="AJ44">
        <v>5000</v>
      </c>
      <c r="AK44">
        <v>55</v>
      </c>
      <c r="AL44">
        <v>5000</v>
      </c>
      <c r="AM44">
        <v>60</v>
      </c>
      <c r="AN44">
        <v>5000</v>
      </c>
      <c r="AO44">
        <v>66</v>
      </c>
      <c r="AP44">
        <v>5000</v>
      </c>
      <c r="AQ44">
        <v>60</v>
      </c>
      <c r="AR44" t="s">
        <v>131</v>
      </c>
      <c r="AS44">
        <v>3</v>
      </c>
      <c r="AT44">
        <v>0</v>
      </c>
      <c r="AU44">
        <v>0</v>
      </c>
    </row>
    <row r="45" spans="1:47" s="4" customFormat="1" hidden="1">
      <c r="A45" s="1">
        <v>241</v>
      </c>
      <c r="B45">
        <v>209</v>
      </c>
      <c r="C45" t="s">
        <v>280</v>
      </c>
      <c r="D45">
        <v>2</v>
      </c>
      <c r="E45">
        <v>209</v>
      </c>
      <c r="F45">
        <v>5</v>
      </c>
      <c r="G45">
        <v>200</v>
      </c>
      <c r="H45">
        <v>500</v>
      </c>
      <c r="I45">
        <v>50</v>
      </c>
      <c r="J45">
        <v>800</v>
      </c>
      <c r="K45">
        <v>1000</v>
      </c>
      <c r="L45">
        <v>1</v>
      </c>
      <c r="M45">
        <v>18</v>
      </c>
      <c r="N45">
        <v>2000</v>
      </c>
      <c r="O45">
        <v>21</v>
      </c>
      <c r="P45">
        <v>3000</v>
      </c>
      <c r="Q45">
        <v>24</v>
      </c>
      <c r="R45">
        <v>4000</v>
      </c>
      <c r="S45">
        <v>26</v>
      </c>
      <c r="T45">
        <v>5000</v>
      </c>
      <c r="U45">
        <v>28</v>
      </c>
      <c r="V45">
        <v>5000</v>
      </c>
      <c r="W45">
        <v>30</v>
      </c>
      <c r="X45">
        <v>5000</v>
      </c>
      <c r="Y45">
        <v>33</v>
      </c>
      <c r="Z45">
        <v>5000</v>
      </c>
      <c r="AA45">
        <v>36</v>
      </c>
      <c r="AB45">
        <v>5000</v>
      </c>
      <c r="AC45">
        <v>39</v>
      </c>
      <c r="AD45">
        <v>5000</v>
      </c>
      <c r="AE45">
        <v>42</v>
      </c>
      <c r="AF45">
        <v>5000</v>
      </c>
      <c r="AG45">
        <v>46</v>
      </c>
      <c r="AH45">
        <v>5000</v>
      </c>
      <c r="AI45">
        <v>5000</v>
      </c>
      <c r="AJ45">
        <v>5000</v>
      </c>
      <c r="AK45">
        <v>55</v>
      </c>
      <c r="AL45">
        <v>5000</v>
      </c>
      <c r="AM45">
        <v>60</v>
      </c>
      <c r="AN45">
        <v>5000</v>
      </c>
      <c r="AO45">
        <v>66</v>
      </c>
      <c r="AP45">
        <v>5000</v>
      </c>
      <c r="AQ45">
        <v>60</v>
      </c>
      <c r="AR45" t="s">
        <v>131</v>
      </c>
      <c r="AS45">
        <v>3</v>
      </c>
      <c r="AT45">
        <v>0</v>
      </c>
      <c r="AU45">
        <v>0</v>
      </c>
    </row>
    <row r="46" spans="1:47" s="4" customFormat="1">
      <c r="A46" s="1">
        <v>243</v>
      </c>
      <c r="B46"/>
      <c r="C46" t="s">
        <v>1217</v>
      </c>
      <c r="D46">
        <v>2</v>
      </c>
      <c r="E46">
        <v>210</v>
      </c>
      <c r="F46">
        <v>5</v>
      </c>
      <c r="G46">
        <v>50</v>
      </c>
      <c r="H46">
        <v>60</v>
      </c>
      <c r="I46">
        <v>2</v>
      </c>
      <c r="J46">
        <v>20</v>
      </c>
      <c r="K46">
        <v>20</v>
      </c>
      <c r="L46">
        <v>2</v>
      </c>
      <c r="M46">
        <v>18</v>
      </c>
      <c r="N46">
        <v>2000</v>
      </c>
      <c r="O46">
        <v>21</v>
      </c>
      <c r="P46">
        <v>3000</v>
      </c>
      <c r="Q46">
        <v>24</v>
      </c>
      <c r="R46">
        <v>4000</v>
      </c>
      <c r="S46">
        <v>26</v>
      </c>
      <c r="T46">
        <v>5000</v>
      </c>
      <c r="U46">
        <v>28</v>
      </c>
      <c r="V46">
        <v>5000</v>
      </c>
      <c r="W46">
        <v>30</v>
      </c>
      <c r="X46">
        <v>5000</v>
      </c>
      <c r="Y46">
        <v>33</v>
      </c>
      <c r="Z46">
        <v>5000</v>
      </c>
      <c r="AA46">
        <v>36</v>
      </c>
      <c r="AB46">
        <v>5000</v>
      </c>
      <c r="AC46">
        <v>39</v>
      </c>
      <c r="AD46">
        <v>5000</v>
      </c>
      <c r="AE46">
        <v>42</v>
      </c>
      <c r="AF46">
        <v>5000</v>
      </c>
      <c r="AG46">
        <v>46</v>
      </c>
      <c r="AH46">
        <v>5000</v>
      </c>
      <c r="AI46">
        <v>5000</v>
      </c>
      <c r="AJ46">
        <v>5000</v>
      </c>
      <c r="AK46">
        <v>55</v>
      </c>
      <c r="AL46">
        <v>5000</v>
      </c>
      <c r="AM46">
        <v>60</v>
      </c>
      <c r="AN46">
        <v>5000</v>
      </c>
      <c r="AO46">
        <v>66</v>
      </c>
      <c r="AP46">
        <v>5000</v>
      </c>
      <c r="AQ46">
        <v>60</v>
      </c>
      <c r="AR46"/>
      <c r="AS46">
        <v>3</v>
      </c>
      <c r="AT46">
        <v>0</v>
      </c>
      <c r="AU46">
        <v>0</v>
      </c>
    </row>
    <row r="47" spans="1:47" s="4" customFormat="1">
      <c r="A47" s="1">
        <v>244</v>
      </c>
      <c r="B47"/>
      <c r="C47" t="s">
        <v>1218</v>
      </c>
      <c r="D47">
        <v>2</v>
      </c>
      <c r="E47">
        <v>210</v>
      </c>
      <c r="F47">
        <v>5</v>
      </c>
      <c r="G47">
        <v>50</v>
      </c>
      <c r="H47">
        <v>60</v>
      </c>
      <c r="I47">
        <v>2</v>
      </c>
      <c r="J47">
        <v>20</v>
      </c>
      <c r="K47">
        <v>20</v>
      </c>
      <c r="L47">
        <v>2</v>
      </c>
      <c r="M47">
        <v>18</v>
      </c>
      <c r="N47">
        <v>2000</v>
      </c>
      <c r="O47">
        <v>21</v>
      </c>
      <c r="P47">
        <v>3000</v>
      </c>
      <c r="Q47">
        <v>24</v>
      </c>
      <c r="R47">
        <v>4000</v>
      </c>
      <c r="S47">
        <v>26</v>
      </c>
      <c r="T47">
        <v>5000</v>
      </c>
      <c r="U47">
        <v>28</v>
      </c>
      <c r="V47">
        <v>5000</v>
      </c>
      <c r="W47">
        <v>30</v>
      </c>
      <c r="X47">
        <v>5000</v>
      </c>
      <c r="Y47">
        <v>33</v>
      </c>
      <c r="Z47">
        <v>5000</v>
      </c>
      <c r="AA47">
        <v>36</v>
      </c>
      <c r="AB47">
        <v>5000</v>
      </c>
      <c r="AC47">
        <v>39</v>
      </c>
      <c r="AD47">
        <v>5000</v>
      </c>
      <c r="AE47">
        <v>42</v>
      </c>
      <c r="AF47">
        <v>5000</v>
      </c>
      <c r="AG47">
        <v>46</v>
      </c>
      <c r="AH47">
        <v>5000</v>
      </c>
      <c r="AI47">
        <v>5000</v>
      </c>
      <c r="AJ47">
        <v>5000</v>
      </c>
      <c r="AK47">
        <v>55</v>
      </c>
      <c r="AL47">
        <v>5000</v>
      </c>
      <c r="AM47">
        <v>60</v>
      </c>
      <c r="AN47">
        <v>5000</v>
      </c>
      <c r="AO47">
        <v>66</v>
      </c>
      <c r="AP47">
        <v>5000</v>
      </c>
      <c r="AQ47">
        <v>60</v>
      </c>
      <c r="AR47"/>
      <c r="AS47">
        <v>3</v>
      </c>
      <c r="AT47">
        <v>0</v>
      </c>
      <c r="AU47">
        <v>0</v>
      </c>
    </row>
    <row r="48" spans="1:47" s="4" customFormat="1">
      <c r="A48" s="1">
        <v>245</v>
      </c>
      <c r="B48"/>
      <c r="C48" t="s">
        <v>1219</v>
      </c>
      <c r="D48">
        <v>2</v>
      </c>
      <c r="E48">
        <v>210</v>
      </c>
      <c r="F48">
        <v>5</v>
      </c>
      <c r="G48">
        <v>50</v>
      </c>
      <c r="H48">
        <v>60</v>
      </c>
      <c r="I48">
        <v>2</v>
      </c>
      <c r="J48">
        <v>20</v>
      </c>
      <c r="K48">
        <v>20</v>
      </c>
      <c r="L48">
        <v>2</v>
      </c>
      <c r="M48">
        <v>18</v>
      </c>
      <c r="N48">
        <v>2000</v>
      </c>
      <c r="O48">
        <v>21</v>
      </c>
      <c r="P48">
        <v>3000</v>
      </c>
      <c r="Q48">
        <v>24</v>
      </c>
      <c r="R48">
        <v>4000</v>
      </c>
      <c r="S48">
        <v>26</v>
      </c>
      <c r="T48">
        <v>5000</v>
      </c>
      <c r="U48">
        <v>28</v>
      </c>
      <c r="V48">
        <v>5000</v>
      </c>
      <c r="W48">
        <v>30</v>
      </c>
      <c r="X48">
        <v>5000</v>
      </c>
      <c r="Y48">
        <v>33</v>
      </c>
      <c r="Z48">
        <v>5000</v>
      </c>
      <c r="AA48">
        <v>36</v>
      </c>
      <c r="AB48">
        <v>5000</v>
      </c>
      <c r="AC48">
        <v>39</v>
      </c>
      <c r="AD48">
        <v>5000</v>
      </c>
      <c r="AE48">
        <v>42</v>
      </c>
      <c r="AF48">
        <v>5000</v>
      </c>
      <c r="AG48">
        <v>46</v>
      </c>
      <c r="AH48">
        <v>5000</v>
      </c>
      <c r="AI48">
        <v>5000</v>
      </c>
      <c r="AJ48">
        <v>5000</v>
      </c>
      <c r="AK48">
        <v>55</v>
      </c>
      <c r="AL48">
        <v>5000</v>
      </c>
      <c r="AM48">
        <v>60</v>
      </c>
      <c r="AN48">
        <v>5000</v>
      </c>
      <c r="AO48">
        <v>66</v>
      </c>
      <c r="AP48">
        <v>5000</v>
      </c>
      <c r="AQ48">
        <v>60</v>
      </c>
      <c r="AR48"/>
      <c r="AS48">
        <v>3</v>
      </c>
      <c r="AT48">
        <v>0</v>
      </c>
      <c r="AU48">
        <v>0</v>
      </c>
    </row>
    <row r="49" spans="1:47" s="4" customFormat="1">
      <c r="A49" s="1">
        <v>246</v>
      </c>
      <c r="B49"/>
      <c r="C49" t="s">
        <v>1220</v>
      </c>
      <c r="D49">
        <v>2</v>
      </c>
      <c r="E49">
        <v>210</v>
      </c>
      <c r="F49">
        <v>5</v>
      </c>
      <c r="G49">
        <v>50</v>
      </c>
      <c r="H49">
        <v>60</v>
      </c>
      <c r="I49">
        <v>2</v>
      </c>
      <c r="J49">
        <v>20</v>
      </c>
      <c r="K49">
        <v>20</v>
      </c>
      <c r="L49">
        <v>2</v>
      </c>
      <c r="M49">
        <v>18</v>
      </c>
      <c r="N49">
        <v>2000</v>
      </c>
      <c r="O49">
        <v>21</v>
      </c>
      <c r="P49">
        <v>3000</v>
      </c>
      <c r="Q49">
        <v>24</v>
      </c>
      <c r="R49">
        <v>4000</v>
      </c>
      <c r="S49">
        <v>26</v>
      </c>
      <c r="T49">
        <v>5000</v>
      </c>
      <c r="U49">
        <v>28</v>
      </c>
      <c r="V49">
        <v>5000</v>
      </c>
      <c r="W49">
        <v>30</v>
      </c>
      <c r="X49">
        <v>5000</v>
      </c>
      <c r="Y49">
        <v>33</v>
      </c>
      <c r="Z49">
        <v>5000</v>
      </c>
      <c r="AA49">
        <v>36</v>
      </c>
      <c r="AB49">
        <v>5000</v>
      </c>
      <c r="AC49">
        <v>39</v>
      </c>
      <c r="AD49">
        <v>5000</v>
      </c>
      <c r="AE49">
        <v>42</v>
      </c>
      <c r="AF49">
        <v>5000</v>
      </c>
      <c r="AG49">
        <v>46</v>
      </c>
      <c r="AH49">
        <v>5000</v>
      </c>
      <c r="AI49">
        <v>5000</v>
      </c>
      <c r="AJ49">
        <v>5000</v>
      </c>
      <c r="AK49">
        <v>55</v>
      </c>
      <c r="AL49">
        <v>5000</v>
      </c>
      <c r="AM49">
        <v>60</v>
      </c>
      <c r="AN49">
        <v>5000</v>
      </c>
      <c r="AO49">
        <v>66</v>
      </c>
      <c r="AP49">
        <v>5000</v>
      </c>
      <c r="AQ49">
        <v>60</v>
      </c>
      <c r="AR49"/>
      <c r="AS49">
        <v>3</v>
      </c>
      <c r="AT49">
        <v>0</v>
      </c>
      <c r="AU49">
        <v>0</v>
      </c>
    </row>
    <row r="50" spans="1:47" s="4" customFormat="1">
      <c r="A50" s="1">
        <v>247</v>
      </c>
      <c r="B50"/>
      <c r="C50" t="s">
        <v>1221</v>
      </c>
      <c r="D50">
        <v>2</v>
      </c>
      <c r="E50">
        <v>210</v>
      </c>
      <c r="F50">
        <v>5</v>
      </c>
      <c r="G50">
        <v>50</v>
      </c>
      <c r="H50">
        <v>60</v>
      </c>
      <c r="I50">
        <v>2</v>
      </c>
      <c r="J50">
        <v>20</v>
      </c>
      <c r="K50">
        <v>20</v>
      </c>
      <c r="L50">
        <v>2</v>
      </c>
      <c r="M50">
        <v>18</v>
      </c>
      <c r="N50">
        <v>2000</v>
      </c>
      <c r="O50">
        <v>21</v>
      </c>
      <c r="P50">
        <v>3000</v>
      </c>
      <c r="Q50">
        <v>24</v>
      </c>
      <c r="R50">
        <v>4000</v>
      </c>
      <c r="S50">
        <v>26</v>
      </c>
      <c r="T50">
        <v>5000</v>
      </c>
      <c r="U50">
        <v>28</v>
      </c>
      <c r="V50">
        <v>5000</v>
      </c>
      <c r="W50">
        <v>30</v>
      </c>
      <c r="X50">
        <v>5000</v>
      </c>
      <c r="Y50">
        <v>33</v>
      </c>
      <c r="Z50">
        <v>5000</v>
      </c>
      <c r="AA50">
        <v>36</v>
      </c>
      <c r="AB50">
        <v>5000</v>
      </c>
      <c r="AC50">
        <v>39</v>
      </c>
      <c r="AD50">
        <v>5000</v>
      </c>
      <c r="AE50">
        <v>42</v>
      </c>
      <c r="AF50">
        <v>5000</v>
      </c>
      <c r="AG50">
        <v>46</v>
      </c>
      <c r="AH50">
        <v>5000</v>
      </c>
      <c r="AI50">
        <v>5000</v>
      </c>
      <c r="AJ50">
        <v>5000</v>
      </c>
      <c r="AK50">
        <v>55</v>
      </c>
      <c r="AL50">
        <v>5000</v>
      </c>
      <c r="AM50">
        <v>60</v>
      </c>
      <c r="AN50">
        <v>5000</v>
      </c>
      <c r="AO50">
        <v>66</v>
      </c>
      <c r="AP50">
        <v>5000</v>
      </c>
      <c r="AQ50">
        <v>60</v>
      </c>
      <c r="AR50"/>
      <c r="AS50">
        <v>3</v>
      </c>
      <c r="AT50">
        <v>0</v>
      </c>
      <c r="AU50">
        <v>0</v>
      </c>
    </row>
    <row r="51" spans="1:47" s="4" customFormat="1">
      <c r="A51" s="1">
        <v>248</v>
      </c>
      <c r="B51"/>
      <c r="C51" t="s">
        <v>1222</v>
      </c>
      <c r="D51">
        <v>2</v>
      </c>
      <c r="E51">
        <v>210</v>
      </c>
      <c r="F51">
        <v>5</v>
      </c>
      <c r="G51">
        <v>50</v>
      </c>
      <c r="H51">
        <v>60</v>
      </c>
      <c r="I51">
        <v>2</v>
      </c>
      <c r="J51">
        <v>20</v>
      </c>
      <c r="K51">
        <v>20</v>
      </c>
      <c r="L51">
        <v>2</v>
      </c>
      <c r="M51">
        <v>18</v>
      </c>
      <c r="N51">
        <v>2000</v>
      </c>
      <c r="O51">
        <v>21</v>
      </c>
      <c r="P51">
        <v>3000</v>
      </c>
      <c r="Q51">
        <v>24</v>
      </c>
      <c r="R51">
        <v>4000</v>
      </c>
      <c r="S51">
        <v>26</v>
      </c>
      <c r="T51">
        <v>5000</v>
      </c>
      <c r="U51">
        <v>28</v>
      </c>
      <c r="V51">
        <v>5000</v>
      </c>
      <c r="W51">
        <v>30</v>
      </c>
      <c r="X51">
        <v>5000</v>
      </c>
      <c r="Y51">
        <v>33</v>
      </c>
      <c r="Z51">
        <v>5000</v>
      </c>
      <c r="AA51">
        <v>36</v>
      </c>
      <c r="AB51">
        <v>5000</v>
      </c>
      <c r="AC51">
        <v>39</v>
      </c>
      <c r="AD51">
        <v>5000</v>
      </c>
      <c r="AE51">
        <v>42</v>
      </c>
      <c r="AF51">
        <v>5000</v>
      </c>
      <c r="AG51">
        <v>46</v>
      </c>
      <c r="AH51">
        <v>5000</v>
      </c>
      <c r="AI51">
        <v>5000</v>
      </c>
      <c r="AJ51">
        <v>5000</v>
      </c>
      <c r="AK51">
        <v>55</v>
      </c>
      <c r="AL51">
        <v>5000</v>
      </c>
      <c r="AM51">
        <v>60</v>
      </c>
      <c r="AN51">
        <v>5000</v>
      </c>
      <c r="AO51">
        <v>66</v>
      </c>
      <c r="AP51">
        <v>5000</v>
      </c>
      <c r="AQ51">
        <v>60</v>
      </c>
      <c r="AR51"/>
      <c r="AS51">
        <v>3</v>
      </c>
      <c r="AT51">
        <v>0</v>
      </c>
      <c r="AU51">
        <v>0</v>
      </c>
    </row>
    <row r="52" spans="1:47" s="4" customFormat="1">
      <c r="A52" s="1">
        <v>249</v>
      </c>
      <c r="B52"/>
      <c r="C52" t="s">
        <v>1223</v>
      </c>
      <c r="D52">
        <v>2</v>
      </c>
      <c r="E52">
        <v>210</v>
      </c>
      <c r="F52">
        <v>5</v>
      </c>
      <c r="G52">
        <v>50</v>
      </c>
      <c r="H52">
        <v>60</v>
      </c>
      <c r="I52">
        <v>2</v>
      </c>
      <c r="J52">
        <v>20</v>
      </c>
      <c r="K52">
        <v>20</v>
      </c>
      <c r="L52">
        <v>2</v>
      </c>
      <c r="M52">
        <v>18</v>
      </c>
      <c r="N52">
        <v>2000</v>
      </c>
      <c r="O52">
        <v>21</v>
      </c>
      <c r="P52">
        <v>3000</v>
      </c>
      <c r="Q52">
        <v>24</v>
      </c>
      <c r="R52">
        <v>4000</v>
      </c>
      <c r="S52">
        <v>26</v>
      </c>
      <c r="T52">
        <v>5000</v>
      </c>
      <c r="U52">
        <v>28</v>
      </c>
      <c r="V52">
        <v>5000</v>
      </c>
      <c r="W52">
        <v>30</v>
      </c>
      <c r="X52">
        <v>5000</v>
      </c>
      <c r="Y52">
        <v>33</v>
      </c>
      <c r="Z52">
        <v>5000</v>
      </c>
      <c r="AA52">
        <v>36</v>
      </c>
      <c r="AB52">
        <v>5000</v>
      </c>
      <c r="AC52">
        <v>39</v>
      </c>
      <c r="AD52">
        <v>5000</v>
      </c>
      <c r="AE52">
        <v>42</v>
      </c>
      <c r="AF52">
        <v>5000</v>
      </c>
      <c r="AG52">
        <v>46</v>
      </c>
      <c r="AH52">
        <v>5000</v>
      </c>
      <c r="AI52">
        <v>5000</v>
      </c>
      <c r="AJ52">
        <v>5000</v>
      </c>
      <c r="AK52">
        <v>55</v>
      </c>
      <c r="AL52">
        <v>5000</v>
      </c>
      <c r="AM52">
        <v>60</v>
      </c>
      <c r="AN52">
        <v>5000</v>
      </c>
      <c r="AO52">
        <v>66</v>
      </c>
      <c r="AP52">
        <v>5000</v>
      </c>
      <c r="AQ52">
        <v>60</v>
      </c>
      <c r="AR52"/>
      <c r="AS52">
        <v>3</v>
      </c>
      <c r="AT52">
        <v>0</v>
      </c>
      <c r="AU52">
        <v>0</v>
      </c>
    </row>
    <row r="53" spans="1:47" s="4" customFormat="1">
      <c r="A53" s="1">
        <v>250</v>
      </c>
      <c r="B53"/>
      <c r="C53" t="s">
        <v>1224</v>
      </c>
      <c r="D53">
        <v>2</v>
      </c>
      <c r="E53">
        <v>210</v>
      </c>
      <c r="F53">
        <v>5</v>
      </c>
      <c r="G53">
        <v>50</v>
      </c>
      <c r="H53">
        <v>60</v>
      </c>
      <c r="I53">
        <v>2</v>
      </c>
      <c r="J53">
        <v>20</v>
      </c>
      <c r="K53">
        <v>20</v>
      </c>
      <c r="L53">
        <v>2</v>
      </c>
      <c r="M53">
        <v>18</v>
      </c>
      <c r="N53">
        <v>2000</v>
      </c>
      <c r="O53">
        <v>21</v>
      </c>
      <c r="P53">
        <v>3000</v>
      </c>
      <c r="Q53">
        <v>24</v>
      </c>
      <c r="R53">
        <v>4000</v>
      </c>
      <c r="S53">
        <v>26</v>
      </c>
      <c r="T53">
        <v>5000</v>
      </c>
      <c r="U53">
        <v>28</v>
      </c>
      <c r="V53">
        <v>5000</v>
      </c>
      <c r="W53">
        <v>30</v>
      </c>
      <c r="X53">
        <v>5000</v>
      </c>
      <c r="Y53">
        <v>33</v>
      </c>
      <c r="Z53">
        <v>5000</v>
      </c>
      <c r="AA53">
        <v>36</v>
      </c>
      <c r="AB53">
        <v>5000</v>
      </c>
      <c r="AC53">
        <v>39</v>
      </c>
      <c r="AD53">
        <v>5000</v>
      </c>
      <c r="AE53">
        <v>42</v>
      </c>
      <c r="AF53">
        <v>5000</v>
      </c>
      <c r="AG53">
        <v>46</v>
      </c>
      <c r="AH53">
        <v>5000</v>
      </c>
      <c r="AI53">
        <v>5000</v>
      </c>
      <c r="AJ53">
        <v>5000</v>
      </c>
      <c r="AK53">
        <v>55</v>
      </c>
      <c r="AL53">
        <v>5000</v>
      </c>
      <c r="AM53">
        <v>60</v>
      </c>
      <c r="AN53">
        <v>5000</v>
      </c>
      <c r="AO53">
        <v>66</v>
      </c>
      <c r="AP53">
        <v>5000</v>
      </c>
      <c r="AQ53">
        <v>60</v>
      </c>
      <c r="AR53"/>
      <c r="AS53">
        <v>3</v>
      </c>
      <c r="AT53">
        <v>0</v>
      </c>
      <c r="AU53">
        <v>0</v>
      </c>
    </row>
    <row r="54" spans="1:47" s="4" customFormat="1">
      <c r="A54" s="1">
        <v>251</v>
      </c>
      <c r="B54"/>
      <c r="C54" t="s">
        <v>1225</v>
      </c>
      <c r="D54">
        <v>2</v>
      </c>
      <c r="E54">
        <v>210</v>
      </c>
      <c r="F54">
        <v>5</v>
      </c>
      <c r="G54">
        <v>50</v>
      </c>
      <c r="H54">
        <v>60</v>
      </c>
      <c r="I54">
        <v>2</v>
      </c>
      <c r="J54">
        <v>20</v>
      </c>
      <c r="K54">
        <v>20</v>
      </c>
      <c r="L54">
        <v>2</v>
      </c>
      <c r="M54">
        <v>18</v>
      </c>
      <c r="N54">
        <v>2000</v>
      </c>
      <c r="O54">
        <v>21</v>
      </c>
      <c r="P54">
        <v>3000</v>
      </c>
      <c r="Q54">
        <v>24</v>
      </c>
      <c r="R54">
        <v>4000</v>
      </c>
      <c r="S54">
        <v>26</v>
      </c>
      <c r="T54">
        <v>5000</v>
      </c>
      <c r="U54">
        <v>28</v>
      </c>
      <c r="V54">
        <v>5000</v>
      </c>
      <c r="W54">
        <v>30</v>
      </c>
      <c r="X54">
        <v>5000</v>
      </c>
      <c r="Y54">
        <v>33</v>
      </c>
      <c r="Z54">
        <v>5000</v>
      </c>
      <c r="AA54">
        <v>36</v>
      </c>
      <c r="AB54">
        <v>5000</v>
      </c>
      <c r="AC54">
        <v>39</v>
      </c>
      <c r="AD54">
        <v>5000</v>
      </c>
      <c r="AE54">
        <v>42</v>
      </c>
      <c r="AF54">
        <v>5000</v>
      </c>
      <c r="AG54">
        <v>46</v>
      </c>
      <c r="AH54">
        <v>5000</v>
      </c>
      <c r="AI54">
        <v>5000</v>
      </c>
      <c r="AJ54">
        <v>5000</v>
      </c>
      <c r="AK54">
        <v>55</v>
      </c>
      <c r="AL54">
        <v>5000</v>
      </c>
      <c r="AM54">
        <v>60</v>
      </c>
      <c r="AN54">
        <v>5000</v>
      </c>
      <c r="AO54">
        <v>66</v>
      </c>
      <c r="AP54">
        <v>5000</v>
      </c>
      <c r="AQ54">
        <v>60</v>
      </c>
      <c r="AR54"/>
      <c r="AS54">
        <v>3</v>
      </c>
      <c r="AT54">
        <v>0</v>
      </c>
      <c r="AU54">
        <v>0</v>
      </c>
    </row>
    <row r="55" spans="1:47" s="4" customFormat="1">
      <c r="A55" s="1">
        <v>252</v>
      </c>
      <c r="B55"/>
      <c r="C55" t="s">
        <v>1226</v>
      </c>
      <c r="D55">
        <v>2</v>
      </c>
      <c r="E55">
        <v>210</v>
      </c>
      <c r="F55">
        <v>5</v>
      </c>
      <c r="G55">
        <v>50</v>
      </c>
      <c r="H55">
        <v>60</v>
      </c>
      <c r="I55">
        <v>2</v>
      </c>
      <c r="J55">
        <v>20</v>
      </c>
      <c r="K55">
        <v>20</v>
      </c>
      <c r="L55">
        <v>2</v>
      </c>
      <c r="M55">
        <v>18</v>
      </c>
      <c r="N55">
        <v>2000</v>
      </c>
      <c r="O55">
        <v>21</v>
      </c>
      <c r="P55">
        <v>3000</v>
      </c>
      <c r="Q55">
        <v>24</v>
      </c>
      <c r="R55">
        <v>4000</v>
      </c>
      <c r="S55">
        <v>26</v>
      </c>
      <c r="T55">
        <v>5000</v>
      </c>
      <c r="U55">
        <v>28</v>
      </c>
      <c r="V55">
        <v>5000</v>
      </c>
      <c r="W55">
        <v>30</v>
      </c>
      <c r="X55">
        <v>5000</v>
      </c>
      <c r="Y55">
        <v>33</v>
      </c>
      <c r="Z55">
        <v>5000</v>
      </c>
      <c r="AA55">
        <v>36</v>
      </c>
      <c r="AB55">
        <v>5000</v>
      </c>
      <c r="AC55">
        <v>39</v>
      </c>
      <c r="AD55">
        <v>5000</v>
      </c>
      <c r="AE55">
        <v>42</v>
      </c>
      <c r="AF55">
        <v>5000</v>
      </c>
      <c r="AG55">
        <v>46</v>
      </c>
      <c r="AH55">
        <v>5000</v>
      </c>
      <c r="AI55">
        <v>5000</v>
      </c>
      <c r="AJ55">
        <v>5000</v>
      </c>
      <c r="AK55">
        <v>55</v>
      </c>
      <c r="AL55">
        <v>5000</v>
      </c>
      <c r="AM55">
        <v>60</v>
      </c>
      <c r="AN55">
        <v>5000</v>
      </c>
      <c r="AO55">
        <v>66</v>
      </c>
      <c r="AP55">
        <v>5000</v>
      </c>
      <c r="AQ55">
        <v>60</v>
      </c>
      <c r="AR55"/>
      <c r="AS55">
        <v>3</v>
      </c>
      <c r="AT55">
        <v>0</v>
      </c>
      <c r="AU55">
        <v>0</v>
      </c>
    </row>
    <row r="56" spans="1:47" s="4" customFormat="1">
      <c r="A56" s="1">
        <v>253</v>
      </c>
      <c r="B56"/>
      <c r="C56" t="s">
        <v>1227</v>
      </c>
      <c r="D56">
        <v>2</v>
      </c>
      <c r="E56">
        <v>210</v>
      </c>
      <c r="F56">
        <v>5</v>
      </c>
      <c r="G56">
        <v>50</v>
      </c>
      <c r="H56">
        <v>60</v>
      </c>
      <c r="I56">
        <v>2</v>
      </c>
      <c r="J56">
        <v>20</v>
      </c>
      <c r="K56">
        <v>20</v>
      </c>
      <c r="L56">
        <v>2</v>
      </c>
      <c r="M56">
        <v>18</v>
      </c>
      <c r="N56">
        <v>2000</v>
      </c>
      <c r="O56">
        <v>21</v>
      </c>
      <c r="P56">
        <v>3000</v>
      </c>
      <c r="Q56">
        <v>24</v>
      </c>
      <c r="R56">
        <v>4000</v>
      </c>
      <c r="S56">
        <v>26</v>
      </c>
      <c r="T56">
        <v>5000</v>
      </c>
      <c r="U56">
        <v>28</v>
      </c>
      <c r="V56">
        <v>5000</v>
      </c>
      <c r="W56">
        <v>30</v>
      </c>
      <c r="X56">
        <v>5000</v>
      </c>
      <c r="Y56">
        <v>33</v>
      </c>
      <c r="Z56">
        <v>5000</v>
      </c>
      <c r="AA56">
        <v>36</v>
      </c>
      <c r="AB56">
        <v>5000</v>
      </c>
      <c r="AC56">
        <v>39</v>
      </c>
      <c r="AD56">
        <v>5000</v>
      </c>
      <c r="AE56">
        <v>42</v>
      </c>
      <c r="AF56">
        <v>5000</v>
      </c>
      <c r="AG56">
        <v>46</v>
      </c>
      <c r="AH56">
        <v>5000</v>
      </c>
      <c r="AI56">
        <v>5000</v>
      </c>
      <c r="AJ56">
        <v>5000</v>
      </c>
      <c r="AK56">
        <v>55</v>
      </c>
      <c r="AL56">
        <v>5000</v>
      </c>
      <c r="AM56">
        <v>60</v>
      </c>
      <c r="AN56">
        <v>5000</v>
      </c>
      <c r="AO56">
        <v>66</v>
      </c>
      <c r="AP56">
        <v>5000</v>
      </c>
      <c r="AQ56">
        <v>60</v>
      </c>
      <c r="AR56"/>
      <c r="AS56">
        <v>3</v>
      </c>
      <c r="AT56">
        <v>0</v>
      </c>
      <c r="AU56">
        <v>0</v>
      </c>
    </row>
    <row r="57" spans="1:47">
      <c r="A57" s="1">
        <v>254</v>
      </c>
      <c r="C57" t="s">
        <v>1228</v>
      </c>
      <c r="D57">
        <v>2</v>
      </c>
      <c r="E57">
        <v>210</v>
      </c>
      <c r="F57">
        <v>5</v>
      </c>
      <c r="G57">
        <v>50</v>
      </c>
      <c r="H57">
        <v>60</v>
      </c>
      <c r="I57">
        <v>2</v>
      </c>
      <c r="J57">
        <v>20</v>
      </c>
      <c r="K57">
        <v>20</v>
      </c>
      <c r="L57">
        <v>2</v>
      </c>
      <c r="M57">
        <v>18</v>
      </c>
      <c r="N57">
        <v>2000</v>
      </c>
      <c r="O57">
        <v>21</v>
      </c>
      <c r="P57">
        <v>3000</v>
      </c>
      <c r="Q57">
        <v>24</v>
      </c>
      <c r="R57">
        <v>4000</v>
      </c>
      <c r="S57">
        <v>26</v>
      </c>
      <c r="T57">
        <v>5000</v>
      </c>
      <c r="U57">
        <v>28</v>
      </c>
      <c r="V57">
        <v>5000</v>
      </c>
      <c r="W57">
        <v>30</v>
      </c>
      <c r="X57">
        <v>5000</v>
      </c>
      <c r="Y57">
        <v>33</v>
      </c>
      <c r="Z57">
        <v>5000</v>
      </c>
      <c r="AA57">
        <v>36</v>
      </c>
      <c r="AB57">
        <v>5000</v>
      </c>
      <c r="AC57">
        <v>39</v>
      </c>
      <c r="AD57">
        <v>5000</v>
      </c>
      <c r="AE57">
        <v>42</v>
      </c>
      <c r="AF57">
        <v>5000</v>
      </c>
      <c r="AG57">
        <v>46</v>
      </c>
      <c r="AH57">
        <v>5000</v>
      </c>
      <c r="AI57">
        <v>5000</v>
      </c>
      <c r="AJ57">
        <v>5000</v>
      </c>
      <c r="AK57">
        <v>55</v>
      </c>
      <c r="AL57">
        <v>5000</v>
      </c>
      <c r="AM57">
        <v>60</v>
      </c>
      <c r="AN57">
        <v>5000</v>
      </c>
      <c r="AO57">
        <v>66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255</v>
      </c>
      <c r="C58" t="s">
        <v>1229</v>
      </c>
      <c r="D58">
        <v>2</v>
      </c>
      <c r="E58">
        <v>210</v>
      </c>
      <c r="F58">
        <v>5</v>
      </c>
      <c r="G58">
        <v>50</v>
      </c>
      <c r="H58">
        <v>60</v>
      </c>
      <c r="I58">
        <v>2</v>
      </c>
      <c r="J58">
        <v>20</v>
      </c>
      <c r="K58">
        <v>20</v>
      </c>
      <c r="L58">
        <v>2</v>
      </c>
      <c r="M58">
        <v>18</v>
      </c>
      <c r="N58">
        <v>2000</v>
      </c>
      <c r="O58">
        <v>21</v>
      </c>
      <c r="P58">
        <v>3000</v>
      </c>
      <c r="Q58">
        <v>24</v>
      </c>
      <c r="R58">
        <v>4000</v>
      </c>
      <c r="S58">
        <v>26</v>
      </c>
      <c r="T58">
        <v>5000</v>
      </c>
      <c r="U58">
        <v>28</v>
      </c>
      <c r="V58">
        <v>5000</v>
      </c>
      <c r="W58">
        <v>30</v>
      </c>
      <c r="X58">
        <v>5000</v>
      </c>
      <c r="Y58">
        <v>33</v>
      </c>
      <c r="Z58">
        <v>5000</v>
      </c>
      <c r="AA58">
        <v>36</v>
      </c>
      <c r="AB58">
        <v>5000</v>
      </c>
      <c r="AC58">
        <v>39</v>
      </c>
      <c r="AD58">
        <v>5000</v>
      </c>
      <c r="AE58">
        <v>42</v>
      </c>
      <c r="AF58">
        <v>5000</v>
      </c>
      <c r="AG58">
        <v>46</v>
      </c>
      <c r="AH58">
        <v>5000</v>
      </c>
      <c r="AI58">
        <v>5000</v>
      </c>
      <c r="AJ58">
        <v>5000</v>
      </c>
      <c r="AK58">
        <v>55</v>
      </c>
      <c r="AL58">
        <v>5000</v>
      </c>
      <c r="AM58">
        <v>60</v>
      </c>
      <c r="AN58">
        <v>5000</v>
      </c>
      <c r="AO58">
        <v>66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256</v>
      </c>
      <c r="B59"/>
      <c r="C59" t="s">
        <v>1230</v>
      </c>
      <c r="D59">
        <v>2</v>
      </c>
      <c r="E59">
        <v>210</v>
      </c>
      <c r="F59">
        <v>5</v>
      </c>
      <c r="G59">
        <v>50</v>
      </c>
      <c r="H59">
        <v>60</v>
      </c>
      <c r="I59">
        <v>2</v>
      </c>
      <c r="J59">
        <v>20</v>
      </c>
      <c r="K59">
        <v>20</v>
      </c>
      <c r="L59">
        <v>2</v>
      </c>
      <c r="M59">
        <v>18</v>
      </c>
      <c r="N59">
        <v>2000</v>
      </c>
      <c r="O59">
        <v>21</v>
      </c>
      <c r="P59">
        <v>3000</v>
      </c>
      <c r="Q59">
        <v>24</v>
      </c>
      <c r="R59">
        <v>4000</v>
      </c>
      <c r="S59">
        <v>26</v>
      </c>
      <c r="T59">
        <v>5000</v>
      </c>
      <c r="U59">
        <v>28</v>
      </c>
      <c r="V59">
        <v>5000</v>
      </c>
      <c r="W59">
        <v>30</v>
      </c>
      <c r="X59">
        <v>5000</v>
      </c>
      <c r="Y59">
        <v>33</v>
      </c>
      <c r="Z59">
        <v>5000</v>
      </c>
      <c r="AA59">
        <v>36</v>
      </c>
      <c r="AB59">
        <v>5000</v>
      </c>
      <c r="AC59">
        <v>39</v>
      </c>
      <c r="AD59">
        <v>5000</v>
      </c>
      <c r="AE59">
        <v>42</v>
      </c>
      <c r="AF59">
        <v>5000</v>
      </c>
      <c r="AG59">
        <v>46</v>
      </c>
      <c r="AH59">
        <v>5000</v>
      </c>
      <c r="AI59">
        <v>5000</v>
      </c>
      <c r="AJ59">
        <v>5000</v>
      </c>
      <c r="AK59">
        <v>55</v>
      </c>
      <c r="AL59">
        <v>5000</v>
      </c>
      <c r="AM59">
        <v>60</v>
      </c>
      <c r="AN59">
        <v>5000</v>
      </c>
      <c r="AO59">
        <v>66</v>
      </c>
      <c r="AP59">
        <v>5000</v>
      </c>
      <c r="AQ59">
        <v>60</v>
      </c>
      <c r="AR59"/>
      <c r="AS59">
        <v>3</v>
      </c>
      <c r="AT59">
        <v>0</v>
      </c>
      <c r="AU59">
        <v>0</v>
      </c>
    </row>
    <row r="60" spans="1:47" s="4" customFormat="1">
      <c r="A60" s="1">
        <v>257</v>
      </c>
      <c r="B60"/>
      <c r="C60" t="s">
        <v>1231</v>
      </c>
      <c r="D60">
        <v>2</v>
      </c>
      <c r="E60">
        <v>210</v>
      </c>
      <c r="F60">
        <v>5</v>
      </c>
      <c r="G60">
        <v>50</v>
      </c>
      <c r="H60">
        <v>60</v>
      </c>
      <c r="I60">
        <v>2</v>
      </c>
      <c r="J60">
        <v>20</v>
      </c>
      <c r="K60">
        <v>20</v>
      </c>
      <c r="L60">
        <v>2</v>
      </c>
      <c r="M60">
        <v>18</v>
      </c>
      <c r="N60">
        <v>2000</v>
      </c>
      <c r="O60">
        <v>21</v>
      </c>
      <c r="P60">
        <v>3000</v>
      </c>
      <c r="Q60">
        <v>24</v>
      </c>
      <c r="R60">
        <v>4000</v>
      </c>
      <c r="S60">
        <v>26</v>
      </c>
      <c r="T60">
        <v>5000</v>
      </c>
      <c r="U60">
        <v>28</v>
      </c>
      <c r="V60">
        <v>5000</v>
      </c>
      <c r="W60">
        <v>30</v>
      </c>
      <c r="X60">
        <v>5000</v>
      </c>
      <c r="Y60">
        <v>33</v>
      </c>
      <c r="Z60">
        <v>5000</v>
      </c>
      <c r="AA60">
        <v>36</v>
      </c>
      <c r="AB60">
        <v>5000</v>
      </c>
      <c r="AC60">
        <v>39</v>
      </c>
      <c r="AD60">
        <v>5000</v>
      </c>
      <c r="AE60">
        <v>42</v>
      </c>
      <c r="AF60">
        <v>5000</v>
      </c>
      <c r="AG60">
        <v>46</v>
      </c>
      <c r="AH60">
        <v>5000</v>
      </c>
      <c r="AI60">
        <v>5000</v>
      </c>
      <c r="AJ60">
        <v>5000</v>
      </c>
      <c r="AK60">
        <v>55</v>
      </c>
      <c r="AL60">
        <v>5000</v>
      </c>
      <c r="AM60">
        <v>60</v>
      </c>
      <c r="AN60">
        <v>5000</v>
      </c>
      <c r="AO60">
        <v>66</v>
      </c>
      <c r="AP60">
        <v>5000</v>
      </c>
      <c r="AQ60">
        <v>60</v>
      </c>
      <c r="AR60"/>
      <c r="AS60">
        <v>3</v>
      </c>
      <c r="AT60">
        <v>0</v>
      </c>
      <c r="AU60">
        <v>0</v>
      </c>
    </row>
    <row r="61" spans="1:47" s="4" customFormat="1">
      <c r="A61" s="1">
        <v>258</v>
      </c>
      <c r="B61"/>
      <c r="C61" t="s">
        <v>1232</v>
      </c>
      <c r="D61">
        <v>2</v>
      </c>
      <c r="E61">
        <v>210</v>
      </c>
      <c r="F61">
        <v>5</v>
      </c>
      <c r="G61">
        <v>50</v>
      </c>
      <c r="H61">
        <v>60</v>
      </c>
      <c r="I61">
        <v>2</v>
      </c>
      <c r="J61">
        <v>20</v>
      </c>
      <c r="K61">
        <v>20</v>
      </c>
      <c r="L61">
        <v>2</v>
      </c>
      <c r="M61">
        <v>18</v>
      </c>
      <c r="N61">
        <v>2000</v>
      </c>
      <c r="O61">
        <v>21</v>
      </c>
      <c r="P61">
        <v>3000</v>
      </c>
      <c r="Q61">
        <v>24</v>
      </c>
      <c r="R61">
        <v>4000</v>
      </c>
      <c r="S61">
        <v>26</v>
      </c>
      <c r="T61">
        <v>5000</v>
      </c>
      <c r="U61">
        <v>28</v>
      </c>
      <c r="V61">
        <v>5000</v>
      </c>
      <c r="W61">
        <v>30</v>
      </c>
      <c r="X61">
        <v>5000</v>
      </c>
      <c r="Y61">
        <v>33</v>
      </c>
      <c r="Z61">
        <v>5000</v>
      </c>
      <c r="AA61">
        <v>36</v>
      </c>
      <c r="AB61">
        <v>5000</v>
      </c>
      <c r="AC61">
        <v>39</v>
      </c>
      <c r="AD61">
        <v>5000</v>
      </c>
      <c r="AE61">
        <v>42</v>
      </c>
      <c r="AF61">
        <v>5000</v>
      </c>
      <c r="AG61">
        <v>46</v>
      </c>
      <c r="AH61">
        <v>5000</v>
      </c>
      <c r="AI61">
        <v>5000</v>
      </c>
      <c r="AJ61">
        <v>5000</v>
      </c>
      <c r="AK61">
        <v>55</v>
      </c>
      <c r="AL61">
        <v>5000</v>
      </c>
      <c r="AM61">
        <v>60</v>
      </c>
      <c r="AN61">
        <v>5000</v>
      </c>
      <c r="AO61">
        <v>66</v>
      </c>
      <c r="AP61">
        <v>5000</v>
      </c>
      <c r="AQ61">
        <v>60</v>
      </c>
      <c r="AR61"/>
      <c r="AS61">
        <v>3</v>
      </c>
      <c r="AT61">
        <v>0</v>
      </c>
      <c r="AU61">
        <v>0</v>
      </c>
    </row>
    <row r="62" spans="1:47" s="4" customFormat="1">
      <c r="A62" s="1">
        <v>259</v>
      </c>
      <c r="B62"/>
      <c r="C62" t="s">
        <v>1233</v>
      </c>
      <c r="D62">
        <v>2</v>
      </c>
      <c r="E62">
        <v>210</v>
      </c>
      <c r="F62">
        <v>5</v>
      </c>
      <c r="G62">
        <v>50</v>
      </c>
      <c r="H62">
        <v>60</v>
      </c>
      <c r="I62">
        <v>2</v>
      </c>
      <c r="J62">
        <v>20</v>
      </c>
      <c r="K62">
        <v>20</v>
      </c>
      <c r="L62">
        <v>2</v>
      </c>
      <c r="M62">
        <v>18</v>
      </c>
      <c r="N62">
        <v>2000</v>
      </c>
      <c r="O62">
        <v>21</v>
      </c>
      <c r="P62">
        <v>3000</v>
      </c>
      <c r="Q62">
        <v>24</v>
      </c>
      <c r="R62">
        <v>4000</v>
      </c>
      <c r="S62">
        <v>26</v>
      </c>
      <c r="T62">
        <v>5000</v>
      </c>
      <c r="U62">
        <v>28</v>
      </c>
      <c r="V62">
        <v>5000</v>
      </c>
      <c r="W62">
        <v>30</v>
      </c>
      <c r="X62">
        <v>5000</v>
      </c>
      <c r="Y62">
        <v>33</v>
      </c>
      <c r="Z62">
        <v>5000</v>
      </c>
      <c r="AA62">
        <v>36</v>
      </c>
      <c r="AB62">
        <v>5000</v>
      </c>
      <c r="AC62">
        <v>39</v>
      </c>
      <c r="AD62">
        <v>5000</v>
      </c>
      <c r="AE62">
        <v>42</v>
      </c>
      <c r="AF62">
        <v>5000</v>
      </c>
      <c r="AG62">
        <v>46</v>
      </c>
      <c r="AH62">
        <v>5000</v>
      </c>
      <c r="AI62">
        <v>5000</v>
      </c>
      <c r="AJ62">
        <v>5000</v>
      </c>
      <c r="AK62">
        <v>55</v>
      </c>
      <c r="AL62">
        <v>5000</v>
      </c>
      <c r="AM62">
        <v>60</v>
      </c>
      <c r="AN62">
        <v>5000</v>
      </c>
      <c r="AO62">
        <v>66</v>
      </c>
      <c r="AP62">
        <v>5000</v>
      </c>
      <c r="AQ62">
        <v>60</v>
      </c>
      <c r="AR62"/>
      <c r="AS62">
        <v>3</v>
      </c>
      <c r="AT62">
        <v>0</v>
      </c>
      <c r="AU62">
        <v>0</v>
      </c>
    </row>
    <row r="63" spans="1:47">
      <c r="A63" s="1">
        <v>260</v>
      </c>
      <c r="C63" t="s">
        <v>1234</v>
      </c>
      <c r="D63">
        <v>2</v>
      </c>
      <c r="E63">
        <v>210</v>
      </c>
      <c r="F63">
        <v>5</v>
      </c>
      <c r="G63">
        <v>50</v>
      </c>
      <c r="H63">
        <v>60</v>
      </c>
      <c r="I63">
        <v>2</v>
      </c>
      <c r="J63">
        <v>20</v>
      </c>
      <c r="K63">
        <v>20</v>
      </c>
      <c r="L63">
        <v>2</v>
      </c>
      <c r="M63">
        <v>18</v>
      </c>
      <c r="N63">
        <v>2000</v>
      </c>
      <c r="O63">
        <v>21</v>
      </c>
      <c r="P63">
        <v>3000</v>
      </c>
      <c r="Q63">
        <v>24</v>
      </c>
      <c r="R63">
        <v>4000</v>
      </c>
      <c r="S63">
        <v>26</v>
      </c>
      <c r="T63">
        <v>5000</v>
      </c>
      <c r="U63">
        <v>28</v>
      </c>
      <c r="V63">
        <v>5000</v>
      </c>
      <c r="W63">
        <v>30</v>
      </c>
      <c r="X63">
        <v>5000</v>
      </c>
      <c r="Y63">
        <v>33</v>
      </c>
      <c r="Z63">
        <v>5000</v>
      </c>
      <c r="AA63">
        <v>36</v>
      </c>
      <c r="AB63">
        <v>5000</v>
      </c>
      <c r="AC63">
        <v>39</v>
      </c>
      <c r="AD63">
        <v>5000</v>
      </c>
      <c r="AE63">
        <v>42</v>
      </c>
      <c r="AF63">
        <v>5000</v>
      </c>
      <c r="AG63">
        <v>46</v>
      </c>
      <c r="AH63">
        <v>5000</v>
      </c>
      <c r="AI63">
        <v>5000</v>
      </c>
      <c r="AJ63">
        <v>5000</v>
      </c>
      <c r="AK63">
        <v>55</v>
      </c>
      <c r="AL63">
        <v>5000</v>
      </c>
      <c r="AM63">
        <v>60</v>
      </c>
      <c r="AN63">
        <v>5000</v>
      </c>
      <c r="AO63">
        <v>66</v>
      </c>
      <c r="AP63">
        <v>5000</v>
      </c>
      <c r="AQ63">
        <v>60</v>
      </c>
      <c r="AS63">
        <v>3</v>
      </c>
      <c r="AT63">
        <v>0</v>
      </c>
      <c r="AU63">
        <v>0</v>
      </c>
    </row>
    <row r="64" spans="1:47" s="4" customFormat="1">
      <c r="A64" s="1">
        <v>261</v>
      </c>
      <c r="B64"/>
      <c r="C64" t="s">
        <v>1235</v>
      </c>
      <c r="D64">
        <v>2</v>
      </c>
      <c r="E64">
        <v>210</v>
      </c>
      <c r="F64">
        <v>5</v>
      </c>
      <c r="G64">
        <v>50</v>
      </c>
      <c r="H64">
        <v>60</v>
      </c>
      <c r="I64">
        <v>2</v>
      </c>
      <c r="J64">
        <v>20</v>
      </c>
      <c r="K64">
        <v>20</v>
      </c>
      <c r="L64">
        <v>2</v>
      </c>
      <c r="M64">
        <v>18</v>
      </c>
      <c r="N64">
        <v>2000</v>
      </c>
      <c r="O64">
        <v>21</v>
      </c>
      <c r="P64">
        <v>3000</v>
      </c>
      <c r="Q64">
        <v>24</v>
      </c>
      <c r="R64">
        <v>4000</v>
      </c>
      <c r="S64">
        <v>26</v>
      </c>
      <c r="T64">
        <v>5000</v>
      </c>
      <c r="U64">
        <v>28</v>
      </c>
      <c r="V64">
        <v>5000</v>
      </c>
      <c r="W64">
        <v>30</v>
      </c>
      <c r="X64">
        <v>5000</v>
      </c>
      <c r="Y64">
        <v>33</v>
      </c>
      <c r="Z64">
        <v>5000</v>
      </c>
      <c r="AA64">
        <v>36</v>
      </c>
      <c r="AB64">
        <v>5000</v>
      </c>
      <c r="AC64">
        <v>39</v>
      </c>
      <c r="AD64">
        <v>5000</v>
      </c>
      <c r="AE64">
        <v>42</v>
      </c>
      <c r="AF64">
        <v>5000</v>
      </c>
      <c r="AG64">
        <v>46</v>
      </c>
      <c r="AH64">
        <v>5000</v>
      </c>
      <c r="AI64">
        <v>5000</v>
      </c>
      <c r="AJ64">
        <v>5000</v>
      </c>
      <c r="AK64">
        <v>55</v>
      </c>
      <c r="AL64">
        <v>5000</v>
      </c>
      <c r="AM64">
        <v>60</v>
      </c>
      <c r="AN64">
        <v>5000</v>
      </c>
      <c r="AO64">
        <v>66</v>
      </c>
      <c r="AP64">
        <v>5000</v>
      </c>
      <c r="AQ64">
        <v>60</v>
      </c>
      <c r="AR64"/>
      <c r="AS64">
        <v>3</v>
      </c>
      <c r="AT64">
        <v>0</v>
      </c>
      <c r="AU64">
        <v>0</v>
      </c>
    </row>
    <row r="65" spans="1:47" s="4" customFormat="1">
      <c r="A65" s="1">
        <v>262</v>
      </c>
      <c r="B65"/>
      <c r="C65" t="s">
        <v>1236</v>
      </c>
      <c r="D65">
        <v>2</v>
      </c>
      <c r="E65">
        <v>210</v>
      </c>
      <c r="F65">
        <v>5</v>
      </c>
      <c r="G65">
        <v>50</v>
      </c>
      <c r="H65">
        <v>60</v>
      </c>
      <c r="I65">
        <v>2</v>
      </c>
      <c r="J65">
        <v>20</v>
      </c>
      <c r="K65">
        <v>20</v>
      </c>
      <c r="L65">
        <v>2</v>
      </c>
      <c r="M65">
        <v>18</v>
      </c>
      <c r="N65">
        <v>2000</v>
      </c>
      <c r="O65">
        <v>21</v>
      </c>
      <c r="P65">
        <v>3000</v>
      </c>
      <c r="Q65">
        <v>24</v>
      </c>
      <c r="R65">
        <v>4000</v>
      </c>
      <c r="S65">
        <v>26</v>
      </c>
      <c r="T65">
        <v>5000</v>
      </c>
      <c r="U65">
        <v>28</v>
      </c>
      <c r="V65">
        <v>5000</v>
      </c>
      <c r="W65">
        <v>30</v>
      </c>
      <c r="X65">
        <v>5000</v>
      </c>
      <c r="Y65">
        <v>33</v>
      </c>
      <c r="Z65">
        <v>5000</v>
      </c>
      <c r="AA65">
        <v>36</v>
      </c>
      <c r="AB65">
        <v>5000</v>
      </c>
      <c r="AC65">
        <v>39</v>
      </c>
      <c r="AD65">
        <v>5000</v>
      </c>
      <c r="AE65">
        <v>42</v>
      </c>
      <c r="AF65">
        <v>5000</v>
      </c>
      <c r="AG65">
        <v>46</v>
      </c>
      <c r="AH65">
        <v>5000</v>
      </c>
      <c r="AI65">
        <v>5000</v>
      </c>
      <c r="AJ65">
        <v>5000</v>
      </c>
      <c r="AK65">
        <v>55</v>
      </c>
      <c r="AL65">
        <v>5000</v>
      </c>
      <c r="AM65">
        <v>60</v>
      </c>
      <c r="AN65">
        <v>5000</v>
      </c>
      <c r="AO65">
        <v>66</v>
      </c>
      <c r="AP65">
        <v>5000</v>
      </c>
      <c r="AQ65">
        <v>60</v>
      </c>
      <c r="AR65"/>
      <c r="AS65">
        <v>3</v>
      </c>
      <c r="AT65">
        <v>0</v>
      </c>
      <c r="AU65">
        <v>0</v>
      </c>
    </row>
    <row r="66" spans="1:47">
      <c r="A66" s="1">
        <v>5</v>
      </c>
      <c r="B66" s="4">
        <v>5</v>
      </c>
      <c r="C66" s="4" t="s">
        <v>50</v>
      </c>
      <c r="D66" s="4">
        <v>1</v>
      </c>
      <c r="E66" s="4">
        <v>3</v>
      </c>
      <c r="F66" s="4">
        <v>3</v>
      </c>
      <c r="G66" s="4">
        <v>6</v>
      </c>
      <c r="H66" s="4">
        <v>6</v>
      </c>
      <c r="I66" s="4">
        <v>5</v>
      </c>
      <c r="J66" s="4">
        <v>10</v>
      </c>
      <c r="K66" s="4">
        <v>10</v>
      </c>
      <c r="L66" s="4">
        <v>1</v>
      </c>
      <c r="M66" s="4">
        <v>19</v>
      </c>
      <c r="N66" s="4">
        <v>2000</v>
      </c>
      <c r="O66" s="4">
        <v>23</v>
      </c>
      <c r="P66" s="4">
        <v>3000</v>
      </c>
      <c r="Q66" s="4">
        <v>25</v>
      </c>
      <c r="R66" s="4">
        <v>4000</v>
      </c>
      <c r="S66" s="4">
        <v>27</v>
      </c>
      <c r="T66" s="4">
        <v>5000</v>
      </c>
      <c r="U66" s="4">
        <v>29</v>
      </c>
      <c r="V66" s="4">
        <v>5000</v>
      </c>
      <c r="W66" s="4">
        <v>31</v>
      </c>
      <c r="X66" s="4">
        <v>5000</v>
      </c>
      <c r="Y66" s="4">
        <v>34</v>
      </c>
      <c r="Z66" s="4">
        <v>5000</v>
      </c>
      <c r="AA66" s="4">
        <v>37</v>
      </c>
      <c r="AB66" s="4">
        <v>5000</v>
      </c>
      <c r="AC66" s="4">
        <v>40</v>
      </c>
      <c r="AD66" s="4">
        <v>5000</v>
      </c>
      <c r="AE66" s="4">
        <v>44</v>
      </c>
      <c r="AF66" s="4">
        <v>5000</v>
      </c>
      <c r="AG66" s="4">
        <v>48</v>
      </c>
      <c r="AH66" s="4">
        <v>5000</v>
      </c>
      <c r="AI66" s="4">
        <v>5000</v>
      </c>
      <c r="AJ66" s="4">
        <v>5000</v>
      </c>
      <c r="AK66" s="4">
        <v>57</v>
      </c>
      <c r="AL66" s="4">
        <v>5000</v>
      </c>
      <c r="AM66" s="4">
        <v>62</v>
      </c>
      <c r="AN66" s="4">
        <v>5000</v>
      </c>
      <c r="AO66" s="4">
        <v>68</v>
      </c>
      <c r="AP66" s="4">
        <v>5000</v>
      </c>
      <c r="AQ66" s="4">
        <v>60</v>
      </c>
      <c r="AR66" s="4"/>
      <c r="AS66" s="4">
        <v>3</v>
      </c>
      <c r="AT66" s="4">
        <v>0</v>
      </c>
      <c r="AU66" s="4">
        <v>0</v>
      </c>
    </row>
    <row r="67" spans="1:47">
      <c r="A67" s="1">
        <v>7</v>
      </c>
      <c r="B67" s="4">
        <v>7</v>
      </c>
      <c r="C67" s="4" t="s">
        <v>52</v>
      </c>
      <c r="D67" s="4">
        <v>0</v>
      </c>
      <c r="E67" s="4">
        <v>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19</v>
      </c>
      <c r="N67" s="4">
        <v>2000</v>
      </c>
      <c r="O67" s="4">
        <v>22</v>
      </c>
      <c r="P67" s="4">
        <v>3000</v>
      </c>
      <c r="Q67" s="4">
        <v>24</v>
      </c>
      <c r="R67" s="4">
        <v>4000</v>
      </c>
      <c r="S67" s="4">
        <v>26</v>
      </c>
      <c r="T67" s="4">
        <v>5000</v>
      </c>
      <c r="U67" s="4">
        <v>28</v>
      </c>
      <c r="V67" s="4">
        <v>5000</v>
      </c>
      <c r="W67" s="4">
        <v>30</v>
      </c>
      <c r="X67" s="4">
        <v>5000</v>
      </c>
      <c r="Y67" s="4">
        <v>33</v>
      </c>
      <c r="Z67" s="4">
        <v>5000</v>
      </c>
      <c r="AA67" s="4">
        <v>36</v>
      </c>
      <c r="AB67" s="4">
        <v>5000</v>
      </c>
      <c r="AC67" s="4">
        <v>39</v>
      </c>
      <c r="AD67" s="4">
        <v>5000</v>
      </c>
      <c r="AE67" s="4">
        <v>42</v>
      </c>
      <c r="AF67" s="4">
        <v>5000</v>
      </c>
      <c r="AG67" s="4">
        <v>46</v>
      </c>
      <c r="AH67" s="4">
        <v>5000</v>
      </c>
      <c r="AI67" s="4">
        <v>5000</v>
      </c>
      <c r="AJ67" s="4">
        <v>5000</v>
      </c>
      <c r="AK67" s="4">
        <v>55</v>
      </c>
      <c r="AL67" s="4">
        <v>5000</v>
      </c>
      <c r="AM67" s="4">
        <v>60</v>
      </c>
      <c r="AN67" s="4">
        <v>5000</v>
      </c>
      <c r="AO67" s="4">
        <v>66</v>
      </c>
      <c r="AP67" s="4">
        <v>5000</v>
      </c>
      <c r="AQ67" s="4">
        <v>0</v>
      </c>
      <c r="AR67" s="4"/>
      <c r="AS67" s="4">
        <v>3</v>
      </c>
      <c r="AT67" s="4">
        <v>0</v>
      </c>
      <c r="AU67" s="4">
        <v>0</v>
      </c>
    </row>
    <row r="68" spans="1:47">
      <c r="A68" s="1">
        <v>17</v>
      </c>
      <c r="B68" s="4">
        <v>17</v>
      </c>
      <c r="C68" s="4" t="s">
        <v>62</v>
      </c>
      <c r="D68" s="4">
        <v>4</v>
      </c>
      <c r="E68" s="4">
        <v>15</v>
      </c>
      <c r="F68" s="4">
        <v>16</v>
      </c>
      <c r="G68" s="4">
        <v>0</v>
      </c>
      <c r="H68" s="4">
        <v>0</v>
      </c>
      <c r="I68" s="4">
        <v>8</v>
      </c>
      <c r="J68" s="4">
        <v>0</v>
      </c>
      <c r="K68" s="4">
        <v>0</v>
      </c>
      <c r="L68" s="4">
        <v>2</v>
      </c>
      <c r="M68" s="4">
        <v>19</v>
      </c>
      <c r="N68" s="4">
        <v>2000</v>
      </c>
      <c r="O68" s="4">
        <v>23</v>
      </c>
      <c r="P68" s="4">
        <v>3000</v>
      </c>
      <c r="Q68" s="4">
        <v>26</v>
      </c>
      <c r="R68" s="4">
        <v>4000</v>
      </c>
      <c r="S68" s="4">
        <v>75</v>
      </c>
      <c r="T68" s="4">
        <v>5000</v>
      </c>
      <c r="U68" s="4">
        <v>30</v>
      </c>
      <c r="V68" s="4">
        <v>5000</v>
      </c>
      <c r="W68" s="4">
        <v>33</v>
      </c>
      <c r="X68" s="4">
        <v>5000</v>
      </c>
      <c r="Y68" s="4">
        <v>36</v>
      </c>
      <c r="Z68" s="4">
        <v>5000</v>
      </c>
      <c r="AA68" s="4">
        <v>39</v>
      </c>
      <c r="AB68" s="4">
        <v>5000</v>
      </c>
      <c r="AC68" s="4">
        <v>42</v>
      </c>
      <c r="AD68" s="4">
        <v>5000</v>
      </c>
      <c r="AE68" s="4">
        <v>46</v>
      </c>
      <c r="AF68" s="4">
        <v>5000</v>
      </c>
      <c r="AG68" s="4">
        <v>50</v>
      </c>
      <c r="AH68" s="4">
        <v>5000</v>
      </c>
      <c r="AI68" s="4">
        <v>5000</v>
      </c>
      <c r="AJ68" s="4">
        <v>5000</v>
      </c>
      <c r="AK68" s="4">
        <v>60</v>
      </c>
      <c r="AL68" s="4">
        <v>5000</v>
      </c>
      <c r="AM68" s="4">
        <v>66</v>
      </c>
      <c r="AN68" s="4">
        <v>5000</v>
      </c>
      <c r="AO68" s="4">
        <v>72</v>
      </c>
      <c r="AP68" s="4">
        <v>5000</v>
      </c>
      <c r="AQ68" s="4">
        <v>50</v>
      </c>
      <c r="AR68" s="4"/>
      <c r="AS68" s="4">
        <v>3</v>
      </c>
      <c r="AT68" s="4">
        <v>0</v>
      </c>
      <c r="AU68" s="4">
        <v>0</v>
      </c>
    </row>
    <row r="69" spans="1:47">
      <c r="A69" s="1">
        <v>21</v>
      </c>
      <c r="B69" s="4">
        <v>21</v>
      </c>
      <c r="C69" s="4" t="s">
        <v>66</v>
      </c>
      <c r="D69" s="4">
        <v>4</v>
      </c>
      <c r="E69" s="4">
        <v>19</v>
      </c>
      <c r="F69" s="4">
        <v>10</v>
      </c>
      <c r="G69" s="4">
        <v>0</v>
      </c>
      <c r="H69" s="4">
        <v>0</v>
      </c>
      <c r="I69" s="4">
        <v>8</v>
      </c>
      <c r="J69" s="4">
        <v>0</v>
      </c>
      <c r="K69" s="4">
        <v>0</v>
      </c>
      <c r="L69" s="4">
        <v>1</v>
      </c>
      <c r="M69" s="4">
        <v>19</v>
      </c>
      <c r="N69" s="4">
        <v>2000</v>
      </c>
      <c r="O69" s="4">
        <v>22</v>
      </c>
      <c r="P69" s="4">
        <v>3000</v>
      </c>
      <c r="Q69" s="4">
        <v>25</v>
      </c>
      <c r="R69" s="4">
        <v>4000</v>
      </c>
      <c r="S69" s="4">
        <v>27</v>
      </c>
      <c r="T69" s="4">
        <v>5000</v>
      </c>
      <c r="U69" s="4">
        <v>29</v>
      </c>
      <c r="V69" s="4">
        <v>5000</v>
      </c>
      <c r="W69" s="4">
        <v>31</v>
      </c>
      <c r="X69" s="4">
        <v>5000</v>
      </c>
      <c r="Y69" s="4">
        <v>34</v>
      </c>
      <c r="Z69" s="4">
        <v>5000</v>
      </c>
      <c r="AA69" s="4">
        <v>37</v>
      </c>
      <c r="AB69" s="4">
        <v>5000</v>
      </c>
      <c r="AC69" s="4">
        <v>40</v>
      </c>
      <c r="AD69" s="4">
        <v>5000</v>
      </c>
      <c r="AE69" s="4">
        <v>44</v>
      </c>
      <c r="AF69" s="4">
        <v>5000</v>
      </c>
      <c r="AG69" s="4">
        <v>48</v>
      </c>
      <c r="AH69" s="4">
        <v>5000</v>
      </c>
      <c r="AI69" s="4">
        <v>5000</v>
      </c>
      <c r="AJ69" s="4">
        <v>5000</v>
      </c>
      <c r="AK69" s="4">
        <v>57</v>
      </c>
      <c r="AL69" s="4">
        <v>5000</v>
      </c>
      <c r="AM69" s="4">
        <v>62</v>
      </c>
      <c r="AN69" s="4">
        <v>5000</v>
      </c>
      <c r="AO69" s="4">
        <v>68</v>
      </c>
      <c r="AP69" s="4">
        <v>5000</v>
      </c>
      <c r="AQ69" s="4">
        <v>50</v>
      </c>
      <c r="AR69" s="4"/>
      <c r="AS69" s="4">
        <v>3</v>
      </c>
      <c r="AT69" s="4">
        <v>0</v>
      </c>
      <c r="AU69" s="4">
        <v>0</v>
      </c>
    </row>
    <row r="70" spans="1:47">
      <c r="A70" s="1">
        <v>18</v>
      </c>
      <c r="B70" s="4">
        <v>18</v>
      </c>
      <c r="C70" s="4" t="s">
        <v>63</v>
      </c>
      <c r="D70" s="4">
        <v>4</v>
      </c>
      <c r="E70" s="4">
        <v>16</v>
      </c>
      <c r="F70" s="4">
        <v>5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</v>
      </c>
      <c r="M70" s="4">
        <v>20</v>
      </c>
      <c r="N70" s="4">
        <v>2000</v>
      </c>
      <c r="O70" s="4">
        <v>23</v>
      </c>
      <c r="P70" s="4">
        <v>3000</v>
      </c>
      <c r="Q70" s="4">
        <v>26</v>
      </c>
      <c r="R70" s="4">
        <v>4000</v>
      </c>
      <c r="S70" s="4">
        <v>28</v>
      </c>
      <c r="T70" s="4">
        <v>5000</v>
      </c>
      <c r="U70" s="4">
        <v>30</v>
      </c>
      <c r="V70" s="4">
        <v>5000</v>
      </c>
      <c r="W70" s="4">
        <v>33</v>
      </c>
      <c r="X70" s="4">
        <v>5000</v>
      </c>
      <c r="Y70" s="4">
        <v>36</v>
      </c>
      <c r="Z70" s="4">
        <v>5000</v>
      </c>
      <c r="AA70" s="4">
        <v>39</v>
      </c>
      <c r="AB70" s="4">
        <v>5000</v>
      </c>
      <c r="AC70" s="4">
        <v>42</v>
      </c>
      <c r="AD70" s="4">
        <v>5000</v>
      </c>
      <c r="AE70" s="4">
        <v>46</v>
      </c>
      <c r="AF70" s="4">
        <v>5000</v>
      </c>
      <c r="AG70" s="4">
        <v>50</v>
      </c>
      <c r="AH70" s="4">
        <v>5000</v>
      </c>
      <c r="AI70" s="4">
        <v>5000</v>
      </c>
      <c r="AJ70" s="4">
        <v>5000</v>
      </c>
      <c r="AK70" s="4">
        <v>60</v>
      </c>
      <c r="AL70" s="4">
        <v>5000</v>
      </c>
      <c r="AM70" s="4">
        <v>66</v>
      </c>
      <c r="AN70" s="4">
        <v>5000</v>
      </c>
      <c r="AO70" s="4">
        <v>72</v>
      </c>
      <c r="AP70" s="4">
        <v>5000</v>
      </c>
      <c r="AQ70" s="4">
        <v>50</v>
      </c>
      <c r="AR70" s="4"/>
      <c r="AS70" s="4">
        <v>3</v>
      </c>
      <c r="AT70" s="4">
        <v>0</v>
      </c>
      <c r="AU70" s="4">
        <v>0</v>
      </c>
    </row>
    <row r="71" spans="1:47" hidden="1">
      <c r="A71" s="1">
        <v>94</v>
      </c>
      <c r="B71">
        <v>5</v>
      </c>
      <c r="C71" t="s">
        <v>135</v>
      </c>
      <c r="D71">
        <v>1</v>
      </c>
      <c r="E71">
        <v>3</v>
      </c>
      <c r="F71">
        <v>3</v>
      </c>
      <c r="G71">
        <v>6</v>
      </c>
      <c r="H71">
        <v>6</v>
      </c>
      <c r="I71">
        <v>5</v>
      </c>
      <c r="J71">
        <v>10</v>
      </c>
      <c r="K71">
        <v>10</v>
      </c>
      <c r="L71">
        <v>1</v>
      </c>
      <c r="M71">
        <v>19</v>
      </c>
      <c r="N71">
        <v>2000</v>
      </c>
      <c r="O71">
        <v>23</v>
      </c>
      <c r="P71">
        <v>3000</v>
      </c>
      <c r="Q71">
        <v>25</v>
      </c>
      <c r="R71">
        <v>4000</v>
      </c>
      <c r="S71">
        <v>27</v>
      </c>
      <c r="T71">
        <v>5000</v>
      </c>
      <c r="U71">
        <v>29</v>
      </c>
      <c r="V71">
        <v>5000</v>
      </c>
      <c r="W71">
        <v>31</v>
      </c>
      <c r="X71">
        <v>5000</v>
      </c>
      <c r="Y71">
        <v>34</v>
      </c>
      <c r="Z71">
        <v>5000</v>
      </c>
      <c r="AA71">
        <v>37</v>
      </c>
      <c r="AB71">
        <v>5000</v>
      </c>
      <c r="AC71">
        <v>40</v>
      </c>
      <c r="AD71">
        <v>5000</v>
      </c>
      <c r="AE71">
        <v>44</v>
      </c>
      <c r="AF71">
        <v>5000</v>
      </c>
      <c r="AG71">
        <v>48</v>
      </c>
      <c r="AH71">
        <v>5000</v>
      </c>
      <c r="AI71">
        <v>5000</v>
      </c>
      <c r="AJ71">
        <v>5000</v>
      </c>
      <c r="AK71">
        <v>57</v>
      </c>
      <c r="AL71">
        <v>5000</v>
      </c>
      <c r="AM71">
        <v>62</v>
      </c>
      <c r="AN71">
        <v>5000</v>
      </c>
      <c r="AO71">
        <v>68</v>
      </c>
      <c r="AP71">
        <v>5000</v>
      </c>
      <c r="AQ71">
        <v>60</v>
      </c>
      <c r="AR71" t="s">
        <v>131</v>
      </c>
      <c r="AS71">
        <v>3</v>
      </c>
      <c r="AT71">
        <v>0</v>
      </c>
      <c r="AU71">
        <v>0</v>
      </c>
    </row>
    <row r="72" spans="1:47" hidden="1">
      <c r="A72" s="1">
        <v>96</v>
      </c>
      <c r="B72">
        <v>7</v>
      </c>
      <c r="C72" t="s">
        <v>137</v>
      </c>
      <c r="D72">
        <v>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</v>
      </c>
      <c r="N72">
        <v>2000</v>
      </c>
      <c r="O72">
        <v>22</v>
      </c>
      <c r="P72">
        <v>3000</v>
      </c>
      <c r="Q72">
        <v>24</v>
      </c>
      <c r="R72">
        <v>4000</v>
      </c>
      <c r="S72">
        <v>26</v>
      </c>
      <c r="T72">
        <v>5000</v>
      </c>
      <c r="U72">
        <v>28</v>
      </c>
      <c r="V72">
        <v>5000</v>
      </c>
      <c r="W72">
        <v>30</v>
      </c>
      <c r="X72">
        <v>5000</v>
      </c>
      <c r="Y72">
        <v>33</v>
      </c>
      <c r="Z72">
        <v>5000</v>
      </c>
      <c r="AA72">
        <v>36</v>
      </c>
      <c r="AB72">
        <v>5000</v>
      </c>
      <c r="AC72">
        <v>39</v>
      </c>
      <c r="AD72">
        <v>5000</v>
      </c>
      <c r="AE72">
        <v>42</v>
      </c>
      <c r="AF72">
        <v>5000</v>
      </c>
      <c r="AG72">
        <v>46</v>
      </c>
      <c r="AH72">
        <v>5000</v>
      </c>
      <c r="AI72">
        <v>5000</v>
      </c>
      <c r="AJ72">
        <v>5000</v>
      </c>
      <c r="AK72">
        <v>55</v>
      </c>
      <c r="AL72">
        <v>5000</v>
      </c>
      <c r="AM72">
        <v>60</v>
      </c>
      <c r="AN72">
        <v>5000</v>
      </c>
      <c r="AO72">
        <v>66</v>
      </c>
      <c r="AP72">
        <v>5000</v>
      </c>
      <c r="AQ72">
        <v>0</v>
      </c>
      <c r="AR72" t="s">
        <v>131</v>
      </c>
      <c r="AS72">
        <v>3</v>
      </c>
      <c r="AT72">
        <v>0</v>
      </c>
      <c r="AU72">
        <v>0</v>
      </c>
    </row>
    <row r="73" spans="1:47" hidden="1">
      <c r="A73" s="1">
        <v>106</v>
      </c>
      <c r="B73">
        <v>17</v>
      </c>
      <c r="C73" t="s">
        <v>147</v>
      </c>
      <c r="D73">
        <v>4</v>
      </c>
      <c r="E73">
        <v>15</v>
      </c>
      <c r="F73">
        <v>16</v>
      </c>
      <c r="G73">
        <v>0</v>
      </c>
      <c r="H73">
        <v>0</v>
      </c>
      <c r="I73">
        <v>8</v>
      </c>
      <c r="J73">
        <v>0</v>
      </c>
      <c r="K73">
        <v>0</v>
      </c>
      <c r="L73">
        <v>2</v>
      </c>
      <c r="M73">
        <v>19</v>
      </c>
      <c r="N73">
        <v>2000</v>
      </c>
      <c r="O73">
        <v>23</v>
      </c>
      <c r="P73">
        <v>3000</v>
      </c>
      <c r="Q73">
        <v>26</v>
      </c>
      <c r="R73">
        <v>4000</v>
      </c>
      <c r="S73">
        <v>28</v>
      </c>
      <c r="T73">
        <v>5000</v>
      </c>
      <c r="U73">
        <v>30</v>
      </c>
      <c r="V73">
        <v>5000</v>
      </c>
      <c r="W73">
        <v>33</v>
      </c>
      <c r="X73">
        <v>5000</v>
      </c>
      <c r="Y73">
        <v>36</v>
      </c>
      <c r="Z73">
        <v>5000</v>
      </c>
      <c r="AA73">
        <v>39</v>
      </c>
      <c r="AB73">
        <v>5000</v>
      </c>
      <c r="AC73">
        <v>42</v>
      </c>
      <c r="AD73">
        <v>5000</v>
      </c>
      <c r="AE73">
        <v>46</v>
      </c>
      <c r="AF73">
        <v>5000</v>
      </c>
      <c r="AG73">
        <v>50</v>
      </c>
      <c r="AH73">
        <v>5000</v>
      </c>
      <c r="AI73">
        <v>5000</v>
      </c>
      <c r="AJ73">
        <v>5000</v>
      </c>
      <c r="AK73">
        <v>60</v>
      </c>
      <c r="AL73">
        <v>5000</v>
      </c>
      <c r="AM73">
        <v>66</v>
      </c>
      <c r="AN73">
        <v>5000</v>
      </c>
      <c r="AO73">
        <v>72</v>
      </c>
      <c r="AP73">
        <v>5000</v>
      </c>
      <c r="AQ73">
        <v>50</v>
      </c>
      <c r="AR73" t="s">
        <v>131</v>
      </c>
      <c r="AS73">
        <v>3</v>
      </c>
      <c r="AT73">
        <v>0</v>
      </c>
      <c r="AU73">
        <v>0</v>
      </c>
    </row>
    <row r="74" spans="1:47" hidden="1">
      <c r="A74" s="1">
        <v>110</v>
      </c>
      <c r="B74">
        <v>21</v>
      </c>
      <c r="C74" t="s">
        <v>151</v>
      </c>
      <c r="D74">
        <v>4</v>
      </c>
      <c r="E74">
        <v>19</v>
      </c>
      <c r="F74">
        <v>10</v>
      </c>
      <c r="G74">
        <v>0</v>
      </c>
      <c r="H74">
        <v>0</v>
      </c>
      <c r="I74">
        <v>8</v>
      </c>
      <c r="J74">
        <v>0</v>
      </c>
      <c r="K74">
        <v>0</v>
      </c>
      <c r="L74">
        <v>1</v>
      </c>
      <c r="M74">
        <v>19</v>
      </c>
      <c r="N74">
        <v>2000</v>
      </c>
      <c r="O74">
        <v>22</v>
      </c>
      <c r="P74">
        <v>3000</v>
      </c>
      <c r="Q74">
        <v>25</v>
      </c>
      <c r="R74">
        <v>4000</v>
      </c>
      <c r="S74">
        <v>27</v>
      </c>
      <c r="T74">
        <v>5000</v>
      </c>
      <c r="U74">
        <v>29</v>
      </c>
      <c r="V74">
        <v>5000</v>
      </c>
      <c r="W74">
        <v>31</v>
      </c>
      <c r="X74">
        <v>5000</v>
      </c>
      <c r="Y74">
        <v>34</v>
      </c>
      <c r="Z74">
        <v>5000</v>
      </c>
      <c r="AA74">
        <v>37</v>
      </c>
      <c r="AB74">
        <v>5000</v>
      </c>
      <c r="AC74">
        <v>40</v>
      </c>
      <c r="AD74">
        <v>5000</v>
      </c>
      <c r="AE74">
        <v>44</v>
      </c>
      <c r="AF74">
        <v>5000</v>
      </c>
      <c r="AG74">
        <v>48</v>
      </c>
      <c r="AH74">
        <v>5000</v>
      </c>
      <c r="AI74">
        <v>5000</v>
      </c>
      <c r="AJ74">
        <v>5000</v>
      </c>
      <c r="AK74">
        <v>57</v>
      </c>
      <c r="AL74">
        <v>5000</v>
      </c>
      <c r="AM74">
        <v>62</v>
      </c>
      <c r="AN74">
        <v>5000</v>
      </c>
      <c r="AO74">
        <v>68</v>
      </c>
      <c r="AP74">
        <v>5000</v>
      </c>
      <c r="AQ74">
        <v>50</v>
      </c>
      <c r="AR74" t="s">
        <v>131</v>
      </c>
      <c r="AS74">
        <v>3</v>
      </c>
      <c r="AT74">
        <v>0</v>
      </c>
      <c r="AU74">
        <v>0</v>
      </c>
    </row>
    <row r="75" spans="1:47">
      <c r="A75" s="1">
        <v>19</v>
      </c>
      <c r="B75" s="4">
        <v>19</v>
      </c>
      <c r="C75" s="4" t="s">
        <v>64</v>
      </c>
      <c r="D75" s="4">
        <v>8</v>
      </c>
      <c r="E75" s="4">
        <v>17</v>
      </c>
      <c r="F75" s="4">
        <v>10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2</v>
      </c>
      <c r="M75" s="4">
        <v>21</v>
      </c>
      <c r="N75" s="4">
        <v>2000</v>
      </c>
      <c r="O75" s="4">
        <v>25</v>
      </c>
      <c r="P75" s="4">
        <v>3000</v>
      </c>
      <c r="Q75" s="4">
        <v>29</v>
      </c>
      <c r="R75" s="4">
        <v>4000</v>
      </c>
      <c r="S75" s="4">
        <v>31</v>
      </c>
      <c r="T75" s="4">
        <v>5000</v>
      </c>
      <c r="U75" s="4">
        <v>34</v>
      </c>
      <c r="V75" s="4">
        <v>5000</v>
      </c>
      <c r="W75" s="4">
        <v>37</v>
      </c>
      <c r="X75" s="4">
        <v>5000</v>
      </c>
      <c r="Y75" s="4">
        <v>40</v>
      </c>
      <c r="Z75" s="4">
        <v>5000</v>
      </c>
      <c r="AA75" s="4">
        <v>44</v>
      </c>
      <c r="AB75" s="4">
        <v>5000</v>
      </c>
      <c r="AC75" s="4">
        <v>48</v>
      </c>
      <c r="AD75" s="4">
        <v>5000</v>
      </c>
      <c r="AE75" s="4">
        <v>52</v>
      </c>
      <c r="AF75" s="4">
        <v>5000</v>
      </c>
      <c r="AG75" s="4">
        <v>57</v>
      </c>
      <c r="AH75" s="4">
        <v>5000</v>
      </c>
      <c r="AI75" s="4">
        <v>5000</v>
      </c>
      <c r="AJ75" s="4">
        <v>5000</v>
      </c>
      <c r="AK75" s="4">
        <v>68</v>
      </c>
      <c r="AL75" s="4">
        <v>5000</v>
      </c>
      <c r="AM75" s="4">
        <v>74</v>
      </c>
      <c r="AN75" s="4">
        <v>5000</v>
      </c>
      <c r="AO75" s="4">
        <v>81</v>
      </c>
      <c r="AP75" s="4">
        <v>5000</v>
      </c>
      <c r="AQ75" s="4">
        <v>50</v>
      </c>
      <c r="AR75" s="4"/>
      <c r="AS75" s="4">
        <v>3</v>
      </c>
      <c r="AT75" s="4">
        <v>0</v>
      </c>
      <c r="AU75" s="4">
        <v>0</v>
      </c>
    </row>
    <row r="76" spans="1:47" hidden="1">
      <c r="A76" s="1">
        <v>107</v>
      </c>
      <c r="B76">
        <v>18</v>
      </c>
      <c r="C76" t="s">
        <v>148</v>
      </c>
      <c r="D76">
        <v>4</v>
      </c>
      <c r="E76">
        <v>16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20</v>
      </c>
      <c r="N76">
        <v>2000</v>
      </c>
      <c r="O76">
        <v>23</v>
      </c>
      <c r="P76">
        <v>3000</v>
      </c>
      <c r="Q76">
        <v>26</v>
      </c>
      <c r="R76">
        <v>4000</v>
      </c>
      <c r="S76">
        <v>28</v>
      </c>
      <c r="T76">
        <v>5000</v>
      </c>
      <c r="U76">
        <v>30</v>
      </c>
      <c r="V76">
        <v>5000</v>
      </c>
      <c r="W76">
        <v>33</v>
      </c>
      <c r="X76">
        <v>5000</v>
      </c>
      <c r="Y76">
        <v>36</v>
      </c>
      <c r="Z76">
        <v>5000</v>
      </c>
      <c r="AA76">
        <v>39</v>
      </c>
      <c r="AB76">
        <v>5000</v>
      </c>
      <c r="AC76">
        <v>42</v>
      </c>
      <c r="AD76">
        <v>5000</v>
      </c>
      <c r="AE76">
        <v>46</v>
      </c>
      <c r="AF76">
        <v>5000</v>
      </c>
      <c r="AG76">
        <v>50</v>
      </c>
      <c r="AH76">
        <v>5000</v>
      </c>
      <c r="AI76">
        <v>5000</v>
      </c>
      <c r="AJ76">
        <v>5000</v>
      </c>
      <c r="AK76">
        <v>60</v>
      </c>
      <c r="AL76">
        <v>5000</v>
      </c>
      <c r="AM76">
        <v>66</v>
      </c>
      <c r="AN76">
        <v>5000</v>
      </c>
      <c r="AO76">
        <v>72</v>
      </c>
      <c r="AP76">
        <v>5000</v>
      </c>
      <c r="AQ76">
        <v>50</v>
      </c>
      <c r="AR76" t="s">
        <v>131</v>
      </c>
      <c r="AS76">
        <v>3</v>
      </c>
      <c r="AT76">
        <v>0</v>
      </c>
      <c r="AU76">
        <v>0</v>
      </c>
    </row>
    <row r="77" spans="1:47">
      <c r="A77" s="1">
        <v>14</v>
      </c>
      <c r="B77" s="4">
        <v>14</v>
      </c>
      <c r="C77" s="4" t="s">
        <v>59</v>
      </c>
      <c r="D77" s="4">
        <v>9</v>
      </c>
      <c r="E77" s="4">
        <v>11</v>
      </c>
      <c r="F77" s="4">
        <v>15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2</v>
      </c>
      <c r="M77" s="4">
        <v>22</v>
      </c>
      <c r="N77" s="4">
        <v>2000</v>
      </c>
      <c r="O77" s="4">
        <v>24</v>
      </c>
      <c r="P77" s="4">
        <v>3000</v>
      </c>
      <c r="Q77" s="4">
        <v>26</v>
      </c>
      <c r="R77" s="4">
        <v>4000</v>
      </c>
      <c r="S77" s="4">
        <v>60</v>
      </c>
      <c r="T77" s="4">
        <v>5000</v>
      </c>
      <c r="U77" s="4">
        <v>30</v>
      </c>
      <c r="V77" s="4">
        <v>5000</v>
      </c>
      <c r="W77" s="4">
        <v>33</v>
      </c>
      <c r="X77" s="4">
        <v>5000</v>
      </c>
      <c r="Y77" s="4">
        <v>36</v>
      </c>
      <c r="Z77" s="4">
        <v>5000</v>
      </c>
      <c r="AA77" s="4">
        <v>39</v>
      </c>
      <c r="AB77" s="4">
        <v>5000</v>
      </c>
      <c r="AC77" s="4">
        <v>42</v>
      </c>
      <c r="AD77" s="4">
        <v>5000</v>
      </c>
      <c r="AE77" s="4">
        <v>46</v>
      </c>
      <c r="AF77" s="4">
        <v>5000</v>
      </c>
      <c r="AG77" s="4">
        <v>50</v>
      </c>
      <c r="AH77" s="4">
        <v>5000</v>
      </c>
      <c r="AI77" s="4">
        <v>5000</v>
      </c>
      <c r="AJ77" s="4">
        <v>5000</v>
      </c>
      <c r="AK77" s="4">
        <v>60</v>
      </c>
      <c r="AL77" s="4">
        <v>5000</v>
      </c>
      <c r="AM77" s="4">
        <v>66</v>
      </c>
      <c r="AN77" s="4">
        <v>5000</v>
      </c>
      <c r="AO77" s="4">
        <v>72</v>
      </c>
      <c r="AP77" s="4">
        <v>5000</v>
      </c>
      <c r="AQ77" s="4">
        <v>40</v>
      </c>
      <c r="AR77" s="4"/>
      <c r="AS77" s="4">
        <v>3</v>
      </c>
      <c r="AT77" s="4">
        <v>0</v>
      </c>
      <c r="AU77" s="4">
        <v>0</v>
      </c>
    </row>
    <row r="78" spans="1:47" hidden="1">
      <c r="A78" s="1">
        <v>108</v>
      </c>
      <c r="B78">
        <v>19</v>
      </c>
      <c r="C78" t="s">
        <v>149</v>
      </c>
      <c r="D78">
        <v>8</v>
      </c>
      <c r="E78">
        <v>17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21</v>
      </c>
      <c r="N78">
        <v>2000</v>
      </c>
      <c r="O78">
        <v>25</v>
      </c>
      <c r="P78">
        <v>3000</v>
      </c>
      <c r="Q78">
        <v>29</v>
      </c>
      <c r="R78">
        <v>4000</v>
      </c>
      <c r="S78">
        <v>31</v>
      </c>
      <c r="T78">
        <v>5000</v>
      </c>
      <c r="U78">
        <v>34</v>
      </c>
      <c r="V78">
        <v>5000</v>
      </c>
      <c r="W78">
        <v>37</v>
      </c>
      <c r="X78">
        <v>5000</v>
      </c>
      <c r="Y78">
        <v>40</v>
      </c>
      <c r="Z78">
        <v>5000</v>
      </c>
      <c r="AA78">
        <v>44</v>
      </c>
      <c r="AB78">
        <v>5000</v>
      </c>
      <c r="AC78">
        <v>48</v>
      </c>
      <c r="AD78">
        <v>5000</v>
      </c>
      <c r="AE78">
        <v>52</v>
      </c>
      <c r="AF78">
        <v>5000</v>
      </c>
      <c r="AG78">
        <v>57</v>
      </c>
      <c r="AH78">
        <v>5000</v>
      </c>
      <c r="AI78">
        <v>5000</v>
      </c>
      <c r="AJ78">
        <v>5000</v>
      </c>
      <c r="AK78">
        <v>68</v>
      </c>
      <c r="AL78">
        <v>5000</v>
      </c>
      <c r="AM78">
        <v>74</v>
      </c>
      <c r="AN78">
        <v>5000</v>
      </c>
      <c r="AO78">
        <v>81</v>
      </c>
      <c r="AP78">
        <v>5000</v>
      </c>
      <c r="AQ78">
        <v>50</v>
      </c>
      <c r="AR78" t="s">
        <v>131</v>
      </c>
      <c r="AS78">
        <v>3</v>
      </c>
      <c r="AT78">
        <v>0</v>
      </c>
      <c r="AU78">
        <v>0</v>
      </c>
    </row>
    <row r="79" spans="1:47" hidden="1">
      <c r="A79" s="1">
        <v>168</v>
      </c>
      <c r="B79">
        <v>13</v>
      </c>
      <c r="C79" t="s">
        <v>208</v>
      </c>
      <c r="D79">
        <v>8</v>
      </c>
      <c r="E79">
        <v>156</v>
      </c>
      <c r="F79">
        <v>5</v>
      </c>
      <c r="G79">
        <v>5</v>
      </c>
      <c r="H79">
        <v>10</v>
      </c>
      <c r="I79">
        <v>2</v>
      </c>
      <c r="J79">
        <v>3</v>
      </c>
      <c r="K79">
        <v>3</v>
      </c>
      <c r="L79">
        <v>2</v>
      </c>
      <c r="M79">
        <v>21</v>
      </c>
      <c r="N79">
        <v>2000</v>
      </c>
      <c r="O79">
        <v>47</v>
      </c>
      <c r="P79">
        <v>3000</v>
      </c>
      <c r="Q79">
        <v>60</v>
      </c>
      <c r="R79">
        <v>4000</v>
      </c>
      <c r="S79">
        <v>66</v>
      </c>
      <c r="T79">
        <v>5000</v>
      </c>
      <c r="U79">
        <v>72</v>
      </c>
      <c r="V79">
        <v>5000</v>
      </c>
      <c r="W79">
        <v>79</v>
      </c>
      <c r="X79">
        <v>5000</v>
      </c>
      <c r="Y79">
        <v>86</v>
      </c>
      <c r="Z79">
        <v>5000</v>
      </c>
      <c r="AA79">
        <v>94</v>
      </c>
      <c r="AB79">
        <v>5000</v>
      </c>
      <c r="AC79">
        <v>103</v>
      </c>
      <c r="AD79">
        <v>5000</v>
      </c>
      <c r="AE79">
        <v>113</v>
      </c>
      <c r="AF79">
        <v>5000</v>
      </c>
      <c r="AG79">
        <v>124</v>
      </c>
      <c r="AH79">
        <v>5000</v>
      </c>
      <c r="AI79">
        <v>5000</v>
      </c>
      <c r="AJ79">
        <v>5000</v>
      </c>
      <c r="AK79">
        <v>149</v>
      </c>
      <c r="AL79">
        <v>5000</v>
      </c>
      <c r="AM79">
        <v>163</v>
      </c>
      <c r="AN79">
        <v>5000</v>
      </c>
      <c r="AO79">
        <v>179</v>
      </c>
      <c r="AP79">
        <v>5000</v>
      </c>
      <c r="AQ79">
        <v>60</v>
      </c>
      <c r="AR79" t="s">
        <v>200</v>
      </c>
      <c r="AS79">
        <v>3</v>
      </c>
      <c r="AT79">
        <v>0</v>
      </c>
      <c r="AU79">
        <v>0</v>
      </c>
    </row>
    <row r="80" spans="1:47">
      <c r="A80" s="1">
        <v>23</v>
      </c>
      <c r="B80" s="4">
        <v>23</v>
      </c>
      <c r="C80" s="4" t="s">
        <v>68</v>
      </c>
      <c r="D80" s="4">
        <v>2</v>
      </c>
      <c r="E80" s="4">
        <v>21</v>
      </c>
      <c r="F80" s="4">
        <v>15</v>
      </c>
      <c r="G80" s="4">
        <v>8</v>
      </c>
      <c r="H80" s="4">
        <v>8</v>
      </c>
      <c r="I80" s="4">
        <v>10</v>
      </c>
      <c r="J80" s="4">
        <v>6</v>
      </c>
      <c r="K80" s="4">
        <v>6</v>
      </c>
      <c r="L80" s="4">
        <v>1</v>
      </c>
      <c r="M80" s="4">
        <v>22</v>
      </c>
      <c r="N80" s="4">
        <v>2000</v>
      </c>
      <c r="O80" s="4">
        <v>27</v>
      </c>
      <c r="P80" s="4">
        <v>3000</v>
      </c>
      <c r="Q80" s="4">
        <v>31</v>
      </c>
      <c r="R80" s="4">
        <v>4000</v>
      </c>
      <c r="S80" s="4">
        <v>60</v>
      </c>
      <c r="T80" s="4">
        <v>5000</v>
      </c>
      <c r="U80" s="4">
        <v>37</v>
      </c>
      <c r="V80" s="4">
        <v>5000</v>
      </c>
      <c r="W80" s="4">
        <v>40</v>
      </c>
      <c r="X80" s="4">
        <v>5000</v>
      </c>
      <c r="Y80" s="4">
        <v>44</v>
      </c>
      <c r="Z80" s="4">
        <v>5000</v>
      </c>
      <c r="AA80" s="4">
        <v>48</v>
      </c>
      <c r="AB80" s="4">
        <v>5000</v>
      </c>
      <c r="AC80" s="4">
        <v>52</v>
      </c>
      <c r="AD80" s="4">
        <v>5000</v>
      </c>
      <c r="AE80" s="4">
        <v>57</v>
      </c>
      <c r="AF80" s="4">
        <v>5000</v>
      </c>
      <c r="AG80" s="4">
        <v>62</v>
      </c>
      <c r="AH80" s="4">
        <v>5000</v>
      </c>
      <c r="AI80" s="4">
        <v>5000</v>
      </c>
      <c r="AJ80" s="4">
        <v>5000</v>
      </c>
      <c r="AK80" s="4">
        <v>74</v>
      </c>
      <c r="AL80" s="4">
        <v>5000</v>
      </c>
      <c r="AM80" s="4">
        <v>81</v>
      </c>
      <c r="AN80" s="4">
        <v>5000</v>
      </c>
      <c r="AO80" s="4">
        <v>89</v>
      </c>
      <c r="AP80" s="4">
        <v>5000</v>
      </c>
      <c r="AQ80" s="4">
        <v>60</v>
      </c>
      <c r="AR80" s="4"/>
      <c r="AS80" s="4">
        <v>3</v>
      </c>
      <c r="AT80" s="4">
        <v>0</v>
      </c>
      <c r="AU80" s="4">
        <v>0</v>
      </c>
    </row>
    <row r="81" spans="1:47">
      <c r="A81" s="1">
        <v>22</v>
      </c>
      <c r="B81" s="4">
        <v>22</v>
      </c>
      <c r="C81" s="4" t="s">
        <v>67</v>
      </c>
      <c r="D81" s="4">
        <v>4</v>
      </c>
      <c r="E81" s="4">
        <v>20</v>
      </c>
      <c r="F81" s="4">
        <v>20</v>
      </c>
      <c r="G81" s="4">
        <v>3</v>
      </c>
      <c r="H81" s="4">
        <v>3</v>
      </c>
      <c r="I81" s="4">
        <v>25</v>
      </c>
      <c r="J81" s="4">
        <v>3</v>
      </c>
      <c r="K81" s="4">
        <v>3</v>
      </c>
      <c r="L81" s="4">
        <v>1</v>
      </c>
      <c r="M81" s="4">
        <v>24</v>
      </c>
      <c r="N81" s="4">
        <v>2000</v>
      </c>
      <c r="O81" s="4">
        <v>29</v>
      </c>
      <c r="P81" s="4">
        <v>3000</v>
      </c>
      <c r="Q81" s="4">
        <v>33</v>
      </c>
      <c r="R81" s="4">
        <v>4000</v>
      </c>
      <c r="S81" s="4">
        <v>36</v>
      </c>
      <c r="T81" s="4">
        <v>5000</v>
      </c>
      <c r="U81" s="4">
        <v>39</v>
      </c>
      <c r="V81" s="4">
        <v>5000</v>
      </c>
      <c r="W81" s="4">
        <v>42</v>
      </c>
      <c r="X81" s="4">
        <v>5000</v>
      </c>
      <c r="Y81" s="4">
        <v>46</v>
      </c>
      <c r="Z81" s="4">
        <v>5000</v>
      </c>
      <c r="AA81" s="4">
        <v>50</v>
      </c>
      <c r="AB81" s="4">
        <v>5000</v>
      </c>
      <c r="AC81" s="4">
        <v>55</v>
      </c>
      <c r="AD81" s="4">
        <v>5000</v>
      </c>
      <c r="AE81" s="4">
        <v>60</v>
      </c>
      <c r="AF81" s="4">
        <v>5000</v>
      </c>
      <c r="AG81" s="4">
        <v>66</v>
      </c>
      <c r="AH81" s="4">
        <v>5000</v>
      </c>
      <c r="AI81" s="4">
        <v>5000</v>
      </c>
      <c r="AJ81" s="4">
        <v>5000</v>
      </c>
      <c r="AK81" s="4">
        <v>79</v>
      </c>
      <c r="AL81" s="4">
        <v>5000</v>
      </c>
      <c r="AM81" s="4">
        <v>86</v>
      </c>
      <c r="AN81" s="4">
        <v>5000</v>
      </c>
      <c r="AO81" s="4">
        <v>94</v>
      </c>
      <c r="AP81" s="4">
        <v>5000</v>
      </c>
      <c r="AQ81" s="4">
        <v>120</v>
      </c>
      <c r="AR81" s="4"/>
      <c r="AS81" s="4">
        <v>3</v>
      </c>
      <c r="AT81" s="4">
        <v>0</v>
      </c>
      <c r="AU81" s="4">
        <v>0</v>
      </c>
    </row>
    <row r="82" spans="1:47" hidden="1">
      <c r="A82" s="1">
        <v>103</v>
      </c>
      <c r="B82">
        <v>14</v>
      </c>
      <c r="C82" t="s">
        <v>144</v>
      </c>
      <c r="D82">
        <v>9</v>
      </c>
      <c r="E82">
        <v>11</v>
      </c>
      <c r="F82">
        <v>15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22</v>
      </c>
      <c r="N82">
        <v>2000</v>
      </c>
      <c r="O82">
        <v>24</v>
      </c>
      <c r="P82">
        <v>3000</v>
      </c>
      <c r="Q82">
        <v>26</v>
      </c>
      <c r="R82">
        <v>4000</v>
      </c>
      <c r="S82">
        <v>28</v>
      </c>
      <c r="T82">
        <v>5000</v>
      </c>
      <c r="U82">
        <v>30</v>
      </c>
      <c r="V82">
        <v>5000</v>
      </c>
      <c r="W82">
        <v>33</v>
      </c>
      <c r="X82">
        <v>5000</v>
      </c>
      <c r="Y82">
        <v>36</v>
      </c>
      <c r="Z82">
        <v>5000</v>
      </c>
      <c r="AA82">
        <v>39</v>
      </c>
      <c r="AB82">
        <v>5000</v>
      </c>
      <c r="AC82">
        <v>42</v>
      </c>
      <c r="AD82">
        <v>5000</v>
      </c>
      <c r="AE82">
        <v>46</v>
      </c>
      <c r="AF82">
        <v>5000</v>
      </c>
      <c r="AG82">
        <v>50</v>
      </c>
      <c r="AH82">
        <v>5000</v>
      </c>
      <c r="AI82">
        <v>5000</v>
      </c>
      <c r="AJ82">
        <v>5000</v>
      </c>
      <c r="AK82">
        <v>60</v>
      </c>
      <c r="AL82">
        <v>5000</v>
      </c>
      <c r="AM82">
        <v>66</v>
      </c>
      <c r="AN82">
        <v>5000</v>
      </c>
      <c r="AO82">
        <v>72</v>
      </c>
      <c r="AP82">
        <v>5000</v>
      </c>
      <c r="AQ82">
        <v>40</v>
      </c>
      <c r="AR82" t="s">
        <v>131</v>
      </c>
      <c r="AS82">
        <v>3</v>
      </c>
      <c r="AT82">
        <v>0</v>
      </c>
      <c r="AU82">
        <v>0</v>
      </c>
    </row>
    <row r="83" spans="1:47" hidden="1">
      <c r="A83" s="1">
        <v>112</v>
      </c>
      <c r="B83">
        <v>23</v>
      </c>
      <c r="C83" t="s">
        <v>153</v>
      </c>
      <c r="D83">
        <v>2</v>
      </c>
      <c r="E83">
        <v>21</v>
      </c>
      <c r="F83">
        <v>15</v>
      </c>
      <c r="G83">
        <v>8</v>
      </c>
      <c r="H83">
        <v>8</v>
      </c>
      <c r="I83">
        <v>10</v>
      </c>
      <c r="J83">
        <v>6</v>
      </c>
      <c r="K83">
        <v>6</v>
      </c>
      <c r="L83">
        <v>1</v>
      </c>
      <c r="M83">
        <v>22</v>
      </c>
      <c r="N83">
        <v>2000</v>
      </c>
      <c r="O83">
        <v>27</v>
      </c>
      <c r="P83">
        <v>3000</v>
      </c>
      <c r="Q83">
        <v>31</v>
      </c>
      <c r="R83">
        <v>4000</v>
      </c>
      <c r="S83">
        <v>34</v>
      </c>
      <c r="T83">
        <v>5000</v>
      </c>
      <c r="U83">
        <v>37</v>
      </c>
      <c r="V83">
        <v>5000</v>
      </c>
      <c r="W83">
        <v>40</v>
      </c>
      <c r="X83">
        <v>5000</v>
      </c>
      <c r="Y83">
        <v>44</v>
      </c>
      <c r="Z83">
        <v>5000</v>
      </c>
      <c r="AA83">
        <v>48</v>
      </c>
      <c r="AB83">
        <v>5000</v>
      </c>
      <c r="AC83">
        <v>52</v>
      </c>
      <c r="AD83">
        <v>5000</v>
      </c>
      <c r="AE83">
        <v>57</v>
      </c>
      <c r="AF83">
        <v>5000</v>
      </c>
      <c r="AG83">
        <v>62</v>
      </c>
      <c r="AH83">
        <v>5000</v>
      </c>
      <c r="AI83">
        <v>5000</v>
      </c>
      <c r="AJ83">
        <v>5000</v>
      </c>
      <c r="AK83">
        <v>74</v>
      </c>
      <c r="AL83">
        <v>5000</v>
      </c>
      <c r="AM83">
        <v>81</v>
      </c>
      <c r="AN83">
        <v>5000</v>
      </c>
      <c r="AO83">
        <v>89</v>
      </c>
      <c r="AP83">
        <v>5000</v>
      </c>
      <c r="AQ83">
        <v>60</v>
      </c>
      <c r="AR83" t="s">
        <v>131</v>
      </c>
      <c r="AS83">
        <v>3</v>
      </c>
      <c r="AT83">
        <v>0</v>
      </c>
      <c r="AU83">
        <v>0</v>
      </c>
    </row>
    <row r="84" spans="1:47" hidden="1">
      <c r="A84" s="1">
        <v>205</v>
      </c>
      <c r="B84">
        <v>25</v>
      </c>
      <c r="C84" t="s">
        <v>246</v>
      </c>
      <c r="D84">
        <v>0</v>
      </c>
      <c r="E84">
        <v>181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99</v>
      </c>
      <c r="M84">
        <v>22</v>
      </c>
      <c r="N84">
        <v>2000</v>
      </c>
      <c r="O84">
        <v>36</v>
      </c>
      <c r="P84">
        <v>3000</v>
      </c>
      <c r="Q84">
        <v>47</v>
      </c>
      <c r="R84">
        <v>4000</v>
      </c>
      <c r="S84">
        <v>51</v>
      </c>
      <c r="T84">
        <v>5000</v>
      </c>
      <c r="U84">
        <v>56</v>
      </c>
      <c r="V84">
        <v>5000</v>
      </c>
      <c r="W84">
        <v>61</v>
      </c>
      <c r="X84">
        <v>5000</v>
      </c>
      <c r="Y84">
        <v>67</v>
      </c>
      <c r="Z84">
        <v>5000</v>
      </c>
      <c r="AA84">
        <v>73</v>
      </c>
      <c r="AB84">
        <v>5000</v>
      </c>
      <c r="AC84">
        <v>80</v>
      </c>
      <c r="AD84">
        <v>5000</v>
      </c>
      <c r="AE84">
        <v>88</v>
      </c>
      <c r="AF84">
        <v>5000</v>
      </c>
      <c r="AG84">
        <v>96</v>
      </c>
      <c r="AH84">
        <v>5000</v>
      </c>
      <c r="AI84">
        <v>5000</v>
      </c>
      <c r="AJ84">
        <v>5000</v>
      </c>
      <c r="AK84">
        <v>115</v>
      </c>
      <c r="AL84">
        <v>5000</v>
      </c>
      <c r="AM84">
        <v>126</v>
      </c>
      <c r="AN84">
        <v>5000</v>
      </c>
      <c r="AO84">
        <v>138</v>
      </c>
      <c r="AP84">
        <v>5000</v>
      </c>
      <c r="AQ84">
        <v>0</v>
      </c>
      <c r="AR84" t="s">
        <v>234</v>
      </c>
      <c r="AS84">
        <v>3</v>
      </c>
      <c r="AT84">
        <v>0</v>
      </c>
      <c r="AU84">
        <v>0</v>
      </c>
    </row>
    <row r="85" spans="1:47">
      <c r="A85" s="1">
        <v>12</v>
      </c>
      <c r="B85" s="4">
        <v>12</v>
      </c>
      <c r="C85" s="4" t="s">
        <v>57</v>
      </c>
      <c r="D85" s="4">
        <v>0</v>
      </c>
      <c r="E85" s="4">
        <v>13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25</v>
      </c>
      <c r="N85" s="4">
        <v>2000</v>
      </c>
      <c r="O85" s="4">
        <v>27</v>
      </c>
      <c r="P85" s="4">
        <v>3000</v>
      </c>
      <c r="Q85" s="4">
        <v>29</v>
      </c>
      <c r="R85" s="4">
        <v>4000</v>
      </c>
      <c r="S85" s="4">
        <v>75</v>
      </c>
      <c r="T85" s="4">
        <v>5000</v>
      </c>
      <c r="U85" s="4">
        <v>34</v>
      </c>
      <c r="V85" s="4">
        <v>5000</v>
      </c>
      <c r="W85" s="4">
        <v>37</v>
      </c>
      <c r="X85" s="4">
        <v>5000</v>
      </c>
      <c r="Y85" s="4">
        <v>40</v>
      </c>
      <c r="Z85" s="4">
        <v>5000</v>
      </c>
      <c r="AA85" s="4">
        <v>44</v>
      </c>
      <c r="AB85" s="4">
        <v>5000</v>
      </c>
      <c r="AC85" s="4">
        <v>48</v>
      </c>
      <c r="AD85" s="4">
        <v>5000</v>
      </c>
      <c r="AE85" s="4">
        <v>52</v>
      </c>
      <c r="AF85" s="4">
        <v>5000</v>
      </c>
      <c r="AG85" s="4">
        <v>57</v>
      </c>
      <c r="AH85" s="4">
        <v>5000</v>
      </c>
      <c r="AI85" s="4">
        <v>5000</v>
      </c>
      <c r="AJ85" s="4">
        <v>5000</v>
      </c>
      <c r="AK85" s="4">
        <v>68</v>
      </c>
      <c r="AL85" s="4">
        <v>5000</v>
      </c>
      <c r="AM85" s="4">
        <v>74</v>
      </c>
      <c r="AN85" s="4">
        <v>5000</v>
      </c>
      <c r="AO85" s="4">
        <v>81</v>
      </c>
      <c r="AP85" s="4">
        <v>5000</v>
      </c>
      <c r="AQ85" s="4">
        <v>0</v>
      </c>
      <c r="AR85" s="4"/>
      <c r="AS85" s="4">
        <v>3</v>
      </c>
      <c r="AT85" s="4">
        <v>0</v>
      </c>
      <c r="AU85" s="4">
        <v>0</v>
      </c>
    </row>
    <row r="86" spans="1:47" hidden="1">
      <c r="A86" s="1">
        <v>111</v>
      </c>
      <c r="B86">
        <v>22</v>
      </c>
      <c r="C86" t="s">
        <v>152</v>
      </c>
      <c r="D86">
        <v>4</v>
      </c>
      <c r="E86">
        <v>20</v>
      </c>
      <c r="F86">
        <v>20</v>
      </c>
      <c r="G86">
        <v>4</v>
      </c>
      <c r="H86">
        <v>4</v>
      </c>
      <c r="I86">
        <v>25</v>
      </c>
      <c r="J86">
        <v>3</v>
      </c>
      <c r="K86">
        <v>3</v>
      </c>
      <c r="L86">
        <v>1</v>
      </c>
      <c r="M86">
        <v>24</v>
      </c>
      <c r="N86">
        <v>2000</v>
      </c>
      <c r="O86">
        <v>29</v>
      </c>
      <c r="P86">
        <v>3000</v>
      </c>
      <c r="Q86">
        <v>33</v>
      </c>
      <c r="R86">
        <v>4000</v>
      </c>
      <c r="S86">
        <v>36</v>
      </c>
      <c r="T86">
        <v>5000</v>
      </c>
      <c r="U86">
        <v>39</v>
      </c>
      <c r="V86">
        <v>5000</v>
      </c>
      <c r="W86">
        <v>42</v>
      </c>
      <c r="X86">
        <v>5000</v>
      </c>
      <c r="Y86">
        <v>46</v>
      </c>
      <c r="Z86">
        <v>5000</v>
      </c>
      <c r="AA86">
        <v>50</v>
      </c>
      <c r="AB86">
        <v>5000</v>
      </c>
      <c r="AC86">
        <v>55</v>
      </c>
      <c r="AD86">
        <v>5000</v>
      </c>
      <c r="AE86">
        <v>60</v>
      </c>
      <c r="AF86">
        <v>5000</v>
      </c>
      <c r="AG86">
        <v>66</v>
      </c>
      <c r="AH86">
        <v>5000</v>
      </c>
      <c r="AI86">
        <v>5000</v>
      </c>
      <c r="AJ86">
        <v>5000</v>
      </c>
      <c r="AK86">
        <v>79</v>
      </c>
      <c r="AL86">
        <v>5000</v>
      </c>
      <c r="AM86">
        <v>86</v>
      </c>
      <c r="AN86">
        <v>5000</v>
      </c>
      <c r="AO86">
        <v>94</v>
      </c>
      <c r="AP86">
        <v>5000</v>
      </c>
      <c r="AQ86">
        <v>120</v>
      </c>
      <c r="AR86" t="s">
        <v>131</v>
      </c>
      <c r="AS86">
        <v>3</v>
      </c>
      <c r="AT86">
        <v>0</v>
      </c>
      <c r="AU86">
        <v>0</v>
      </c>
    </row>
    <row r="87" spans="1:47">
      <c r="A87" s="1">
        <v>15</v>
      </c>
      <c r="B87" s="4">
        <v>15</v>
      </c>
      <c r="C87" s="4" t="s">
        <v>60</v>
      </c>
      <c r="D87" s="4">
        <v>9</v>
      </c>
      <c r="E87" s="4">
        <v>12</v>
      </c>
      <c r="F87" s="4">
        <v>15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2</v>
      </c>
      <c r="M87" s="4">
        <v>25</v>
      </c>
      <c r="N87" s="4">
        <v>2000</v>
      </c>
      <c r="O87" s="4">
        <v>27</v>
      </c>
      <c r="P87" s="4">
        <v>3000</v>
      </c>
      <c r="Q87" s="4">
        <v>29</v>
      </c>
      <c r="R87" s="4">
        <v>4000</v>
      </c>
      <c r="S87" s="4">
        <v>50</v>
      </c>
      <c r="T87" s="4">
        <v>5000</v>
      </c>
      <c r="U87" s="4">
        <v>34</v>
      </c>
      <c r="V87" s="4">
        <v>5000</v>
      </c>
      <c r="W87" s="4">
        <v>37</v>
      </c>
      <c r="X87" s="4">
        <v>5000</v>
      </c>
      <c r="Y87" s="4">
        <v>40</v>
      </c>
      <c r="Z87" s="4">
        <v>5000</v>
      </c>
      <c r="AA87" s="4">
        <v>44</v>
      </c>
      <c r="AB87" s="4">
        <v>5000</v>
      </c>
      <c r="AC87" s="4">
        <v>48</v>
      </c>
      <c r="AD87" s="4">
        <v>5000</v>
      </c>
      <c r="AE87" s="4">
        <v>52</v>
      </c>
      <c r="AF87" s="4">
        <v>5000</v>
      </c>
      <c r="AG87" s="4">
        <v>57</v>
      </c>
      <c r="AH87" s="4">
        <v>5000</v>
      </c>
      <c r="AI87" s="4">
        <v>5000</v>
      </c>
      <c r="AJ87" s="4">
        <v>5000</v>
      </c>
      <c r="AK87" s="4">
        <v>68</v>
      </c>
      <c r="AL87" s="4">
        <v>5000</v>
      </c>
      <c r="AM87" s="4">
        <v>74</v>
      </c>
      <c r="AN87" s="4">
        <v>5000</v>
      </c>
      <c r="AO87" s="4">
        <v>81</v>
      </c>
      <c r="AP87" s="4">
        <v>5000</v>
      </c>
      <c r="AQ87" s="4">
        <v>40</v>
      </c>
      <c r="AR87" s="4"/>
      <c r="AS87" s="4">
        <v>3</v>
      </c>
      <c r="AT87" s="4">
        <v>0</v>
      </c>
      <c r="AU87" s="4">
        <v>0</v>
      </c>
    </row>
    <row r="88" spans="1:47">
      <c r="A88" s="1">
        <v>10</v>
      </c>
      <c r="B88" s="4">
        <v>10</v>
      </c>
      <c r="C88" s="4" t="s">
        <v>55</v>
      </c>
      <c r="D88" s="4">
        <v>6</v>
      </c>
      <c r="E88" s="4">
        <v>8</v>
      </c>
      <c r="F88" s="4">
        <v>30</v>
      </c>
      <c r="G88" s="4">
        <v>16</v>
      </c>
      <c r="H88" s="4">
        <v>16</v>
      </c>
      <c r="I88" s="4">
        <v>10</v>
      </c>
      <c r="J88" s="4">
        <v>12</v>
      </c>
      <c r="K88" s="4">
        <v>12</v>
      </c>
      <c r="L88" s="4">
        <v>1</v>
      </c>
      <c r="M88" s="4">
        <v>26</v>
      </c>
      <c r="N88" s="4">
        <v>2000</v>
      </c>
      <c r="O88" s="4">
        <v>29</v>
      </c>
      <c r="P88" s="4">
        <v>3000</v>
      </c>
      <c r="Q88" s="4">
        <v>32</v>
      </c>
      <c r="R88" s="4">
        <v>4000</v>
      </c>
      <c r="S88" s="4">
        <v>75</v>
      </c>
      <c r="T88" s="4">
        <v>5000</v>
      </c>
      <c r="U88" s="4">
        <v>38</v>
      </c>
      <c r="V88" s="4">
        <v>5000</v>
      </c>
      <c r="W88" s="4">
        <v>41</v>
      </c>
      <c r="X88" s="4">
        <v>5000</v>
      </c>
      <c r="Y88" s="4">
        <v>45</v>
      </c>
      <c r="Z88" s="4">
        <v>5000</v>
      </c>
      <c r="AA88" s="4">
        <v>49</v>
      </c>
      <c r="AB88" s="4">
        <v>5000</v>
      </c>
      <c r="AC88" s="4">
        <v>53</v>
      </c>
      <c r="AD88" s="4">
        <v>5000</v>
      </c>
      <c r="AE88" s="4">
        <v>58</v>
      </c>
      <c r="AF88" s="4">
        <v>5000</v>
      </c>
      <c r="AG88" s="4">
        <v>63</v>
      </c>
      <c r="AH88" s="4">
        <v>5000</v>
      </c>
      <c r="AI88" s="4">
        <v>5000</v>
      </c>
      <c r="AJ88" s="4">
        <v>5000</v>
      </c>
      <c r="AK88" s="4">
        <v>75</v>
      </c>
      <c r="AL88" s="4">
        <v>5000</v>
      </c>
      <c r="AM88" s="4">
        <v>82</v>
      </c>
      <c r="AN88" s="4">
        <v>5000</v>
      </c>
      <c r="AO88" s="4">
        <v>90</v>
      </c>
      <c r="AP88" s="4">
        <v>5000</v>
      </c>
      <c r="AQ88" s="4">
        <v>100</v>
      </c>
      <c r="AR88" s="4"/>
      <c r="AS88" s="4">
        <v>3</v>
      </c>
      <c r="AT88" s="4">
        <v>0</v>
      </c>
      <c r="AU88" s="4">
        <v>0</v>
      </c>
    </row>
    <row r="89" spans="1:47" hidden="1">
      <c r="A89" s="1">
        <v>101</v>
      </c>
      <c r="B89">
        <v>12</v>
      </c>
      <c r="C89" t="s">
        <v>142</v>
      </c>
      <c r="D89">
        <v>0</v>
      </c>
      <c r="E89">
        <v>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</v>
      </c>
      <c r="N89">
        <v>2000</v>
      </c>
      <c r="O89">
        <v>27</v>
      </c>
      <c r="P89">
        <v>3000</v>
      </c>
      <c r="Q89">
        <v>29</v>
      </c>
      <c r="R89">
        <v>4000</v>
      </c>
      <c r="S89">
        <v>31</v>
      </c>
      <c r="T89">
        <v>5000</v>
      </c>
      <c r="U89">
        <v>34</v>
      </c>
      <c r="V89">
        <v>5000</v>
      </c>
      <c r="W89">
        <v>37</v>
      </c>
      <c r="X89">
        <v>5000</v>
      </c>
      <c r="Y89">
        <v>40</v>
      </c>
      <c r="Z89">
        <v>5000</v>
      </c>
      <c r="AA89">
        <v>44</v>
      </c>
      <c r="AB89">
        <v>5000</v>
      </c>
      <c r="AC89">
        <v>48</v>
      </c>
      <c r="AD89">
        <v>5000</v>
      </c>
      <c r="AE89">
        <v>52</v>
      </c>
      <c r="AF89">
        <v>5000</v>
      </c>
      <c r="AG89">
        <v>57</v>
      </c>
      <c r="AH89">
        <v>5000</v>
      </c>
      <c r="AI89">
        <v>5000</v>
      </c>
      <c r="AJ89">
        <v>5000</v>
      </c>
      <c r="AK89">
        <v>68</v>
      </c>
      <c r="AL89">
        <v>5000</v>
      </c>
      <c r="AM89">
        <v>74</v>
      </c>
      <c r="AN89">
        <v>5000</v>
      </c>
      <c r="AO89">
        <v>81</v>
      </c>
      <c r="AP89">
        <v>5000</v>
      </c>
      <c r="AQ89">
        <v>0</v>
      </c>
      <c r="AR89" t="s">
        <v>131</v>
      </c>
      <c r="AS89">
        <v>3</v>
      </c>
      <c r="AT89">
        <v>0</v>
      </c>
      <c r="AU89">
        <v>0</v>
      </c>
    </row>
    <row r="90" spans="1:47" hidden="1">
      <c r="A90" s="1">
        <v>104</v>
      </c>
      <c r="B90">
        <v>15</v>
      </c>
      <c r="C90" t="s">
        <v>145</v>
      </c>
      <c r="D90">
        <v>9</v>
      </c>
      <c r="E90">
        <v>12</v>
      </c>
      <c r="F90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25</v>
      </c>
      <c r="N90">
        <v>2000</v>
      </c>
      <c r="O90">
        <v>27</v>
      </c>
      <c r="P90">
        <v>3000</v>
      </c>
      <c r="Q90">
        <v>29</v>
      </c>
      <c r="R90">
        <v>4000</v>
      </c>
      <c r="S90">
        <v>31</v>
      </c>
      <c r="T90">
        <v>5000</v>
      </c>
      <c r="U90">
        <v>34</v>
      </c>
      <c r="V90">
        <v>5000</v>
      </c>
      <c r="W90">
        <v>37</v>
      </c>
      <c r="X90">
        <v>5000</v>
      </c>
      <c r="Y90">
        <v>40</v>
      </c>
      <c r="Z90">
        <v>5000</v>
      </c>
      <c r="AA90">
        <v>44</v>
      </c>
      <c r="AB90">
        <v>5000</v>
      </c>
      <c r="AC90">
        <v>48</v>
      </c>
      <c r="AD90">
        <v>5000</v>
      </c>
      <c r="AE90">
        <v>52</v>
      </c>
      <c r="AF90">
        <v>5000</v>
      </c>
      <c r="AG90">
        <v>57</v>
      </c>
      <c r="AH90">
        <v>5000</v>
      </c>
      <c r="AI90">
        <v>5000</v>
      </c>
      <c r="AJ90">
        <v>5000</v>
      </c>
      <c r="AK90">
        <v>68</v>
      </c>
      <c r="AL90">
        <v>5000</v>
      </c>
      <c r="AM90">
        <v>74</v>
      </c>
      <c r="AN90">
        <v>5000</v>
      </c>
      <c r="AO90">
        <v>81</v>
      </c>
      <c r="AP90">
        <v>5000</v>
      </c>
      <c r="AQ90">
        <v>50</v>
      </c>
      <c r="AR90" t="s">
        <v>131</v>
      </c>
      <c r="AS90">
        <v>3</v>
      </c>
      <c r="AT90">
        <v>0</v>
      </c>
      <c r="AU90">
        <v>0</v>
      </c>
    </row>
    <row r="91" spans="1:47">
      <c r="A91" s="1">
        <v>28</v>
      </c>
      <c r="B91" s="4">
        <v>28</v>
      </c>
      <c r="C91" s="4" t="s">
        <v>73</v>
      </c>
      <c r="D91" s="4">
        <v>2</v>
      </c>
      <c r="E91" s="4">
        <v>26</v>
      </c>
      <c r="F91" s="4">
        <v>16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2</v>
      </c>
      <c r="M91" s="4">
        <v>26</v>
      </c>
      <c r="N91" s="4">
        <v>2000</v>
      </c>
      <c r="O91" s="4">
        <v>30</v>
      </c>
      <c r="P91" s="4">
        <v>3000</v>
      </c>
      <c r="Q91" s="4">
        <v>35</v>
      </c>
      <c r="R91" s="4">
        <v>4000</v>
      </c>
      <c r="S91" s="4">
        <v>38</v>
      </c>
      <c r="T91" s="4">
        <v>5000</v>
      </c>
      <c r="U91" s="4">
        <v>41</v>
      </c>
      <c r="V91" s="4">
        <v>5000</v>
      </c>
      <c r="W91" s="4">
        <v>45</v>
      </c>
      <c r="X91" s="4">
        <v>5000</v>
      </c>
      <c r="Y91" s="4">
        <v>49</v>
      </c>
      <c r="Z91" s="4">
        <v>5000</v>
      </c>
      <c r="AA91" s="4">
        <v>53</v>
      </c>
      <c r="AB91" s="4">
        <v>5000</v>
      </c>
      <c r="AC91" s="4">
        <v>58</v>
      </c>
      <c r="AD91" s="4">
        <v>5000</v>
      </c>
      <c r="AE91" s="4">
        <v>63</v>
      </c>
      <c r="AF91" s="4">
        <v>5000</v>
      </c>
      <c r="AG91" s="4">
        <v>69</v>
      </c>
      <c r="AH91" s="4">
        <v>5000</v>
      </c>
      <c r="AI91" s="4">
        <v>5000</v>
      </c>
      <c r="AJ91" s="4">
        <v>5000</v>
      </c>
      <c r="AK91" s="4">
        <v>82</v>
      </c>
      <c r="AL91" s="4">
        <v>5000</v>
      </c>
      <c r="AM91" s="4">
        <v>90</v>
      </c>
      <c r="AN91" s="4">
        <v>5000</v>
      </c>
      <c r="AO91" s="4">
        <v>99</v>
      </c>
      <c r="AP91" s="4">
        <v>5000</v>
      </c>
      <c r="AQ91" s="4">
        <v>40</v>
      </c>
      <c r="AR91" s="4"/>
      <c r="AS91" s="4">
        <v>3</v>
      </c>
      <c r="AT91" s="4">
        <v>0</v>
      </c>
      <c r="AU91" s="4">
        <v>0</v>
      </c>
    </row>
    <row r="92" spans="1:47">
      <c r="A92" s="1">
        <v>34</v>
      </c>
      <c r="B92" s="4">
        <v>34</v>
      </c>
      <c r="C92" s="4" t="s">
        <v>79</v>
      </c>
      <c r="D92" s="4">
        <v>2</v>
      </c>
      <c r="E92" s="4">
        <v>26</v>
      </c>
      <c r="F92" s="4">
        <v>16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2</v>
      </c>
      <c r="M92" s="4">
        <v>26</v>
      </c>
      <c r="N92" s="4">
        <v>2000</v>
      </c>
      <c r="O92" s="4">
        <v>30</v>
      </c>
      <c r="P92" s="4">
        <v>3000</v>
      </c>
      <c r="Q92" s="4">
        <v>35</v>
      </c>
      <c r="R92" s="4">
        <v>4000</v>
      </c>
      <c r="S92" s="4">
        <v>50</v>
      </c>
      <c r="T92" s="4">
        <v>5000</v>
      </c>
      <c r="U92" s="4">
        <v>55</v>
      </c>
      <c r="V92" s="4">
        <v>5000</v>
      </c>
      <c r="W92" s="4">
        <v>60</v>
      </c>
      <c r="X92" s="4">
        <v>5000</v>
      </c>
      <c r="Y92" s="4">
        <v>66</v>
      </c>
      <c r="Z92" s="4">
        <v>5000</v>
      </c>
      <c r="AA92" s="4">
        <v>72</v>
      </c>
      <c r="AB92" s="4">
        <v>5000</v>
      </c>
      <c r="AC92" s="4">
        <v>79</v>
      </c>
      <c r="AD92" s="4">
        <v>5000</v>
      </c>
      <c r="AE92" s="4">
        <v>86</v>
      </c>
      <c r="AF92" s="4">
        <v>5000</v>
      </c>
      <c r="AG92" s="4">
        <v>94</v>
      </c>
      <c r="AH92" s="4">
        <v>5000</v>
      </c>
      <c r="AI92" s="4">
        <v>5000</v>
      </c>
      <c r="AJ92" s="4">
        <v>5000</v>
      </c>
      <c r="AK92" s="4">
        <v>113</v>
      </c>
      <c r="AL92" s="4">
        <v>5000</v>
      </c>
      <c r="AM92" s="4">
        <v>124</v>
      </c>
      <c r="AN92" s="4">
        <v>5000</v>
      </c>
      <c r="AO92" s="4">
        <v>136</v>
      </c>
      <c r="AP92" s="4">
        <v>5000</v>
      </c>
      <c r="AQ92" s="4">
        <v>40</v>
      </c>
      <c r="AR92" s="4"/>
      <c r="AS92" s="4">
        <v>3</v>
      </c>
      <c r="AT92" s="4">
        <v>0</v>
      </c>
      <c r="AU92" s="4">
        <v>0</v>
      </c>
    </row>
    <row r="93" spans="1:47">
      <c r="A93" s="1">
        <v>16</v>
      </c>
      <c r="B93" s="4">
        <v>16</v>
      </c>
      <c r="C93" s="4" t="s">
        <v>61</v>
      </c>
      <c r="D93" s="4">
        <v>10</v>
      </c>
      <c r="E93" s="4">
        <v>14</v>
      </c>
      <c r="F93" s="4">
        <v>10</v>
      </c>
      <c r="G93" s="4">
        <v>0</v>
      </c>
      <c r="H93" s="4">
        <v>0</v>
      </c>
      <c r="I93" s="4">
        <v>5</v>
      </c>
      <c r="J93" s="4">
        <v>0</v>
      </c>
      <c r="K93" s="4">
        <v>0</v>
      </c>
      <c r="L93" s="4">
        <v>2</v>
      </c>
      <c r="M93" s="4">
        <v>28</v>
      </c>
      <c r="N93" s="4">
        <v>2000</v>
      </c>
      <c r="O93" s="4">
        <v>30</v>
      </c>
      <c r="P93" s="4">
        <v>3000</v>
      </c>
      <c r="Q93" s="4">
        <v>32</v>
      </c>
      <c r="R93" s="4">
        <v>4000</v>
      </c>
      <c r="S93" s="4">
        <v>35</v>
      </c>
      <c r="T93" s="4">
        <v>5000</v>
      </c>
      <c r="U93" s="4">
        <v>38</v>
      </c>
      <c r="V93" s="4">
        <v>5000</v>
      </c>
      <c r="W93" s="4">
        <v>41</v>
      </c>
      <c r="X93" s="4">
        <v>5000</v>
      </c>
      <c r="Y93" s="4">
        <v>45</v>
      </c>
      <c r="Z93" s="4">
        <v>5000</v>
      </c>
      <c r="AA93" s="4">
        <v>49</v>
      </c>
      <c r="AB93" s="4">
        <v>5000</v>
      </c>
      <c r="AC93" s="4">
        <v>53</v>
      </c>
      <c r="AD93" s="4">
        <v>5000</v>
      </c>
      <c r="AE93" s="4">
        <v>58</v>
      </c>
      <c r="AF93" s="4">
        <v>5000</v>
      </c>
      <c r="AG93" s="4">
        <v>63</v>
      </c>
      <c r="AH93" s="4">
        <v>5000</v>
      </c>
      <c r="AI93" s="4">
        <v>5000</v>
      </c>
      <c r="AJ93" s="4">
        <v>5000</v>
      </c>
      <c r="AK93" s="4">
        <v>75</v>
      </c>
      <c r="AL93" s="4">
        <v>5000</v>
      </c>
      <c r="AM93" s="4">
        <v>82</v>
      </c>
      <c r="AN93" s="4">
        <v>5000</v>
      </c>
      <c r="AO93" s="4">
        <v>90</v>
      </c>
      <c r="AP93" s="4">
        <v>5000</v>
      </c>
      <c r="AQ93" s="4">
        <v>50</v>
      </c>
      <c r="AR93" s="4"/>
      <c r="AS93" s="4">
        <v>3</v>
      </c>
      <c r="AT93" s="4">
        <v>0</v>
      </c>
      <c r="AU93" s="4">
        <v>0</v>
      </c>
    </row>
    <row r="94" spans="1:47" hidden="1">
      <c r="A94" s="1">
        <v>99</v>
      </c>
      <c r="B94">
        <v>10</v>
      </c>
      <c r="C94" t="s">
        <v>140</v>
      </c>
      <c r="D94">
        <v>6</v>
      </c>
      <c r="E94">
        <v>8</v>
      </c>
      <c r="F94">
        <v>25</v>
      </c>
      <c r="G94">
        <v>12</v>
      </c>
      <c r="H94">
        <v>12</v>
      </c>
      <c r="I94">
        <v>20</v>
      </c>
      <c r="J94">
        <v>12</v>
      </c>
      <c r="K94">
        <v>12</v>
      </c>
      <c r="L94">
        <v>1</v>
      </c>
      <c r="M94">
        <v>26</v>
      </c>
      <c r="N94">
        <v>2000</v>
      </c>
      <c r="O94">
        <v>29</v>
      </c>
      <c r="P94">
        <v>3000</v>
      </c>
      <c r="Q94">
        <v>32</v>
      </c>
      <c r="R94">
        <v>4000</v>
      </c>
      <c r="S94">
        <v>35</v>
      </c>
      <c r="T94">
        <v>5000</v>
      </c>
      <c r="U94">
        <v>38</v>
      </c>
      <c r="V94">
        <v>5000</v>
      </c>
      <c r="W94">
        <v>41</v>
      </c>
      <c r="X94">
        <v>5000</v>
      </c>
      <c r="Y94">
        <v>45</v>
      </c>
      <c r="Z94">
        <v>5000</v>
      </c>
      <c r="AA94">
        <v>49</v>
      </c>
      <c r="AB94">
        <v>5000</v>
      </c>
      <c r="AC94">
        <v>53</v>
      </c>
      <c r="AD94">
        <v>5000</v>
      </c>
      <c r="AE94">
        <v>58</v>
      </c>
      <c r="AF94">
        <v>5000</v>
      </c>
      <c r="AG94">
        <v>63</v>
      </c>
      <c r="AH94">
        <v>5000</v>
      </c>
      <c r="AI94">
        <v>5000</v>
      </c>
      <c r="AJ94">
        <v>5000</v>
      </c>
      <c r="AK94">
        <v>75</v>
      </c>
      <c r="AL94">
        <v>5000</v>
      </c>
      <c r="AM94">
        <v>82</v>
      </c>
      <c r="AN94">
        <v>5000</v>
      </c>
      <c r="AO94">
        <v>90</v>
      </c>
      <c r="AP94">
        <v>5000</v>
      </c>
      <c r="AQ94">
        <v>100</v>
      </c>
      <c r="AR94" t="s">
        <v>131</v>
      </c>
      <c r="AS94">
        <v>3</v>
      </c>
      <c r="AT94">
        <v>0</v>
      </c>
      <c r="AU94">
        <v>0</v>
      </c>
    </row>
    <row r="95" spans="1:47" hidden="1">
      <c r="A95" s="1">
        <v>117</v>
      </c>
      <c r="B95">
        <v>28</v>
      </c>
      <c r="C95" t="s">
        <v>158</v>
      </c>
      <c r="D95">
        <v>2</v>
      </c>
      <c r="E95">
        <v>26</v>
      </c>
      <c r="F95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26</v>
      </c>
      <c r="N95">
        <v>2000</v>
      </c>
      <c r="O95">
        <v>30</v>
      </c>
      <c r="P95">
        <v>3000</v>
      </c>
      <c r="Q95">
        <v>35</v>
      </c>
      <c r="R95">
        <v>4000</v>
      </c>
      <c r="S95">
        <v>38</v>
      </c>
      <c r="T95">
        <v>5000</v>
      </c>
      <c r="U95">
        <v>41</v>
      </c>
      <c r="V95">
        <v>5000</v>
      </c>
      <c r="W95">
        <v>45</v>
      </c>
      <c r="X95">
        <v>5000</v>
      </c>
      <c r="Y95">
        <v>49</v>
      </c>
      <c r="Z95">
        <v>5000</v>
      </c>
      <c r="AA95">
        <v>53</v>
      </c>
      <c r="AB95">
        <v>5000</v>
      </c>
      <c r="AC95">
        <v>58</v>
      </c>
      <c r="AD95">
        <v>5000</v>
      </c>
      <c r="AE95">
        <v>63</v>
      </c>
      <c r="AF95">
        <v>5000</v>
      </c>
      <c r="AG95">
        <v>69</v>
      </c>
      <c r="AH95">
        <v>5000</v>
      </c>
      <c r="AI95">
        <v>5000</v>
      </c>
      <c r="AJ95">
        <v>5000</v>
      </c>
      <c r="AK95">
        <v>82</v>
      </c>
      <c r="AL95">
        <v>5000</v>
      </c>
      <c r="AM95">
        <v>90</v>
      </c>
      <c r="AN95">
        <v>5000</v>
      </c>
      <c r="AO95">
        <v>99</v>
      </c>
      <c r="AP95">
        <v>5000</v>
      </c>
      <c r="AQ95">
        <v>40</v>
      </c>
      <c r="AR95" t="s">
        <v>131</v>
      </c>
      <c r="AS95">
        <v>3</v>
      </c>
      <c r="AT95">
        <v>0</v>
      </c>
      <c r="AU95">
        <v>0</v>
      </c>
    </row>
    <row r="96" spans="1:47" hidden="1">
      <c r="A96" s="1">
        <v>166</v>
      </c>
      <c r="B96">
        <v>11</v>
      </c>
      <c r="C96" t="s">
        <v>206</v>
      </c>
      <c r="D96">
        <v>7</v>
      </c>
      <c r="E96">
        <v>161</v>
      </c>
      <c r="F96">
        <v>12</v>
      </c>
      <c r="G96">
        <v>14</v>
      </c>
      <c r="H96">
        <v>28</v>
      </c>
      <c r="I96">
        <v>6</v>
      </c>
      <c r="J96">
        <v>10</v>
      </c>
      <c r="K96">
        <v>10</v>
      </c>
      <c r="L96">
        <v>1</v>
      </c>
      <c r="M96">
        <v>26</v>
      </c>
      <c r="N96">
        <v>2000</v>
      </c>
      <c r="O96">
        <v>37</v>
      </c>
      <c r="P96">
        <v>3000</v>
      </c>
      <c r="Q96">
        <v>43</v>
      </c>
      <c r="R96">
        <v>4000</v>
      </c>
      <c r="S96">
        <v>47</v>
      </c>
      <c r="T96">
        <v>5000</v>
      </c>
      <c r="U96">
        <v>51</v>
      </c>
      <c r="V96">
        <v>5000</v>
      </c>
      <c r="W96">
        <v>56</v>
      </c>
      <c r="X96">
        <v>5000</v>
      </c>
      <c r="Y96">
        <v>61</v>
      </c>
      <c r="Z96">
        <v>5000</v>
      </c>
      <c r="AA96">
        <v>67</v>
      </c>
      <c r="AB96">
        <v>5000</v>
      </c>
      <c r="AC96">
        <v>73</v>
      </c>
      <c r="AD96">
        <v>5000</v>
      </c>
      <c r="AE96">
        <v>80</v>
      </c>
      <c r="AF96">
        <v>5000</v>
      </c>
      <c r="AG96">
        <v>88</v>
      </c>
      <c r="AH96">
        <v>5000</v>
      </c>
      <c r="AI96">
        <v>5000</v>
      </c>
      <c r="AJ96">
        <v>5000</v>
      </c>
      <c r="AK96">
        <v>105</v>
      </c>
      <c r="AL96">
        <v>5000</v>
      </c>
      <c r="AM96">
        <v>115</v>
      </c>
      <c r="AN96">
        <v>5000</v>
      </c>
      <c r="AO96">
        <v>126</v>
      </c>
      <c r="AP96">
        <v>5000</v>
      </c>
      <c r="AQ96">
        <v>100</v>
      </c>
      <c r="AR96" t="s">
        <v>200</v>
      </c>
      <c r="AS96">
        <v>3</v>
      </c>
      <c r="AT96">
        <v>0</v>
      </c>
      <c r="AU96">
        <v>0</v>
      </c>
    </row>
    <row r="97" spans="1:47">
      <c r="A97" s="1">
        <v>25</v>
      </c>
      <c r="B97" s="4">
        <v>25</v>
      </c>
      <c r="C97" s="4" t="s">
        <v>70</v>
      </c>
      <c r="D97" s="4">
        <v>0</v>
      </c>
      <c r="E97" s="4">
        <v>23</v>
      </c>
      <c r="F97" s="4">
        <v>0</v>
      </c>
      <c r="G97" s="4">
        <v>0</v>
      </c>
      <c r="H97" s="4">
        <v>0</v>
      </c>
      <c r="I97" s="4">
        <v>3</v>
      </c>
      <c r="J97" s="4">
        <v>0</v>
      </c>
      <c r="K97" s="4">
        <v>0</v>
      </c>
      <c r="L97" s="4">
        <v>0</v>
      </c>
      <c r="M97" s="4">
        <v>28</v>
      </c>
      <c r="N97" s="4">
        <v>2000</v>
      </c>
      <c r="O97" s="4">
        <v>31</v>
      </c>
      <c r="P97" s="4">
        <v>3000</v>
      </c>
      <c r="Q97" s="4">
        <v>34</v>
      </c>
      <c r="R97" s="4">
        <v>4000</v>
      </c>
      <c r="S97" s="4">
        <v>37</v>
      </c>
      <c r="T97" s="4">
        <v>5000</v>
      </c>
      <c r="U97" s="4">
        <v>40</v>
      </c>
      <c r="V97" s="4">
        <v>5000</v>
      </c>
      <c r="W97" s="4">
        <v>44</v>
      </c>
      <c r="X97" s="4">
        <v>5000</v>
      </c>
      <c r="Y97" s="4">
        <v>48</v>
      </c>
      <c r="Z97" s="4">
        <v>5000</v>
      </c>
      <c r="AA97" s="4">
        <v>52</v>
      </c>
      <c r="AB97" s="4">
        <v>5000</v>
      </c>
      <c r="AC97" s="4">
        <v>57</v>
      </c>
      <c r="AD97" s="4">
        <v>5000</v>
      </c>
      <c r="AE97" s="4">
        <v>62</v>
      </c>
      <c r="AF97" s="4">
        <v>5000</v>
      </c>
      <c r="AG97" s="4">
        <v>68</v>
      </c>
      <c r="AH97" s="4">
        <v>5000</v>
      </c>
      <c r="AI97" s="4">
        <v>5000</v>
      </c>
      <c r="AJ97" s="4">
        <v>5000</v>
      </c>
      <c r="AK97" s="4">
        <v>81</v>
      </c>
      <c r="AL97" s="4">
        <v>5000</v>
      </c>
      <c r="AM97" s="4">
        <v>89</v>
      </c>
      <c r="AN97" s="4">
        <v>5000</v>
      </c>
      <c r="AO97" s="4">
        <v>97</v>
      </c>
      <c r="AP97" s="4">
        <v>5000</v>
      </c>
      <c r="AQ97" s="4">
        <v>0</v>
      </c>
      <c r="AR97" s="4"/>
      <c r="AS97" s="4">
        <v>3</v>
      </c>
      <c r="AT97" s="4">
        <v>0</v>
      </c>
      <c r="AU97" s="4">
        <v>0</v>
      </c>
    </row>
    <row r="98" spans="1:47">
      <c r="A98" s="1">
        <v>46</v>
      </c>
      <c r="B98" s="4">
        <v>48</v>
      </c>
      <c r="C98" s="4" t="s">
        <v>89</v>
      </c>
      <c r="D98" s="4">
        <v>4</v>
      </c>
      <c r="E98" s="4">
        <v>36</v>
      </c>
      <c r="F98" s="4">
        <v>8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2</v>
      </c>
      <c r="M98" s="4">
        <v>29</v>
      </c>
      <c r="N98" s="4">
        <v>2000</v>
      </c>
      <c r="O98" s="4">
        <v>31</v>
      </c>
      <c r="P98" s="4">
        <v>3000</v>
      </c>
      <c r="Q98" s="4">
        <v>34</v>
      </c>
      <c r="R98" s="4">
        <v>4000</v>
      </c>
      <c r="S98" s="4">
        <v>50</v>
      </c>
      <c r="T98" s="4">
        <v>5000</v>
      </c>
      <c r="U98" s="4">
        <v>55</v>
      </c>
      <c r="V98" s="4">
        <v>5000</v>
      </c>
      <c r="W98" s="4">
        <v>60</v>
      </c>
      <c r="X98" s="4">
        <v>5000</v>
      </c>
      <c r="Y98" s="4">
        <v>66</v>
      </c>
      <c r="Z98" s="4">
        <v>5000</v>
      </c>
      <c r="AA98" s="4">
        <v>72</v>
      </c>
      <c r="AB98" s="4">
        <v>5000</v>
      </c>
      <c r="AC98" s="4">
        <v>79</v>
      </c>
      <c r="AD98" s="4">
        <v>5000</v>
      </c>
      <c r="AE98" s="4">
        <v>86</v>
      </c>
      <c r="AF98" s="4">
        <v>5000</v>
      </c>
      <c r="AG98" s="4">
        <v>94</v>
      </c>
      <c r="AH98" s="4">
        <v>5000</v>
      </c>
      <c r="AI98" s="4">
        <v>5000</v>
      </c>
      <c r="AJ98" s="4">
        <v>5000</v>
      </c>
      <c r="AK98" s="4">
        <v>113</v>
      </c>
      <c r="AL98" s="4">
        <v>5000</v>
      </c>
      <c r="AM98" s="4">
        <v>124</v>
      </c>
      <c r="AN98" s="4">
        <v>5000</v>
      </c>
      <c r="AO98" s="4">
        <v>136</v>
      </c>
      <c r="AP98" s="4">
        <v>5000</v>
      </c>
      <c r="AQ98" s="4">
        <v>30</v>
      </c>
      <c r="AR98" s="4"/>
      <c r="AS98" s="4">
        <v>3</v>
      </c>
      <c r="AT98" s="4">
        <v>0</v>
      </c>
      <c r="AU98" s="4">
        <v>0</v>
      </c>
    </row>
    <row r="99" spans="1:47" hidden="1">
      <c r="A99" s="1">
        <v>105</v>
      </c>
      <c r="B99">
        <v>16</v>
      </c>
      <c r="C99" t="s">
        <v>146</v>
      </c>
      <c r="D99">
        <v>10</v>
      </c>
      <c r="E99">
        <v>14</v>
      </c>
      <c r="F99">
        <v>10</v>
      </c>
      <c r="G99">
        <v>0</v>
      </c>
      <c r="H99">
        <v>0</v>
      </c>
      <c r="I99">
        <v>5</v>
      </c>
      <c r="J99">
        <v>0</v>
      </c>
      <c r="K99">
        <v>0</v>
      </c>
      <c r="L99">
        <v>2</v>
      </c>
      <c r="M99">
        <v>28</v>
      </c>
      <c r="N99">
        <v>2000</v>
      </c>
      <c r="O99">
        <v>30</v>
      </c>
      <c r="P99">
        <v>3000</v>
      </c>
      <c r="Q99">
        <v>32</v>
      </c>
      <c r="R99">
        <v>4000</v>
      </c>
      <c r="S99">
        <v>35</v>
      </c>
      <c r="T99">
        <v>5000</v>
      </c>
      <c r="U99">
        <v>38</v>
      </c>
      <c r="V99">
        <v>5000</v>
      </c>
      <c r="W99">
        <v>41</v>
      </c>
      <c r="X99">
        <v>5000</v>
      </c>
      <c r="Y99">
        <v>45</v>
      </c>
      <c r="Z99">
        <v>5000</v>
      </c>
      <c r="AA99">
        <v>49</v>
      </c>
      <c r="AB99">
        <v>5000</v>
      </c>
      <c r="AC99">
        <v>53</v>
      </c>
      <c r="AD99">
        <v>5000</v>
      </c>
      <c r="AE99">
        <v>58</v>
      </c>
      <c r="AF99">
        <v>5000</v>
      </c>
      <c r="AG99">
        <v>63</v>
      </c>
      <c r="AH99">
        <v>5000</v>
      </c>
      <c r="AI99">
        <v>5000</v>
      </c>
      <c r="AJ99">
        <v>5000</v>
      </c>
      <c r="AK99">
        <v>75</v>
      </c>
      <c r="AL99">
        <v>5000</v>
      </c>
      <c r="AM99">
        <v>82</v>
      </c>
      <c r="AN99">
        <v>5000</v>
      </c>
      <c r="AO99">
        <v>90</v>
      </c>
      <c r="AP99">
        <v>5000</v>
      </c>
      <c r="AQ99">
        <v>50</v>
      </c>
      <c r="AR99" t="s">
        <v>131</v>
      </c>
      <c r="AS99">
        <v>3</v>
      </c>
      <c r="AT99">
        <v>0</v>
      </c>
      <c r="AU99">
        <v>0</v>
      </c>
    </row>
    <row r="100" spans="1:47" hidden="1">
      <c r="A100" s="1">
        <v>114</v>
      </c>
      <c r="B100">
        <v>25</v>
      </c>
      <c r="C100" t="s">
        <v>155</v>
      </c>
      <c r="D100">
        <v>0</v>
      </c>
      <c r="E100">
        <v>23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28</v>
      </c>
      <c r="N100">
        <v>2000</v>
      </c>
      <c r="O100">
        <v>31</v>
      </c>
      <c r="P100">
        <v>3000</v>
      </c>
      <c r="Q100">
        <v>34</v>
      </c>
      <c r="R100">
        <v>4000</v>
      </c>
      <c r="S100">
        <v>37</v>
      </c>
      <c r="T100">
        <v>5000</v>
      </c>
      <c r="U100">
        <v>40</v>
      </c>
      <c r="V100">
        <v>5000</v>
      </c>
      <c r="W100">
        <v>44</v>
      </c>
      <c r="X100">
        <v>5000</v>
      </c>
      <c r="Y100">
        <v>48</v>
      </c>
      <c r="Z100">
        <v>5000</v>
      </c>
      <c r="AA100">
        <v>52</v>
      </c>
      <c r="AB100">
        <v>5000</v>
      </c>
      <c r="AC100">
        <v>57</v>
      </c>
      <c r="AD100">
        <v>5000</v>
      </c>
      <c r="AE100">
        <v>62</v>
      </c>
      <c r="AF100">
        <v>5000</v>
      </c>
      <c r="AG100">
        <v>68</v>
      </c>
      <c r="AH100">
        <v>5000</v>
      </c>
      <c r="AI100">
        <v>5000</v>
      </c>
      <c r="AJ100">
        <v>5000</v>
      </c>
      <c r="AK100">
        <v>81</v>
      </c>
      <c r="AL100">
        <v>5000</v>
      </c>
      <c r="AM100">
        <v>89</v>
      </c>
      <c r="AN100">
        <v>5000</v>
      </c>
      <c r="AO100">
        <v>97</v>
      </c>
      <c r="AP100">
        <v>5000</v>
      </c>
      <c r="AQ100">
        <v>0</v>
      </c>
      <c r="AR100" t="s">
        <v>131</v>
      </c>
      <c r="AS100">
        <v>3</v>
      </c>
      <c r="AT100">
        <v>0</v>
      </c>
      <c r="AU100">
        <v>0</v>
      </c>
    </row>
    <row r="101" spans="1:47" hidden="1">
      <c r="A101" s="1">
        <v>162</v>
      </c>
      <c r="B101">
        <v>5</v>
      </c>
      <c r="C101" t="s">
        <v>202</v>
      </c>
      <c r="D101">
        <v>1</v>
      </c>
      <c r="E101">
        <v>162</v>
      </c>
      <c r="F101">
        <v>3</v>
      </c>
      <c r="G101">
        <v>6</v>
      </c>
      <c r="H101">
        <v>6</v>
      </c>
      <c r="I101">
        <v>5</v>
      </c>
      <c r="J101">
        <v>10</v>
      </c>
      <c r="K101">
        <v>10</v>
      </c>
      <c r="L101">
        <v>1</v>
      </c>
      <c r="M101">
        <v>28</v>
      </c>
      <c r="N101">
        <v>2000</v>
      </c>
      <c r="O101">
        <v>34</v>
      </c>
      <c r="P101">
        <v>3000</v>
      </c>
      <c r="Q101">
        <v>40</v>
      </c>
      <c r="R101">
        <v>4000</v>
      </c>
      <c r="S101">
        <v>44</v>
      </c>
      <c r="T101">
        <v>5000</v>
      </c>
      <c r="U101">
        <v>48</v>
      </c>
      <c r="V101">
        <v>5000</v>
      </c>
      <c r="W101">
        <v>52</v>
      </c>
      <c r="X101">
        <v>5000</v>
      </c>
      <c r="Y101">
        <v>57</v>
      </c>
      <c r="Z101">
        <v>5000</v>
      </c>
      <c r="AA101">
        <v>62</v>
      </c>
      <c r="AB101">
        <v>5000</v>
      </c>
      <c r="AC101">
        <v>68</v>
      </c>
      <c r="AD101">
        <v>5000</v>
      </c>
      <c r="AE101">
        <v>74</v>
      </c>
      <c r="AF101">
        <v>5000</v>
      </c>
      <c r="AG101">
        <v>81</v>
      </c>
      <c r="AH101">
        <v>5000</v>
      </c>
      <c r="AI101">
        <v>5000</v>
      </c>
      <c r="AJ101">
        <v>5000</v>
      </c>
      <c r="AK101">
        <v>97</v>
      </c>
      <c r="AL101">
        <v>5000</v>
      </c>
      <c r="AM101">
        <v>106</v>
      </c>
      <c r="AN101">
        <v>5000</v>
      </c>
      <c r="AO101">
        <v>116</v>
      </c>
      <c r="AP101">
        <v>5000</v>
      </c>
      <c r="AQ101">
        <v>60</v>
      </c>
      <c r="AR101" t="s">
        <v>200</v>
      </c>
      <c r="AS101">
        <v>3</v>
      </c>
      <c r="AT101">
        <v>0</v>
      </c>
      <c r="AU101">
        <v>0</v>
      </c>
    </row>
    <row r="102" spans="1:47" hidden="1">
      <c r="A102" s="1">
        <v>195</v>
      </c>
      <c r="B102">
        <v>5</v>
      </c>
      <c r="C102" t="s">
        <v>236</v>
      </c>
      <c r="D102">
        <v>1</v>
      </c>
      <c r="E102">
        <v>194</v>
      </c>
      <c r="F102">
        <v>3</v>
      </c>
      <c r="G102">
        <v>6</v>
      </c>
      <c r="H102">
        <v>6</v>
      </c>
      <c r="I102">
        <v>5</v>
      </c>
      <c r="J102">
        <v>10</v>
      </c>
      <c r="K102">
        <v>10</v>
      </c>
      <c r="L102">
        <v>99</v>
      </c>
      <c r="M102">
        <v>28</v>
      </c>
      <c r="N102">
        <v>2000</v>
      </c>
      <c r="O102">
        <v>34</v>
      </c>
      <c r="P102">
        <v>3000</v>
      </c>
      <c r="Q102">
        <v>43</v>
      </c>
      <c r="R102">
        <v>4000</v>
      </c>
      <c r="S102">
        <v>47</v>
      </c>
      <c r="T102">
        <v>5000</v>
      </c>
      <c r="U102">
        <v>51</v>
      </c>
      <c r="V102">
        <v>5000</v>
      </c>
      <c r="W102">
        <v>56</v>
      </c>
      <c r="X102">
        <v>5000</v>
      </c>
      <c r="Y102">
        <v>61</v>
      </c>
      <c r="Z102">
        <v>5000</v>
      </c>
      <c r="AA102">
        <v>67</v>
      </c>
      <c r="AB102">
        <v>5000</v>
      </c>
      <c r="AC102">
        <v>73</v>
      </c>
      <c r="AD102">
        <v>5000</v>
      </c>
      <c r="AE102">
        <v>80</v>
      </c>
      <c r="AF102">
        <v>5000</v>
      </c>
      <c r="AG102">
        <v>88</v>
      </c>
      <c r="AH102">
        <v>5000</v>
      </c>
      <c r="AI102">
        <v>5000</v>
      </c>
      <c r="AJ102">
        <v>5000</v>
      </c>
      <c r="AK102">
        <v>105</v>
      </c>
      <c r="AL102">
        <v>5000</v>
      </c>
      <c r="AM102">
        <v>115</v>
      </c>
      <c r="AN102">
        <v>5000</v>
      </c>
      <c r="AO102">
        <v>126</v>
      </c>
      <c r="AP102">
        <v>5000</v>
      </c>
      <c r="AQ102">
        <v>60</v>
      </c>
      <c r="AR102" t="s">
        <v>234</v>
      </c>
      <c r="AS102">
        <v>3</v>
      </c>
      <c r="AT102">
        <v>0</v>
      </c>
      <c r="AU102">
        <v>0</v>
      </c>
    </row>
    <row r="103" spans="1:47">
      <c r="A103" s="1">
        <v>24</v>
      </c>
      <c r="B103" s="4">
        <v>24</v>
      </c>
      <c r="C103" s="4" t="s">
        <v>69</v>
      </c>
      <c r="D103" s="4">
        <v>4</v>
      </c>
      <c r="E103" s="4">
        <v>22</v>
      </c>
      <c r="F103" s="4">
        <v>35</v>
      </c>
      <c r="G103" s="4">
        <v>10</v>
      </c>
      <c r="H103" s="4">
        <v>30</v>
      </c>
      <c r="I103" s="4">
        <v>20</v>
      </c>
      <c r="J103" s="4">
        <v>10</v>
      </c>
      <c r="K103" s="4">
        <v>30</v>
      </c>
      <c r="L103" s="4">
        <v>1</v>
      </c>
      <c r="M103" s="4">
        <v>30</v>
      </c>
      <c r="N103" s="4">
        <v>2000</v>
      </c>
      <c r="O103" s="4">
        <v>32</v>
      </c>
      <c r="P103" s="4">
        <v>3000</v>
      </c>
      <c r="Q103" s="4">
        <v>34</v>
      </c>
      <c r="R103" s="4">
        <v>4000</v>
      </c>
      <c r="S103" s="4">
        <v>37</v>
      </c>
      <c r="T103" s="4">
        <v>5000</v>
      </c>
      <c r="U103" s="4">
        <v>40</v>
      </c>
      <c r="V103" s="4">
        <v>5000</v>
      </c>
      <c r="W103" s="4">
        <v>44</v>
      </c>
      <c r="X103" s="4">
        <v>5000</v>
      </c>
      <c r="Y103" s="4">
        <v>48</v>
      </c>
      <c r="Z103" s="4">
        <v>5000</v>
      </c>
      <c r="AA103" s="4">
        <v>52</v>
      </c>
      <c r="AB103" s="4">
        <v>5000</v>
      </c>
      <c r="AC103" s="4">
        <v>57</v>
      </c>
      <c r="AD103" s="4">
        <v>5000</v>
      </c>
      <c r="AE103" s="4">
        <v>62</v>
      </c>
      <c r="AF103" s="4">
        <v>5000</v>
      </c>
      <c r="AG103" s="4">
        <v>68</v>
      </c>
      <c r="AH103" s="4">
        <v>5000</v>
      </c>
      <c r="AI103" s="4">
        <v>5000</v>
      </c>
      <c r="AJ103" s="4">
        <v>5000</v>
      </c>
      <c r="AK103" s="4">
        <v>81</v>
      </c>
      <c r="AL103" s="4">
        <v>5000</v>
      </c>
      <c r="AM103" s="4">
        <v>89</v>
      </c>
      <c r="AN103" s="4">
        <v>5000</v>
      </c>
      <c r="AO103" s="4">
        <v>97</v>
      </c>
      <c r="AP103" s="4">
        <v>5000</v>
      </c>
      <c r="AQ103" s="4">
        <v>60</v>
      </c>
      <c r="AR103" s="4"/>
      <c r="AS103" s="4">
        <v>3</v>
      </c>
      <c r="AT103" s="4">
        <v>0</v>
      </c>
      <c r="AU103" s="4">
        <v>0</v>
      </c>
    </row>
    <row r="104" spans="1:47" hidden="1">
      <c r="A104" s="1">
        <v>203</v>
      </c>
      <c r="B104">
        <v>23</v>
      </c>
      <c r="C104" t="s">
        <v>244</v>
      </c>
      <c r="D104">
        <v>2</v>
      </c>
      <c r="E104">
        <v>192</v>
      </c>
      <c r="F104">
        <v>15</v>
      </c>
      <c r="G104">
        <v>8</v>
      </c>
      <c r="H104">
        <v>8</v>
      </c>
      <c r="I104">
        <v>10</v>
      </c>
      <c r="J104">
        <v>6</v>
      </c>
      <c r="K104">
        <v>6</v>
      </c>
      <c r="L104">
        <v>99</v>
      </c>
      <c r="M104">
        <v>29</v>
      </c>
      <c r="N104">
        <v>2000</v>
      </c>
      <c r="O104">
        <v>40</v>
      </c>
      <c r="P104">
        <v>3000</v>
      </c>
      <c r="Q104">
        <v>53</v>
      </c>
      <c r="R104">
        <v>4000</v>
      </c>
      <c r="S104">
        <v>58</v>
      </c>
      <c r="T104">
        <v>5000</v>
      </c>
      <c r="U104">
        <v>63</v>
      </c>
      <c r="V104">
        <v>5000</v>
      </c>
      <c r="W104">
        <v>69</v>
      </c>
      <c r="X104">
        <v>5000</v>
      </c>
      <c r="Y104">
        <v>75</v>
      </c>
      <c r="Z104">
        <v>5000</v>
      </c>
      <c r="AA104">
        <v>82</v>
      </c>
      <c r="AB104">
        <v>5000</v>
      </c>
      <c r="AC104">
        <v>90</v>
      </c>
      <c r="AD104">
        <v>5000</v>
      </c>
      <c r="AE104">
        <v>99</v>
      </c>
      <c r="AF104">
        <v>5000</v>
      </c>
      <c r="AG104">
        <v>108</v>
      </c>
      <c r="AH104">
        <v>5000</v>
      </c>
      <c r="AI104">
        <v>5000</v>
      </c>
      <c r="AJ104">
        <v>5000</v>
      </c>
      <c r="AK104">
        <v>129</v>
      </c>
      <c r="AL104">
        <v>5000</v>
      </c>
      <c r="AM104">
        <v>141</v>
      </c>
      <c r="AN104">
        <v>5000</v>
      </c>
      <c r="AO104">
        <v>155</v>
      </c>
      <c r="AP104">
        <v>5000</v>
      </c>
      <c r="AQ104">
        <v>60</v>
      </c>
      <c r="AR104" t="s">
        <v>234</v>
      </c>
      <c r="AS104">
        <v>3</v>
      </c>
      <c r="AT104">
        <v>0</v>
      </c>
      <c r="AU104">
        <v>0</v>
      </c>
    </row>
    <row r="105" spans="1:47">
      <c r="A105" s="1">
        <v>27</v>
      </c>
      <c r="B105" s="4">
        <v>27</v>
      </c>
      <c r="C105" s="4" t="s">
        <v>72</v>
      </c>
      <c r="D105" s="4">
        <v>0</v>
      </c>
      <c r="E105" s="4">
        <v>25</v>
      </c>
      <c r="F105" s="4">
        <v>15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30</v>
      </c>
      <c r="N105" s="4">
        <v>2000</v>
      </c>
      <c r="O105" s="4">
        <v>34</v>
      </c>
      <c r="P105" s="4">
        <v>3000</v>
      </c>
      <c r="Q105" s="4">
        <v>39</v>
      </c>
      <c r="R105" s="4">
        <v>4000</v>
      </c>
      <c r="S105" s="4">
        <v>42</v>
      </c>
      <c r="T105" s="4">
        <v>5000</v>
      </c>
      <c r="U105" s="4">
        <v>46</v>
      </c>
      <c r="V105" s="4">
        <v>5000</v>
      </c>
      <c r="W105" s="4">
        <v>50</v>
      </c>
      <c r="X105" s="4">
        <v>5000</v>
      </c>
      <c r="Y105" s="4">
        <v>55</v>
      </c>
      <c r="Z105" s="4">
        <v>5000</v>
      </c>
      <c r="AA105" s="4">
        <v>60</v>
      </c>
      <c r="AB105" s="4">
        <v>5000</v>
      </c>
      <c r="AC105" s="4">
        <v>66</v>
      </c>
      <c r="AD105" s="4">
        <v>5000</v>
      </c>
      <c r="AE105" s="4">
        <v>72</v>
      </c>
      <c r="AF105" s="4">
        <v>5000</v>
      </c>
      <c r="AG105" s="4">
        <v>79</v>
      </c>
      <c r="AH105" s="4">
        <v>5000</v>
      </c>
      <c r="AI105" s="4">
        <v>5000</v>
      </c>
      <c r="AJ105" s="4">
        <v>5000</v>
      </c>
      <c r="AK105" s="4">
        <v>94</v>
      </c>
      <c r="AL105" s="4">
        <v>5000</v>
      </c>
      <c r="AM105" s="4">
        <v>103</v>
      </c>
      <c r="AN105" s="4">
        <v>5000</v>
      </c>
      <c r="AO105" s="4">
        <v>113</v>
      </c>
      <c r="AP105" s="4">
        <v>5000</v>
      </c>
      <c r="AQ105" s="4">
        <v>0</v>
      </c>
      <c r="AR105" s="4"/>
      <c r="AS105" s="4">
        <v>3</v>
      </c>
      <c r="AT105" s="4">
        <v>0</v>
      </c>
      <c r="AU105" s="4">
        <v>0</v>
      </c>
    </row>
    <row r="106" spans="1:47">
      <c r="A106" s="1">
        <v>59</v>
      </c>
      <c r="B106" s="4">
        <v>70</v>
      </c>
      <c r="C106" s="4" t="s">
        <v>101</v>
      </c>
      <c r="D106" s="4">
        <v>10</v>
      </c>
      <c r="E106" s="4">
        <v>42</v>
      </c>
      <c r="F106" s="4">
        <v>14</v>
      </c>
      <c r="G106" s="4">
        <v>10</v>
      </c>
      <c r="H106" s="4">
        <v>0</v>
      </c>
      <c r="I106" s="4">
        <v>5</v>
      </c>
      <c r="J106" s="4">
        <v>0</v>
      </c>
      <c r="K106" s="4">
        <v>0</v>
      </c>
      <c r="L106" s="4">
        <v>99</v>
      </c>
      <c r="M106" s="4">
        <v>30</v>
      </c>
      <c r="N106" s="4">
        <v>2000</v>
      </c>
      <c r="O106" s="4">
        <v>33</v>
      </c>
      <c r="P106" s="4">
        <v>3000</v>
      </c>
      <c r="Q106" s="4">
        <v>36</v>
      </c>
      <c r="R106" s="4">
        <v>4000</v>
      </c>
      <c r="S106" s="4">
        <v>50</v>
      </c>
      <c r="T106" s="4">
        <v>5000</v>
      </c>
      <c r="U106" s="4">
        <v>55</v>
      </c>
      <c r="V106" s="4">
        <v>5000</v>
      </c>
      <c r="W106" s="4">
        <v>60</v>
      </c>
      <c r="X106" s="4">
        <v>5000</v>
      </c>
      <c r="Y106" s="4">
        <v>66</v>
      </c>
      <c r="Z106" s="4">
        <v>5000</v>
      </c>
      <c r="AA106" s="4">
        <v>72</v>
      </c>
      <c r="AB106" s="4">
        <v>5000</v>
      </c>
      <c r="AC106" s="4">
        <v>79</v>
      </c>
      <c r="AD106" s="4">
        <v>5000</v>
      </c>
      <c r="AE106" s="4">
        <v>86</v>
      </c>
      <c r="AF106" s="4">
        <v>5000</v>
      </c>
      <c r="AG106" s="4">
        <v>94</v>
      </c>
      <c r="AH106" s="4">
        <v>5000</v>
      </c>
      <c r="AI106" s="4">
        <v>5000</v>
      </c>
      <c r="AJ106" s="4">
        <v>5000</v>
      </c>
      <c r="AK106" s="4">
        <v>113</v>
      </c>
      <c r="AL106" s="4">
        <v>5000</v>
      </c>
      <c r="AM106" s="4">
        <v>124</v>
      </c>
      <c r="AN106" s="4">
        <v>5000</v>
      </c>
      <c r="AO106" s="4">
        <v>136</v>
      </c>
      <c r="AP106" s="4">
        <v>5000</v>
      </c>
      <c r="AQ106" s="4">
        <v>50</v>
      </c>
      <c r="AR106" s="4"/>
      <c r="AS106" s="4">
        <v>3</v>
      </c>
      <c r="AT106" s="4">
        <v>0</v>
      </c>
      <c r="AU106" s="4">
        <v>0</v>
      </c>
    </row>
    <row r="107" spans="1:47">
      <c r="A107" s="1">
        <v>31</v>
      </c>
      <c r="B107" s="4">
        <v>31</v>
      </c>
      <c r="C107" s="4" t="s">
        <v>76</v>
      </c>
      <c r="D107" s="4">
        <v>4</v>
      </c>
      <c r="E107" s="4">
        <v>29</v>
      </c>
      <c r="F107" s="4">
        <v>20</v>
      </c>
      <c r="G107" s="4">
        <v>0</v>
      </c>
      <c r="H107" s="4">
        <v>0</v>
      </c>
      <c r="I107" s="4">
        <v>30</v>
      </c>
      <c r="J107" s="4">
        <v>0</v>
      </c>
      <c r="K107" s="4">
        <v>0</v>
      </c>
      <c r="L107" s="4">
        <v>1</v>
      </c>
      <c r="M107" s="4">
        <v>31</v>
      </c>
      <c r="N107" s="4">
        <v>2000</v>
      </c>
      <c r="O107" s="4">
        <v>34</v>
      </c>
      <c r="P107" s="4">
        <v>3000</v>
      </c>
      <c r="Q107" s="4">
        <v>38</v>
      </c>
      <c r="R107" s="4">
        <v>4000</v>
      </c>
      <c r="S107" s="4">
        <v>41</v>
      </c>
      <c r="T107" s="4">
        <v>5000</v>
      </c>
      <c r="U107" s="4">
        <v>45</v>
      </c>
      <c r="V107" s="4">
        <v>5000</v>
      </c>
      <c r="W107" s="4">
        <v>49</v>
      </c>
      <c r="X107" s="4">
        <v>5000</v>
      </c>
      <c r="Y107" s="4">
        <v>53</v>
      </c>
      <c r="Z107" s="4">
        <v>5000</v>
      </c>
      <c r="AA107" s="4">
        <v>58</v>
      </c>
      <c r="AB107" s="4">
        <v>5000</v>
      </c>
      <c r="AC107" s="4">
        <v>63</v>
      </c>
      <c r="AD107" s="4">
        <v>5000</v>
      </c>
      <c r="AE107" s="4">
        <v>69</v>
      </c>
      <c r="AF107" s="4">
        <v>5000</v>
      </c>
      <c r="AG107" s="4">
        <v>75</v>
      </c>
      <c r="AH107" s="4">
        <v>5000</v>
      </c>
      <c r="AI107" s="4">
        <v>5000</v>
      </c>
      <c r="AJ107" s="4">
        <v>5000</v>
      </c>
      <c r="AK107" s="4">
        <v>90</v>
      </c>
      <c r="AL107" s="4">
        <v>5000</v>
      </c>
      <c r="AM107" s="4">
        <v>99</v>
      </c>
      <c r="AN107" s="4">
        <v>5000</v>
      </c>
      <c r="AO107" s="4">
        <v>108</v>
      </c>
      <c r="AP107" s="4">
        <v>5000</v>
      </c>
      <c r="AQ107" s="4">
        <v>0</v>
      </c>
      <c r="AR107" s="4"/>
      <c r="AS107" s="4">
        <v>3</v>
      </c>
      <c r="AT107" s="4">
        <v>0</v>
      </c>
      <c r="AU107" s="4">
        <v>0</v>
      </c>
    </row>
    <row r="108" spans="1:47" hidden="1">
      <c r="A108" s="1">
        <v>113</v>
      </c>
      <c r="B108">
        <v>24</v>
      </c>
      <c r="C108" t="s">
        <v>154</v>
      </c>
      <c r="D108">
        <v>4</v>
      </c>
      <c r="E108">
        <v>22</v>
      </c>
      <c r="F108">
        <v>35</v>
      </c>
      <c r="G108">
        <v>10</v>
      </c>
      <c r="H108">
        <v>30</v>
      </c>
      <c r="I108">
        <v>20</v>
      </c>
      <c r="J108">
        <v>10</v>
      </c>
      <c r="K108">
        <v>30</v>
      </c>
      <c r="L108">
        <v>1</v>
      </c>
      <c r="M108">
        <v>30</v>
      </c>
      <c r="N108">
        <v>2000</v>
      </c>
      <c r="O108">
        <v>32</v>
      </c>
      <c r="P108">
        <v>3000</v>
      </c>
      <c r="Q108">
        <v>34</v>
      </c>
      <c r="R108">
        <v>4000</v>
      </c>
      <c r="S108">
        <v>37</v>
      </c>
      <c r="T108">
        <v>5000</v>
      </c>
      <c r="U108">
        <v>40</v>
      </c>
      <c r="V108">
        <v>5000</v>
      </c>
      <c r="W108">
        <v>44</v>
      </c>
      <c r="X108">
        <v>5000</v>
      </c>
      <c r="Y108">
        <v>48</v>
      </c>
      <c r="Z108">
        <v>5000</v>
      </c>
      <c r="AA108">
        <v>52</v>
      </c>
      <c r="AB108">
        <v>5000</v>
      </c>
      <c r="AC108">
        <v>57</v>
      </c>
      <c r="AD108">
        <v>5000</v>
      </c>
      <c r="AE108">
        <v>62</v>
      </c>
      <c r="AF108">
        <v>5000</v>
      </c>
      <c r="AG108">
        <v>68</v>
      </c>
      <c r="AH108">
        <v>5000</v>
      </c>
      <c r="AI108">
        <v>5000</v>
      </c>
      <c r="AJ108">
        <v>5000</v>
      </c>
      <c r="AK108">
        <v>81</v>
      </c>
      <c r="AL108">
        <v>5000</v>
      </c>
      <c r="AM108">
        <v>89</v>
      </c>
      <c r="AN108">
        <v>5000</v>
      </c>
      <c r="AO108">
        <v>97</v>
      </c>
      <c r="AP108">
        <v>5000</v>
      </c>
      <c r="AQ108">
        <v>60</v>
      </c>
      <c r="AR108" t="s">
        <v>131</v>
      </c>
      <c r="AS108">
        <v>3</v>
      </c>
      <c r="AT108">
        <v>0</v>
      </c>
      <c r="AU108">
        <v>0</v>
      </c>
    </row>
    <row r="109" spans="1:47" hidden="1">
      <c r="A109" s="1">
        <v>116</v>
      </c>
      <c r="B109">
        <v>27</v>
      </c>
      <c r="C109" t="s">
        <v>157</v>
      </c>
      <c r="D109">
        <v>0</v>
      </c>
      <c r="E109">
        <v>25</v>
      </c>
      <c r="F109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</v>
      </c>
      <c r="N109">
        <v>2000</v>
      </c>
      <c r="O109">
        <v>34</v>
      </c>
      <c r="P109">
        <v>3000</v>
      </c>
      <c r="Q109">
        <v>39</v>
      </c>
      <c r="R109">
        <v>4000</v>
      </c>
      <c r="S109">
        <v>42</v>
      </c>
      <c r="T109">
        <v>5000</v>
      </c>
      <c r="U109">
        <v>46</v>
      </c>
      <c r="V109">
        <v>5000</v>
      </c>
      <c r="W109">
        <v>50</v>
      </c>
      <c r="X109">
        <v>5000</v>
      </c>
      <c r="Y109">
        <v>55</v>
      </c>
      <c r="Z109">
        <v>5000</v>
      </c>
      <c r="AA109">
        <v>60</v>
      </c>
      <c r="AB109">
        <v>5000</v>
      </c>
      <c r="AC109">
        <v>66</v>
      </c>
      <c r="AD109">
        <v>5000</v>
      </c>
      <c r="AE109">
        <v>72</v>
      </c>
      <c r="AF109">
        <v>5000</v>
      </c>
      <c r="AG109">
        <v>79</v>
      </c>
      <c r="AH109">
        <v>5000</v>
      </c>
      <c r="AI109">
        <v>5000</v>
      </c>
      <c r="AJ109">
        <v>5000</v>
      </c>
      <c r="AK109">
        <v>94</v>
      </c>
      <c r="AL109">
        <v>5000</v>
      </c>
      <c r="AM109">
        <v>103</v>
      </c>
      <c r="AN109">
        <v>5000</v>
      </c>
      <c r="AO109">
        <v>113</v>
      </c>
      <c r="AP109">
        <v>5000</v>
      </c>
      <c r="AQ109">
        <v>0</v>
      </c>
      <c r="AR109" t="s">
        <v>131</v>
      </c>
      <c r="AS109">
        <v>3</v>
      </c>
      <c r="AT109">
        <v>0</v>
      </c>
      <c r="AU109">
        <v>0</v>
      </c>
    </row>
    <row r="110" spans="1:47" hidden="1">
      <c r="A110" s="1">
        <v>125</v>
      </c>
      <c r="B110">
        <v>38</v>
      </c>
      <c r="C110" t="s">
        <v>166</v>
      </c>
      <c r="D110">
        <v>9</v>
      </c>
      <c r="E110">
        <v>46</v>
      </c>
      <c r="F110">
        <v>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30</v>
      </c>
      <c r="N110">
        <v>2000</v>
      </c>
      <c r="O110">
        <v>44</v>
      </c>
      <c r="P110">
        <v>3000</v>
      </c>
      <c r="Q110">
        <v>46</v>
      </c>
      <c r="R110">
        <v>4000</v>
      </c>
      <c r="S110">
        <v>50</v>
      </c>
      <c r="T110">
        <v>5000</v>
      </c>
      <c r="U110">
        <v>55</v>
      </c>
      <c r="V110">
        <v>5000</v>
      </c>
      <c r="W110">
        <v>60</v>
      </c>
      <c r="X110">
        <v>5000</v>
      </c>
      <c r="Y110">
        <v>66</v>
      </c>
      <c r="Z110">
        <v>5000</v>
      </c>
      <c r="AA110">
        <v>72</v>
      </c>
      <c r="AB110">
        <v>5000</v>
      </c>
      <c r="AC110">
        <v>79</v>
      </c>
      <c r="AD110">
        <v>5000</v>
      </c>
      <c r="AE110">
        <v>86</v>
      </c>
      <c r="AF110">
        <v>5000</v>
      </c>
      <c r="AG110">
        <v>94</v>
      </c>
      <c r="AH110">
        <v>5000</v>
      </c>
      <c r="AI110">
        <v>5000</v>
      </c>
      <c r="AJ110">
        <v>5000</v>
      </c>
      <c r="AK110">
        <v>113</v>
      </c>
      <c r="AL110">
        <v>5000</v>
      </c>
      <c r="AM110">
        <v>124</v>
      </c>
      <c r="AN110">
        <v>5000</v>
      </c>
      <c r="AO110">
        <v>136</v>
      </c>
      <c r="AP110">
        <v>5000</v>
      </c>
      <c r="AQ110">
        <v>30</v>
      </c>
      <c r="AR110" t="s">
        <v>131</v>
      </c>
      <c r="AS110">
        <v>3</v>
      </c>
      <c r="AT110">
        <v>0</v>
      </c>
      <c r="AU110">
        <v>0</v>
      </c>
    </row>
    <row r="111" spans="1:47" hidden="1">
      <c r="A111" s="1">
        <v>127</v>
      </c>
      <c r="B111">
        <v>40</v>
      </c>
      <c r="C111" t="s">
        <v>168</v>
      </c>
      <c r="D111">
        <v>0</v>
      </c>
      <c r="E111">
        <v>44</v>
      </c>
      <c r="F111">
        <v>40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30</v>
      </c>
      <c r="N111">
        <v>2000</v>
      </c>
      <c r="O111">
        <v>44</v>
      </c>
      <c r="P111">
        <v>3000</v>
      </c>
      <c r="Q111">
        <v>46</v>
      </c>
      <c r="R111">
        <v>4000</v>
      </c>
      <c r="S111">
        <v>50</v>
      </c>
      <c r="T111">
        <v>5000</v>
      </c>
      <c r="U111">
        <v>55</v>
      </c>
      <c r="V111">
        <v>5000</v>
      </c>
      <c r="W111">
        <v>60</v>
      </c>
      <c r="X111">
        <v>5000</v>
      </c>
      <c r="Y111">
        <v>66</v>
      </c>
      <c r="Z111">
        <v>5000</v>
      </c>
      <c r="AA111">
        <v>72</v>
      </c>
      <c r="AB111">
        <v>5000</v>
      </c>
      <c r="AC111">
        <v>79</v>
      </c>
      <c r="AD111">
        <v>5000</v>
      </c>
      <c r="AE111">
        <v>86</v>
      </c>
      <c r="AF111">
        <v>5000</v>
      </c>
      <c r="AG111">
        <v>94</v>
      </c>
      <c r="AH111">
        <v>5000</v>
      </c>
      <c r="AI111">
        <v>5000</v>
      </c>
      <c r="AJ111">
        <v>5000</v>
      </c>
      <c r="AK111">
        <v>113</v>
      </c>
      <c r="AL111">
        <v>5000</v>
      </c>
      <c r="AM111">
        <v>124</v>
      </c>
      <c r="AN111">
        <v>5000</v>
      </c>
      <c r="AO111">
        <v>136</v>
      </c>
      <c r="AP111">
        <v>5000</v>
      </c>
      <c r="AQ111">
        <v>60</v>
      </c>
      <c r="AR111" t="s">
        <v>131</v>
      </c>
      <c r="AS111">
        <v>3</v>
      </c>
      <c r="AT111">
        <v>0</v>
      </c>
      <c r="AU111">
        <v>0</v>
      </c>
    </row>
    <row r="112" spans="1:47" hidden="1">
      <c r="A112" s="1">
        <v>128</v>
      </c>
      <c r="B112">
        <v>41</v>
      </c>
      <c r="C112" t="s">
        <v>169</v>
      </c>
      <c r="D112">
        <v>4</v>
      </c>
      <c r="E112">
        <v>43</v>
      </c>
      <c r="F112">
        <v>8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30</v>
      </c>
      <c r="N112">
        <v>2000</v>
      </c>
      <c r="O112">
        <v>44</v>
      </c>
      <c r="P112">
        <v>3000</v>
      </c>
      <c r="Q112">
        <v>46</v>
      </c>
      <c r="R112">
        <v>4000</v>
      </c>
      <c r="S112">
        <v>50</v>
      </c>
      <c r="T112">
        <v>5000</v>
      </c>
      <c r="U112">
        <v>55</v>
      </c>
      <c r="V112">
        <v>5000</v>
      </c>
      <c r="W112">
        <v>60</v>
      </c>
      <c r="X112">
        <v>5000</v>
      </c>
      <c r="Y112">
        <v>66</v>
      </c>
      <c r="Z112">
        <v>5000</v>
      </c>
      <c r="AA112">
        <v>72</v>
      </c>
      <c r="AB112">
        <v>5000</v>
      </c>
      <c r="AC112">
        <v>79</v>
      </c>
      <c r="AD112">
        <v>5000</v>
      </c>
      <c r="AE112">
        <v>86</v>
      </c>
      <c r="AF112">
        <v>5000</v>
      </c>
      <c r="AG112">
        <v>94</v>
      </c>
      <c r="AH112">
        <v>5000</v>
      </c>
      <c r="AI112">
        <v>5000</v>
      </c>
      <c r="AJ112">
        <v>5000</v>
      </c>
      <c r="AK112">
        <v>113</v>
      </c>
      <c r="AL112">
        <v>5000</v>
      </c>
      <c r="AM112">
        <v>124</v>
      </c>
      <c r="AN112">
        <v>5000</v>
      </c>
      <c r="AO112">
        <v>136</v>
      </c>
      <c r="AP112">
        <v>5000</v>
      </c>
      <c r="AQ112">
        <v>30</v>
      </c>
      <c r="AR112" t="s">
        <v>131</v>
      </c>
      <c r="AS112">
        <v>3</v>
      </c>
      <c r="AT112">
        <v>0</v>
      </c>
      <c r="AU112">
        <v>0</v>
      </c>
    </row>
    <row r="113" spans="1:47" hidden="1">
      <c r="A113" s="1">
        <v>129</v>
      </c>
      <c r="B113">
        <v>42</v>
      </c>
      <c r="C113" t="s">
        <v>170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30</v>
      </c>
      <c r="N113">
        <v>2000</v>
      </c>
      <c r="O113">
        <v>44</v>
      </c>
      <c r="P113">
        <v>3000</v>
      </c>
      <c r="Q113">
        <v>46</v>
      </c>
      <c r="R113">
        <v>4000</v>
      </c>
      <c r="S113">
        <v>50</v>
      </c>
      <c r="T113">
        <v>5000</v>
      </c>
      <c r="U113">
        <v>55</v>
      </c>
      <c r="V113">
        <v>5000</v>
      </c>
      <c r="W113">
        <v>60</v>
      </c>
      <c r="X113">
        <v>5000</v>
      </c>
      <c r="Y113">
        <v>66</v>
      </c>
      <c r="Z113">
        <v>5000</v>
      </c>
      <c r="AA113">
        <v>72</v>
      </c>
      <c r="AB113">
        <v>5000</v>
      </c>
      <c r="AC113">
        <v>79</v>
      </c>
      <c r="AD113">
        <v>5000</v>
      </c>
      <c r="AE113">
        <v>86</v>
      </c>
      <c r="AF113">
        <v>5000</v>
      </c>
      <c r="AG113">
        <v>94</v>
      </c>
      <c r="AH113">
        <v>5000</v>
      </c>
      <c r="AI113">
        <v>5000</v>
      </c>
      <c r="AJ113">
        <v>5000</v>
      </c>
      <c r="AK113">
        <v>113</v>
      </c>
      <c r="AL113">
        <v>5000</v>
      </c>
      <c r="AM113">
        <v>124</v>
      </c>
      <c r="AN113">
        <v>5000</v>
      </c>
      <c r="AO113">
        <v>136</v>
      </c>
      <c r="AP113">
        <v>5000</v>
      </c>
      <c r="AQ113">
        <v>0</v>
      </c>
      <c r="AR113" t="s">
        <v>131</v>
      </c>
      <c r="AS113">
        <v>3</v>
      </c>
      <c r="AT113">
        <v>0</v>
      </c>
      <c r="AU113">
        <v>0</v>
      </c>
    </row>
    <row r="114" spans="1:47" hidden="1">
      <c r="A114" s="1">
        <v>130</v>
      </c>
      <c r="B114">
        <v>43</v>
      </c>
      <c r="C114" t="s">
        <v>171</v>
      </c>
      <c r="D114">
        <v>0</v>
      </c>
      <c r="E114">
        <v>38</v>
      </c>
      <c r="F114">
        <v>0</v>
      </c>
      <c r="G114">
        <v>0</v>
      </c>
      <c r="H114">
        <v>0</v>
      </c>
      <c r="I114">
        <v>10</v>
      </c>
      <c r="J114">
        <v>0</v>
      </c>
      <c r="K114">
        <v>0</v>
      </c>
      <c r="L114">
        <v>0</v>
      </c>
      <c r="M114">
        <v>30</v>
      </c>
      <c r="N114">
        <v>2000</v>
      </c>
      <c r="O114">
        <v>44</v>
      </c>
      <c r="P114">
        <v>3000</v>
      </c>
      <c r="Q114">
        <v>46</v>
      </c>
      <c r="R114">
        <v>4000</v>
      </c>
      <c r="S114">
        <v>50</v>
      </c>
      <c r="T114">
        <v>5000</v>
      </c>
      <c r="U114">
        <v>55</v>
      </c>
      <c r="V114">
        <v>5000</v>
      </c>
      <c r="W114">
        <v>60</v>
      </c>
      <c r="X114">
        <v>5000</v>
      </c>
      <c r="Y114">
        <v>66</v>
      </c>
      <c r="Z114">
        <v>5000</v>
      </c>
      <c r="AA114">
        <v>72</v>
      </c>
      <c r="AB114">
        <v>5000</v>
      </c>
      <c r="AC114">
        <v>79</v>
      </c>
      <c r="AD114">
        <v>5000</v>
      </c>
      <c r="AE114">
        <v>86</v>
      </c>
      <c r="AF114">
        <v>5000</v>
      </c>
      <c r="AG114">
        <v>94</v>
      </c>
      <c r="AH114">
        <v>5000</v>
      </c>
      <c r="AI114">
        <v>5000</v>
      </c>
      <c r="AJ114">
        <v>5000</v>
      </c>
      <c r="AK114">
        <v>113</v>
      </c>
      <c r="AL114">
        <v>5000</v>
      </c>
      <c r="AM114">
        <v>124</v>
      </c>
      <c r="AN114">
        <v>5000</v>
      </c>
      <c r="AO114">
        <v>136</v>
      </c>
      <c r="AP114">
        <v>5000</v>
      </c>
      <c r="AQ114">
        <v>0</v>
      </c>
      <c r="AR114" t="s">
        <v>131</v>
      </c>
      <c r="AS114">
        <v>3</v>
      </c>
      <c r="AT114">
        <v>0</v>
      </c>
      <c r="AU114">
        <v>0</v>
      </c>
    </row>
    <row r="115" spans="1:47" hidden="1">
      <c r="A115" s="1">
        <v>131</v>
      </c>
      <c r="B115">
        <v>44</v>
      </c>
      <c r="C115" t="s">
        <v>172</v>
      </c>
      <c r="D115">
        <v>1</v>
      </c>
      <c r="E115">
        <v>39</v>
      </c>
      <c r="F115">
        <v>3</v>
      </c>
      <c r="G115">
        <v>10</v>
      </c>
      <c r="H115">
        <v>10</v>
      </c>
      <c r="I115">
        <v>5</v>
      </c>
      <c r="J115">
        <v>10</v>
      </c>
      <c r="K115">
        <v>10</v>
      </c>
      <c r="L115">
        <v>1</v>
      </c>
      <c r="M115">
        <v>30</v>
      </c>
      <c r="N115">
        <v>2000</v>
      </c>
      <c r="O115">
        <v>44</v>
      </c>
      <c r="P115">
        <v>3000</v>
      </c>
      <c r="Q115">
        <v>46</v>
      </c>
      <c r="R115">
        <v>4000</v>
      </c>
      <c r="S115">
        <v>50</v>
      </c>
      <c r="T115">
        <v>5000</v>
      </c>
      <c r="U115">
        <v>55</v>
      </c>
      <c r="V115">
        <v>5000</v>
      </c>
      <c r="W115">
        <v>60</v>
      </c>
      <c r="X115">
        <v>5000</v>
      </c>
      <c r="Y115">
        <v>66</v>
      </c>
      <c r="Z115">
        <v>5000</v>
      </c>
      <c r="AA115">
        <v>72</v>
      </c>
      <c r="AB115">
        <v>5000</v>
      </c>
      <c r="AC115">
        <v>79</v>
      </c>
      <c r="AD115">
        <v>5000</v>
      </c>
      <c r="AE115">
        <v>86</v>
      </c>
      <c r="AF115">
        <v>5000</v>
      </c>
      <c r="AG115">
        <v>94</v>
      </c>
      <c r="AH115">
        <v>5000</v>
      </c>
      <c r="AI115">
        <v>5000</v>
      </c>
      <c r="AJ115">
        <v>5000</v>
      </c>
      <c r="AK115">
        <v>113</v>
      </c>
      <c r="AL115">
        <v>5000</v>
      </c>
      <c r="AM115">
        <v>124</v>
      </c>
      <c r="AN115">
        <v>5000</v>
      </c>
      <c r="AO115">
        <v>136</v>
      </c>
      <c r="AP115">
        <v>5000</v>
      </c>
      <c r="AQ115">
        <v>60</v>
      </c>
      <c r="AR115" t="s">
        <v>131</v>
      </c>
      <c r="AS115">
        <v>3</v>
      </c>
      <c r="AT115">
        <v>0</v>
      </c>
      <c r="AU115">
        <v>0</v>
      </c>
    </row>
    <row r="116" spans="1:47" hidden="1">
      <c r="A116" s="1">
        <v>132</v>
      </c>
      <c r="B116">
        <v>45</v>
      </c>
      <c r="C116" t="s">
        <v>173</v>
      </c>
      <c r="D116">
        <v>2</v>
      </c>
      <c r="E116">
        <v>34</v>
      </c>
      <c r="F116">
        <v>16</v>
      </c>
      <c r="G116">
        <v>42</v>
      </c>
      <c r="H116">
        <v>60</v>
      </c>
      <c r="I116">
        <v>30</v>
      </c>
      <c r="J116">
        <v>24</v>
      </c>
      <c r="K116">
        <v>24</v>
      </c>
      <c r="L116">
        <v>1</v>
      </c>
      <c r="M116">
        <v>30</v>
      </c>
      <c r="N116">
        <v>2000</v>
      </c>
      <c r="O116">
        <v>44</v>
      </c>
      <c r="P116">
        <v>3000</v>
      </c>
      <c r="Q116">
        <v>46</v>
      </c>
      <c r="R116">
        <v>4000</v>
      </c>
      <c r="S116">
        <v>50</v>
      </c>
      <c r="T116">
        <v>5000</v>
      </c>
      <c r="U116">
        <v>55</v>
      </c>
      <c r="V116">
        <v>5000</v>
      </c>
      <c r="W116">
        <v>60</v>
      </c>
      <c r="X116">
        <v>5000</v>
      </c>
      <c r="Y116">
        <v>66</v>
      </c>
      <c r="Z116">
        <v>5000</v>
      </c>
      <c r="AA116">
        <v>72</v>
      </c>
      <c r="AB116">
        <v>5000</v>
      </c>
      <c r="AC116">
        <v>79</v>
      </c>
      <c r="AD116">
        <v>5000</v>
      </c>
      <c r="AE116">
        <v>86</v>
      </c>
      <c r="AF116">
        <v>5000</v>
      </c>
      <c r="AG116">
        <v>94</v>
      </c>
      <c r="AH116">
        <v>5000</v>
      </c>
      <c r="AI116">
        <v>5000</v>
      </c>
      <c r="AJ116">
        <v>5000</v>
      </c>
      <c r="AK116">
        <v>113</v>
      </c>
      <c r="AL116">
        <v>5000</v>
      </c>
      <c r="AM116">
        <v>124</v>
      </c>
      <c r="AN116">
        <v>5000</v>
      </c>
      <c r="AO116">
        <v>136</v>
      </c>
      <c r="AP116">
        <v>5000</v>
      </c>
      <c r="AQ116">
        <v>60</v>
      </c>
      <c r="AR116" t="s">
        <v>131</v>
      </c>
      <c r="AS116">
        <v>3</v>
      </c>
      <c r="AT116">
        <v>0</v>
      </c>
      <c r="AU116">
        <v>0</v>
      </c>
    </row>
    <row r="117" spans="1:47" hidden="1">
      <c r="A117" s="1">
        <v>133</v>
      </c>
      <c r="B117">
        <v>47</v>
      </c>
      <c r="C117" t="s">
        <v>174</v>
      </c>
      <c r="D117">
        <v>2</v>
      </c>
      <c r="E117">
        <v>45</v>
      </c>
      <c r="F117">
        <v>35</v>
      </c>
      <c r="G117">
        <v>10</v>
      </c>
      <c r="H117">
        <v>30</v>
      </c>
      <c r="I117">
        <v>20</v>
      </c>
      <c r="J117">
        <v>10</v>
      </c>
      <c r="K117">
        <v>30</v>
      </c>
      <c r="L117">
        <v>1</v>
      </c>
      <c r="M117">
        <v>30</v>
      </c>
      <c r="N117">
        <v>2000</v>
      </c>
      <c r="O117">
        <v>44</v>
      </c>
      <c r="P117">
        <v>3000</v>
      </c>
      <c r="Q117">
        <v>46</v>
      </c>
      <c r="R117">
        <v>4000</v>
      </c>
      <c r="S117">
        <v>50</v>
      </c>
      <c r="T117">
        <v>5000</v>
      </c>
      <c r="U117">
        <v>55</v>
      </c>
      <c r="V117">
        <v>5000</v>
      </c>
      <c r="W117">
        <v>60</v>
      </c>
      <c r="X117">
        <v>5000</v>
      </c>
      <c r="Y117">
        <v>66</v>
      </c>
      <c r="Z117">
        <v>5000</v>
      </c>
      <c r="AA117">
        <v>72</v>
      </c>
      <c r="AB117">
        <v>5000</v>
      </c>
      <c r="AC117">
        <v>79</v>
      </c>
      <c r="AD117">
        <v>5000</v>
      </c>
      <c r="AE117">
        <v>86</v>
      </c>
      <c r="AF117">
        <v>5000</v>
      </c>
      <c r="AG117">
        <v>94</v>
      </c>
      <c r="AH117">
        <v>5000</v>
      </c>
      <c r="AI117">
        <v>5000</v>
      </c>
      <c r="AJ117">
        <v>5000</v>
      </c>
      <c r="AK117">
        <v>113</v>
      </c>
      <c r="AL117">
        <v>5000</v>
      </c>
      <c r="AM117">
        <v>124</v>
      </c>
      <c r="AN117">
        <v>5000</v>
      </c>
      <c r="AO117">
        <v>136</v>
      </c>
      <c r="AP117">
        <v>5000</v>
      </c>
      <c r="AQ117">
        <v>30</v>
      </c>
      <c r="AR117" t="s">
        <v>131</v>
      </c>
      <c r="AS117">
        <v>3</v>
      </c>
      <c r="AT117">
        <v>0</v>
      </c>
      <c r="AU117">
        <v>0</v>
      </c>
    </row>
    <row r="118" spans="1:47" hidden="1">
      <c r="A118" s="1">
        <v>134</v>
      </c>
      <c r="B118">
        <v>48</v>
      </c>
      <c r="C118" t="s">
        <v>175</v>
      </c>
      <c r="D118">
        <v>4</v>
      </c>
      <c r="E118">
        <v>36</v>
      </c>
      <c r="F118">
        <v>8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30</v>
      </c>
      <c r="N118">
        <v>2000</v>
      </c>
      <c r="O118">
        <v>44</v>
      </c>
      <c r="P118">
        <v>3000</v>
      </c>
      <c r="Q118">
        <v>46</v>
      </c>
      <c r="R118">
        <v>4000</v>
      </c>
      <c r="S118">
        <v>50</v>
      </c>
      <c r="T118">
        <v>5000</v>
      </c>
      <c r="U118">
        <v>55</v>
      </c>
      <c r="V118">
        <v>5000</v>
      </c>
      <c r="W118">
        <v>60</v>
      </c>
      <c r="X118">
        <v>5000</v>
      </c>
      <c r="Y118">
        <v>66</v>
      </c>
      <c r="Z118">
        <v>5000</v>
      </c>
      <c r="AA118">
        <v>72</v>
      </c>
      <c r="AB118">
        <v>5000</v>
      </c>
      <c r="AC118">
        <v>79</v>
      </c>
      <c r="AD118">
        <v>5000</v>
      </c>
      <c r="AE118">
        <v>86</v>
      </c>
      <c r="AF118">
        <v>5000</v>
      </c>
      <c r="AG118">
        <v>94</v>
      </c>
      <c r="AH118">
        <v>5000</v>
      </c>
      <c r="AI118">
        <v>5000</v>
      </c>
      <c r="AJ118">
        <v>5000</v>
      </c>
      <c r="AK118">
        <v>113</v>
      </c>
      <c r="AL118">
        <v>5000</v>
      </c>
      <c r="AM118">
        <v>124</v>
      </c>
      <c r="AN118">
        <v>5000</v>
      </c>
      <c r="AO118">
        <v>136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 hidden="1">
      <c r="A119" s="1">
        <v>135</v>
      </c>
      <c r="B119">
        <v>49</v>
      </c>
      <c r="C119" t="s">
        <v>176</v>
      </c>
      <c r="D119">
        <v>2</v>
      </c>
      <c r="E119">
        <v>40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30</v>
      </c>
      <c r="N119">
        <v>2000</v>
      </c>
      <c r="O119">
        <v>44</v>
      </c>
      <c r="P119">
        <v>3000</v>
      </c>
      <c r="Q119">
        <v>46</v>
      </c>
      <c r="R119">
        <v>4000</v>
      </c>
      <c r="S119">
        <v>50</v>
      </c>
      <c r="T119">
        <v>5000</v>
      </c>
      <c r="U119">
        <v>55</v>
      </c>
      <c r="V119">
        <v>5000</v>
      </c>
      <c r="W119">
        <v>60</v>
      </c>
      <c r="X119">
        <v>5000</v>
      </c>
      <c r="Y119">
        <v>66</v>
      </c>
      <c r="Z119">
        <v>5000</v>
      </c>
      <c r="AA119">
        <v>72</v>
      </c>
      <c r="AB119">
        <v>5000</v>
      </c>
      <c r="AC119">
        <v>79</v>
      </c>
      <c r="AD119">
        <v>5000</v>
      </c>
      <c r="AE119">
        <v>86</v>
      </c>
      <c r="AF119">
        <v>5000</v>
      </c>
      <c r="AG119">
        <v>94</v>
      </c>
      <c r="AH119">
        <v>5000</v>
      </c>
      <c r="AI119">
        <v>5000</v>
      </c>
      <c r="AJ119">
        <v>5000</v>
      </c>
      <c r="AK119">
        <v>113</v>
      </c>
      <c r="AL119">
        <v>5000</v>
      </c>
      <c r="AM119">
        <v>124</v>
      </c>
      <c r="AN119">
        <v>5000</v>
      </c>
      <c r="AO119">
        <v>136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 hidden="1">
      <c r="A120" s="1">
        <v>136</v>
      </c>
      <c r="B120">
        <v>50</v>
      </c>
      <c r="C120" t="s">
        <v>177</v>
      </c>
      <c r="D120">
        <v>4</v>
      </c>
      <c r="E120">
        <v>35</v>
      </c>
      <c r="F120">
        <v>8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30</v>
      </c>
      <c r="N120">
        <v>2000</v>
      </c>
      <c r="O120">
        <v>44</v>
      </c>
      <c r="P120">
        <v>3000</v>
      </c>
      <c r="Q120">
        <v>46</v>
      </c>
      <c r="R120">
        <v>4000</v>
      </c>
      <c r="S120">
        <v>50</v>
      </c>
      <c r="T120">
        <v>5000</v>
      </c>
      <c r="U120">
        <v>55</v>
      </c>
      <c r="V120">
        <v>5000</v>
      </c>
      <c r="W120">
        <v>60</v>
      </c>
      <c r="X120">
        <v>5000</v>
      </c>
      <c r="Y120">
        <v>66</v>
      </c>
      <c r="Z120">
        <v>5000</v>
      </c>
      <c r="AA120">
        <v>72</v>
      </c>
      <c r="AB120">
        <v>5000</v>
      </c>
      <c r="AC120">
        <v>79</v>
      </c>
      <c r="AD120">
        <v>5000</v>
      </c>
      <c r="AE120">
        <v>86</v>
      </c>
      <c r="AF120">
        <v>5000</v>
      </c>
      <c r="AG120">
        <v>94</v>
      </c>
      <c r="AH120">
        <v>5000</v>
      </c>
      <c r="AI120">
        <v>5000</v>
      </c>
      <c r="AJ120">
        <v>5000</v>
      </c>
      <c r="AK120">
        <v>113</v>
      </c>
      <c r="AL120">
        <v>5000</v>
      </c>
      <c r="AM120">
        <v>124</v>
      </c>
      <c r="AN120">
        <v>5000</v>
      </c>
      <c r="AO120">
        <v>136</v>
      </c>
      <c r="AP120">
        <v>5000</v>
      </c>
      <c r="AQ120">
        <v>30</v>
      </c>
      <c r="AR120" t="s">
        <v>131</v>
      </c>
      <c r="AS120">
        <v>3</v>
      </c>
      <c r="AT120">
        <v>0</v>
      </c>
      <c r="AU120">
        <v>0</v>
      </c>
    </row>
    <row r="121" spans="1:47" hidden="1">
      <c r="A121" s="1">
        <v>138</v>
      </c>
      <c r="B121">
        <v>55</v>
      </c>
      <c r="C121" t="s">
        <v>179</v>
      </c>
      <c r="D121">
        <v>4</v>
      </c>
      <c r="E121">
        <v>41</v>
      </c>
      <c r="F121">
        <v>32</v>
      </c>
      <c r="G121">
        <v>0</v>
      </c>
      <c r="H121">
        <v>0</v>
      </c>
      <c r="I121">
        <v>8</v>
      </c>
      <c r="J121">
        <v>0</v>
      </c>
      <c r="K121">
        <v>0</v>
      </c>
      <c r="L121">
        <v>2</v>
      </c>
      <c r="M121">
        <v>30</v>
      </c>
      <c r="N121">
        <v>2000</v>
      </c>
      <c r="O121">
        <v>44</v>
      </c>
      <c r="P121">
        <v>3000</v>
      </c>
      <c r="Q121">
        <v>46</v>
      </c>
      <c r="R121">
        <v>4000</v>
      </c>
      <c r="S121">
        <v>50</v>
      </c>
      <c r="T121">
        <v>5000</v>
      </c>
      <c r="U121">
        <v>55</v>
      </c>
      <c r="V121">
        <v>5000</v>
      </c>
      <c r="W121">
        <v>60</v>
      </c>
      <c r="X121">
        <v>5000</v>
      </c>
      <c r="Y121">
        <v>66</v>
      </c>
      <c r="Z121">
        <v>5000</v>
      </c>
      <c r="AA121">
        <v>72</v>
      </c>
      <c r="AB121">
        <v>5000</v>
      </c>
      <c r="AC121">
        <v>79</v>
      </c>
      <c r="AD121">
        <v>5000</v>
      </c>
      <c r="AE121">
        <v>86</v>
      </c>
      <c r="AF121">
        <v>5000</v>
      </c>
      <c r="AG121">
        <v>94</v>
      </c>
      <c r="AH121">
        <v>5000</v>
      </c>
      <c r="AI121">
        <v>5000</v>
      </c>
      <c r="AJ121">
        <v>5000</v>
      </c>
      <c r="AK121">
        <v>113</v>
      </c>
      <c r="AL121">
        <v>5000</v>
      </c>
      <c r="AM121">
        <v>124</v>
      </c>
      <c r="AN121">
        <v>5000</v>
      </c>
      <c r="AO121">
        <v>136</v>
      </c>
      <c r="AP121">
        <v>5000</v>
      </c>
      <c r="AQ121">
        <v>55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69</v>
      </c>
      <c r="B122">
        <v>88</v>
      </c>
      <c r="C122" t="s">
        <v>1213</v>
      </c>
      <c r="D122">
        <v>4</v>
      </c>
      <c r="E122">
        <v>68</v>
      </c>
      <c r="F122">
        <v>10</v>
      </c>
      <c r="G122">
        <v>0</v>
      </c>
      <c r="H122">
        <v>0</v>
      </c>
      <c r="I122">
        <v>30</v>
      </c>
      <c r="J122">
        <v>0</v>
      </c>
      <c r="K122">
        <v>0</v>
      </c>
      <c r="L122">
        <v>0</v>
      </c>
      <c r="M122">
        <v>31</v>
      </c>
      <c r="N122">
        <v>2000</v>
      </c>
      <c r="O122">
        <v>34</v>
      </c>
      <c r="P122">
        <v>3000</v>
      </c>
      <c r="Q122">
        <v>38</v>
      </c>
      <c r="R122">
        <v>4000</v>
      </c>
      <c r="S122">
        <v>0</v>
      </c>
      <c r="T122">
        <v>5000</v>
      </c>
      <c r="U122">
        <v>0</v>
      </c>
      <c r="V122">
        <v>5000</v>
      </c>
      <c r="W122">
        <v>0</v>
      </c>
      <c r="X122">
        <v>5000</v>
      </c>
      <c r="Y122">
        <v>0</v>
      </c>
      <c r="Z122">
        <v>5000</v>
      </c>
      <c r="AA122">
        <v>0</v>
      </c>
      <c r="AB122">
        <v>5000</v>
      </c>
      <c r="AC122">
        <v>0</v>
      </c>
      <c r="AD122">
        <v>5000</v>
      </c>
      <c r="AE122">
        <v>0</v>
      </c>
      <c r="AF122">
        <v>5000</v>
      </c>
      <c r="AG122">
        <v>0</v>
      </c>
      <c r="AH122">
        <v>5000</v>
      </c>
      <c r="AI122">
        <v>5000</v>
      </c>
      <c r="AJ122">
        <v>5000</v>
      </c>
      <c r="AK122">
        <v>0</v>
      </c>
      <c r="AL122">
        <v>5000</v>
      </c>
      <c r="AM122">
        <v>0</v>
      </c>
      <c r="AN122">
        <v>5000</v>
      </c>
      <c r="AO122">
        <v>0</v>
      </c>
      <c r="AP122">
        <v>5000</v>
      </c>
      <c r="AQ122">
        <v>0</v>
      </c>
      <c r="AS122">
        <v>3</v>
      </c>
      <c r="AT122">
        <v>0</v>
      </c>
      <c r="AU122">
        <v>0</v>
      </c>
    </row>
    <row r="123" spans="1:47">
      <c r="A123" s="1">
        <v>70</v>
      </c>
      <c r="B123">
        <v>89</v>
      </c>
      <c r="C123" t="s">
        <v>1214</v>
      </c>
      <c r="D123">
        <v>4</v>
      </c>
      <c r="E123">
        <v>69</v>
      </c>
      <c r="F123">
        <v>10</v>
      </c>
      <c r="G123">
        <v>0</v>
      </c>
      <c r="H123">
        <v>0</v>
      </c>
      <c r="I123">
        <v>30</v>
      </c>
      <c r="J123">
        <v>0</v>
      </c>
      <c r="K123">
        <v>0</v>
      </c>
      <c r="L123">
        <v>0</v>
      </c>
      <c r="M123">
        <v>31</v>
      </c>
      <c r="N123">
        <v>2000</v>
      </c>
      <c r="O123">
        <v>34</v>
      </c>
      <c r="P123">
        <v>3000</v>
      </c>
      <c r="Q123">
        <v>38</v>
      </c>
      <c r="R123">
        <v>4000</v>
      </c>
      <c r="S123">
        <v>0</v>
      </c>
      <c r="T123">
        <v>5000</v>
      </c>
      <c r="U123">
        <v>0</v>
      </c>
      <c r="V123">
        <v>5000</v>
      </c>
      <c r="W123">
        <v>0</v>
      </c>
      <c r="X123">
        <v>5000</v>
      </c>
      <c r="Y123">
        <v>0</v>
      </c>
      <c r="Z123">
        <v>5000</v>
      </c>
      <c r="AA123">
        <v>0</v>
      </c>
      <c r="AB123">
        <v>5000</v>
      </c>
      <c r="AC123">
        <v>0</v>
      </c>
      <c r="AD123">
        <v>5000</v>
      </c>
      <c r="AE123">
        <v>0</v>
      </c>
      <c r="AF123">
        <v>5000</v>
      </c>
      <c r="AG123">
        <v>0</v>
      </c>
      <c r="AH123">
        <v>5000</v>
      </c>
      <c r="AI123">
        <v>5000</v>
      </c>
      <c r="AJ123">
        <v>5000</v>
      </c>
      <c r="AK123">
        <v>0</v>
      </c>
      <c r="AL123">
        <v>5000</v>
      </c>
      <c r="AM123">
        <v>0</v>
      </c>
      <c r="AN123">
        <v>5000</v>
      </c>
      <c r="AO123">
        <v>0</v>
      </c>
      <c r="AP123">
        <v>5000</v>
      </c>
      <c r="AQ123">
        <v>0</v>
      </c>
      <c r="AS123">
        <v>3</v>
      </c>
      <c r="AT123">
        <v>0</v>
      </c>
      <c r="AU123">
        <v>0</v>
      </c>
    </row>
    <row r="124" spans="1:47">
      <c r="A124" s="1">
        <v>32</v>
      </c>
      <c r="B124" s="4">
        <v>32</v>
      </c>
      <c r="C124" s="4" t="s">
        <v>77</v>
      </c>
      <c r="D124" s="4">
        <v>2</v>
      </c>
      <c r="E124" s="4">
        <v>30</v>
      </c>
      <c r="F124" s="4">
        <v>50</v>
      </c>
      <c r="G124" s="4">
        <v>0</v>
      </c>
      <c r="H124" s="4">
        <v>0</v>
      </c>
      <c r="I124" s="4">
        <v>40</v>
      </c>
      <c r="J124" s="4">
        <v>0</v>
      </c>
      <c r="K124" s="4">
        <v>0</v>
      </c>
      <c r="L124" s="4">
        <v>1</v>
      </c>
      <c r="M124" s="4">
        <v>32</v>
      </c>
      <c r="N124" s="4">
        <v>2000</v>
      </c>
      <c r="O124" s="4">
        <v>35</v>
      </c>
      <c r="P124" s="4">
        <v>3000</v>
      </c>
      <c r="Q124" s="4">
        <v>39</v>
      </c>
      <c r="R124" s="4">
        <v>4000</v>
      </c>
      <c r="S124" s="4">
        <v>42</v>
      </c>
      <c r="T124" s="4">
        <v>5000</v>
      </c>
      <c r="U124" s="4">
        <v>46</v>
      </c>
      <c r="V124" s="4">
        <v>5000</v>
      </c>
      <c r="W124" s="4">
        <v>50</v>
      </c>
      <c r="X124" s="4">
        <v>5000</v>
      </c>
      <c r="Y124" s="4">
        <v>55</v>
      </c>
      <c r="Z124" s="4">
        <v>5000</v>
      </c>
      <c r="AA124" s="4">
        <v>60</v>
      </c>
      <c r="AB124" s="4">
        <v>5000</v>
      </c>
      <c r="AC124" s="4">
        <v>66</v>
      </c>
      <c r="AD124" s="4">
        <v>5000</v>
      </c>
      <c r="AE124" s="4">
        <v>72</v>
      </c>
      <c r="AF124" s="4">
        <v>5000</v>
      </c>
      <c r="AG124" s="4">
        <v>79</v>
      </c>
      <c r="AH124" s="4">
        <v>5000</v>
      </c>
      <c r="AI124" s="4">
        <v>5000</v>
      </c>
      <c r="AJ124" s="4">
        <v>5000</v>
      </c>
      <c r="AK124" s="4">
        <v>94</v>
      </c>
      <c r="AL124" s="4">
        <v>5000</v>
      </c>
      <c r="AM124" s="4">
        <v>103</v>
      </c>
      <c r="AN124" s="4">
        <v>5000</v>
      </c>
      <c r="AO124" s="4">
        <v>113</v>
      </c>
      <c r="AP124" s="4">
        <v>5000</v>
      </c>
      <c r="AQ124" s="4">
        <v>120</v>
      </c>
      <c r="AR124" s="4"/>
      <c r="AS124" s="4">
        <v>3</v>
      </c>
      <c r="AT124" s="4">
        <v>0</v>
      </c>
      <c r="AU124" s="4">
        <v>0</v>
      </c>
    </row>
    <row r="125" spans="1:47" hidden="1">
      <c r="A125" s="1">
        <v>120</v>
      </c>
      <c r="B125">
        <v>31</v>
      </c>
      <c r="C125" t="s">
        <v>161</v>
      </c>
      <c r="D125">
        <v>4</v>
      </c>
      <c r="E125">
        <v>29</v>
      </c>
      <c r="F125">
        <v>20</v>
      </c>
      <c r="G125">
        <v>0</v>
      </c>
      <c r="H125">
        <v>0</v>
      </c>
      <c r="I125">
        <v>30</v>
      </c>
      <c r="J125">
        <v>0</v>
      </c>
      <c r="K125">
        <v>0</v>
      </c>
      <c r="L125">
        <v>1</v>
      </c>
      <c r="M125">
        <v>31</v>
      </c>
      <c r="N125">
        <v>2000</v>
      </c>
      <c r="O125">
        <v>34</v>
      </c>
      <c r="P125">
        <v>3000</v>
      </c>
      <c r="Q125">
        <v>38</v>
      </c>
      <c r="R125">
        <v>4000</v>
      </c>
      <c r="S125">
        <v>41</v>
      </c>
      <c r="T125">
        <v>5000</v>
      </c>
      <c r="U125">
        <v>45</v>
      </c>
      <c r="V125">
        <v>5000</v>
      </c>
      <c r="W125">
        <v>49</v>
      </c>
      <c r="X125">
        <v>5000</v>
      </c>
      <c r="Y125">
        <v>53</v>
      </c>
      <c r="Z125">
        <v>5000</v>
      </c>
      <c r="AA125">
        <v>58</v>
      </c>
      <c r="AB125">
        <v>5000</v>
      </c>
      <c r="AC125">
        <v>63</v>
      </c>
      <c r="AD125">
        <v>5000</v>
      </c>
      <c r="AE125">
        <v>69</v>
      </c>
      <c r="AF125">
        <v>5000</v>
      </c>
      <c r="AG125">
        <v>75</v>
      </c>
      <c r="AH125">
        <v>5000</v>
      </c>
      <c r="AI125">
        <v>5000</v>
      </c>
      <c r="AJ125">
        <v>5000</v>
      </c>
      <c r="AK125">
        <v>90</v>
      </c>
      <c r="AL125">
        <v>5000</v>
      </c>
      <c r="AM125">
        <v>99</v>
      </c>
      <c r="AN125">
        <v>5000</v>
      </c>
      <c r="AO125">
        <v>108</v>
      </c>
      <c r="AP125">
        <v>5000</v>
      </c>
      <c r="AQ125">
        <v>0</v>
      </c>
      <c r="AR125" t="s">
        <v>131</v>
      </c>
      <c r="AS125">
        <v>3</v>
      </c>
      <c r="AT125">
        <v>0</v>
      </c>
      <c r="AU125">
        <v>0</v>
      </c>
    </row>
    <row r="126" spans="1:47" hidden="1">
      <c r="A126" s="1">
        <v>149</v>
      </c>
      <c r="B126">
        <v>88</v>
      </c>
      <c r="C126" t="s">
        <v>1215</v>
      </c>
      <c r="D126">
        <v>4</v>
      </c>
      <c r="E126">
        <v>68</v>
      </c>
      <c r="F126">
        <v>10</v>
      </c>
      <c r="G126">
        <v>0</v>
      </c>
      <c r="H126">
        <v>0</v>
      </c>
      <c r="I126">
        <v>30</v>
      </c>
      <c r="J126">
        <v>0</v>
      </c>
      <c r="K126">
        <v>0</v>
      </c>
      <c r="L126">
        <v>0</v>
      </c>
      <c r="M126">
        <v>31</v>
      </c>
      <c r="N126">
        <v>2000</v>
      </c>
      <c r="O126">
        <v>34</v>
      </c>
      <c r="P126">
        <v>3000</v>
      </c>
      <c r="Q126">
        <v>38</v>
      </c>
      <c r="R126">
        <v>4000</v>
      </c>
      <c r="S126">
        <v>0</v>
      </c>
      <c r="T126">
        <v>5000</v>
      </c>
      <c r="U126">
        <v>0</v>
      </c>
      <c r="V126">
        <v>5000</v>
      </c>
      <c r="W126">
        <v>0</v>
      </c>
      <c r="X126">
        <v>5000</v>
      </c>
      <c r="Y126">
        <v>0</v>
      </c>
      <c r="Z126">
        <v>5000</v>
      </c>
      <c r="AA126">
        <v>0</v>
      </c>
      <c r="AB126">
        <v>5000</v>
      </c>
      <c r="AC126">
        <v>0</v>
      </c>
      <c r="AD126">
        <v>5000</v>
      </c>
      <c r="AE126">
        <v>0</v>
      </c>
      <c r="AF126">
        <v>5000</v>
      </c>
      <c r="AG126">
        <v>0</v>
      </c>
      <c r="AH126">
        <v>5000</v>
      </c>
      <c r="AI126">
        <v>5000</v>
      </c>
      <c r="AJ126">
        <v>5000</v>
      </c>
      <c r="AK126">
        <v>0</v>
      </c>
      <c r="AL126">
        <v>5000</v>
      </c>
      <c r="AM126">
        <v>0</v>
      </c>
      <c r="AN126">
        <v>5000</v>
      </c>
      <c r="AO126">
        <v>0</v>
      </c>
      <c r="AP126">
        <v>5000</v>
      </c>
      <c r="AQ126">
        <v>0</v>
      </c>
      <c r="AR126" t="s">
        <v>131</v>
      </c>
      <c r="AS126">
        <v>3</v>
      </c>
      <c r="AT126">
        <v>0</v>
      </c>
      <c r="AU126">
        <v>0</v>
      </c>
    </row>
    <row r="127" spans="1:47" hidden="1">
      <c r="A127" s="1">
        <v>150</v>
      </c>
      <c r="B127">
        <v>89</v>
      </c>
      <c r="C127" t="s">
        <v>1216</v>
      </c>
      <c r="D127">
        <v>4</v>
      </c>
      <c r="E127">
        <v>69</v>
      </c>
      <c r="F127">
        <v>10</v>
      </c>
      <c r="G127">
        <v>0</v>
      </c>
      <c r="H127">
        <v>0</v>
      </c>
      <c r="I127">
        <v>30</v>
      </c>
      <c r="J127">
        <v>0</v>
      </c>
      <c r="K127">
        <v>0</v>
      </c>
      <c r="L127">
        <v>0</v>
      </c>
      <c r="M127">
        <v>31</v>
      </c>
      <c r="N127">
        <v>2000</v>
      </c>
      <c r="O127">
        <v>34</v>
      </c>
      <c r="P127">
        <v>3000</v>
      </c>
      <c r="Q127">
        <v>38</v>
      </c>
      <c r="R127">
        <v>4000</v>
      </c>
      <c r="S127">
        <v>0</v>
      </c>
      <c r="T127">
        <v>5000</v>
      </c>
      <c r="U127">
        <v>0</v>
      </c>
      <c r="V127">
        <v>5000</v>
      </c>
      <c r="W127">
        <v>0</v>
      </c>
      <c r="X127">
        <v>5000</v>
      </c>
      <c r="Y127">
        <v>0</v>
      </c>
      <c r="Z127">
        <v>5000</v>
      </c>
      <c r="AA127">
        <v>0</v>
      </c>
      <c r="AB127">
        <v>5000</v>
      </c>
      <c r="AC127">
        <v>0</v>
      </c>
      <c r="AD127">
        <v>5000</v>
      </c>
      <c r="AE127">
        <v>0</v>
      </c>
      <c r="AF127">
        <v>5000</v>
      </c>
      <c r="AG127">
        <v>0</v>
      </c>
      <c r="AH127">
        <v>5000</v>
      </c>
      <c r="AI127">
        <v>5000</v>
      </c>
      <c r="AJ127">
        <v>5000</v>
      </c>
      <c r="AK127">
        <v>0</v>
      </c>
      <c r="AL127">
        <v>5000</v>
      </c>
      <c r="AM127">
        <v>0</v>
      </c>
      <c r="AN127">
        <v>5000</v>
      </c>
      <c r="AO127">
        <v>0</v>
      </c>
      <c r="AP127">
        <v>5000</v>
      </c>
      <c r="AQ127">
        <v>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29</v>
      </c>
      <c r="B128" s="4">
        <v>29</v>
      </c>
      <c r="C128" s="4" t="s">
        <v>74</v>
      </c>
      <c r="D128" s="4">
        <v>2</v>
      </c>
      <c r="E128" s="4">
        <v>27</v>
      </c>
      <c r="F128" s="4">
        <v>12</v>
      </c>
      <c r="G128" s="4">
        <v>10</v>
      </c>
      <c r="H128" s="4">
        <v>10</v>
      </c>
      <c r="I128" s="4">
        <v>25</v>
      </c>
      <c r="J128" s="4">
        <v>4</v>
      </c>
      <c r="K128" s="4">
        <v>4</v>
      </c>
      <c r="L128" s="4">
        <v>2</v>
      </c>
      <c r="M128" s="4">
        <v>33</v>
      </c>
      <c r="N128" s="4">
        <v>2000</v>
      </c>
      <c r="O128" s="4">
        <v>35</v>
      </c>
      <c r="P128" s="4">
        <v>3000</v>
      </c>
      <c r="Q128" s="4">
        <v>38</v>
      </c>
      <c r="R128" s="4">
        <v>4000</v>
      </c>
      <c r="S128" s="4">
        <v>41</v>
      </c>
      <c r="T128" s="4">
        <v>5000</v>
      </c>
      <c r="U128" s="4">
        <v>45</v>
      </c>
      <c r="V128" s="4">
        <v>5000</v>
      </c>
      <c r="W128" s="4">
        <v>49</v>
      </c>
      <c r="X128" s="4">
        <v>5000</v>
      </c>
      <c r="Y128" s="4">
        <v>53</v>
      </c>
      <c r="Z128" s="4">
        <v>5000</v>
      </c>
      <c r="AA128" s="4">
        <v>58</v>
      </c>
      <c r="AB128" s="4">
        <v>5000</v>
      </c>
      <c r="AC128" s="4">
        <v>63</v>
      </c>
      <c r="AD128" s="4">
        <v>5000</v>
      </c>
      <c r="AE128" s="4">
        <v>69</v>
      </c>
      <c r="AF128" s="4">
        <v>5000</v>
      </c>
      <c r="AG128" s="4">
        <v>75</v>
      </c>
      <c r="AH128" s="4">
        <v>5000</v>
      </c>
      <c r="AI128" s="4">
        <v>5000</v>
      </c>
      <c r="AJ128" s="4">
        <v>5000</v>
      </c>
      <c r="AK128" s="4">
        <v>90</v>
      </c>
      <c r="AL128" s="4">
        <v>5000</v>
      </c>
      <c r="AM128" s="4">
        <v>99</v>
      </c>
      <c r="AN128" s="4">
        <v>5000</v>
      </c>
      <c r="AO128" s="4">
        <v>108</v>
      </c>
      <c r="AP128" s="4">
        <v>5000</v>
      </c>
      <c r="AQ128" s="4">
        <v>40</v>
      </c>
      <c r="AR128" s="4"/>
      <c r="AS128" s="4">
        <v>3</v>
      </c>
      <c r="AT128" s="4">
        <v>0</v>
      </c>
      <c r="AU128" s="4">
        <v>0</v>
      </c>
    </row>
    <row r="129" spans="1:47" hidden="1">
      <c r="A129" s="1">
        <v>121</v>
      </c>
      <c r="B129">
        <v>32</v>
      </c>
      <c r="C129" t="s">
        <v>162</v>
      </c>
      <c r="D129">
        <v>2</v>
      </c>
      <c r="E129">
        <v>30</v>
      </c>
      <c r="F129">
        <v>50</v>
      </c>
      <c r="G129">
        <v>0</v>
      </c>
      <c r="H129">
        <v>0</v>
      </c>
      <c r="I129">
        <v>40</v>
      </c>
      <c r="J129">
        <v>0</v>
      </c>
      <c r="K129">
        <v>0</v>
      </c>
      <c r="L129">
        <v>1</v>
      </c>
      <c r="M129">
        <v>32</v>
      </c>
      <c r="N129">
        <v>2000</v>
      </c>
      <c r="O129">
        <v>35</v>
      </c>
      <c r="P129">
        <v>3000</v>
      </c>
      <c r="Q129">
        <v>39</v>
      </c>
      <c r="R129">
        <v>4000</v>
      </c>
      <c r="S129">
        <v>42</v>
      </c>
      <c r="T129">
        <v>5000</v>
      </c>
      <c r="U129">
        <v>46</v>
      </c>
      <c r="V129">
        <v>5000</v>
      </c>
      <c r="W129">
        <v>50</v>
      </c>
      <c r="X129">
        <v>5000</v>
      </c>
      <c r="Y129">
        <v>55</v>
      </c>
      <c r="Z129">
        <v>5000</v>
      </c>
      <c r="AA129">
        <v>60</v>
      </c>
      <c r="AB129">
        <v>5000</v>
      </c>
      <c r="AC129">
        <v>66</v>
      </c>
      <c r="AD129">
        <v>5000</v>
      </c>
      <c r="AE129">
        <v>72</v>
      </c>
      <c r="AF129">
        <v>5000</v>
      </c>
      <c r="AG129">
        <v>79</v>
      </c>
      <c r="AH129">
        <v>5000</v>
      </c>
      <c r="AI129">
        <v>5000</v>
      </c>
      <c r="AJ129">
        <v>5000</v>
      </c>
      <c r="AK129">
        <v>94</v>
      </c>
      <c r="AL129">
        <v>5000</v>
      </c>
      <c r="AM129">
        <v>103</v>
      </c>
      <c r="AN129">
        <v>5000</v>
      </c>
      <c r="AO129">
        <v>113</v>
      </c>
      <c r="AP129">
        <v>5000</v>
      </c>
      <c r="AQ129">
        <v>120</v>
      </c>
      <c r="AR129" t="s">
        <v>131</v>
      </c>
      <c r="AS129">
        <v>3</v>
      </c>
      <c r="AT129">
        <v>0</v>
      </c>
      <c r="AU129">
        <v>0</v>
      </c>
    </row>
    <row r="130" spans="1:47" hidden="1">
      <c r="A130" s="1">
        <v>169</v>
      </c>
      <c r="B130">
        <v>22</v>
      </c>
      <c r="C130" t="s">
        <v>209</v>
      </c>
      <c r="D130">
        <v>4</v>
      </c>
      <c r="E130">
        <v>163</v>
      </c>
      <c r="F130">
        <v>20</v>
      </c>
      <c r="G130">
        <v>3</v>
      </c>
      <c r="H130">
        <v>3</v>
      </c>
      <c r="I130">
        <v>25</v>
      </c>
      <c r="J130">
        <v>10</v>
      </c>
      <c r="K130">
        <v>10</v>
      </c>
      <c r="L130">
        <v>1</v>
      </c>
      <c r="M130">
        <v>32</v>
      </c>
      <c r="N130">
        <v>2000</v>
      </c>
      <c r="O130">
        <v>46</v>
      </c>
      <c r="P130">
        <v>3000</v>
      </c>
      <c r="Q130">
        <v>52</v>
      </c>
      <c r="R130">
        <v>4000</v>
      </c>
      <c r="S130">
        <v>57</v>
      </c>
      <c r="T130">
        <v>5000</v>
      </c>
      <c r="U130">
        <v>62</v>
      </c>
      <c r="V130">
        <v>5000</v>
      </c>
      <c r="W130">
        <v>68</v>
      </c>
      <c r="X130">
        <v>5000</v>
      </c>
      <c r="Y130">
        <v>74</v>
      </c>
      <c r="Z130">
        <v>5000</v>
      </c>
      <c r="AA130">
        <v>81</v>
      </c>
      <c r="AB130">
        <v>5000</v>
      </c>
      <c r="AC130">
        <v>89</v>
      </c>
      <c r="AD130">
        <v>5000</v>
      </c>
      <c r="AE130">
        <v>97</v>
      </c>
      <c r="AF130">
        <v>5000</v>
      </c>
      <c r="AG130">
        <v>106</v>
      </c>
      <c r="AH130">
        <v>5000</v>
      </c>
      <c r="AI130">
        <v>5000</v>
      </c>
      <c r="AJ130">
        <v>5000</v>
      </c>
      <c r="AK130">
        <v>127</v>
      </c>
      <c r="AL130">
        <v>5000</v>
      </c>
      <c r="AM130">
        <v>139</v>
      </c>
      <c r="AN130">
        <v>5000</v>
      </c>
      <c r="AO130">
        <v>152</v>
      </c>
      <c r="AP130">
        <v>5000</v>
      </c>
      <c r="AQ130">
        <v>120</v>
      </c>
      <c r="AR130" t="s">
        <v>200</v>
      </c>
      <c r="AS130">
        <v>3</v>
      </c>
      <c r="AT130">
        <v>0</v>
      </c>
      <c r="AU130">
        <v>0</v>
      </c>
    </row>
    <row r="131" spans="1:47" hidden="1">
      <c r="A131" s="1">
        <v>199</v>
      </c>
      <c r="B131">
        <v>11</v>
      </c>
      <c r="C131" t="s">
        <v>240</v>
      </c>
      <c r="D131">
        <v>7</v>
      </c>
      <c r="E131">
        <v>193</v>
      </c>
      <c r="F131">
        <v>12</v>
      </c>
      <c r="G131">
        <v>14</v>
      </c>
      <c r="H131">
        <v>28</v>
      </c>
      <c r="I131">
        <v>6</v>
      </c>
      <c r="J131">
        <v>10</v>
      </c>
      <c r="K131">
        <v>10</v>
      </c>
      <c r="L131">
        <v>99</v>
      </c>
      <c r="M131">
        <v>32</v>
      </c>
      <c r="N131">
        <v>2000</v>
      </c>
      <c r="O131">
        <v>41</v>
      </c>
      <c r="P131">
        <v>3000</v>
      </c>
      <c r="Q131">
        <v>50</v>
      </c>
      <c r="R131">
        <v>4000</v>
      </c>
      <c r="S131">
        <v>55</v>
      </c>
      <c r="T131">
        <v>5000</v>
      </c>
      <c r="U131">
        <v>60</v>
      </c>
      <c r="V131">
        <v>5000</v>
      </c>
      <c r="W131">
        <v>66</v>
      </c>
      <c r="X131">
        <v>5000</v>
      </c>
      <c r="Y131">
        <v>72</v>
      </c>
      <c r="Z131">
        <v>5000</v>
      </c>
      <c r="AA131">
        <v>79</v>
      </c>
      <c r="AB131">
        <v>5000</v>
      </c>
      <c r="AC131">
        <v>86</v>
      </c>
      <c r="AD131">
        <v>5000</v>
      </c>
      <c r="AE131">
        <v>94</v>
      </c>
      <c r="AF131">
        <v>5000</v>
      </c>
      <c r="AG131">
        <v>103</v>
      </c>
      <c r="AH131">
        <v>5000</v>
      </c>
      <c r="AI131">
        <v>5000</v>
      </c>
      <c r="AJ131">
        <v>5000</v>
      </c>
      <c r="AK131">
        <v>124</v>
      </c>
      <c r="AL131">
        <v>5000</v>
      </c>
      <c r="AM131">
        <v>136</v>
      </c>
      <c r="AN131">
        <v>5000</v>
      </c>
      <c r="AO131">
        <v>149</v>
      </c>
      <c r="AP131">
        <v>5000</v>
      </c>
      <c r="AQ131">
        <v>100</v>
      </c>
      <c r="AR131" t="s">
        <v>234</v>
      </c>
      <c r="AS131">
        <v>3</v>
      </c>
      <c r="AT131">
        <v>0</v>
      </c>
      <c r="AU131">
        <v>0</v>
      </c>
    </row>
    <row r="132" spans="1:47">
      <c r="A132" s="1">
        <v>72</v>
      </c>
      <c r="B132">
        <v>100</v>
      </c>
      <c r="C132" t="s">
        <v>112</v>
      </c>
      <c r="D132">
        <v>0</v>
      </c>
      <c r="E132">
        <v>100</v>
      </c>
      <c r="F132">
        <v>0</v>
      </c>
      <c r="G132">
        <v>10</v>
      </c>
      <c r="H132">
        <v>30</v>
      </c>
      <c r="I132">
        <v>4</v>
      </c>
      <c r="J132">
        <v>0</v>
      </c>
      <c r="K132">
        <v>0</v>
      </c>
      <c r="L132">
        <v>0</v>
      </c>
      <c r="M132">
        <v>33</v>
      </c>
      <c r="N132">
        <v>2000</v>
      </c>
      <c r="O132">
        <v>33</v>
      </c>
      <c r="P132">
        <v>3000</v>
      </c>
      <c r="Q132">
        <v>33</v>
      </c>
      <c r="R132">
        <v>4000</v>
      </c>
      <c r="S132">
        <v>33</v>
      </c>
      <c r="T132">
        <v>5000</v>
      </c>
      <c r="U132">
        <v>33</v>
      </c>
      <c r="V132">
        <v>5000</v>
      </c>
      <c r="W132">
        <v>33</v>
      </c>
      <c r="X132">
        <v>5000</v>
      </c>
      <c r="Y132">
        <v>33</v>
      </c>
      <c r="Z132">
        <v>5000</v>
      </c>
      <c r="AA132">
        <v>33</v>
      </c>
      <c r="AB132">
        <v>5000</v>
      </c>
      <c r="AC132">
        <v>33</v>
      </c>
      <c r="AD132">
        <v>5000</v>
      </c>
      <c r="AE132">
        <v>33</v>
      </c>
      <c r="AF132">
        <v>5000</v>
      </c>
      <c r="AG132">
        <v>33</v>
      </c>
      <c r="AH132">
        <v>5000</v>
      </c>
      <c r="AI132">
        <v>5000</v>
      </c>
      <c r="AJ132">
        <v>5000</v>
      </c>
      <c r="AK132">
        <v>33</v>
      </c>
      <c r="AL132">
        <v>5000</v>
      </c>
      <c r="AM132">
        <v>33</v>
      </c>
      <c r="AN132">
        <v>5000</v>
      </c>
      <c r="AO132">
        <v>33</v>
      </c>
      <c r="AP132">
        <v>5000</v>
      </c>
      <c r="AQ132">
        <v>0</v>
      </c>
      <c r="AS132">
        <v>3</v>
      </c>
      <c r="AT132">
        <v>0</v>
      </c>
      <c r="AU132">
        <v>0</v>
      </c>
    </row>
    <row r="133" spans="1:47">
      <c r="A133" s="1">
        <v>76</v>
      </c>
      <c r="B133">
        <v>104</v>
      </c>
      <c r="C133" t="s">
        <v>116</v>
      </c>
      <c r="D133">
        <v>8</v>
      </c>
      <c r="E133">
        <v>104</v>
      </c>
      <c r="F133">
        <v>8</v>
      </c>
      <c r="G133">
        <v>20</v>
      </c>
      <c r="H133">
        <v>40</v>
      </c>
      <c r="I133">
        <v>6</v>
      </c>
      <c r="J133">
        <v>10</v>
      </c>
      <c r="K133">
        <v>20</v>
      </c>
      <c r="L133">
        <v>1</v>
      </c>
      <c r="M133">
        <v>33</v>
      </c>
      <c r="N133">
        <v>2000</v>
      </c>
      <c r="O133">
        <v>33</v>
      </c>
      <c r="P133">
        <v>3000</v>
      </c>
      <c r="Q133">
        <v>33</v>
      </c>
      <c r="R133">
        <v>4000</v>
      </c>
      <c r="S133">
        <v>33</v>
      </c>
      <c r="T133">
        <v>5000</v>
      </c>
      <c r="U133">
        <v>33</v>
      </c>
      <c r="V133">
        <v>5000</v>
      </c>
      <c r="W133">
        <v>33</v>
      </c>
      <c r="X133">
        <v>5000</v>
      </c>
      <c r="Y133">
        <v>33</v>
      </c>
      <c r="Z133">
        <v>5000</v>
      </c>
      <c r="AA133">
        <v>33</v>
      </c>
      <c r="AB133">
        <v>5000</v>
      </c>
      <c r="AC133">
        <v>33</v>
      </c>
      <c r="AD133">
        <v>5000</v>
      </c>
      <c r="AE133">
        <v>33</v>
      </c>
      <c r="AF133">
        <v>5000</v>
      </c>
      <c r="AG133">
        <v>33</v>
      </c>
      <c r="AH133">
        <v>5000</v>
      </c>
      <c r="AI133">
        <v>5000</v>
      </c>
      <c r="AJ133">
        <v>5000</v>
      </c>
      <c r="AK133">
        <v>33</v>
      </c>
      <c r="AL133">
        <v>5000</v>
      </c>
      <c r="AM133">
        <v>33</v>
      </c>
      <c r="AN133">
        <v>5000</v>
      </c>
      <c r="AO133">
        <v>33</v>
      </c>
      <c r="AP133">
        <v>5000</v>
      </c>
      <c r="AQ133">
        <v>0</v>
      </c>
      <c r="AS133">
        <v>3</v>
      </c>
      <c r="AT133">
        <v>0</v>
      </c>
      <c r="AU133">
        <v>0</v>
      </c>
    </row>
    <row r="134" spans="1:47">
      <c r="A134" s="1">
        <v>81</v>
      </c>
      <c r="B134">
        <v>109</v>
      </c>
      <c r="C134" t="s">
        <v>121</v>
      </c>
      <c r="D134">
        <v>8</v>
      </c>
      <c r="E134">
        <v>109</v>
      </c>
      <c r="F134">
        <v>8</v>
      </c>
      <c r="G134">
        <v>18</v>
      </c>
      <c r="H134">
        <v>42</v>
      </c>
      <c r="I134">
        <v>6</v>
      </c>
      <c r="J134">
        <v>10</v>
      </c>
      <c r="K134">
        <v>23</v>
      </c>
      <c r="L134">
        <v>2</v>
      </c>
      <c r="M134">
        <v>33</v>
      </c>
      <c r="N134">
        <v>2000</v>
      </c>
      <c r="O134">
        <v>33</v>
      </c>
      <c r="P134">
        <v>3000</v>
      </c>
      <c r="Q134">
        <v>33</v>
      </c>
      <c r="R134">
        <v>4000</v>
      </c>
      <c r="S134">
        <v>33</v>
      </c>
      <c r="T134">
        <v>5000</v>
      </c>
      <c r="U134">
        <v>33</v>
      </c>
      <c r="V134">
        <v>5000</v>
      </c>
      <c r="W134">
        <v>33</v>
      </c>
      <c r="X134">
        <v>5000</v>
      </c>
      <c r="Y134">
        <v>33</v>
      </c>
      <c r="Z134">
        <v>5000</v>
      </c>
      <c r="AA134">
        <v>33</v>
      </c>
      <c r="AB134">
        <v>5000</v>
      </c>
      <c r="AC134">
        <v>33</v>
      </c>
      <c r="AD134">
        <v>5000</v>
      </c>
      <c r="AE134">
        <v>33</v>
      </c>
      <c r="AF134">
        <v>5000</v>
      </c>
      <c r="AG134">
        <v>33</v>
      </c>
      <c r="AH134">
        <v>5000</v>
      </c>
      <c r="AI134">
        <v>5000</v>
      </c>
      <c r="AJ134">
        <v>5000</v>
      </c>
      <c r="AK134">
        <v>33</v>
      </c>
      <c r="AL134">
        <v>5000</v>
      </c>
      <c r="AM134">
        <v>33</v>
      </c>
      <c r="AN134">
        <v>5000</v>
      </c>
      <c r="AO134">
        <v>33</v>
      </c>
      <c r="AP134">
        <v>5000</v>
      </c>
      <c r="AQ134">
        <v>0</v>
      </c>
      <c r="AS134">
        <v>3</v>
      </c>
      <c r="AT134">
        <v>0</v>
      </c>
      <c r="AU134">
        <v>0</v>
      </c>
    </row>
    <row r="135" spans="1:47">
      <c r="A135" s="1">
        <v>36</v>
      </c>
      <c r="B135" s="4">
        <v>37</v>
      </c>
      <c r="C135" s="4" t="s">
        <v>81</v>
      </c>
      <c r="D135" s="4">
        <v>7</v>
      </c>
      <c r="E135" s="4">
        <v>9</v>
      </c>
      <c r="F135" s="4">
        <v>20</v>
      </c>
      <c r="G135" s="4">
        <v>14</v>
      </c>
      <c r="H135" s="4">
        <v>25</v>
      </c>
      <c r="I135" s="4">
        <v>6</v>
      </c>
      <c r="J135" s="4">
        <v>10</v>
      </c>
      <c r="K135" s="4">
        <v>12</v>
      </c>
      <c r="L135" s="4">
        <v>1</v>
      </c>
      <c r="M135" s="4">
        <v>34</v>
      </c>
      <c r="N135" s="4">
        <v>2000</v>
      </c>
      <c r="O135" s="4">
        <v>37</v>
      </c>
      <c r="P135" s="4">
        <v>3000</v>
      </c>
      <c r="Q135" s="4">
        <v>40</v>
      </c>
      <c r="R135" s="4">
        <v>4000</v>
      </c>
      <c r="S135" s="4">
        <v>50</v>
      </c>
      <c r="T135" s="4">
        <v>5000</v>
      </c>
      <c r="U135" s="4">
        <v>55</v>
      </c>
      <c r="V135" s="4">
        <v>5000</v>
      </c>
      <c r="W135" s="4">
        <v>60</v>
      </c>
      <c r="X135" s="4">
        <v>5000</v>
      </c>
      <c r="Y135" s="4">
        <v>66</v>
      </c>
      <c r="Z135" s="4">
        <v>5000</v>
      </c>
      <c r="AA135" s="4">
        <v>72</v>
      </c>
      <c r="AB135" s="4">
        <v>5000</v>
      </c>
      <c r="AC135" s="4">
        <v>79</v>
      </c>
      <c r="AD135" s="4">
        <v>5000</v>
      </c>
      <c r="AE135" s="4">
        <v>86</v>
      </c>
      <c r="AF135" s="4">
        <v>5000</v>
      </c>
      <c r="AG135" s="4">
        <v>94</v>
      </c>
      <c r="AH135" s="4">
        <v>5000</v>
      </c>
      <c r="AI135" s="4">
        <v>5000</v>
      </c>
      <c r="AJ135" s="4">
        <v>5000</v>
      </c>
      <c r="AK135" s="4">
        <v>113</v>
      </c>
      <c r="AL135" s="4">
        <v>5000</v>
      </c>
      <c r="AM135" s="4">
        <v>124</v>
      </c>
      <c r="AN135" s="4">
        <v>5000</v>
      </c>
      <c r="AO135" s="4">
        <v>136</v>
      </c>
      <c r="AP135" s="4">
        <v>5000</v>
      </c>
      <c r="AQ135" s="4">
        <v>100</v>
      </c>
      <c r="AR135" s="4"/>
      <c r="AS135" s="4">
        <v>3</v>
      </c>
      <c r="AT135" s="4">
        <v>0</v>
      </c>
      <c r="AU135" s="4">
        <v>0</v>
      </c>
    </row>
    <row r="136" spans="1:47" hidden="1">
      <c r="A136" s="1">
        <v>118</v>
      </c>
      <c r="B136">
        <v>29</v>
      </c>
      <c r="C136" t="s">
        <v>159</v>
      </c>
      <c r="D136">
        <v>2</v>
      </c>
      <c r="E136">
        <v>27</v>
      </c>
      <c r="F136">
        <v>12</v>
      </c>
      <c r="G136">
        <v>10</v>
      </c>
      <c r="H136">
        <v>10</v>
      </c>
      <c r="I136">
        <v>25</v>
      </c>
      <c r="J136">
        <v>4</v>
      </c>
      <c r="K136">
        <v>4</v>
      </c>
      <c r="L136">
        <v>2</v>
      </c>
      <c r="M136">
        <v>33</v>
      </c>
      <c r="N136">
        <v>2000</v>
      </c>
      <c r="O136">
        <v>35</v>
      </c>
      <c r="P136">
        <v>3000</v>
      </c>
      <c r="Q136">
        <v>38</v>
      </c>
      <c r="R136">
        <v>4000</v>
      </c>
      <c r="S136">
        <v>41</v>
      </c>
      <c r="T136">
        <v>5000</v>
      </c>
      <c r="U136">
        <v>45</v>
      </c>
      <c r="V136">
        <v>5000</v>
      </c>
      <c r="W136">
        <v>49</v>
      </c>
      <c r="X136">
        <v>5000</v>
      </c>
      <c r="Y136">
        <v>53</v>
      </c>
      <c r="Z136">
        <v>5000</v>
      </c>
      <c r="AA136">
        <v>58</v>
      </c>
      <c r="AB136">
        <v>5000</v>
      </c>
      <c r="AC136">
        <v>63</v>
      </c>
      <c r="AD136">
        <v>5000</v>
      </c>
      <c r="AE136">
        <v>69</v>
      </c>
      <c r="AF136">
        <v>5000</v>
      </c>
      <c r="AG136">
        <v>75</v>
      </c>
      <c r="AH136">
        <v>5000</v>
      </c>
      <c r="AI136">
        <v>5000</v>
      </c>
      <c r="AJ136">
        <v>5000</v>
      </c>
      <c r="AK136">
        <v>90</v>
      </c>
      <c r="AL136">
        <v>5000</v>
      </c>
      <c r="AM136">
        <v>99</v>
      </c>
      <c r="AN136">
        <v>5000</v>
      </c>
      <c r="AO136">
        <v>108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49</v>
      </c>
      <c r="B137" s="4">
        <v>51</v>
      </c>
      <c r="C137" s="4" t="s">
        <v>678</v>
      </c>
      <c r="D137" s="4">
        <v>2</v>
      </c>
      <c r="E137" s="4">
        <v>33</v>
      </c>
      <c r="F137" s="4">
        <v>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2</v>
      </c>
      <c r="M137" s="4">
        <v>34</v>
      </c>
      <c r="N137" s="4">
        <v>2000</v>
      </c>
      <c r="O137" s="4">
        <v>37</v>
      </c>
      <c r="P137" s="4">
        <v>3000</v>
      </c>
      <c r="Q137" s="4">
        <v>40</v>
      </c>
      <c r="R137" s="4">
        <v>4000</v>
      </c>
      <c r="S137" s="4">
        <v>45</v>
      </c>
      <c r="T137" s="4">
        <v>5000</v>
      </c>
      <c r="U137" s="4">
        <v>24</v>
      </c>
      <c r="V137" s="4">
        <v>5000</v>
      </c>
      <c r="W137" s="4">
        <v>26</v>
      </c>
      <c r="X137" s="4">
        <v>5000</v>
      </c>
      <c r="Y137" s="4">
        <v>28</v>
      </c>
      <c r="Z137" s="4">
        <v>5000</v>
      </c>
      <c r="AA137" s="4">
        <v>30</v>
      </c>
      <c r="AB137" s="4">
        <v>5000</v>
      </c>
      <c r="AC137" s="4">
        <v>33</v>
      </c>
      <c r="AD137" s="4">
        <v>5000</v>
      </c>
      <c r="AE137" s="4">
        <v>36</v>
      </c>
      <c r="AF137" s="4">
        <v>5000</v>
      </c>
      <c r="AG137" s="4">
        <v>39</v>
      </c>
      <c r="AH137" s="4">
        <v>5000</v>
      </c>
      <c r="AI137" s="4">
        <v>5000</v>
      </c>
      <c r="AJ137" s="4">
        <v>5000</v>
      </c>
      <c r="AK137" s="4">
        <v>46</v>
      </c>
      <c r="AL137" s="4">
        <v>5000</v>
      </c>
      <c r="AM137" s="4">
        <v>50</v>
      </c>
      <c r="AN137" s="4">
        <v>5000</v>
      </c>
      <c r="AO137" s="4">
        <v>55</v>
      </c>
      <c r="AP137" s="4">
        <v>5000</v>
      </c>
      <c r="AQ137" s="4">
        <v>40</v>
      </c>
      <c r="AR137" s="4"/>
      <c r="AS137" s="4">
        <v>3</v>
      </c>
      <c r="AT137" s="4">
        <v>0</v>
      </c>
      <c r="AU137" s="4">
        <v>0</v>
      </c>
    </row>
    <row r="138" spans="1:47">
      <c r="A138" s="1">
        <v>26</v>
      </c>
      <c r="B138" s="4">
        <v>26</v>
      </c>
      <c r="C138" s="4" t="s">
        <v>71</v>
      </c>
      <c r="D138" s="4">
        <v>0</v>
      </c>
      <c r="E138" s="4">
        <v>24</v>
      </c>
      <c r="F138" s="4">
        <v>0</v>
      </c>
      <c r="G138" s="4">
        <v>0</v>
      </c>
      <c r="H138" s="4">
        <v>0</v>
      </c>
      <c r="I138" s="4">
        <v>7</v>
      </c>
      <c r="J138" s="4">
        <v>0</v>
      </c>
      <c r="K138" s="4">
        <v>0</v>
      </c>
      <c r="L138" s="4">
        <v>0</v>
      </c>
      <c r="M138" s="4">
        <v>35</v>
      </c>
      <c r="N138" s="4">
        <v>2000</v>
      </c>
      <c r="O138" s="4">
        <v>37</v>
      </c>
      <c r="P138" s="4">
        <v>3000</v>
      </c>
      <c r="Q138" s="4">
        <v>40</v>
      </c>
      <c r="R138" s="4">
        <v>4000</v>
      </c>
      <c r="S138" s="4">
        <v>44</v>
      </c>
      <c r="T138" s="4">
        <v>5000</v>
      </c>
      <c r="U138" s="4">
        <v>48</v>
      </c>
      <c r="V138" s="4">
        <v>5000</v>
      </c>
      <c r="W138" s="4">
        <v>52</v>
      </c>
      <c r="X138" s="4">
        <v>5000</v>
      </c>
      <c r="Y138" s="4">
        <v>57</v>
      </c>
      <c r="Z138" s="4">
        <v>5000</v>
      </c>
      <c r="AA138" s="4">
        <v>62</v>
      </c>
      <c r="AB138" s="4">
        <v>5000</v>
      </c>
      <c r="AC138" s="4">
        <v>68</v>
      </c>
      <c r="AD138" s="4">
        <v>5000</v>
      </c>
      <c r="AE138" s="4">
        <v>74</v>
      </c>
      <c r="AF138" s="4">
        <v>5000</v>
      </c>
      <c r="AG138" s="4">
        <v>81</v>
      </c>
      <c r="AH138" s="4">
        <v>5000</v>
      </c>
      <c r="AI138" s="4">
        <v>5000</v>
      </c>
      <c r="AJ138" s="4">
        <v>5000</v>
      </c>
      <c r="AK138" s="4">
        <v>97</v>
      </c>
      <c r="AL138" s="4">
        <v>5000</v>
      </c>
      <c r="AM138" s="4">
        <v>106</v>
      </c>
      <c r="AN138" s="4">
        <v>5000</v>
      </c>
      <c r="AO138" s="4">
        <v>116</v>
      </c>
      <c r="AP138" s="4">
        <v>5000</v>
      </c>
      <c r="AQ138" s="4">
        <v>0</v>
      </c>
      <c r="AR138" s="4"/>
      <c r="AS138" s="4">
        <v>3</v>
      </c>
      <c r="AT138" s="4">
        <v>0</v>
      </c>
      <c r="AU138" s="4">
        <v>0</v>
      </c>
    </row>
    <row r="139" spans="1:47" hidden="1">
      <c r="A139" s="1">
        <v>157</v>
      </c>
      <c r="B139">
        <v>66</v>
      </c>
      <c r="C139" t="s">
        <v>196</v>
      </c>
      <c r="D139">
        <v>0</v>
      </c>
      <c r="E139">
        <v>23</v>
      </c>
      <c r="F139">
        <v>0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34</v>
      </c>
      <c r="N139">
        <v>2000</v>
      </c>
      <c r="O139">
        <v>36</v>
      </c>
      <c r="P139">
        <v>3000</v>
      </c>
      <c r="Q139">
        <v>40</v>
      </c>
      <c r="R139">
        <v>4000</v>
      </c>
      <c r="S139">
        <v>44</v>
      </c>
      <c r="T139">
        <v>5000</v>
      </c>
      <c r="U139">
        <v>48</v>
      </c>
      <c r="V139">
        <v>5000</v>
      </c>
      <c r="W139">
        <v>52</v>
      </c>
      <c r="X139">
        <v>5000</v>
      </c>
      <c r="Y139">
        <v>57</v>
      </c>
      <c r="Z139">
        <v>5000</v>
      </c>
      <c r="AA139">
        <v>62</v>
      </c>
      <c r="AB139">
        <v>5000</v>
      </c>
      <c r="AC139">
        <v>68</v>
      </c>
      <c r="AD139">
        <v>5000</v>
      </c>
      <c r="AE139">
        <v>74</v>
      </c>
      <c r="AF139">
        <v>5000</v>
      </c>
      <c r="AG139">
        <v>81</v>
      </c>
      <c r="AH139">
        <v>5000</v>
      </c>
      <c r="AI139">
        <v>5000</v>
      </c>
      <c r="AJ139">
        <v>5000</v>
      </c>
      <c r="AK139">
        <v>97</v>
      </c>
      <c r="AL139">
        <v>5000</v>
      </c>
      <c r="AM139">
        <v>106</v>
      </c>
      <c r="AN139">
        <v>5000</v>
      </c>
      <c r="AO139">
        <v>116</v>
      </c>
      <c r="AP139">
        <v>5000</v>
      </c>
      <c r="AQ139">
        <v>0</v>
      </c>
      <c r="AR139" t="s">
        <v>131</v>
      </c>
      <c r="AS139">
        <v>3</v>
      </c>
      <c r="AT139">
        <v>0</v>
      </c>
      <c r="AU139">
        <v>0</v>
      </c>
    </row>
    <row r="140" spans="1:47" hidden="1">
      <c r="A140" s="1">
        <v>158</v>
      </c>
      <c r="B140">
        <v>75</v>
      </c>
      <c r="C140" t="s">
        <v>197</v>
      </c>
      <c r="D140">
        <v>1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99</v>
      </c>
      <c r="M140">
        <v>34</v>
      </c>
      <c r="N140">
        <v>2000</v>
      </c>
      <c r="O140">
        <v>36</v>
      </c>
      <c r="P140">
        <v>3000</v>
      </c>
      <c r="Q140">
        <v>38</v>
      </c>
      <c r="R140">
        <v>4000</v>
      </c>
      <c r="S140">
        <v>41</v>
      </c>
      <c r="T140">
        <v>5000</v>
      </c>
      <c r="U140">
        <v>45</v>
      </c>
      <c r="V140">
        <v>5000</v>
      </c>
      <c r="W140">
        <v>49</v>
      </c>
      <c r="X140">
        <v>5000</v>
      </c>
      <c r="Y140">
        <v>53</v>
      </c>
      <c r="Z140">
        <v>5000</v>
      </c>
      <c r="AA140">
        <v>58</v>
      </c>
      <c r="AB140">
        <v>5000</v>
      </c>
      <c r="AC140">
        <v>63</v>
      </c>
      <c r="AD140">
        <v>5000</v>
      </c>
      <c r="AE140">
        <v>69</v>
      </c>
      <c r="AF140">
        <v>5000</v>
      </c>
      <c r="AG140">
        <v>75</v>
      </c>
      <c r="AH140">
        <v>5000</v>
      </c>
      <c r="AI140">
        <v>5000</v>
      </c>
      <c r="AJ140">
        <v>5000</v>
      </c>
      <c r="AK140">
        <v>90</v>
      </c>
      <c r="AL140">
        <v>5000</v>
      </c>
      <c r="AM140">
        <v>99</v>
      </c>
      <c r="AN140">
        <v>5000</v>
      </c>
      <c r="AO140">
        <v>108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30</v>
      </c>
      <c r="B141" s="4">
        <v>30</v>
      </c>
      <c r="C141" s="4" t="s">
        <v>75</v>
      </c>
      <c r="D141" s="4">
        <v>4</v>
      </c>
      <c r="E141" s="4">
        <v>28</v>
      </c>
      <c r="F141" s="4">
        <v>16</v>
      </c>
      <c r="G141" s="4">
        <v>0</v>
      </c>
      <c r="H141" s="4">
        <v>0</v>
      </c>
      <c r="I141" s="4">
        <v>24</v>
      </c>
      <c r="J141" s="4">
        <v>0</v>
      </c>
      <c r="K141" s="4">
        <v>0</v>
      </c>
      <c r="L141" s="4">
        <v>2</v>
      </c>
      <c r="M141" s="4">
        <v>35</v>
      </c>
      <c r="N141" s="4">
        <v>2000</v>
      </c>
      <c r="O141" s="4">
        <v>37</v>
      </c>
      <c r="P141" s="4">
        <v>3000</v>
      </c>
      <c r="Q141" s="4">
        <v>40</v>
      </c>
      <c r="R141" s="4">
        <v>4000</v>
      </c>
      <c r="S141" s="4">
        <v>44</v>
      </c>
      <c r="T141" s="4">
        <v>5000</v>
      </c>
      <c r="U141" s="4">
        <v>48</v>
      </c>
      <c r="V141" s="4">
        <v>5000</v>
      </c>
      <c r="W141" s="4">
        <v>52</v>
      </c>
      <c r="X141" s="4">
        <v>5000</v>
      </c>
      <c r="Y141" s="4">
        <v>57</v>
      </c>
      <c r="Z141" s="4">
        <v>5000</v>
      </c>
      <c r="AA141" s="4">
        <v>62</v>
      </c>
      <c r="AB141" s="4">
        <v>5000</v>
      </c>
      <c r="AC141" s="4">
        <v>68</v>
      </c>
      <c r="AD141" s="4">
        <v>5000</v>
      </c>
      <c r="AE141" s="4">
        <v>74</v>
      </c>
      <c r="AF141" s="4">
        <v>5000</v>
      </c>
      <c r="AG141" s="4">
        <v>81</v>
      </c>
      <c r="AH141" s="4">
        <v>5000</v>
      </c>
      <c r="AI141" s="4">
        <v>5000</v>
      </c>
      <c r="AJ141" s="4">
        <v>5000</v>
      </c>
      <c r="AK141" s="4">
        <v>97</v>
      </c>
      <c r="AL141" s="4">
        <v>5000</v>
      </c>
      <c r="AM141" s="4">
        <v>106</v>
      </c>
      <c r="AN141" s="4">
        <v>5000</v>
      </c>
      <c r="AO141" s="4">
        <v>116</v>
      </c>
      <c r="AP141" s="4">
        <v>5000</v>
      </c>
      <c r="AQ141" s="4">
        <v>120</v>
      </c>
      <c r="AR141" s="4"/>
      <c r="AS141" s="4">
        <v>3</v>
      </c>
      <c r="AT141" s="4">
        <v>0</v>
      </c>
      <c r="AU141" s="4">
        <v>0</v>
      </c>
    </row>
    <row r="142" spans="1:47">
      <c r="A142" s="1">
        <v>33</v>
      </c>
      <c r="B142" s="4">
        <v>33</v>
      </c>
      <c r="C142" s="4" t="s">
        <v>78</v>
      </c>
      <c r="D142" s="4">
        <v>2</v>
      </c>
      <c r="E142" s="4">
        <v>31</v>
      </c>
      <c r="F142" s="4">
        <v>12</v>
      </c>
      <c r="G142" s="4">
        <v>15</v>
      </c>
      <c r="H142" s="4">
        <v>19</v>
      </c>
      <c r="I142" s="4">
        <v>30</v>
      </c>
      <c r="J142" s="4">
        <v>16</v>
      </c>
      <c r="K142" s="4">
        <v>16</v>
      </c>
      <c r="L142" s="4">
        <v>1</v>
      </c>
      <c r="M142" s="4">
        <v>35</v>
      </c>
      <c r="N142" s="4">
        <v>2000</v>
      </c>
      <c r="O142" s="4">
        <v>37</v>
      </c>
      <c r="P142" s="4">
        <v>3000</v>
      </c>
      <c r="Q142" s="4">
        <v>40</v>
      </c>
      <c r="R142" s="4">
        <v>4000</v>
      </c>
      <c r="S142" s="4">
        <v>44</v>
      </c>
      <c r="T142" s="4">
        <v>5000</v>
      </c>
      <c r="U142" s="4">
        <v>48</v>
      </c>
      <c r="V142" s="4">
        <v>5000</v>
      </c>
      <c r="W142" s="4">
        <v>52</v>
      </c>
      <c r="X142" s="4">
        <v>5000</v>
      </c>
      <c r="Y142" s="4">
        <v>57</v>
      </c>
      <c r="Z142" s="4">
        <v>5000</v>
      </c>
      <c r="AA142" s="4">
        <v>62</v>
      </c>
      <c r="AB142" s="4">
        <v>5000</v>
      </c>
      <c r="AC142" s="4">
        <v>68</v>
      </c>
      <c r="AD142" s="4">
        <v>5000</v>
      </c>
      <c r="AE142" s="4">
        <v>74</v>
      </c>
      <c r="AF142" s="4">
        <v>5000</v>
      </c>
      <c r="AG142" s="4">
        <v>81</v>
      </c>
      <c r="AH142" s="4">
        <v>5000</v>
      </c>
      <c r="AI142" s="4">
        <v>5000</v>
      </c>
      <c r="AJ142" s="4">
        <v>5000</v>
      </c>
      <c r="AK142" s="4">
        <v>97</v>
      </c>
      <c r="AL142" s="4">
        <v>5000</v>
      </c>
      <c r="AM142" s="4">
        <v>106</v>
      </c>
      <c r="AN142" s="4">
        <v>5000</v>
      </c>
      <c r="AO142" s="4">
        <v>116</v>
      </c>
      <c r="AP142" s="4">
        <v>5000</v>
      </c>
      <c r="AQ142" s="4">
        <v>60</v>
      </c>
      <c r="AR142" s="4"/>
      <c r="AS142" s="4">
        <v>3</v>
      </c>
      <c r="AT142" s="4">
        <v>0</v>
      </c>
      <c r="AU142" s="4">
        <v>0</v>
      </c>
    </row>
    <row r="143" spans="1:47">
      <c r="A143" s="1">
        <v>62</v>
      </c>
      <c r="B143">
        <v>74</v>
      </c>
      <c r="C143" t="s">
        <v>104</v>
      </c>
      <c r="D143">
        <v>1</v>
      </c>
      <c r="E143">
        <v>74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35</v>
      </c>
      <c r="N143">
        <v>2000</v>
      </c>
      <c r="O143">
        <v>36</v>
      </c>
      <c r="P143">
        <v>3000</v>
      </c>
      <c r="Q143">
        <v>38</v>
      </c>
      <c r="R143">
        <v>4000</v>
      </c>
      <c r="S143">
        <v>41</v>
      </c>
      <c r="T143">
        <v>5000</v>
      </c>
      <c r="U143">
        <v>45</v>
      </c>
      <c r="V143">
        <v>5000</v>
      </c>
      <c r="W143">
        <v>49</v>
      </c>
      <c r="X143">
        <v>5000</v>
      </c>
      <c r="Y143">
        <v>53</v>
      </c>
      <c r="Z143">
        <v>5000</v>
      </c>
      <c r="AA143">
        <v>58</v>
      </c>
      <c r="AB143">
        <v>5000</v>
      </c>
      <c r="AC143">
        <v>63</v>
      </c>
      <c r="AD143">
        <v>5000</v>
      </c>
      <c r="AE143">
        <v>69</v>
      </c>
      <c r="AF143">
        <v>5000</v>
      </c>
      <c r="AG143">
        <v>75</v>
      </c>
      <c r="AH143">
        <v>5000</v>
      </c>
      <c r="AI143">
        <v>5000</v>
      </c>
      <c r="AJ143">
        <v>5000</v>
      </c>
      <c r="AK143">
        <v>90</v>
      </c>
      <c r="AL143">
        <v>5000</v>
      </c>
      <c r="AM143">
        <v>99</v>
      </c>
      <c r="AN143">
        <v>5000</v>
      </c>
      <c r="AO143">
        <v>108</v>
      </c>
      <c r="AP143">
        <v>5000</v>
      </c>
      <c r="AQ143">
        <v>0</v>
      </c>
      <c r="AS143">
        <v>3</v>
      </c>
      <c r="AT143">
        <v>0</v>
      </c>
      <c r="AU143">
        <v>0</v>
      </c>
    </row>
    <row r="144" spans="1:47">
      <c r="A144" s="1">
        <v>65</v>
      </c>
      <c r="B144">
        <v>77</v>
      </c>
      <c r="C144" t="s">
        <v>107</v>
      </c>
      <c r="D144">
        <v>4</v>
      </c>
      <c r="E144">
        <v>48</v>
      </c>
      <c r="F144">
        <v>16</v>
      </c>
      <c r="G144">
        <v>0</v>
      </c>
      <c r="H144">
        <v>0</v>
      </c>
      <c r="I144">
        <v>24</v>
      </c>
      <c r="J144">
        <v>0</v>
      </c>
      <c r="K144">
        <v>0</v>
      </c>
      <c r="L144">
        <v>2</v>
      </c>
      <c r="M144">
        <v>35</v>
      </c>
      <c r="N144">
        <v>2000</v>
      </c>
      <c r="O144">
        <v>37</v>
      </c>
      <c r="P144">
        <v>3000</v>
      </c>
      <c r="Q144">
        <v>40</v>
      </c>
      <c r="R144">
        <v>4000</v>
      </c>
      <c r="S144">
        <v>44</v>
      </c>
      <c r="T144">
        <v>5000</v>
      </c>
      <c r="U144">
        <v>48</v>
      </c>
      <c r="V144">
        <v>5000</v>
      </c>
      <c r="W144">
        <v>52</v>
      </c>
      <c r="X144">
        <v>5000</v>
      </c>
      <c r="Y144">
        <v>57</v>
      </c>
      <c r="Z144">
        <v>5000</v>
      </c>
      <c r="AA144">
        <v>62</v>
      </c>
      <c r="AB144">
        <v>5000</v>
      </c>
      <c r="AC144">
        <v>68</v>
      </c>
      <c r="AD144">
        <v>5000</v>
      </c>
      <c r="AE144">
        <v>74</v>
      </c>
      <c r="AF144">
        <v>5000</v>
      </c>
      <c r="AG144">
        <v>81</v>
      </c>
      <c r="AH144">
        <v>5000</v>
      </c>
      <c r="AI144">
        <v>5000</v>
      </c>
      <c r="AJ144">
        <v>5000</v>
      </c>
      <c r="AK144">
        <v>97</v>
      </c>
      <c r="AL144">
        <v>5000</v>
      </c>
      <c r="AM144">
        <v>106</v>
      </c>
      <c r="AN144">
        <v>5000</v>
      </c>
      <c r="AO144">
        <v>116</v>
      </c>
      <c r="AP144">
        <v>5000</v>
      </c>
      <c r="AQ144">
        <v>120</v>
      </c>
      <c r="AS144">
        <v>3</v>
      </c>
      <c r="AT144">
        <v>0</v>
      </c>
      <c r="AU144">
        <v>0</v>
      </c>
    </row>
    <row r="145" spans="1:47">
      <c r="A145" s="1">
        <v>66</v>
      </c>
      <c r="B145">
        <v>78</v>
      </c>
      <c r="C145" t="s">
        <v>108</v>
      </c>
      <c r="D145">
        <v>4</v>
      </c>
      <c r="E145">
        <v>49</v>
      </c>
      <c r="F145">
        <v>16</v>
      </c>
      <c r="G145">
        <v>0</v>
      </c>
      <c r="H145">
        <v>0</v>
      </c>
      <c r="I145">
        <v>24</v>
      </c>
      <c r="J145">
        <v>0</v>
      </c>
      <c r="K145">
        <v>0</v>
      </c>
      <c r="L145">
        <v>2</v>
      </c>
      <c r="M145">
        <v>35</v>
      </c>
      <c r="N145">
        <v>2000</v>
      </c>
      <c r="O145">
        <v>37</v>
      </c>
      <c r="P145">
        <v>3000</v>
      </c>
      <c r="Q145">
        <v>40</v>
      </c>
      <c r="R145">
        <v>4000</v>
      </c>
      <c r="S145">
        <v>44</v>
      </c>
      <c r="T145">
        <v>5000</v>
      </c>
      <c r="U145">
        <v>48</v>
      </c>
      <c r="V145">
        <v>5000</v>
      </c>
      <c r="W145">
        <v>52</v>
      </c>
      <c r="X145">
        <v>5000</v>
      </c>
      <c r="Y145">
        <v>57</v>
      </c>
      <c r="Z145">
        <v>5000</v>
      </c>
      <c r="AA145">
        <v>62</v>
      </c>
      <c r="AB145">
        <v>5000</v>
      </c>
      <c r="AC145">
        <v>68</v>
      </c>
      <c r="AD145">
        <v>5000</v>
      </c>
      <c r="AE145">
        <v>74</v>
      </c>
      <c r="AF145">
        <v>5000</v>
      </c>
      <c r="AG145">
        <v>81</v>
      </c>
      <c r="AH145">
        <v>5000</v>
      </c>
      <c r="AI145">
        <v>5000</v>
      </c>
      <c r="AJ145">
        <v>5000</v>
      </c>
      <c r="AK145">
        <v>97</v>
      </c>
      <c r="AL145">
        <v>5000</v>
      </c>
      <c r="AM145">
        <v>106</v>
      </c>
      <c r="AN145">
        <v>5000</v>
      </c>
      <c r="AO145">
        <v>116</v>
      </c>
      <c r="AP145">
        <v>5000</v>
      </c>
      <c r="AQ145">
        <v>120</v>
      </c>
      <c r="AS145">
        <v>3</v>
      </c>
      <c r="AT145">
        <v>0</v>
      </c>
      <c r="AU145">
        <v>0</v>
      </c>
    </row>
    <row r="146" spans="1:47">
      <c r="A146" s="1">
        <v>67</v>
      </c>
      <c r="B146">
        <v>79</v>
      </c>
      <c r="C146" t="s">
        <v>109</v>
      </c>
      <c r="D146">
        <v>4</v>
      </c>
      <c r="E146">
        <v>52</v>
      </c>
      <c r="F146">
        <v>16</v>
      </c>
      <c r="G146">
        <v>0</v>
      </c>
      <c r="H146">
        <v>0</v>
      </c>
      <c r="I146">
        <v>24</v>
      </c>
      <c r="J146">
        <v>0</v>
      </c>
      <c r="K146">
        <v>0</v>
      </c>
      <c r="L146">
        <v>2</v>
      </c>
      <c r="M146">
        <v>35</v>
      </c>
      <c r="N146">
        <v>2000</v>
      </c>
      <c r="O146">
        <v>37</v>
      </c>
      <c r="P146">
        <v>3000</v>
      </c>
      <c r="Q146">
        <v>40</v>
      </c>
      <c r="R146">
        <v>4000</v>
      </c>
      <c r="S146">
        <v>44</v>
      </c>
      <c r="T146">
        <v>5000</v>
      </c>
      <c r="U146">
        <v>48</v>
      </c>
      <c r="V146">
        <v>5000</v>
      </c>
      <c r="W146">
        <v>52</v>
      </c>
      <c r="X146">
        <v>5000</v>
      </c>
      <c r="Y146">
        <v>57</v>
      </c>
      <c r="Z146">
        <v>5000</v>
      </c>
      <c r="AA146">
        <v>62</v>
      </c>
      <c r="AB146">
        <v>5000</v>
      </c>
      <c r="AC146">
        <v>68</v>
      </c>
      <c r="AD146">
        <v>5000</v>
      </c>
      <c r="AE146">
        <v>74</v>
      </c>
      <c r="AF146">
        <v>5000</v>
      </c>
      <c r="AG146">
        <v>81</v>
      </c>
      <c r="AH146">
        <v>5000</v>
      </c>
      <c r="AI146">
        <v>5000</v>
      </c>
      <c r="AJ146">
        <v>5000</v>
      </c>
      <c r="AK146">
        <v>97</v>
      </c>
      <c r="AL146">
        <v>5000</v>
      </c>
      <c r="AM146">
        <v>106</v>
      </c>
      <c r="AN146">
        <v>5000</v>
      </c>
      <c r="AO146">
        <v>116</v>
      </c>
      <c r="AP146">
        <v>5000</v>
      </c>
      <c r="AQ146">
        <v>120</v>
      </c>
      <c r="AS146">
        <v>3</v>
      </c>
      <c r="AT146">
        <v>0</v>
      </c>
      <c r="AU146">
        <v>0</v>
      </c>
    </row>
    <row r="147" spans="1:47">
      <c r="A147" s="1">
        <v>68</v>
      </c>
      <c r="B147">
        <v>80</v>
      </c>
      <c r="C147" t="s">
        <v>110</v>
      </c>
      <c r="D147">
        <v>4</v>
      </c>
      <c r="E147">
        <v>28</v>
      </c>
      <c r="F147">
        <v>16</v>
      </c>
      <c r="G147">
        <v>0</v>
      </c>
      <c r="H147">
        <v>0</v>
      </c>
      <c r="I147">
        <v>24</v>
      </c>
      <c r="J147">
        <v>0</v>
      </c>
      <c r="K147">
        <v>0</v>
      </c>
      <c r="L147">
        <v>2</v>
      </c>
      <c r="M147">
        <v>35</v>
      </c>
      <c r="N147">
        <v>2000</v>
      </c>
      <c r="O147">
        <v>37</v>
      </c>
      <c r="P147">
        <v>3000</v>
      </c>
      <c r="Q147">
        <v>40</v>
      </c>
      <c r="R147">
        <v>4000</v>
      </c>
      <c r="S147">
        <v>44</v>
      </c>
      <c r="T147">
        <v>5000</v>
      </c>
      <c r="U147">
        <v>48</v>
      </c>
      <c r="V147">
        <v>5000</v>
      </c>
      <c r="W147">
        <v>52</v>
      </c>
      <c r="X147">
        <v>5000</v>
      </c>
      <c r="Y147">
        <v>57</v>
      </c>
      <c r="Z147">
        <v>5000</v>
      </c>
      <c r="AA147">
        <v>62</v>
      </c>
      <c r="AB147">
        <v>5000</v>
      </c>
      <c r="AC147">
        <v>68</v>
      </c>
      <c r="AD147">
        <v>5000</v>
      </c>
      <c r="AE147">
        <v>74</v>
      </c>
      <c r="AF147">
        <v>5000</v>
      </c>
      <c r="AG147">
        <v>81</v>
      </c>
      <c r="AH147">
        <v>5000</v>
      </c>
      <c r="AI147">
        <v>5000</v>
      </c>
      <c r="AJ147">
        <v>5000</v>
      </c>
      <c r="AK147">
        <v>97</v>
      </c>
      <c r="AL147">
        <v>5000</v>
      </c>
      <c r="AM147">
        <v>106</v>
      </c>
      <c r="AN147">
        <v>5000</v>
      </c>
      <c r="AO147">
        <v>116</v>
      </c>
      <c r="AP147">
        <v>5000</v>
      </c>
      <c r="AQ147">
        <v>120</v>
      </c>
      <c r="AS147">
        <v>3</v>
      </c>
      <c r="AT147">
        <v>0</v>
      </c>
      <c r="AU147">
        <v>0</v>
      </c>
    </row>
    <row r="148" spans="1:47">
      <c r="A148" s="1">
        <v>226</v>
      </c>
      <c r="B148">
        <v>201</v>
      </c>
      <c r="C148" t="s">
        <v>267</v>
      </c>
      <c r="D148">
        <v>2</v>
      </c>
      <c r="E148">
        <v>201</v>
      </c>
      <c r="F148">
        <v>12</v>
      </c>
      <c r="G148">
        <v>15</v>
      </c>
      <c r="H148">
        <v>19</v>
      </c>
      <c r="I148">
        <v>30</v>
      </c>
      <c r="J148">
        <v>16</v>
      </c>
      <c r="K148">
        <v>16</v>
      </c>
      <c r="L148">
        <v>1</v>
      </c>
      <c r="M148">
        <v>35</v>
      </c>
      <c r="N148">
        <v>2000</v>
      </c>
      <c r="O148">
        <v>37</v>
      </c>
      <c r="P148">
        <v>3000</v>
      </c>
      <c r="Q148">
        <v>40</v>
      </c>
      <c r="R148">
        <v>4000</v>
      </c>
      <c r="S148">
        <v>44</v>
      </c>
      <c r="T148">
        <v>5000</v>
      </c>
      <c r="U148">
        <v>48</v>
      </c>
      <c r="V148">
        <v>5000</v>
      </c>
      <c r="W148">
        <v>52</v>
      </c>
      <c r="X148">
        <v>5000</v>
      </c>
      <c r="Y148">
        <v>57</v>
      </c>
      <c r="Z148">
        <v>5000</v>
      </c>
      <c r="AA148">
        <v>62</v>
      </c>
      <c r="AB148">
        <v>5000</v>
      </c>
      <c r="AC148">
        <v>68</v>
      </c>
      <c r="AD148">
        <v>5000</v>
      </c>
      <c r="AE148">
        <v>74</v>
      </c>
      <c r="AF148">
        <v>5000</v>
      </c>
      <c r="AG148">
        <v>81</v>
      </c>
      <c r="AH148">
        <v>5000</v>
      </c>
      <c r="AI148">
        <v>5000</v>
      </c>
      <c r="AJ148">
        <v>5000</v>
      </c>
      <c r="AK148">
        <v>97</v>
      </c>
      <c r="AL148">
        <v>5000</v>
      </c>
      <c r="AM148">
        <v>106</v>
      </c>
      <c r="AN148">
        <v>5000</v>
      </c>
      <c r="AO148">
        <v>116</v>
      </c>
      <c r="AP148">
        <v>5000</v>
      </c>
      <c r="AQ148">
        <v>60</v>
      </c>
      <c r="AS148">
        <v>3</v>
      </c>
      <c r="AT148">
        <v>0</v>
      </c>
      <c r="AU148">
        <v>0</v>
      </c>
    </row>
    <row r="149" spans="1:47" hidden="1">
      <c r="A149" s="1">
        <v>115</v>
      </c>
      <c r="B149">
        <v>26</v>
      </c>
      <c r="C149" t="s">
        <v>156</v>
      </c>
      <c r="D149">
        <v>0</v>
      </c>
      <c r="E149">
        <v>24</v>
      </c>
      <c r="F149">
        <v>0</v>
      </c>
      <c r="G149">
        <v>0</v>
      </c>
      <c r="H149">
        <v>0</v>
      </c>
      <c r="I149">
        <v>7</v>
      </c>
      <c r="J149">
        <v>0</v>
      </c>
      <c r="K149">
        <v>0</v>
      </c>
      <c r="L149">
        <v>0</v>
      </c>
      <c r="M149">
        <v>35</v>
      </c>
      <c r="N149">
        <v>2000</v>
      </c>
      <c r="O149">
        <v>37</v>
      </c>
      <c r="P149">
        <v>3000</v>
      </c>
      <c r="Q149">
        <v>40</v>
      </c>
      <c r="R149">
        <v>4000</v>
      </c>
      <c r="S149">
        <v>44</v>
      </c>
      <c r="T149">
        <v>5000</v>
      </c>
      <c r="U149">
        <v>48</v>
      </c>
      <c r="V149">
        <v>5000</v>
      </c>
      <c r="W149">
        <v>52</v>
      </c>
      <c r="X149">
        <v>5000</v>
      </c>
      <c r="Y149">
        <v>57</v>
      </c>
      <c r="Z149">
        <v>5000</v>
      </c>
      <c r="AA149">
        <v>62</v>
      </c>
      <c r="AB149">
        <v>5000</v>
      </c>
      <c r="AC149">
        <v>68</v>
      </c>
      <c r="AD149">
        <v>5000</v>
      </c>
      <c r="AE149">
        <v>74</v>
      </c>
      <c r="AF149">
        <v>5000</v>
      </c>
      <c r="AG149">
        <v>81</v>
      </c>
      <c r="AH149">
        <v>5000</v>
      </c>
      <c r="AI149">
        <v>5000</v>
      </c>
      <c r="AJ149">
        <v>5000</v>
      </c>
      <c r="AK149">
        <v>97</v>
      </c>
      <c r="AL149">
        <v>5000</v>
      </c>
      <c r="AM149">
        <v>106</v>
      </c>
      <c r="AN149">
        <v>5000</v>
      </c>
      <c r="AO149">
        <v>116</v>
      </c>
      <c r="AP149">
        <v>5000</v>
      </c>
      <c r="AQ149">
        <v>0</v>
      </c>
      <c r="AR149" t="s">
        <v>131</v>
      </c>
      <c r="AS149">
        <v>3</v>
      </c>
      <c r="AT149">
        <v>0</v>
      </c>
      <c r="AU149">
        <v>0</v>
      </c>
    </row>
    <row r="150" spans="1:47" hidden="1">
      <c r="A150" s="1">
        <v>119</v>
      </c>
      <c r="B150">
        <v>30</v>
      </c>
      <c r="C150" t="s">
        <v>160</v>
      </c>
      <c r="D150">
        <v>4</v>
      </c>
      <c r="E150">
        <v>28</v>
      </c>
      <c r="F150">
        <v>16</v>
      </c>
      <c r="G150">
        <v>0</v>
      </c>
      <c r="H150">
        <v>0</v>
      </c>
      <c r="I150">
        <v>24</v>
      </c>
      <c r="J150">
        <v>0</v>
      </c>
      <c r="K150">
        <v>0</v>
      </c>
      <c r="L150">
        <v>2</v>
      </c>
      <c r="M150">
        <v>35</v>
      </c>
      <c r="N150">
        <v>2000</v>
      </c>
      <c r="O150">
        <v>37</v>
      </c>
      <c r="P150">
        <v>3000</v>
      </c>
      <c r="Q150">
        <v>40</v>
      </c>
      <c r="R150">
        <v>4000</v>
      </c>
      <c r="S150">
        <v>44</v>
      </c>
      <c r="T150">
        <v>5000</v>
      </c>
      <c r="U150">
        <v>48</v>
      </c>
      <c r="V150">
        <v>5000</v>
      </c>
      <c r="W150">
        <v>52</v>
      </c>
      <c r="X150">
        <v>5000</v>
      </c>
      <c r="Y150">
        <v>57</v>
      </c>
      <c r="Z150">
        <v>5000</v>
      </c>
      <c r="AA150">
        <v>62</v>
      </c>
      <c r="AB150">
        <v>5000</v>
      </c>
      <c r="AC150">
        <v>68</v>
      </c>
      <c r="AD150">
        <v>5000</v>
      </c>
      <c r="AE150">
        <v>74</v>
      </c>
      <c r="AF150">
        <v>5000</v>
      </c>
      <c r="AG150">
        <v>81</v>
      </c>
      <c r="AH150">
        <v>5000</v>
      </c>
      <c r="AI150">
        <v>5000</v>
      </c>
      <c r="AJ150">
        <v>5000</v>
      </c>
      <c r="AK150">
        <v>97</v>
      </c>
      <c r="AL150">
        <v>5000</v>
      </c>
      <c r="AM150">
        <v>106</v>
      </c>
      <c r="AN150">
        <v>5000</v>
      </c>
      <c r="AO150">
        <v>116</v>
      </c>
      <c r="AP150">
        <v>5000</v>
      </c>
      <c r="AQ150">
        <v>120</v>
      </c>
      <c r="AR150" t="s">
        <v>131</v>
      </c>
      <c r="AS150">
        <v>3</v>
      </c>
      <c r="AT150">
        <v>0</v>
      </c>
      <c r="AU150">
        <v>0</v>
      </c>
    </row>
    <row r="151" spans="1:47" hidden="1">
      <c r="A151" s="1">
        <v>122</v>
      </c>
      <c r="B151">
        <v>33</v>
      </c>
      <c r="C151" t="s">
        <v>163</v>
      </c>
      <c r="D151">
        <v>2</v>
      </c>
      <c r="E151">
        <v>31</v>
      </c>
      <c r="F151">
        <v>12</v>
      </c>
      <c r="G151">
        <v>12</v>
      </c>
      <c r="H151">
        <v>12</v>
      </c>
      <c r="I151">
        <v>30</v>
      </c>
      <c r="J151">
        <v>12</v>
      </c>
      <c r="K151">
        <v>12</v>
      </c>
      <c r="L151">
        <v>1</v>
      </c>
      <c r="M151">
        <v>35</v>
      </c>
      <c r="N151">
        <v>2000</v>
      </c>
      <c r="O151">
        <v>37</v>
      </c>
      <c r="P151">
        <v>3000</v>
      </c>
      <c r="Q151">
        <v>40</v>
      </c>
      <c r="R151">
        <v>4000</v>
      </c>
      <c r="S151">
        <v>44</v>
      </c>
      <c r="T151">
        <v>5000</v>
      </c>
      <c r="U151">
        <v>48</v>
      </c>
      <c r="V151">
        <v>5000</v>
      </c>
      <c r="W151">
        <v>52</v>
      </c>
      <c r="X151">
        <v>5000</v>
      </c>
      <c r="Y151">
        <v>57</v>
      </c>
      <c r="Z151">
        <v>5000</v>
      </c>
      <c r="AA151">
        <v>62</v>
      </c>
      <c r="AB151">
        <v>5000</v>
      </c>
      <c r="AC151">
        <v>68</v>
      </c>
      <c r="AD151">
        <v>5000</v>
      </c>
      <c r="AE151">
        <v>74</v>
      </c>
      <c r="AF151">
        <v>5000</v>
      </c>
      <c r="AG151">
        <v>81</v>
      </c>
      <c r="AH151">
        <v>5000</v>
      </c>
      <c r="AI151">
        <v>5000</v>
      </c>
      <c r="AJ151">
        <v>5000</v>
      </c>
      <c r="AK151">
        <v>97</v>
      </c>
      <c r="AL151">
        <v>5000</v>
      </c>
      <c r="AM151">
        <v>106</v>
      </c>
      <c r="AN151">
        <v>5000</v>
      </c>
      <c r="AO151">
        <v>116</v>
      </c>
      <c r="AP151">
        <v>5000</v>
      </c>
      <c r="AQ151">
        <v>60</v>
      </c>
      <c r="AR151" t="s">
        <v>131</v>
      </c>
      <c r="AS151">
        <v>3</v>
      </c>
      <c r="AT151">
        <v>0</v>
      </c>
      <c r="AU151">
        <v>0</v>
      </c>
    </row>
    <row r="152" spans="1:47" hidden="1">
      <c r="A152" s="1">
        <v>139</v>
      </c>
      <c r="B152">
        <v>56</v>
      </c>
      <c r="C152" t="s">
        <v>180</v>
      </c>
      <c r="D152">
        <v>0</v>
      </c>
      <c r="E152">
        <v>53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0</v>
      </c>
      <c r="M152">
        <v>35</v>
      </c>
      <c r="N152">
        <v>2000</v>
      </c>
      <c r="O152">
        <v>37</v>
      </c>
      <c r="P152">
        <v>3000</v>
      </c>
      <c r="Q152">
        <v>40</v>
      </c>
      <c r="R152">
        <v>4000</v>
      </c>
      <c r="S152">
        <v>44</v>
      </c>
      <c r="T152">
        <v>5000</v>
      </c>
      <c r="U152">
        <v>48</v>
      </c>
      <c r="V152">
        <v>5000</v>
      </c>
      <c r="W152">
        <v>52</v>
      </c>
      <c r="X152">
        <v>5000</v>
      </c>
      <c r="Y152">
        <v>57</v>
      </c>
      <c r="Z152">
        <v>5000</v>
      </c>
      <c r="AA152">
        <v>62</v>
      </c>
      <c r="AB152">
        <v>5000</v>
      </c>
      <c r="AC152">
        <v>68</v>
      </c>
      <c r="AD152">
        <v>5000</v>
      </c>
      <c r="AE152">
        <v>74</v>
      </c>
      <c r="AF152">
        <v>5000</v>
      </c>
      <c r="AG152">
        <v>81</v>
      </c>
      <c r="AH152">
        <v>5000</v>
      </c>
      <c r="AI152">
        <v>5000</v>
      </c>
      <c r="AJ152">
        <v>5000</v>
      </c>
      <c r="AK152">
        <v>97</v>
      </c>
      <c r="AL152">
        <v>5000</v>
      </c>
      <c r="AM152">
        <v>106</v>
      </c>
      <c r="AN152">
        <v>5000</v>
      </c>
      <c r="AO152">
        <v>116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 hidden="1">
      <c r="A153" s="1">
        <v>159</v>
      </c>
      <c r="B153">
        <v>74</v>
      </c>
      <c r="C153" t="s">
        <v>198</v>
      </c>
      <c r="D153">
        <v>1</v>
      </c>
      <c r="E153">
        <v>74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35</v>
      </c>
      <c r="N153">
        <v>2000</v>
      </c>
      <c r="O153">
        <v>36</v>
      </c>
      <c r="P153">
        <v>3000</v>
      </c>
      <c r="Q153">
        <v>38</v>
      </c>
      <c r="R153">
        <v>4000</v>
      </c>
      <c r="S153">
        <v>41</v>
      </c>
      <c r="T153">
        <v>5000</v>
      </c>
      <c r="U153">
        <v>45</v>
      </c>
      <c r="V153">
        <v>5000</v>
      </c>
      <c r="W153">
        <v>49</v>
      </c>
      <c r="X153">
        <v>5000</v>
      </c>
      <c r="Y153">
        <v>53</v>
      </c>
      <c r="Z153">
        <v>5000</v>
      </c>
      <c r="AA153">
        <v>58</v>
      </c>
      <c r="AB153">
        <v>5000</v>
      </c>
      <c r="AC153">
        <v>63</v>
      </c>
      <c r="AD153">
        <v>5000</v>
      </c>
      <c r="AE153">
        <v>69</v>
      </c>
      <c r="AF153">
        <v>5000</v>
      </c>
      <c r="AG153">
        <v>75</v>
      </c>
      <c r="AH153">
        <v>5000</v>
      </c>
      <c r="AI153">
        <v>5000</v>
      </c>
      <c r="AJ153">
        <v>5000</v>
      </c>
      <c r="AK153">
        <v>90</v>
      </c>
      <c r="AL153">
        <v>5000</v>
      </c>
      <c r="AM153">
        <v>99</v>
      </c>
      <c r="AN153">
        <v>5000</v>
      </c>
      <c r="AO153">
        <v>108</v>
      </c>
      <c r="AP153">
        <v>5000</v>
      </c>
      <c r="AQ153">
        <v>0</v>
      </c>
      <c r="AR153" t="s">
        <v>131</v>
      </c>
      <c r="AS153">
        <v>3</v>
      </c>
      <c r="AT153">
        <v>0</v>
      </c>
      <c r="AU153">
        <v>0</v>
      </c>
    </row>
    <row r="154" spans="1:47" hidden="1">
      <c r="A154" s="1">
        <v>201</v>
      </c>
      <c r="B154">
        <v>13</v>
      </c>
      <c r="C154" t="s">
        <v>242</v>
      </c>
      <c r="D154">
        <v>8</v>
      </c>
      <c r="E154">
        <v>187</v>
      </c>
      <c r="F154">
        <v>5</v>
      </c>
      <c r="G154">
        <v>5</v>
      </c>
      <c r="H154">
        <v>10</v>
      </c>
      <c r="I154">
        <v>2</v>
      </c>
      <c r="J154">
        <v>3</v>
      </c>
      <c r="K154">
        <v>3</v>
      </c>
      <c r="L154">
        <v>99</v>
      </c>
      <c r="M154">
        <v>35</v>
      </c>
      <c r="N154">
        <v>2000</v>
      </c>
      <c r="O154">
        <v>44</v>
      </c>
      <c r="P154">
        <v>3000</v>
      </c>
      <c r="Q154">
        <v>63</v>
      </c>
      <c r="R154">
        <v>4000</v>
      </c>
      <c r="S154">
        <v>69</v>
      </c>
      <c r="T154">
        <v>5000</v>
      </c>
      <c r="U154">
        <v>75</v>
      </c>
      <c r="V154">
        <v>5000</v>
      </c>
      <c r="W154">
        <v>82</v>
      </c>
      <c r="X154">
        <v>5000</v>
      </c>
      <c r="Y154">
        <v>90</v>
      </c>
      <c r="Z154">
        <v>5000</v>
      </c>
      <c r="AA154">
        <v>99</v>
      </c>
      <c r="AB154">
        <v>5000</v>
      </c>
      <c r="AC154">
        <v>108</v>
      </c>
      <c r="AD154">
        <v>5000</v>
      </c>
      <c r="AE154">
        <v>118</v>
      </c>
      <c r="AF154">
        <v>5000</v>
      </c>
      <c r="AG154">
        <v>129</v>
      </c>
      <c r="AH154">
        <v>5000</v>
      </c>
      <c r="AI154">
        <v>5000</v>
      </c>
      <c r="AJ154">
        <v>5000</v>
      </c>
      <c r="AK154">
        <v>155</v>
      </c>
      <c r="AL154">
        <v>5000</v>
      </c>
      <c r="AM154">
        <v>170</v>
      </c>
      <c r="AN154">
        <v>5000</v>
      </c>
      <c r="AO154">
        <v>187</v>
      </c>
      <c r="AP154">
        <v>5000</v>
      </c>
      <c r="AQ154">
        <v>60</v>
      </c>
      <c r="AR154" t="s">
        <v>234</v>
      </c>
      <c r="AS154">
        <v>3</v>
      </c>
      <c r="AT154">
        <v>0</v>
      </c>
      <c r="AU154">
        <v>0</v>
      </c>
    </row>
    <row r="155" spans="1:47">
      <c r="A155" s="1">
        <v>38</v>
      </c>
      <c r="B155" s="4">
        <v>40</v>
      </c>
      <c r="C155" s="4" t="s">
        <v>83</v>
      </c>
      <c r="D155" s="4">
        <v>0</v>
      </c>
      <c r="E155" s="4">
        <v>44</v>
      </c>
      <c r="F155" s="4">
        <v>40</v>
      </c>
      <c r="G155" s="4">
        <v>0</v>
      </c>
      <c r="H155" s="4">
        <v>0</v>
      </c>
      <c r="I155" s="4">
        <v>3</v>
      </c>
      <c r="J155" s="4">
        <v>0</v>
      </c>
      <c r="K155" s="4">
        <v>0</v>
      </c>
      <c r="L155" s="4">
        <v>0</v>
      </c>
      <c r="M155" s="4">
        <v>36</v>
      </c>
      <c r="N155" s="4">
        <v>2000</v>
      </c>
      <c r="O155" s="4">
        <v>39</v>
      </c>
      <c r="P155" s="4">
        <v>3000</v>
      </c>
      <c r="Q155" s="4">
        <v>42</v>
      </c>
      <c r="R155" s="4">
        <v>4000</v>
      </c>
      <c r="S155" s="4">
        <v>50</v>
      </c>
      <c r="T155" s="4">
        <v>5000</v>
      </c>
      <c r="U155" s="4">
        <v>55</v>
      </c>
      <c r="V155" s="4">
        <v>5000</v>
      </c>
      <c r="W155" s="4">
        <v>60</v>
      </c>
      <c r="X155" s="4">
        <v>5000</v>
      </c>
      <c r="Y155" s="4">
        <v>66</v>
      </c>
      <c r="Z155" s="4">
        <v>5000</v>
      </c>
      <c r="AA155" s="4">
        <v>72</v>
      </c>
      <c r="AB155" s="4">
        <v>5000</v>
      </c>
      <c r="AC155" s="4">
        <v>79</v>
      </c>
      <c r="AD155" s="4">
        <v>5000</v>
      </c>
      <c r="AE155" s="4">
        <v>86</v>
      </c>
      <c r="AF155" s="4">
        <v>5000</v>
      </c>
      <c r="AG155" s="4">
        <v>94</v>
      </c>
      <c r="AH155" s="4">
        <v>5000</v>
      </c>
      <c r="AI155" s="4">
        <v>5000</v>
      </c>
      <c r="AJ155" s="4">
        <v>5000</v>
      </c>
      <c r="AK155" s="4">
        <v>113</v>
      </c>
      <c r="AL155" s="4">
        <v>5000</v>
      </c>
      <c r="AM155" s="4">
        <v>124</v>
      </c>
      <c r="AN155" s="4">
        <v>5000</v>
      </c>
      <c r="AO155" s="4">
        <v>136</v>
      </c>
      <c r="AP155" s="4">
        <v>5000</v>
      </c>
      <c r="AQ155" s="4">
        <v>0</v>
      </c>
      <c r="AR155" s="4"/>
      <c r="AS155" s="4">
        <v>3</v>
      </c>
      <c r="AT155" s="4">
        <v>0</v>
      </c>
      <c r="AU155" s="4">
        <v>0</v>
      </c>
    </row>
    <row r="156" spans="1:47">
      <c r="A156" s="1">
        <v>42</v>
      </c>
      <c r="B156" s="4">
        <v>44</v>
      </c>
      <c r="C156" s="4" t="s">
        <v>86</v>
      </c>
      <c r="D156" s="4">
        <v>1</v>
      </c>
      <c r="E156" s="4">
        <v>39</v>
      </c>
      <c r="F156" s="4">
        <v>3</v>
      </c>
      <c r="G156" s="4">
        <v>10</v>
      </c>
      <c r="H156" s="4">
        <v>10</v>
      </c>
      <c r="I156" s="4">
        <v>5</v>
      </c>
      <c r="J156" s="4">
        <v>10</v>
      </c>
      <c r="K156" s="4">
        <v>10</v>
      </c>
      <c r="L156" s="4">
        <v>1</v>
      </c>
      <c r="M156" s="4">
        <v>36</v>
      </c>
      <c r="N156" s="4">
        <v>2000</v>
      </c>
      <c r="O156" s="4">
        <v>39</v>
      </c>
      <c r="P156" s="4">
        <v>3000</v>
      </c>
      <c r="Q156" s="4">
        <v>41</v>
      </c>
      <c r="R156" s="4">
        <v>4000</v>
      </c>
      <c r="S156" s="4">
        <v>50</v>
      </c>
      <c r="T156" s="4">
        <v>5000</v>
      </c>
      <c r="U156" s="4">
        <v>55</v>
      </c>
      <c r="V156" s="4">
        <v>5000</v>
      </c>
      <c r="W156" s="4">
        <v>60</v>
      </c>
      <c r="X156" s="4">
        <v>5000</v>
      </c>
      <c r="Y156" s="4">
        <v>66</v>
      </c>
      <c r="Z156" s="4">
        <v>5000</v>
      </c>
      <c r="AA156" s="4">
        <v>72</v>
      </c>
      <c r="AB156" s="4">
        <v>5000</v>
      </c>
      <c r="AC156" s="4">
        <v>79</v>
      </c>
      <c r="AD156" s="4">
        <v>5000</v>
      </c>
      <c r="AE156" s="4">
        <v>86</v>
      </c>
      <c r="AF156" s="4">
        <v>5000</v>
      </c>
      <c r="AG156" s="4">
        <v>94</v>
      </c>
      <c r="AH156" s="4">
        <v>5000</v>
      </c>
      <c r="AI156" s="4">
        <v>5000</v>
      </c>
      <c r="AJ156" s="4">
        <v>5000</v>
      </c>
      <c r="AK156" s="4">
        <v>113</v>
      </c>
      <c r="AL156" s="4">
        <v>5000</v>
      </c>
      <c r="AM156" s="4">
        <v>124</v>
      </c>
      <c r="AN156" s="4">
        <v>5000</v>
      </c>
      <c r="AO156" s="4">
        <v>136</v>
      </c>
      <c r="AP156" s="4">
        <v>5000</v>
      </c>
      <c r="AQ156" s="4">
        <v>60</v>
      </c>
      <c r="AR156" s="4"/>
      <c r="AS156" s="4">
        <v>3</v>
      </c>
      <c r="AT156" s="4">
        <v>0</v>
      </c>
      <c r="AU156" s="4">
        <v>0</v>
      </c>
    </row>
    <row r="157" spans="1:47">
      <c r="A157" s="1">
        <v>48</v>
      </c>
      <c r="B157" s="4">
        <v>50</v>
      </c>
      <c r="C157" s="4" t="s">
        <v>91</v>
      </c>
      <c r="D157" s="4">
        <v>4</v>
      </c>
      <c r="E157" s="4">
        <v>35</v>
      </c>
      <c r="F157" s="4">
        <v>8</v>
      </c>
      <c r="G157" s="4">
        <v>1</v>
      </c>
      <c r="H157" s="4">
        <v>1</v>
      </c>
      <c r="I157" s="4">
        <v>0</v>
      </c>
      <c r="J157" s="4">
        <v>0</v>
      </c>
      <c r="K157" s="4">
        <v>0</v>
      </c>
      <c r="L157" s="4">
        <v>2</v>
      </c>
      <c r="M157" s="4">
        <v>36</v>
      </c>
      <c r="N157" s="4">
        <v>2000</v>
      </c>
      <c r="O157" s="4">
        <v>39</v>
      </c>
      <c r="P157" s="4">
        <v>3000</v>
      </c>
      <c r="Q157" s="4">
        <v>42</v>
      </c>
      <c r="R157" s="4">
        <v>4000</v>
      </c>
      <c r="S157" s="4">
        <v>50</v>
      </c>
      <c r="T157" s="4">
        <v>5000</v>
      </c>
      <c r="U157" s="4">
        <v>55</v>
      </c>
      <c r="V157" s="4">
        <v>5000</v>
      </c>
      <c r="W157" s="4">
        <v>60</v>
      </c>
      <c r="X157" s="4">
        <v>5000</v>
      </c>
      <c r="Y157" s="4">
        <v>66</v>
      </c>
      <c r="Z157" s="4">
        <v>5000</v>
      </c>
      <c r="AA157" s="4">
        <v>72</v>
      </c>
      <c r="AB157" s="4">
        <v>5000</v>
      </c>
      <c r="AC157" s="4">
        <v>79</v>
      </c>
      <c r="AD157" s="4">
        <v>5000</v>
      </c>
      <c r="AE157" s="4">
        <v>86</v>
      </c>
      <c r="AF157" s="4">
        <v>5000</v>
      </c>
      <c r="AG157" s="4">
        <v>94</v>
      </c>
      <c r="AH157" s="4">
        <v>5000</v>
      </c>
      <c r="AI157" s="4">
        <v>5000</v>
      </c>
      <c r="AJ157" s="4">
        <v>5000</v>
      </c>
      <c r="AK157" s="4">
        <v>113</v>
      </c>
      <c r="AL157" s="4">
        <v>5000</v>
      </c>
      <c r="AM157" s="4">
        <v>124</v>
      </c>
      <c r="AN157" s="4">
        <v>5000</v>
      </c>
      <c r="AO157" s="4">
        <v>136</v>
      </c>
      <c r="AP157" s="4">
        <v>5000</v>
      </c>
      <c r="AQ157" s="4">
        <v>30</v>
      </c>
      <c r="AR157" s="4"/>
      <c r="AS157" s="4">
        <v>3</v>
      </c>
      <c r="AT157" s="4">
        <v>0</v>
      </c>
      <c r="AU157" s="4">
        <v>0</v>
      </c>
    </row>
    <row r="158" spans="1:47">
      <c r="A158" s="1">
        <v>39</v>
      </c>
      <c r="B158" s="4">
        <v>41</v>
      </c>
      <c r="C158" s="4" t="s">
        <v>84</v>
      </c>
      <c r="D158" s="4">
        <v>4</v>
      </c>
      <c r="E158" s="4">
        <v>43</v>
      </c>
      <c r="F158" s="4">
        <v>8</v>
      </c>
      <c r="G158" s="4">
        <v>1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38</v>
      </c>
      <c r="N158" s="4">
        <v>2000</v>
      </c>
      <c r="O158" s="4">
        <v>41</v>
      </c>
      <c r="P158" s="4">
        <v>3000</v>
      </c>
      <c r="Q158" s="4">
        <v>44</v>
      </c>
      <c r="R158" s="4">
        <v>4000</v>
      </c>
      <c r="S158" s="4">
        <v>50</v>
      </c>
      <c r="T158" s="4">
        <v>5000</v>
      </c>
      <c r="U158" s="4">
        <v>55</v>
      </c>
      <c r="V158" s="4">
        <v>5000</v>
      </c>
      <c r="W158" s="4">
        <v>60</v>
      </c>
      <c r="X158" s="4">
        <v>5000</v>
      </c>
      <c r="Y158" s="4">
        <v>66</v>
      </c>
      <c r="Z158" s="4">
        <v>5000</v>
      </c>
      <c r="AA158" s="4">
        <v>72</v>
      </c>
      <c r="AB158" s="4">
        <v>5000</v>
      </c>
      <c r="AC158" s="4">
        <v>79</v>
      </c>
      <c r="AD158" s="4">
        <v>5000</v>
      </c>
      <c r="AE158" s="4">
        <v>86</v>
      </c>
      <c r="AF158" s="4">
        <v>5000</v>
      </c>
      <c r="AG158" s="4">
        <v>94</v>
      </c>
      <c r="AH158" s="4">
        <v>5000</v>
      </c>
      <c r="AI158" s="4">
        <v>5000</v>
      </c>
      <c r="AJ158" s="4">
        <v>5000</v>
      </c>
      <c r="AK158" s="4">
        <v>113</v>
      </c>
      <c r="AL158" s="4">
        <v>5000</v>
      </c>
      <c r="AM158" s="4">
        <v>124</v>
      </c>
      <c r="AN158" s="4">
        <v>5000</v>
      </c>
      <c r="AO158" s="4">
        <v>136</v>
      </c>
      <c r="AP158" s="4">
        <v>5000</v>
      </c>
      <c r="AQ158" s="4">
        <v>0</v>
      </c>
      <c r="AR158" s="4"/>
      <c r="AS158" s="4">
        <v>3</v>
      </c>
      <c r="AT158" s="4">
        <v>0</v>
      </c>
      <c r="AU158" s="4">
        <v>0</v>
      </c>
    </row>
    <row r="159" spans="1:47">
      <c r="A159" s="1">
        <v>43</v>
      </c>
      <c r="B159" s="4">
        <v>45</v>
      </c>
      <c r="C159" s="4" t="s">
        <v>87</v>
      </c>
      <c r="D159" s="4">
        <v>2</v>
      </c>
      <c r="E159" s="4">
        <v>34</v>
      </c>
      <c r="F159" s="4">
        <v>12</v>
      </c>
      <c r="G159" s="4">
        <v>12</v>
      </c>
      <c r="H159" s="4">
        <v>12</v>
      </c>
      <c r="I159" s="4">
        <v>30</v>
      </c>
      <c r="J159" s="4">
        <v>24</v>
      </c>
      <c r="K159" s="4">
        <v>24</v>
      </c>
      <c r="L159" s="4">
        <v>1</v>
      </c>
      <c r="M159" s="4">
        <v>38</v>
      </c>
      <c r="N159" s="4">
        <v>2000</v>
      </c>
      <c r="O159" s="4">
        <v>41</v>
      </c>
      <c r="P159" s="4">
        <v>3000</v>
      </c>
      <c r="Q159" s="4">
        <v>44</v>
      </c>
      <c r="R159" s="4">
        <v>4000</v>
      </c>
      <c r="S159" s="4">
        <v>50</v>
      </c>
      <c r="T159" s="4">
        <v>5000</v>
      </c>
      <c r="U159" s="4">
        <v>55</v>
      </c>
      <c r="V159" s="4">
        <v>5000</v>
      </c>
      <c r="W159" s="4">
        <v>60</v>
      </c>
      <c r="X159" s="4">
        <v>5000</v>
      </c>
      <c r="Y159" s="4">
        <v>66</v>
      </c>
      <c r="Z159" s="4">
        <v>5000</v>
      </c>
      <c r="AA159" s="4">
        <v>72</v>
      </c>
      <c r="AB159" s="4">
        <v>5000</v>
      </c>
      <c r="AC159" s="4">
        <v>79</v>
      </c>
      <c r="AD159" s="4">
        <v>5000</v>
      </c>
      <c r="AE159" s="4">
        <v>86</v>
      </c>
      <c r="AF159" s="4">
        <v>5000</v>
      </c>
      <c r="AG159" s="4">
        <v>94</v>
      </c>
      <c r="AH159" s="4">
        <v>5000</v>
      </c>
      <c r="AI159" s="4">
        <v>5000</v>
      </c>
      <c r="AJ159" s="4">
        <v>5000</v>
      </c>
      <c r="AK159" s="4">
        <v>113</v>
      </c>
      <c r="AL159" s="4">
        <v>5000</v>
      </c>
      <c r="AM159" s="4">
        <v>124</v>
      </c>
      <c r="AN159" s="4">
        <v>5000</v>
      </c>
      <c r="AO159" s="4">
        <v>136</v>
      </c>
      <c r="AP159" s="4">
        <v>5000</v>
      </c>
      <c r="AQ159" s="4">
        <v>30</v>
      </c>
      <c r="AR159" s="4"/>
      <c r="AS159" s="4">
        <v>3</v>
      </c>
      <c r="AT159" s="4">
        <v>0</v>
      </c>
      <c r="AU159" s="4">
        <v>0</v>
      </c>
    </row>
    <row r="160" spans="1:47">
      <c r="A160" s="1">
        <v>58</v>
      </c>
      <c r="B160" s="4">
        <v>69</v>
      </c>
      <c r="C160" s="4" t="s">
        <v>100</v>
      </c>
      <c r="D160" s="4">
        <v>10</v>
      </c>
      <c r="E160" s="4">
        <v>14</v>
      </c>
      <c r="F160" s="4">
        <v>10</v>
      </c>
      <c r="G160" s="4">
        <v>0</v>
      </c>
      <c r="H160" s="4">
        <v>0</v>
      </c>
      <c r="I160" s="4">
        <v>5</v>
      </c>
      <c r="J160" s="4">
        <v>0</v>
      </c>
      <c r="K160" s="4">
        <v>0</v>
      </c>
      <c r="L160" s="4">
        <v>2</v>
      </c>
      <c r="M160" s="4">
        <v>38</v>
      </c>
      <c r="N160" s="4">
        <v>2000</v>
      </c>
      <c r="O160" s="4">
        <v>40</v>
      </c>
      <c r="P160" s="4">
        <v>3000</v>
      </c>
      <c r="Q160" s="4">
        <v>42</v>
      </c>
      <c r="R160" s="4">
        <v>4000</v>
      </c>
      <c r="S160" s="4">
        <v>35</v>
      </c>
      <c r="T160" s="4">
        <v>5000</v>
      </c>
      <c r="U160" s="4">
        <v>38</v>
      </c>
      <c r="V160" s="4">
        <v>5000</v>
      </c>
      <c r="W160" s="4">
        <v>41</v>
      </c>
      <c r="X160" s="4">
        <v>5000</v>
      </c>
      <c r="Y160" s="4">
        <v>45</v>
      </c>
      <c r="Z160" s="4">
        <v>5000</v>
      </c>
      <c r="AA160" s="4">
        <v>49</v>
      </c>
      <c r="AB160" s="4">
        <v>5000</v>
      </c>
      <c r="AC160" s="4">
        <v>53</v>
      </c>
      <c r="AD160" s="4">
        <v>5000</v>
      </c>
      <c r="AE160" s="4">
        <v>58</v>
      </c>
      <c r="AF160" s="4">
        <v>5000</v>
      </c>
      <c r="AG160" s="4">
        <v>63</v>
      </c>
      <c r="AH160" s="4">
        <v>5000</v>
      </c>
      <c r="AI160" s="4">
        <v>5000</v>
      </c>
      <c r="AJ160" s="4">
        <v>5000</v>
      </c>
      <c r="AK160" s="4">
        <v>75</v>
      </c>
      <c r="AL160" s="4">
        <v>5000</v>
      </c>
      <c r="AM160" s="4">
        <v>82</v>
      </c>
      <c r="AN160" s="4">
        <v>5000</v>
      </c>
      <c r="AO160" s="4">
        <v>90</v>
      </c>
      <c r="AP160" s="4">
        <v>5000</v>
      </c>
      <c r="AQ160" s="4">
        <v>50</v>
      </c>
      <c r="AR160" s="4"/>
      <c r="AS160" s="4">
        <v>3</v>
      </c>
      <c r="AT160" s="4">
        <v>0</v>
      </c>
      <c r="AU160" s="4">
        <v>0</v>
      </c>
    </row>
    <row r="161" spans="1:47">
      <c r="A161" s="1">
        <v>35</v>
      </c>
      <c r="B161" s="4">
        <v>36</v>
      </c>
      <c r="C161" s="4" t="s">
        <v>80</v>
      </c>
      <c r="D161" s="4">
        <v>1</v>
      </c>
      <c r="E161" s="4">
        <v>1</v>
      </c>
      <c r="F161" s="4">
        <v>4</v>
      </c>
      <c r="G161" s="4">
        <v>8</v>
      </c>
      <c r="H161" s="4">
        <v>8</v>
      </c>
      <c r="I161" s="4">
        <v>1</v>
      </c>
      <c r="J161" s="4">
        <v>2</v>
      </c>
      <c r="K161" s="4">
        <v>2</v>
      </c>
      <c r="L161" s="4">
        <v>1</v>
      </c>
      <c r="M161" s="4">
        <v>40</v>
      </c>
      <c r="N161" s="4">
        <v>2000</v>
      </c>
      <c r="O161" s="4">
        <v>42</v>
      </c>
      <c r="P161" s="4">
        <v>3000</v>
      </c>
      <c r="Q161" s="4">
        <v>44</v>
      </c>
      <c r="R161" s="4">
        <v>4000</v>
      </c>
      <c r="S161" s="4">
        <v>60</v>
      </c>
      <c r="T161" s="4">
        <v>5000</v>
      </c>
      <c r="U161" s="4">
        <v>20</v>
      </c>
      <c r="V161" s="4">
        <v>5000</v>
      </c>
      <c r="W161" s="4">
        <v>20</v>
      </c>
      <c r="X161" s="4">
        <v>5000</v>
      </c>
      <c r="Y161" s="4">
        <v>20</v>
      </c>
      <c r="Z161" s="4">
        <v>5000</v>
      </c>
      <c r="AA161" s="4">
        <v>20</v>
      </c>
      <c r="AB161" s="4">
        <v>5000</v>
      </c>
      <c r="AC161" s="4">
        <v>20</v>
      </c>
      <c r="AD161" s="4">
        <v>5000</v>
      </c>
      <c r="AE161" s="4">
        <v>20</v>
      </c>
      <c r="AF161" s="4">
        <v>5000</v>
      </c>
      <c r="AG161" s="4">
        <v>20</v>
      </c>
      <c r="AH161" s="4">
        <v>5000</v>
      </c>
      <c r="AI161" s="4">
        <v>5000</v>
      </c>
      <c r="AJ161" s="4">
        <v>5000</v>
      </c>
      <c r="AK161" s="4">
        <v>20</v>
      </c>
      <c r="AL161" s="4">
        <v>5000</v>
      </c>
      <c r="AM161" s="4">
        <v>20</v>
      </c>
      <c r="AN161" s="4">
        <v>5000</v>
      </c>
      <c r="AO161" s="4">
        <v>20</v>
      </c>
      <c r="AP161" s="4">
        <v>5000</v>
      </c>
      <c r="AQ161" s="4">
        <v>20</v>
      </c>
      <c r="AR161" s="4"/>
      <c r="AS161" s="4">
        <v>3</v>
      </c>
      <c r="AT161" s="4">
        <v>0</v>
      </c>
      <c r="AU161" s="4">
        <v>0</v>
      </c>
    </row>
    <row r="162" spans="1:47" hidden="1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>
        <v>69</v>
      </c>
      <c r="T162">
        <v>5000</v>
      </c>
      <c r="U162">
        <v>75</v>
      </c>
      <c r="V162">
        <v>5000</v>
      </c>
      <c r="W162">
        <v>82</v>
      </c>
      <c r="X162">
        <v>5000</v>
      </c>
      <c r="Y162">
        <v>90</v>
      </c>
      <c r="Z162">
        <v>5000</v>
      </c>
      <c r="AA162">
        <v>99</v>
      </c>
      <c r="AB162">
        <v>5000</v>
      </c>
      <c r="AC162">
        <v>108</v>
      </c>
      <c r="AD162">
        <v>5000</v>
      </c>
      <c r="AE162">
        <v>118</v>
      </c>
      <c r="AF162">
        <v>5000</v>
      </c>
      <c r="AG162">
        <v>129</v>
      </c>
      <c r="AH162">
        <v>5000</v>
      </c>
      <c r="AI162">
        <v>5000</v>
      </c>
      <c r="AJ162">
        <v>5000</v>
      </c>
      <c r="AK162">
        <v>155</v>
      </c>
      <c r="AL162">
        <v>5000</v>
      </c>
      <c r="AM162">
        <v>170</v>
      </c>
      <c r="AN162">
        <v>5000</v>
      </c>
      <c r="AO162">
        <v>187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 hidden="1">
      <c r="A163" s="1">
        <v>173</v>
      </c>
      <c r="B163">
        <v>26</v>
      </c>
      <c r="C163" t="s">
        <v>213</v>
      </c>
      <c r="D163">
        <v>0</v>
      </c>
      <c r="E163">
        <v>153</v>
      </c>
      <c r="F163">
        <v>0</v>
      </c>
      <c r="G163">
        <v>0</v>
      </c>
      <c r="H163">
        <v>0</v>
      </c>
      <c r="I163">
        <v>7</v>
      </c>
      <c r="J163">
        <v>0</v>
      </c>
      <c r="K163">
        <v>0</v>
      </c>
      <c r="L163">
        <v>0</v>
      </c>
      <c r="M163">
        <v>38</v>
      </c>
      <c r="N163">
        <v>2000</v>
      </c>
      <c r="O163">
        <v>50</v>
      </c>
      <c r="P163">
        <v>3000</v>
      </c>
      <c r="Q163">
        <v>63</v>
      </c>
      <c r="R163">
        <v>4000</v>
      </c>
      <c r="S163">
        <v>69</v>
      </c>
      <c r="T163">
        <v>5000</v>
      </c>
      <c r="U163">
        <v>75</v>
      </c>
      <c r="V163">
        <v>5000</v>
      </c>
      <c r="W163">
        <v>82</v>
      </c>
      <c r="X163">
        <v>5000</v>
      </c>
      <c r="Y163">
        <v>90</v>
      </c>
      <c r="Z163">
        <v>5000</v>
      </c>
      <c r="AA163">
        <v>99</v>
      </c>
      <c r="AB163">
        <v>5000</v>
      </c>
      <c r="AC163">
        <v>108</v>
      </c>
      <c r="AD163">
        <v>5000</v>
      </c>
      <c r="AE163">
        <v>118</v>
      </c>
      <c r="AF163">
        <v>5000</v>
      </c>
      <c r="AG163">
        <v>129</v>
      </c>
      <c r="AH163">
        <v>5000</v>
      </c>
      <c r="AI163">
        <v>5000</v>
      </c>
      <c r="AJ163">
        <v>5000</v>
      </c>
      <c r="AK163">
        <v>155</v>
      </c>
      <c r="AL163">
        <v>5000</v>
      </c>
      <c r="AM163">
        <v>170</v>
      </c>
      <c r="AN163">
        <v>5000</v>
      </c>
      <c r="AO163">
        <v>187</v>
      </c>
      <c r="AP163">
        <v>5000</v>
      </c>
      <c r="AQ163">
        <v>0</v>
      </c>
      <c r="AR163" t="s">
        <v>200</v>
      </c>
      <c r="AS163">
        <v>3</v>
      </c>
      <c r="AT163">
        <v>0</v>
      </c>
      <c r="AU163">
        <v>0</v>
      </c>
    </row>
    <row r="164" spans="1:47" hidden="1">
      <c r="A164" s="1">
        <v>202</v>
      </c>
      <c r="B164">
        <v>22</v>
      </c>
      <c r="C164" t="s">
        <v>243</v>
      </c>
      <c r="D164">
        <v>4</v>
      </c>
      <c r="E164">
        <v>195</v>
      </c>
      <c r="F164">
        <v>20</v>
      </c>
      <c r="G164">
        <v>3</v>
      </c>
      <c r="H164">
        <v>3</v>
      </c>
      <c r="I164">
        <v>25</v>
      </c>
      <c r="J164">
        <v>10</v>
      </c>
      <c r="K164">
        <v>10</v>
      </c>
      <c r="L164">
        <v>99</v>
      </c>
      <c r="M164">
        <v>39</v>
      </c>
      <c r="N164">
        <v>2000</v>
      </c>
      <c r="O164">
        <v>48</v>
      </c>
      <c r="P164">
        <v>3000</v>
      </c>
      <c r="Q164">
        <v>59</v>
      </c>
      <c r="R164">
        <v>4000</v>
      </c>
      <c r="S164">
        <v>64</v>
      </c>
      <c r="T164">
        <v>5000</v>
      </c>
      <c r="U164">
        <v>70</v>
      </c>
      <c r="V164">
        <v>5000</v>
      </c>
      <c r="W164">
        <v>77</v>
      </c>
      <c r="X164">
        <v>5000</v>
      </c>
      <c r="Y164">
        <v>84</v>
      </c>
      <c r="Z164">
        <v>5000</v>
      </c>
      <c r="AA164">
        <v>92</v>
      </c>
      <c r="AB164">
        <v>5000</v>
      </c>
      <c r="AC164">
        <v>101</v>
      </c>
      <c r="AD164">
        <v>5000</v>
      </c>
      <c r="AE164">
        <v>111</v>
      </c>
      <c r="AF164">
        <v>5000</v>
      </c>
      <c r="AG164">
        <v>122</v>
      </c>
      <c r="AH164">
        <v>5000</v>
      </c>
      <c r="AI164">
        <v>5000</v>
      </c>
      <c r="AJ164">
        <v>5000</v>
      </c>
      <c r="AK164">
        <v>147</v>
      </c>
      <c r="AL164">
        <v>5000</v>
      </c>
      <c r="AM164">
        <v>161</v>
      </c>
      <c r="AN164">
        <v>5000</v>
      </c>
      <c r="AO164">
        <v>177</v>
      </c>
      <c r="AP164">
        <v>5000</v>
      </c>
      <c r="AQ164">
        <v>120</v>
      </c>
      <c r="AR164" t="s">
        <v>234</v>
      </c>
      <c r="AS164">
        <v>3</v>
      </c>
      <c r="AT164">
        <v>0</v>
      </c>
      <c r="AU164">
        <v>0</v>
      </c>
    </row>
    <row r="165" spans="1:47">
      <c r="A165" s="1">
        <v>40</v>
      </c>
      <c r="B165" s="4">
        <v>42</v>
      </c>
      <c r="C165" s="4" t="s">
        <v>85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3</v>
      </c>
      <c r="J165" s="4">
        <v>0</v>
      </c>
      <c r="K165" s="4">
        <v>0</v>
      </c>
      <c r="L165" s="4">
        <v>0</v>
      </c>
      <c r="M165" s="4">
        <v>40</v>
      </c>
      <c r="N165" s="4">
        <v>2000</v>
      </c>
      <c r="O165" s="4">
        <v>42</v>
      </c>
      <c r="P165" s="4">
        <v>3000</v>
      </c>
      <c r="Q165" s="4">
        <v>44</v>
      </c>
      <c r="R165" s="4">
        <v>4000</v>
      </c>
      <c r="S165" s="4">
        <v>50</v>
      </c>
      <c r="T165" s="4">
        <v>5000</v>
      </c>
      <c r="U165" s="4">
        <v>55</v>
      </c>
      <c r="V165" s="4">
        <v>5000</v>
      </c>
      <c r="W165" s="4">
        <v>60</v>
      </c>
      <c r="X165" s="4">
        <v>5000</v>
      </c>
      <c r="Y165" s="4">
        <v>66</v>
      </c>
      <c r="Z165" s="4">
        <v>5000</v>
      </c>
      <c r="AA165" s="4">
        <v>72</v>
      </c>
      <c r="AB165" s="4">
        <v>5000</v>
      </c>
      <c r="AC165" s="4">
        <v>79</v>
      </c>
      <c r="AD165" s="4">
        <v>5000</v>
      </c>
      <c r="AE165" s="4">
        <v>86</v>
      </c>
      <c r="AF165" s="4">
        <v>5000</v>
      </c>
      <c r="AG165" s="4">
        <v>94</v>
      </c>
      <c r="AH165" s="4">
        <v>5000</v>
      </c>
      <c r="AI165" s="4">
        <v>5000</v>
      </c>
      <c r="AJ165" s="4">
        <v>5000</v>
      </c>
      <c r="AK165" s="4">
        <v>113</v>
      </c>
      <c r="AL165" s="4">
        <v>5000</v>
      </c>
      <c r="AM165" s="4">
        <v>124</v>
      </c>
      <c r="AN165" s="4">
        <v>5000</v>
      </c>
      <c r="AO165" s="4">
        <v>136</v>
      </c>
      <c r="AP165" s="4">
        <v>5000</v>
      </c>
      <c r="AQ165" s="4">
        <v>0</v>
      </c>
      <c r="AR165" s="4"/>
      <c r="AS165" s="4">
        <v>3</v>
      </c>
      <c r="AT165" s="4">
        <v>0</v>
      </c>
      <c r="AU165" s="4">
        <v>0</v>
      </c>
    </row>
    <row r="166" spans="1:47">
      <c r="A166" s="1">
        <v>44</v>
      </c>
      <c r="B166" s="4">
        <v>46</v>
      </c>
      <c r="C166" s="4" t="s">
        <v>677</v>
      </c>
      <c r="D166" s="4">
        <v>9</v>
      </c>
      <c r="E166" s="4">
        <v>67</v>
      </c>
      <c r="F166" s="4">
        <v>12</v>
      </c>
      <c r="G166" s="4">
        <v>10</v>
      </c>
      <c r="H166" s="4">
        <v>10</v>
      </c>
      <c r="I166" s="4">
        <v>30</v>
      </c>
      <c r="J166" s="4">
        <v>4</v>
      </c>
      <c r="K166" s="4">
        <v>4</v>
      </c>
      <c r="L166" s="4">
        <v>2</v>
      </c>
      <c r="M166" s="4">
        <v>40</v>
      </c>
      <c r="N166" s="4">
        <v>2000</v>
      </c>
      <c r="O166" s="4">
        <v>42</v>
      </c>
      <c r="P166" s="4">
        <v>3000</v>
      </c>
      <c r="Q166" s="4">
        <v>45</v>
      </c>
      <c r="R166" s="4">
        <v>4000</v>
      </c>
      <c r="S166" s="4">
        <v>50</v>
      </c>
      <c r="T166" s="4">
        <v>5000</v>
      </c>
      <c r="U166" s="4">
        <v>55</v>
      </c>
      <c r="V166" s="4">
        <v>5000</v>
      </c>
      <c r="W166" s="4">
        <v>60</v>
      </c>
      <c r="X166" s="4">
        <v>5000</v>
      </c>
      <c r="Y166" s="4">
        <v>66</v>
      </c>
      <c r="Z166" s="4">
        <v>5000</v>
      </c>
      <c r="AA166" s="4">
        <v>72</v>
      </c>
      <c r="AB166" s="4">
        <v>5000</v>
      </c>
      <c r="AC166" s="4">
        <v>79</v>
      </c>
      <c r="AD166" s="4">
        <v>5000</v>
      </c>
      <c r="AE166" s="4">
        <v>86</v>
      </c>
      <c r="AF166" s="4">
        <v>5000</v>
      </c>
      <c r="AG166" s="4">
        <v>94</v>
      </c>
      <c r="AH166" s="4">
        <v>5000</v>
      </c>
      <c r="AI166" s="4">
        <v>5000</v>
      </c>
      <c r="AJ166" s="4">
        <v>5000</v>
      </c>
      <c r="AK166" s="4">
        <v>113</v>
      </c>
      <c r="AL166" s="4">
        <v>5000</v>
      </c>
      <c r="AM166" s="4">
        <v>124</v>
      </c>
      <c r="AN166" s="4">
        <v>5000</v>
      </c>
      <c r="AO166" s="4">
        <v>136</v>
      </c>
      <c r="AP166" s="4">
        <v>5000</v>
      </c>
      <c r="AQ166" s="4">
        <v>40</v>
      </c>
      <c r="AR166" s="4"/>
      <c r="AS166" s="4">
        <v>3</v>
      </c>
      <c r="AT166" s="4">
        <v>0</v>
      </c>
      <c r="AU166" s="4">
        <v>0</v>
      </c>
    </row>
    <row r="167" spans="1:47">
      <c r="A167" s="1">
        <v>47</v>
      </c>
      <c r="B167" s="4">
        <v>49</v>
      </c>
      <c r="C167" s="4" t="s">
        <v>90</v>
      </c>
      <c r="D167" s="4">
        <v>2</v>
      </c>
      <c r="E167" s="4">
        <v>40</v>
      </c>
      <c r="F167" s="4">
        <v>4</v>
      </c>
      <c r="G167" s="4">
        <v>4</v>
      </c>
      <c r="H167" s="4">
        <v>0</v>
      </c>
      <c r="I167" s="4">
        <v>0</v>
      </c>
      <c r="J167" s="4">
        <v>0</v>
      </c>
      <c r="K167" s="4">
        <v>0</v>
      </c>
      <c r="L167" s="4">
        <v>2</v>
      </c>
      <c r="M167" s="4">
        <v>40</v>
      </c>
      <c r="N167" s="4">
        <v>2000</v>
      </c>
      <c r="O167" s="4">
        <v>42</v>
      </c>
      <c r="P167" s="4">
        <v>3000</v>
      </c>
      <c r="Q167" s="4">
        <v>45</v>
      </c>
      <c r="R167" s="4">
        <v>4000</v>
      </c>
      <c r="S167" s="4">
        <v>50</v>
      </c>
      <c r="T167" s="4">
        <v>5000</v>
      </c>
      <c r="U167" s="4">
        <v>55</v>
      </c>
      <c r="V167" s="4">
        <v>5000</v>
      </c>
      <c r="W167" s="4">
        <v>60</v>
      </c>
      <c r="X167" s="4">
        <v>5000</v>
      </c>
      <c r="Y167" s="4">
        <v>66</v>
      </c>
      <c r="Z167" s="4">
        <v>5000</v>
      </c>
      <c r="AA167" s="4">
        <v>72</v>
      </c>
      <c r="AB167" s="4">
        <v>5000</v>
      </c>
      <c r="AC167" s="4">
        <v>79</v>
      </c>
      <c r="AD167" s="4">
        <v>5000</v>
      </c>
      <c r="AE167" s="4">
        <v>86</v>
      </c>
      <c r="AF167" s="4">
        <v>5000</v>
      </c>
      <c r="AG167" s="4">
        <v>94</v>
      </c>
      <c r="AH167" s="4">
        <v>5000</v>
      </c>
      <c r="AI167" s="4">
        <v>5000</v>
      </c>
      <c r="AJ167" s="4">
        <v>5000</v>
      </c>
      <c r="AK167" s="4">
        <v>113</v>
      </c>
      <c r="AL167" s="4">
        <v>5000</v>
      </c>
      <c r="AM167" s="4">
        <v>124</v>
      </c>
      <c r="AN167" s="4">
        <v>5000</v>
      </c>
      <c r="AO167" s="4">
        <v>136</v>
      </c>
      <c r="AP167" s="4">
        <v>5000</v>
      </c>
      <c r="AQ167" s="4">
        <v>40</v>
      </c>
      <c r="AR167" s="4"/>
      <c r="AS167" s="4">
        <v>3</v>
      </c>
      <c r="AT167" s="4">
        <v>0</v>
      </c>
      <c r="AU167" s="4">
        <v>0</v>
      </c>
    </row>
    <row r="168" spans="1:47">
      <c r="A168" s="1">
        <v>50</v>
      </c>
      <c r="B168" s="4">
        <v>52</v>
      </c>
      <c r="C168" s="4" t="s">
        <v>92</v>
      </c>
      <c r="D168" s="4">
        <v>2</v>
      </c>
      <c r="E168" s="4">
        <v>52</v>
      </c>
      <c r="F168" s="4">
        <v>12</v>
      </c>
      <c r="G168" s="4">
        <v>12</v>
      </c>
      <c r="H168" s="4">
        <v>12</v>
      </c>
      <c r="I168" s="4">
        <v>20</v>
      </c>
      <c r="J168" s="4">
        <v>14</v>
      </c>
      <c r="K168" s="4">
        <v>14</v>
      </c>
      <c r="L168" s="4">
        <v>2</v>
      </c>
      <c r="M168" s="4">
        <v>40</v>
      </c>
      <c r="N168" s="4">
        <v>2000</v>
      </c>
      <c r="O168" s="4">
        <v>42</v>
      </c>
      <c r="P168" s="4">
        <v>3000</v>
      </c>
      <c r="Q168" s="4">
        <v>44</v>
      </c>
      <c r="R168" s="4">
        <v>4000</v>
      </c>
      <c r="S168" s="4">
        <v>94</v>
      </c>
      <c r="T168" s="4">
        <v>5000</v>
      </c>
      <c r="U168" s="4">
        <v>103</v>
      </c>
      <c r="V168" s="4">
        <v>5000</v>
      </c>
      <c r="W168" s="4">
        <v>113</v>
      </c>
      <c r="X168" s="4">
        <v>5000</v>
      </c>
      <c r="Y168" s="4">
        <v>124</v>
      </c>
      <c r="Z168" s="4">
        <v>5000</v>
      </c>
      <c r="AA168" s="4">
        <v>136</v>
      </c>
      <c r="AB168" s="4">
        <v>5000</v>
      </c>
      <c r="AC168" s="4">
        <v>149</v>
      </c>
      <c r="AD168" s="4">
        <v>5000</v>
      </c>
      <c r="AE168" s="4">
        <v>163</v>
      </c>
      <c r="AF168" s="4">
        <v>5000</v>
      </c>
      <c r="AG168" s="4">
        <v>179</v>
      </c>
      <c r="AH168" s="4">
        <v>5000</v>
      </c>
      <c r="AI168" s="4">
        <v>5000</v>
      </c>
      <c r="AJ168" s="4">
        <v>5000</v>
      </c>
      <c r="AK168" s="4">
        <v>215</v>
      </c>
      <c r="AL168" s="4">
        <v>5000</v>
      </c>
      <c r="AM168" s="4">
        <v>236</v>
      </c>
      <c r="AN168" s="4">
        <v>5000</v>
      </c>
      <c r="AO168" s="4">
        <v>259</v>
      </c>
      <c r="AP168" s="4">
        <v>5000</v>
      </c>
      <c r="AQ168" s="4">
        <v>30</v>
      </c>
      <c r="AR168" s="4"/>
      <c r="AS168" s="4">
        <v>3</v>
      </c>
      <c r="AT168" s="4">
        <v>0</v>
      </c>
      <c r="AU168" s="4">
        <v>0</v>
      </c>
    </row>
    <row r="169" spans="1:47">
      <c r="A169" s="1">
        <v>51</v>
      </c>
      <c r="B169" s="4">
        <v>55</v>
      </c>
      <c r="C169" s="4" t="s">
        <v>93</v>
      </c>
      <c r="D169" s="4">
        <v>4</v>
      </c>
      <c r="E169" s="4">
        <v>41</v>
      </c>
      <c r="F169" s="4">
        <v>32</v>
      </c>
      <c r="G169" s="4">
        <v>0</v>
      </c>
      <c r="H169" s="4">
        <v>0</v>
      </c>
      <c r="I169" s="4">
        <v>8</v>
      </c>
      <c r="J169" s="4">
        <v>0</v>
      </c>
      <c r="K169" s="4">
        <v>0</v>
      </c>
      <c r="L169" s="4">
        <v>2</v>
      </c>
      <c r="M169" s="4">
        <v>40</v>
      </c>
      <c r="N169" s="4">
        <v>2000</v>
      </c>
      <c r="O169" s="4">
        <v>42</v>
      </c>
      <c r="P169" s="4">
        <v>3000</v>
      </c>
      <c r="Q169" s="4">
        <v>45</v>
      </c>
      <c r="R169" s="4">
        <v>4000</v>
      </c>
      <c r="S169" s="4">
        <v>50</v>
      </c>
      <c r="T169" s="4">
        <v>5000</v>
      </c>
      <c r="U169" s="4">
        <v>55</v>
      </c>
      <c r="V169" s="4">
        <v>5000</v>
      </c>
      <c r="W169" s="4">
        <v>60</v>
      </c>
      <c r="X169" s="4">
        <v>5000</v>
      </c>
      <c r="Y169" s="4">
        <v>66</v>
      </c>
      <c r="Z169" s="4">
        <v>5000</v>
      </c>
      <c r="AA169" s="4">
        <v>72</v>
      </c>
      <c r="AB169" s="4">
        <v>5000</v>
      </c>
      <c r="AC169" s="4">
        <v>79</v>
      </c>
      <c r="AD169" s="4">
        <v>5000</v>
      </c>
      <c r="AE169" s="4">
        <v>86</v>
      </c>
      <c r="AF169" s="4">
        <v>5000</v>
      </c>
      <c r="AG169" s="4">
        <v>94</v>
      </c>
      <c r="AH169" s="4">
        <v>5000</v>
      </c>
      <c r="AI169" s="4">
        <v>5000</v>
      </c>
      <c r="AJ169" s="4">
        <v>5000</v>
      </c>
      <c r="AK169" s="4">
        <v>113</v>
      </c>
      <c r="AL169" s="4">
        <v>5000</v>
      </c>
      <c r="AM169" s="4">
        <v>124</v>
      </c>
      <c r="AN169" s="4">
        <v>5000</v>
      </c>
      <c r="AO169" s="4">
        <v>136</v>
      </c>
      <c r="AP169" s="4">
        <v>5000</v>
      </c>
      <c r="AQ169" s="4">
        <v>55</v>
      </c>
      <c r="AR169" s="4"/>
      <c r="AS169" s="4">
        <v>3</v>
      </c>
      <c r="AT169" s="4">
        <v>0</v>
      </c>
      <c r="AU169" s="4">
        <v>0</v>
      </c>
    </row>
    <row r="170" spans="1:47">
      <c r="A170" s="1">
        <v>61</v>
      </c>
      <c r="B170" s="4">
        <v>72</v>
      </c>
      <c r="C170" s="4" t="s">
        <v>103</v>
      </c>
      <c r="D170" s="4">
        <v>4</v>
      </c>
      <c r="E170" s="4">
        <v>19</v>
      </c>
      <c r="F170" s="4">
        <v>3</v>
      </c>
      <c r="G170" s="4">
        <v>3</v>
      </c>
      <c r="H170" s="4">
        <v>3</v>
      </c>
      <c r="I170" s="4">
        <v>3</v>
      </c>
      <c r="J170" s="4">
        <v>0</v>
      </c>
      <c r="K170" s="4">
        <v>0</v>
      </c>
      <c r="L170" s="4">
        <v>99</v>
      </c>
      <c r="M170" s="4">
        <v>40</v>
      </c>
      <c r="N170" s="4">
        <v>2000</v>
      </c>
      <c r="O170" s="4">
        <v>42</v>
      </c>
      <c r="P170" s="4">
        <v>3000</v>
      </c>
      <c r="Q170" s="4">
        <v>45</v>
      </c>
      <c r="R170" s="4">
        <v>4000</v>
      </c>
      <c r="S170" s="4">
        <v>50</v>
      </c>
      <c r="T170" s="4">
        <v>5000</v>
      </c>
      <c r="U170" s="4">
        <v>55</v>
      </c>
      <c r="V170" s="4">
        <v>5000</v>
      </c>
      <c r="W170" s="4">
        <v>60</v>
      </c>
      <c r="X170" s="4">
        <v>5000</v>
      </c>
      <c r="Y170" s="4">
        <v>66</v>
      </c>
      <c r="Z170" s="4">
        <v>5000</v>
      </c>
      <c r="AA170" s="4">
        <v>72</v>
      </c>
      <c r="AB170" s="4">
        <v>5000</v>
      </c>
      <c r="AC170" s="4">
        <v>79</v>
      </c>
      <c r="AD170" s="4">
        <v>5000</v>
      </c>
      <c r="AE170" s="4">
        <v>86</v>
      </c>
      <c r="AF170" s="4">
        <v>5000</v>
      </c>
      <c r="AG170" s="4">
        <v>94</v>
      </c>
      <c r="AH170" s="4">
        <v>5000</v>
      </c>
      <c r="AI170" s="4">
        <v>5000</v>
      </c>
      <c r="AJ170" s="4">
        <v>5000</v>
      </c>
      <c r="AK170" s="4">
        <v>113</v>
      </c>
      <c r="AL170" s="4">
        <v>5000</v>
      </c>
      <c r="AM170" s="4">
        <v>124</v>
      </c>
      <c r="AN170" s="4">
        <v>5000</v>
      </c>
      <c r="AO170" s="4">
        <v>136</v>
      </c>
      <c r="AP170" s="4">
        <v>5000</v>
      </c>
      <c r="AQ170" s="4">
        <v>60</v>
      </c>
      <c r="AR170" s="4"/>
      <c r="AS170" s="4">
        <v>3</v>
      </c>
      <c r="AT170" s="4">
        <v>0</v>
      </c>
      <c r="AU170" s="4">
        <v>0</v>
      </c>
    </row>
    <row r="171" spans="1:47">
      <c r="A171" s="1">
        <v>41</v>
      </c>
      <c r="B171">
        <v>43</v>
      </c>
      <c r="C171" t="s">
        <v>2391</v>
      </c>
      <c r="D171">
        <v>0</v>
      </c>
      <c r="E171">
        <v>38</v>
      </c>
      <c r="F171">
        <v>0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42</v>
      </c>
      <c r="N171">
        <v>2000</v>
      </c>
      <c r="O171">
        <v>44</v>
      </c>
      <c r="P171">
        <v>3000</v>
      </c>
      <c r="Q171">
        <v>46</v>
      </c>
      <c r="R171">
        <v>4000</v>
      </c>
      <c r="S171">
        <v>50</v>
      </c>
      <c r="T171">
        <v>5000</v>
      </c>
      <c r="U171">
        <v>55</v>
      </c>
      <c r="V171">
        <v>5000</v>
      </c>
      <c r="W171">
        <v>60</v>
      </c>
      <c r="X171">
        <v>5000</v>
      </c>
      <c r="Y171">
        <v>66</v>
      </c>
      <c r="Z171">
        <v>5000</v>
      </c>
      <c r="AA171">
        <v>72</v>
      </c>
      <c r="AB171">
        <v>5000</v>
      </c>
      <c r="AC171">
        <v>79</v>
      </c>
      <c r="AD171">
        <v>5000</v>
      </c>
      <c r="AE171">
        <v>86</v>
      </c>
      <c r="AF171">
        <v>5000</v>
      </c>
      <c r="AG171">
        <v>94</v>
      </c>
      <c r="AH171">
        <v>5000</v>
      </c>
      <c r="AI171">
        <v>5000</v>
      </c>
      <c r="AJ171">
        <v>5000</v>
      </c>
      <c r="AK171">
        <v>113</v>
      </c>
      <c r="AL171">
        <v>5000</v>
      </c>
      <c r="AM171">
        <v>124</v>
      </c>
      <c r="AN171">
        <v>5000</v>
      </c>
      <c r="AO171">
        <v>136</v>
      </c>
      <c r="AP171">
        <v>5000</v>
      </c>
      <c r="AQ171">
        <v>0</v>
      </c>
      <c r="AS171">
        <v>3</v>
      </c>
      <c r="AT171">
        <v>0</v>
      </c>
      <c r="AU171">
        <v>0</v>
      </c>
    </row>
    <row r="172" spans="1:47" hidden="1">
      <c r="A172" s="1">
        <v>194</v>
      </c>
      <c r="B172">
        <v>3</v>
      </c>
      <c r="C172" t="s">
        <v>235</v>
      </c>
      <c r="D172">
        <v>0</v>
      </c>
      <c r="E172">
        <v>202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99</v>
      </c>
      <c r="M172">
        <v>40</v>
      </c>
      <c r="N172">
        <v>2000</v>
      </c>
      <c r="O172">
        <v>52</v>
      </c>
      <c r="P172">
        <v>3000</v>
      </c>
      <c r="Q172">
        <v>65</v>
      </c>
      <c r="R172">
        <v>4000</v>
      </c>
      <c r="S172">
        <v>71</v>
      </c>
      <c r="T172">
        <v>5000</v>
      </c>
      <c r="U172">
        <v>78</v>
      </c>
      <c r="V172">
        <v>5000</v>
      </c>
      <c r="W172">
        <v>85</v>
      </c>
      <c r="X172">
        <v>5000</v>
      </c>
      <c r="Y172">
        <v>93</v>
      </c>
      <c r="Z172">
        <v>5000</v>
      </c>
      <c r="AA172">
        <v>102</v>
      </c>
      <c r="AB172">
        <v>5000</v>
      </c>
      <c r="AC172">
        <v>112</v>
      </c>
      <c r="AD172">
        <v>5000</v>
      </c>
      <c r="AE172">
        <v>123</v>
      </c>
      <c r="AF172">
        <v>5000</v>
      </c>
      <c r="AG172">
        <v>135</v>
      </c>
      <c r="AH172">
        <v>5000</v>
      </c>
      <c r="AI172">
        <v>5000</v>
      </c>
      <c r="AJ172">
        <v>5000</v>
      </c>
      <c r="AK172">
        <v>162</v>
      </c>
      <c r="AL172">
        <v>5000</v>
      </c>
      <c r="AM172">
        <v>178</v>
      </c>
      <c r="AN172">
        <v>5000</v>
      </c>
      <c r="AO172">
        <v>195</v>
      </c>
      <c r="AP172">
        <v>5000</v>
      </c>
      <c r="AQ172">
        <v>0</v>
      </c>
      <c r="AR172" t="s">
        <v>234</v>
      </c>
      <c r="AS172">
        <v>3</v>
      </c>
      <c r="AT172">
        <v>0</v>
      </c>
      <c r="AU172">
        <v>0</v>
      </c>
    </row>
    <row r="173" spans="1:47">
      <c r="A173" s="1">
        <v>56</v>
      </c>
      <c r="B173">
        <v>67</v>
      </c>
      <c r="C173" t="s">
        <v>98</v>
      </c>
      <c r="D173">
        <v>4</v>
      </c>
      <c r="E173">
        <v>50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99</v>
      </c>
      <c r="M173">
        <v>42</v>
      </c>
      <c r="N173">
        <v>2000</v>
      </c>
      <c r="O173">
        <v>44</v>
      </c>
      <c r="P173">
        <v>3000</v>
      </c>
      <c r="Q173" s="4">
        <v>46</v>
      </c>
      <c r="R173">
        <v>4000</v>
      </c>
      <c r="S173">
        <v>50</v>
      </c>
      <c r="T173">
        <v>5000</v>
      </c>
      <c r="U173">
        <v>55</v>
      </c>
      <c r="V173">
        <v>5000</v>
      </c>
      <c r="W173">
        <v>60</v>
      </c>
      <c r="X173">
        <v>5000</v>
      </c>
      <c r="Y173">
        <v>66</v>
      </c>
      <c r="Z173">
        <v>5000</v>
      </c>
      <c r="AA173">
        <v>72</v>
      </c>
      <c r="AB173">
        <v>5000</v>
      </c>
      <c r="AC173">
        <v>79</v>
      </c>
      <c r="AD173">
        <v>5000</v>
      </c>
      <c r="AE173">
        <v>86</v>
      </c>
      <c r="AF173">
        <v>5000</v>
      </c>
      <c r="AG173">
        <v>94</v>
      </c>
      <c r="AH173">
        <v>5000</v>
      </c>
      <c r="AI173">
        <v>5000</v>
      </c>
      <c r="AJ173">
        <v>5000</v>
      </c>
      <c r="AK173">
        <v>113</v>
      </c>
      <c r="AL173">
        <v>5000</v>
      </c>
      <c r="AM173">
        <v>124</v>
      </c>
      <c r="AN173">
        <v>5000</v>
      </c>
      <c r="AO173">
        <v>136</v>
      </c>
      <c r="AP173">
        <v>5000</v>
      </c>
      <c r="AQ173">
        <v>60</v>
      </c>
      <c r="AS173">
        <v>3</v>
      </c>
      <c r="AT173">
        <v>0</v>
      </c>
      <c r="AU173">
        <v>0</v>
      </c>
    </row>
    <row r="174" spans="1:47">
      <c r="A174" s="1">
        <v>57</v>
      </c>
      <c r="B174">
        <v>68</v>
      </c>
      <c r="C174" t="s">
        <v>99</v>
      </c>
      <c r="D174">
        <v>4</v>
      </c>
      <c r="E174">
        <v>66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99</v>
      </c>
      <c r="M174">
        <v>42</v>
      </c>
      <c r="N174">
        <v>2000</v>
      </c>
      <c r="O174">
        <v>44</v>
      </c>
      <c r="P174">
        <v>3000</v>
      </c>
      <c r="Q174">
        <v>46</v>
      </c>
      <c r="R174">
        <v>4000</v>
      </c>
      <c r="S174">
        <v>50</v>
      </c>
      <c r="T174">
        <v>5000</v>
      </c>
      <c r="U174">
        <v>55</v>
      </c>
      <c r="V174">
        <v>5000</v>
      </c>
      <c r="W174">
        <v>60</v>
      </c>
      <c r="X174">
        <v>5000</v>
      </c>
      <c r="Y174">
        <v>66</v>
      </c>
      <c r="Z174">
        <v>5000</v>
      </c>
      <c r="AA174">
        <v>72</v>
      </c>
      <c r="AB174">
        <v>5000</v>
      </c>
      <c r="AC174">
        <v>79</v>
      </c>
      <c r="AD174">
        <v>5000</v>
      </c>
      <c r="AE174">
        <v>86</v>
      </c>
      <c r="AF174">
        <v>5000</v>
      </c>
      <c r="AG174">
        <v>94</v>
      </c>
      <c r="AH174">
        <v>5000</v>
      </c>
      <c r="AI174">
        <v>5000</v>
      </c>
      <c r="AJ174">
        <v>5000</v>
      </c>
      <c r="AK174">
        <v>113</v>
      </c>
      <c r="AL174">
        <v>5000</v>
      </c>
      <c r="AM174">
        <v>124</v>
      </c>
      <c r="AN174">
        <v>5000</v>
      </c>
      <c r="AO174">
        <v>136</v>
      </c>
      <c r="AP174">
        <v>5000</v>
      </c>
      <c r="AQ174">
        <v>60</v>
      </c>
      <c r="AS174">
        <v>3</v>
      </c>
      <c r="AT174">
        <v>0</v>
      </c>
      <c r="AU174">
        <v>0</v>
      </c>
    </row>
    <row r="175" spans="1:47">
      <c r="A175" s="1">
        <v>37</v>
      </c>
      <c r="B175">
        <v>39</v>
      </c>
      <c r="C175" t="s">
        <v>82</v>
      </c>
      <c r="D175">
        <v>0</v>
      </c>
      <c r="E175">
        <v>1</v>
      </c>
      <c r="F175">
        <v>4</v>
      </c>
      <c r="G175">
        <v>8</v>
      </c>
      <c r="H175">
        <v>8</v>
      </c>
      <c r="I175">
        <v>1</v>
      </c>
      <c r="J175">
        <v>2</v>
      </c>
      <c r="K175">
        <v>2</v>
      </c>
      <c r="L175">
        <v>0</v>
      </c>
      <c r="M175">
        <v>44</v>
      </c>
      <c r="N175">
        <v>2000</v>
      </c>
      <c r="O175">
        <v>47</v>
      </c>
      <c r="P175">
        <v>3000</v>
      </c>
      <c r="Q175">
        <v>50</v>
      </c>
      <c r="R175">
        <v>4000</v>
      </c>
      <c r="S175">
        <v>50</v>
      </c>
      <c r="T175">
        <v>5000</v>
      </c>
      <c r="U175">
        <v>55</v>
      </c>
      <c r="V175">
        <v>5000</v>
      </c>
      <c r="W175">
        <v>60</v>
      </c>
      <c r="X175">
        <v>5000</v>
      </c>
      <c r="Y175">
        <v>66</v>
      </c>
      <c r="Z175">
        <v>5000</v>
      </c>
      <c r="AA175">
        <v>72</v>
      </c>
      <c r="AB175">
        <v>5000</v>
      </c>
      <c r="AC175">
        <v>79</v>
      </c>
      <c r="AD175">
        <v>5000</v>
      </c>
      <c r="AE175">
        <v>86</v>
      </c>
      <c r="AF175">
        <v>5000</v>
      </c>
      <c r="AG175">
        <v>94</v>
      </c>
      <c r="AH175">
        <v>5000</v>
      </c>
      <c r="AI175">
        <v>5000</v>
      </c>
      <c r="AJ175">
        <v>5000</v>
      </c>
      <c r="AK175">
        <v>113</v>
      </c>
      <c r="AL175">
        <v>5000</v>
      </c>
      <c r="AM175">
        <v>124</v>
      </c>
      <c r="AN175">
        <v>5000</v>
      </c>
      <c r="AO175">
        <v>136</v>
      </c>
      <c r="AP175">
        <v>5000</v>
      </c>
      <c r="AQ175">
        <v>30</v>
      </c>
      <c r="AS175">
        <v>3</v>
      </c>
      <c r="AT175">
        <v>0</v>
      </c>
      <c r="AU175">
        <v>0</v>
      </c>
    </row>
    <row r="176" spans="1:47" hidden="1">
      <c r="A176" s="1">
        <v>123</v>
      </c>
      <c r="B176">
        <v>34</v>
      </c>
      <c r="C176" t="s">
        <v>164</v>
      </c>
      <c r="D176">
        <v>2</v>
      </c>
      <c r="E176">
        <v>26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42</v>
      </c>
      <c r="N176">
        <v>2000</v>
      </c>
      <c r="O176">
        <v>44</v>
      </c>
      <c r="P176">
        <v>3000</v>
      </c>
      <c r="Q176">
        <v>46</v>
      </c>
      <c r="R176">
        <v>4000</v>
      </c>
      <c r="S176">
        <v>50</v>
      </c>
      <c r="T176">
        <v>5000</v>
      </c>
      <c r="U176">
        <v>55</v>
      </c>
      <c r="V176">
        <v>5000</v>
      </c>
      <c r="W176">
        <v>60</v>
      </c>
      <c r="X176">
        <v>5000</v>
      </c>
      <c r="Y176">
        <v>66</v>
      </c>
      <c r="Z176">
        <v>5000</v>
      </c>
      <c r="AA176">
        <v>72</v>
      </c>
      <c r="AB176">
        <v>5000</v>
      </c>
      <c r="AC176">
        <v>79</v>
      </c>
      <c r="AD176">
        <v>5000</v>
      </c>
      <c r="AE176">
        <v>86</v>
      </c>
      <c r="AF176">
        <v>5000</v>
      </c>
      <c r="AG176">
        <v>94</v>
      </c>
      <c r="AH176">
        <v>5000</v>
      </c>
      <c r="AI176">
        <v>5000</v>
      </c>
      <c r="AJ176">
        <v>5000</v>
      </c>
      <c r="AK176">
        <v>113</v>
      </c>
      <c r="AL176">
        <v>5000</v>
      </c>
      <c r="AM176">
        <v>124</v>
      </c>
      <c r="AN176">
        <v>5000</v>
      </c>
      <c r="AO176">
        <v>136</v>
      </c>
      <c r="AP176">
        <v>5000</v>
      </c>
      <c r="AQ176">
        <v>40</v>
      </c>
      <c r="AR176" t="s">
        <v>131</v>
      </c>
      <c r="AS176">
        <v>3</v>
      </c>
      <c r="AT176">
        <v>0</v>
      </c>
      <c r="AU176">
        <v>0</v>
      </c>
    </row>
    <row r="177" spans="1:47" hidden="1">
      <c r="A177" s="1">
        <v>124</v>
      </c>
      <c r="B177">
        <v>37</v>
      </c>
      <c r="C177" t="s">
        <v>165</v>
      </c>
      <c r="D177">
        <v>7</v>
      </c>
      <c r="E177">
        <v>9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42</v>
      </c>
      <c r="N177">
        <v>2000</v>
      </c>
      <c r="O177">
        <v>44</v>
      </c>
      <c r="P177">
        <v>3000</v>
      </c>
      <c r="Q177">
        <v>46</v>
      </c>
      <c r="R177">
        <v>4000</v>
      </c>
      <c r="S177">
        <v>50</v>
      </c>
      <c r="T177">
        <v>5000</v>
      </c>
      <c r="U177">
        <v>55</v>
      </c>
      <c r="V177">
        <v>5000</v>
      </c>
      <c r="W177">
        <v>60</v>
      </c>
      <c r="X177">
        <v>5000</v>
      </c>
      <c r="Y177">
        <v>66</v>
      </c>
      <c r="Z177">
        <v>5000</v>
      </c>
      <c r="AA177">
        <v>72</v>
      </c>
      <c r="AB177">
        <v>5000</v>
      </c>
      <c r="AC177">
        <v>79</v>
      </c>
      <c r="AD177">
        <v>5000</v>
      </c>
      <c r="AE177">
        <v>86</v>
      </c>
      <c r="AF177">
        <v>5000</v>
      </c>
      <c r="AG177">
        <v>94</v>
      </c>
      <c r="AH177">
        <v>5000</v>
      </c>
      <c r="AI177">
        <v>5000</v>
      </c>
      <c r="AJ177">
        <v>5000</v>
      </c>
      <c r="AK177">
        <v>113</v>
      </c>
      <c r="AL177">
        <v>5000</v>
      </c>
      <c r="AM177">
        <v>124</v>
      </c>
      <c r="AN177">
        <v>5000</v>
      </c>
      <c r="AO177">
        <v>136</v>
      </c>
      <c r="AP177">
        <v>5000</v>
      </c>
      <c r="AQ177">
        <v>100</v>
      </c>
      <c r="AR177" t="s">
        <v>131</v>
      </c>
      <c r="AS177">
        <v>3</v>
      </c>
      <c r="AT177">
        <v>0</v>
      </c>
      <c r="AU177">
        <v>0</v>
      </c>
    </row>
    <row r="178" spans="1:47" hidden="1">
      <c r="A178" s="1">
        <v>126</v>
      </c>
      <c r="B178">
        <v>39</v>
      </c>
      <c r="C178" t="s">
        <v>167</v>
      </c>
      <c r="D178">
        <v>1</v>
      </c>
      <c r="E178">
        <v>1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42</v>
      </c>
      <c r="N178">
        <v>2000</v>
      </c>
      <c r="O178">
        <v>44</v>
      </c>
      <c r="P178">
        <v>3000</v>
      </c>
      <c r="Q178">
        <v>46</v>
      </c>
      <c r="R178">
        <v>4000</v>
      </c>
      <c r="S178">
        <v>50</v>
      </c>
      <c r="T178">
        <v>5000</v>
      </c>
      <c r="U178">
        <v>55</v>
      </c>
      <c r="V178">
        <v>5000</v>
      </c>
      <c r="W178">
        <v>60</v>
      </c>
      <c r="X178">
        <v>5000</v>
      </c>
      <c r="Y178">
        <v>66</v>
      </c>
      <c r="Z178">
        <v>5000</v>
      </c>
      <c r="AA178">
        <v>72</v>
      </c>
      <c r="AB178">
        <v>5000</v>
      </c>
      <c r="AC178">
        <v>79</v>
      </c>
      <c r="AD178">
        <v>5000</v>
      </c>
      <c r="AE178">
        <v>86</v>
      </c>
      <c r="AF178">
        <v>5000</v>
      </c>
      <c r="AG178">
        <v>94</v>
      </c>
      <c r="AH178">
        <v>5000</v>
      </c>
      <c r="AI178">
        <v>5000</v>
      </c>
      <c r="AJ178">
        <v>5000</v>
      </c>
      <c r="AK178">
        <v>113</v>
      </c>
      <c r="AL178">
        <v>5000</v>
      </c>
      <c r="AM178">
        <v>124</v>
      </c>
      <c r="AN178">
        <v>5000</v>
      </c>
      <c r="AO178">
        <v>136</v>
      </c>
      <c r="AP178">
        <v>5000</v>
      </c>
      <c r="AQ178">
        <v>20</v>
      </c>
      <c r="AR178" t="s">
        <v>131</v>
      </c>
      <c r="AS178">
        <v>3</v>
      </c>
      <c r="AT178">
        <v>0</v>
      </c>
      <c r="AU178">
        <v>0</v>
      </c>
    </row>
    <row r="179" spans="1:47" hidden="1">
      <c r="A179" s="1">
        <v>141</v>
      </c>
      <c r="B179">
        <v>58</v>
      </c>
      <c r="C179" t="s">
        <v>182</v>
      </c>
      <c r="D179">
        <v>2</v>
      </c>
      <c r="E179">
        <v>51</v>
      </c>
      <c r="F179">
        <v>12</v>
      </c>
      <c r="G179">
        <v>20</v>
      </c>
      <c r="H179">
        <v>25</v>
      </c>
      <c r="I179">
        <v>30</v>
      </c>
      <c r="J179">
        <v>20</v>
      </c>
      <c r="K179">
        <v>20</v>
      </c>
      <c r="L179">
        <v>1</v>
      </c>
      <c r="M179">
        <v>42</v>
      </c>
      <c r="N179">
        <v>2000</v>
      </c>
      <c r="O179">
        <v>44</v>
      </c>
      <c r="P179">
        <v>3000</v>
      </c>
      <c r="Q179">
        <v>46</v>
      </c>
      <c r="R179">
        <v>4000</v>
      </c>
      <c r="S179">
        <v>50</v>
      </c>
      <c r="T179">
        <v>5000</v>
      </c>
      <c r="U179">
        <v>55</v>
      </c>
      <c r="V179">
        <v>5000</v>
      </c>
      <c r="W179">
        <v>60</v>
      </c>
      <c r="X179">
        <v>5000</v>
      </c>
      <c r="Y179">
        <v>66</v>
      </c>
      <c r="Z179">
        <v>5000</v>
      </c>
      <c r="AA179">
        <v>72</v>
      </c>
      <c r="AB179">
        <v>5000</v>
      </c>
      <c r="AC179">
        <v>79</v>
      </c>
      <c r="AD179">
        <v>5000</v>
      </c>
      <c r="AE179">
        <v>86</v>
      </c>
      <c r="AF179">
        <v>5000</v>
      </c>
      <c r="AG179">
        <v>94</v>
      </c>
      <c r="AH179">
        <v>5000</v>
      </c>
      <c r="AI179">
        <v>5000</v>
      </c>
      <c r="AJ179">
        <v>5000</v>
      </c>
      <c r="AK179">
        <v>113</v>
      </c>
      <c r="AL179">
        <v>5000</v>
      </c>
      <c r="AM179">
        <v>124</v>
      </c>
      <c r="AN179">
        <v>5000</v>
      </c>
      <c r="AO179">
        <v>136</v>
      </c>
      <c r="AP179">
        <v>5000</v>
      </c>
      <c r="AQ179">
        <v>60</v>
      </c>
      <c r="AR179" t="s">
        <v>131</v>
      </c>
      <c r="AS179">
        <v>3</v>
      </c>
      <c r="AT179">
        <v>0</v>
      </c>
      <c r="AU179">
        <v>0</v>
      </c>
    </row>
    <row r="180" spans="1:47" hidden="1">
      <c r="A180" s="1">
        <v>142</v>
      </c>
      <c r="B180">
        <v>67</v>
      </c>
      <c r="C180" t="s">
        <v>183</v>
      </c>
      <c r="D180">
        <v>4</v>
      </c>
      <c r="E180">
        <v>50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99</v>
      </c>
      <c r="M180">
        <v>42</v>
      </c>
      <c r="N180">
        <v>2000</v>
      </c>
      <c r="O180">
        <v>44</v>
      </c>
      <c r="P180">
        <v>3000</v>
      </c>
      <c r="Q180">
        <v>46</v>
      </c>
      <c r="R180">
        <v>4000</v>
      </c>
      <c r="S180">
        <v>50</v>
      </c>
      <c r="T180">
        <v>5000</v>
      </c>
      <c r="U180">
        <v>55</v>
      </c>
      <c r="V180">
        <v>5000</v>
      </c>
      <c r="W180">
        <v>60</v>
      </c>
      <c r="X180">
        <v>5000</v>
      </c>
      <c r="Y180">
        <v>66</v>
      </c>
      <c r="Z180">
        <v>5000</v>
      </c>
      <c r="AA180">
        <v>72</v>
      </c>
      <c r="AB180">
        <v>5000</v>
      </c>
      <c r="AC180">
        <v>79</v>
      </c>
      <c r="AD180">
        <v>5000</v>
      </c>
      <c r="AE180">
        <v>86</v>
      </c>
      <c r="AF180">
        <v>5000</v>
      </c>
      <c r="AG180">
        <v>94</v>
      </c>
      <c r="AH180">
        <v>5000</v>
      </c>
      <c r="AI180">
        <v>5000</v>
      </c>
      <c r="AJ180">
        <v>5000</v>
      </c>
      <c r="AK180">
        <v>113</v>
      </c>
      <c r="AL180">
        <v>5000</v>
      </c>
      <c r="AM180">
        <v>124</v>
      </c>
      <c r="AN180">
        <v>5000</v>
      </c>
      <c r="AO180">
        <v>136</v>
      </c>
      <c r="AP180">
        <v>5000</v>
      </c>
      <c r="AQ180">
        <v>60</v>
      </c>
      <c r="AR180" t="s">
        <v>131</v>
      </c>
      <c r="AS180">
        <v>3</v>
      </c>
      <c r="AT180">
        <v>0</v>
      </c>
      <c r="AU180">
        <v>0</v>
      </c>
    </row>
    <row r="181" spans="1:47" hidden="1">
      <c r="A181" s="1">
        <v>143</v>
      </c>
      <c r="B181">
        <v>68</v>
      </c>
      <c r="C181" t="s">
        <v>184</v>
      </c>
      <c r="D181">
        <v>4</v>
      </c>
      <c r="E181">
        <v>66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99</v>
      </c>
      <c r="M181">
        <v>42</v>
      </c>
      <c r="N181">
        <v>2000</v>
      </c>
      <c r="O181">
        <v>44</v>
      </c>
      <c r="P181">
        <v>3000</v>
      </c>
      <c r="Q181">
        <v>46</v>
      </c>
      <c r="R181">
        <v>4000</v>
      </c>
      <c r="S181">
        <v>50</v>
      </c>
      <c r="T181">
        <v>5000</v>
      </c>
      <c r="U181">
        <v>55</v>
      </c>
      <c r="V181">
        <v>5000</v>
      </c>
      <c r="W181">
        <v>60</v>
      </c>
      <c r="X181">
        <v>5000</v>
      </c>
      <c r="Y181">
        <v>66</v>
      </c>
      <c r="Z181">
        <v>5000</v>
      </c>
      <c r="AA181">
        <v>72</v>
      </c>
      <c r="AB181">
        <v>5000</v>
      </c>
      <c r="AC181">
        <v>79</v>
      </c>
      <c r="AD181">
        <v>5000</v>
      </c>
      <c r="AE181">
        <v>86</v>
      </c>
      <c r="AF181">
        <v>5000</v>
      </c>
      <c r="AG181">
        <v>94</v>
      </c>
      <c r="AH181">
        <v>5000</v>
      </c>
      <c r="AI181">
        <v>5000</v>
      </c>
      <c r="AJ181">
        <v>5000</v>
      </c>
      <c r="AK181">
        <v>113</v>
      </c>
      <c r="AL181">
        <v>5000</v>
      </c>
      <c r="AM181">
        <v>124</v>
      </c>
      <c r="AN181">
        <v>5000</v>
      </c>
      <c r="AO181">
        <v>136</v>
      </c>
      <c r="AP181">
        <v>5000</v>
      </c>
      <c r="AQ181">
        <v>60</v>
      </c>
      <c r="AR181" t="s">
        <v>131</v>
      </c>
      <c r="AS181">
        <v>3</v>
      </c>
      <c r="AT181">
        <v>0</v>
      </c>
      <c r="AU181">
        <v>0</v>
      </c>
    </row>
    <row r="182" spans="1:47" hidden="1">
      <c r="A182" s="1">
        <v>198</v>
      </c>
      <c r="B182">
        <v>10</v>
      </c>
      <c r="C182" t="s">
        <v>239</v>
      </c>
      <c r="D182">
        <v>6</v>
      </c>
      <c r="E182">
        <v>196</v>
      </c>
      <c r="F182">
        <v>25</v>
      </c>
      <c r="G182">
        <v>12</v>
      </c>
      <c r="H182">
        <v>12</v>
      </c>
      <c r="I182">
        <v>20</v>
      </c>
      <c r="J182">
        <v>12</v>
      </c>
      <c r="K182">
        <v>12</v>
      </c>
      <c r="L182">
        <v>99</v>
      </c>
      <c r="M182">
        <v>42</v>
      </c>
      <c r="N182">
        <v>2000</v>
      </c>
      <c r="O182">
        <v>57</v>
      </c>
      <c r="P182">
        <v>3000</v>
      </c>
      <c r="Q182">
        <v>65</v>
      </c>
      <c r="R182">
        <v>4000</v>
      </c>
      <c r="S182">
        <v>71</v>
      </c>
      <c r="T182">
        <v>5000</v>
      </c>
      <c r="U182">
        <v>78</v>
      </c>
      <c r="V182">
        <v>5000</v>
      </c>
      <c r="W182">
        <v>85</v>
      </c>
      <c r="X182">
        <v>5000</v>
      </c>
      <c r="Y182">
        <v>93</v>
      </c>
      <c r="Z182">
        <v>5000</v>
      </c>
      <c r="AA182">
        <v>102</v>
      </c>
      <c r="AB182">
        <v>5000</v>
      </c>
      <c r="AC182">
        <v>112</v>
      </c>
      <c r="AD182">
        <v>5000</v>
      </c>
      <c r="AE182">
        <v>123</v>
      </c>
      <c r="AF182">
        <v>5000</v>
      </c>
      <c r="AG182">
        <v>135</v>
      </c>
      <c r="AH182">
        <v>5000</v>
      </c>
      <c r="AI182">
        <v>5000</v>
      </c>
      <c r="AJ182">
        <v>5000</v>
      </c>
      <c r="AK182">
        <v>162</v>
      </c>
      <c r="AL182">
        <v>5000</v>
      </c>
      <c r="AM182">
        <v>178</v>
      </c>
      <c r="AN182">
        <v>5000</v>
      </c>
      <c r="AO182">
        <v>195</v>
      </c>
      <c r="AP182">
        <v>5000</v>
      </c>
      <c r="AQ182">
        <v>100</v>
      </c>
      <c r="AR182" t="s">
        <v>234</v>
      </c>
      <c r="AS182">
        <v>3</v>
      </c>
      <c r="AT182">
        <v>0</v>
      </c>
      <c r="AU182">
        <v>0</v>
      </c>
    </row>
    <row r="183" spans="1:47" hidden="1">
      <c r="A183" s="1">
        <v>209</v>
      </c>
      <c r="B183">
        <v>37</v>
      </c>
      <c r="C183" t="s">
        <v>250</v>
      </c>
      <c r="D183">
        <v>7</v>
      </c>
      <c r="E183">
        <v>193</v>
      </c>
      <c r="F183">
        <v>20</v>
      </c>
      <c r="G183">
        <v>14</v>
      </c>
      <c r="H183">
        <v>25</v>
      </c>
      <c r="I183">
        <v>6</v>
      </c>
      <c r="J183">
        <v>10</v>
      </c>
      <c r="K183">
        <v>12</v>
      </c>
      <c r="L183">
        <v>99</v>
      </c>
      <c r="M183">
        <v>42</v>
      </c>
      <c r="N183">
        <v>2000</v>
      </c>
      <c r="O183">
        <v>51</v>
      </c>
      <c r="P183">
        <v>3000</v>
      </c>
      <c r="Q183">
        <v>60</v>
      </c>
      <c r="R183">
        <v>4000</v>
      </c>
      <c r="S183">
        <v>66</v>
      </c>
      <c r="T183">
        <v>5000</v>
      </c>
      <c r="U183">
        <v>72</v>
      </c>
      <c r="V183">
        <v>5000</v>
      </c>
      <c r="W183">
        <v>79</v>
      </c>
      <c r="X183">
        <v>5000</v>
      </c>
      <c r="Y183">
        <v>86</v>
      </c>
      <c r="Z183">
        <v>5000</v>
      </c>
      <c r="AA183">
        <v>94</v>
      </c>
      <c r="AB183">
        <v>5000</v>
      </c>
      <c r="AC183">
        <v>103</v>
      </c>
      <c r="AD183">
        <v>5000</v>
      </c>
      <c r="AE183">
        <v>113</v>
      </c>
      <c r="AF183">
        <v>5000</v>
      </c>
      <c r="AG183">
        <v>124</v>
      </c>
      <c r="AH183">
        <v>5000</v>
      </c>
      <c r="AI183">
        <v>5000</v>
      </c>
      <c r="AJ183">
        <v>5000</v>
      </c>
      <c r="AK183">
        <v>149</v>
      </c>
      <c r="AL183">
        <v>5000</v>
      </c>
      <c r="AM183">
        <v>163</v>
      </c>
      <c r="AN183">
        <v>5000</v>
      </c>
      <c r="AO183">
        <v>179</v>
      </c>
      <c r="AP183">
        <v>5000</v>
      </c>
      <c r="AQ183">
        <v>100</v>
      </c>
      <c r="AR183" t="s">
        <v>234</v>
      </c>
      <c r="AS183">
        <v>3</v>
      </c>
      <c r="AT183">
        <v>0</v>
      </c>
      <c r="AU183">
        <v>0</v>
      </c>
    </row>
    <row r="184" spans="1:47" hidden="1">
      <c r="A184" s="1">
        <v>237</v>
      </c>
      <c r="B184">
        <v>204</v>
      </c>
      <c r="C184" t="s">
        <v>276</v>
      </c>
      <c r="D184">
        <v>4</v>
      </c>
      <c r="E184">
        <v>204</v>
      </c>
      <c r="F184">
        <v>12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42</v>
      </c>
      <c r="N184">
        <v>2000</v>
      </c>
      <c r="O184">
        <v>44</v>
      </c>
      <c r="P184">
        <v>3000</v>
      </c>
      <c r="Q184">
        <v>46</v>
      </c>
      <c r="R184">
        <v>4000</v>
      </c>
      <c r="S184">
        <v>50</v>
      </c>
      <c r="T184">
        <v>5000</v>
      </c>
      <c r="U184">
        <v>55</v>
      </c>
      <c r="V184">
        <v>5000</v>
      </c>
      <c r="W184">
        <v>60</v>
      </c>
      <c r="X184">
        <v>5000</v>
      </c>
      <c r="Y184">
        <v>66</v>
      </c>
      <c r="Z184">
        <v>5000</v>
      </c>
      <c r="AA184">
        <v>72</v>
      </c>
      <c r="AB184">
        <v>5000</v>
      </c>
      <c r="AC184">
        <v>79</v>
      </c>
      <c r="AD184">
        <v>5000</v>
      </c>
      <c r="AE184">
        <v>86</v>
      </c>
      <c r="AF184">
        <v>5000</v>
      </c>
      <c r="AG184">
        <v>94</v>
      </c>
      <c r="AH184">
        <v>5000</v>
      </c>
      <c r="AI184">
        <v>5000</v>
      </c>
      <c r="AJ184">
        <v>5000</v>
      </c>
      <c r="AK184">
        <v>113</v>
      </c>
      <c r="AL184">
        <v>5000</v>
      </c>
      <c r="AM184">
        <v>124</v>
      </c>
      <c r="AN184">
        <v>5000</v>
      </c>
      <c r="AO184">
        <v>136</v>
      </c>
      <c r="AP184">
        <v>5000</v>
      </c>
      <c r="AQ184">
        <v>10</v>
      </c>
      <c r="AR184" t="s">
        <v>131</v>
      </c>
      <c r="AS184">
        <v>3</v>
      </c>
      <c r="AT184">
        <v>0</v>
      </c>
      <c r="AU184">
        <v>0</v>
      </c>
    </row>
    <row r="185" spans="1:47" hidden="1">
      <c r="A185" s="1">
        <v>151</v>
      </c>
      <c r="B185">
        <v>60</v>
      </c>
      <c r="C185" t="s">
        <v>190</v>
      </c>
      <c r="D185">
        <v>0</v>
      </c>
      <c r="E185">
        <v>60</v>
      </c>
      <c r="F185">
        <v>15</v>
      </c>
      <c r="G185">
        <v>10</v>
      </c>
      <c r="H185">
        <v>15</v>
      </c>
      <c r="I185">
        <v>7</v>
      </c>
      <c r="J185">
        <v>10</v>
      </c>
      <c r="K185">
        <v>15</v>
      </c>
      <c r="L185">
        <v>99</v>
      </c>
      <c r="M185">
        <v>43</v>
      </c>
      <c r="N185">
        <v>2000</v>
      </c>
      <c r="O185">
        <v>37</v>
      </c>
      <c r="P185">
        <v>3000</v>
      </c>
      <c r="Q185">
        <v>40</v>
      </c>
      <c r="R185">
        <v>4000</v>
      </c>
      <c r="S185">
        <v>44</v>
      </c>
      <c r="T185">
        <v>5000</v>
      </c>
      <c r="U185">
        <v>48</v>
      </c>
      <c r="V185">
        <v>5000</v>
      </c>
      <c r="W185">
        <v>52</v>
      </c>
      <c r="X185">
        <v>5000</v>
      </c>
      <c r="Y185">
        <v>57</v>
      </c>
      <c r="Z185">
        <v>5000</v>
      </c>
      <c r="AA185">
        <v>62</v>
      </c>
      <c r="AB185">
        <v>5000</v>
      </c>
      <c r="AC185">
        <v>68</v>
      </c>
      <c r="AD185">
        <v>5000</v>
      </c>
      <c r="AE185">
        <v>74</v>
      </c>
      <c r="AF185">
        <v>5000</v>
      </c>
      <c r="AG185">
        <v>81</v>
      </c>
      <c r="AH185">
        <v>5000</v>
      </c>
      <c r="AI185">
        <v>5000</v>
      </c>
      <c r="AJ185">
        <v>5000</v>
      </c>
      <c r="AK185">
        <v>97</v>
      </c>
      <c r="AL185">
        <v>5000</v>
      </c>
      <c r="AM185">
        <v>106</v>
      </c>
      <c r="AN185">
        <v>5000</v>
      </c>
      <c r="AO185">
        <v>116</v>
      </c>
      <c r="AP185">
        <v>5000</v>
      </c>
      <c r="AQ185">
        <v>0</v>
      </c>
      <c r="AR185" t="s">
        <v>131</v>
      </c>
      <c r="AS185">
        <v>3</v>
      </c>
      <c r="AT185">
        <v>0</v>
      </c>
      <c r="AU185">
        <v>0</v>
      </c>
    </row>
    <row r="186" spans="1:47" hidden="1">
      <c r="A186" s="1">
        <v>152</v>
      </c>
      <c r="B186">
        <v>61</v>
      </c>
      <c r="C186" t="s">
        <v>191</v>
      </c>
      <c r="D186">
        <v>2</v>
      </c>
      <c r="E186">
        <v>61</v>
      </c>
      <c r="F186">
        <v>30</v>
      </c>
      <c r="G186">
        <v>15</v>
      </c>
      <c r="H186">
        <v>25</v>
      </c>
      <c r="I186">
        <v>7</v>
      </c>
      <c r="J186">
        <v>8</v>
      </c>
      <c r="K186">
        <v>15</v>
      </c>
      <c r="L186">
        <v>99</v>
      </c>
      <c r="M186">
        <v>43</v>
      </c>
      <c r="N186">
        <v>2000</v>
      </c>
      <c r="O186">
        <v>45</v>
      </c>
      <c r="P186">
        <v>3000</v>
      </c>
      <c r="Q186">
        <v>46</v>
      </c>
      <c r="R186">
        <v>4000</v>
      </c>
      <c r="S186">
        <v>50</v>
      </c>
      <c r="T186">
        <v>5000</v>
      </c>
      <c r="U186">
        <v>55</v>
      </c>
      <c r="V186">
        <v>5000</v>
      </c>
      <c r="W186">
        <v>60</v>
      </c>
      <c r="X186">
        <v>5000</v>
      </c>
      <c r="Y186">
        <v>66</v>
      </c>
      <c r="Z186">
        <v>5000</v>
      </c>
      <c r="AA186">
        <v>72</v>
      </c>
      <c r="AB186">
        <v>5000</v>
      </c>
      <c r="AC186">
        <v>79</v>
      </c>
      <c r="AD186">
        <v>5000</v>
      </c>
      <c r="AE186">
        <v>86</v>
      </c>
      <c r="AF186">
        <v>5000</v>
      </c>
      <c r="AG186">
        <v>94</v>
      </c>
      <c r="AH186">
        <v>5000</v>
      </c>
      <c r="AI186">
        <v>5000</v>
      </c>
      <c r="AJ186">
        <v>5000</v>
      </c>
      <c r="AK186">
        <v>113</v>
      </c>
      <c r="AL186">
        <v>5000</v>
      </c>
      <c r="AM186">
        <v>124</v>
      </c>
      <c r="AN186">
        <v>5000</v>
      </c>
      <c r="AO186">
        <v>136</v>
      </c>
      <c r="AP186">
        <v>5000</v>
      </c>
      <c r="AQ186">
        <v>10</v>
      </c>
      <c r="AR186" t="s">
        <v>131</v>
      </c>
      <c r="AS186">
        <v>3</v>
      </c>
      <c r="AT186">
        <v>0</v>
      </c>
      <c r="AU186">
        <v>0</v>
      </c>
    </row>
    <row r="187" spans="1:47" hidden="1">
      <c r="A187" s="1">
        <v>153</v>
      </c>
      <c r="B187">
        <v>62</v>
      </c>
      <c r="C187" t="s">
        <v>192</v>
      </c>
      <c r="D187">
        <v>2</v>
      </c>
      <c r="E187">
        <v>62</v>
      </c>
      <c r="F187">
        <v>30</v>
      </c>
      <c r="G187">
        <v>25</v>
      </c>
      <c r="H187">
        <v>35</v>
      </c>
      <c r="I187">
        <v>7</v>
      </c>
      <c r="J187">
        <v>8</v>
      </c>
      <c r="K187">
        <v>15</v>
      </c>
      <c r="L187">
        <v>99</v>
      </c>
      <c r="M187">
        <v>43</v>
      </c>
      <c r="N187">
        <v>2000</v>
      </c>
      <c r="O187">
        <v>45</v>
      </c>
      <c r="P187">
        <v>3000</v>
      </c>
      <c r="Q187">
        <v>46</v>
      </c>
      <c r="R187">
        <v>4000</v>
      </c>
      <c r="S187">
        <v>50</v>
      </c>
      <c r="T187">
        <v>5000</v>
      </c>
      <c r="U187">
        <v>55</v>
      </c>
      <c r="V187">
        <v>5000</v>
      </c>
      <c r="W187">
        <v>60</v>
      </c>
      <c r="X187">
        <v>5000</v>
      </c>
      <c r="Y187">
        <v>66</v>
      </c>
      <c r="Z187">
        <v>5000</v>
      </c>
      <c r="AA187">
        <v>72</v>
      </c>
      <c r="AB187">
        <v>5000</v>
      </c>
      <c r="AC187">
        <v>79</v>
      </c>
      <c r="AD187">
        <v>5000</v>
      </c>
      <c r="AE187">
        <v>86</v>
      </c>
      <c r="AF187">
        <v>5000</v>
      </c>
      <c r="AG187">
        <v>94</v>
      </c>
      <c r="AH187">
        <v>5000</v>
      </c>
      <c r="AI187">
        <v>5000</v>
      </c>
      <c r="AJ187">
        <v>5000</v>
      </c>
      <c r="AK187">
        <v>113</v>
      </c>
      <c r="AL187">
        <v>5000</v>
      </c>
      <c r="AM187">
        <v>124</v>
      </c>
      <c r="AN187">
        <v>5000</v>
      </c>
      <c r="AO187">
        <v>136</v>
      </c>
      <c r="AP187">
        <v>5000</v>
      </c>
      <c r="AQ187">
        <v>20</v>
      </c>
      <c r="AR187" t="s">
        <v>131</v>
      </c>
      <c r="AS187">
        <v>3</v>
      </c>
      <c r="AT187">
        <v>0</v>
      </c>
      <c r="AU187">
        <v>0</v>
      </c>
    </row>
    <row r="188" spans="1:47" hidden="1">
      <c r="A188" s="1">
        <v>154</v>
      </c>
      <c r="B188">
        <v>63</v>
      </c>
      <c r="C188" t="s">
        <v>193</v>
      </c>
      <c r="D188">
        <v>1</v>
      </c>
      <c r="E188">
        <v>63</v>
      </c>
      <c r="F188">
        <v>25</v>
      </c>
      <c r="G188">
        <v>8</v>
      </c>
      <c r="H188">
        <v>8</v>
      </c>
      <c r="I188">
        <v>1</v>
      </c>
      <c r="J188">
        <v>8</v>
      </c>
      <c r="K188">
        <v>15</v>
      </c>
      <c r="L188">
        <v>99</v>
      </c>
      <c r="M188">
        <v>43</v>
      </c>
      <c r="N188">
        <v>2000</v>
      </c>
      <c r="O188">
        <v>45</v>
      </c>
      <c r="P188">
        <v>3000</v>
      </c>
      <c r="Q188">
        <v>46</v>
      </c>
      <c r="R188">
        <v>4000</v>
      </c>
      <c r="S188">
        <v>50</v>
      </c>
      <c r="T188">
        <v>5000</v>
      </c>
      <c r="U188">
        <v>55</v>
      </c>
      <c r="V188">
        <v>5000</v>
      </c>
      <c r="W188">
        <v>60</v>
      </c>
      <c r="X188">
        <v>5000</v>
      </c>
      <c r="Y188">
        <v>66</v>
      </c>
      <c r="Z188">
        <v>5000</v>
      </c>
      <c r="AA188">
        <v>72</v>
      </c>
      <c r="AB188">
        <v>5000</v>
      </c>
      <c r="AC188">
        <v>79</v>
      </c>
      <c r="AD188">
        <v>5000</v>
      </c>
      <c r="AE188">
        <v>86</v>
      </c>
      <c r="AF188">
        <v>5000</v>
      </c>
      <c r="AG188">
        <v>94</v>
      </c>
      <c r="AH188">
        <v>5000</v>
      </c>
      <c r="AI188">
        <v>5000</v>
      </c>
      <c r="AJ188">
        <v>5000</v>
      </c>
      <c r="AK188">
        <v>113</v>
      </c>
      <c r="AL188">
        <v>5000</v>
      </c>
      <c r="AM188">
        <v>124</v>
      </c>
      <c r="AN188">
        <v>5000</v>
      </c>
      <c r="AO188">
        <v>136</v>
      </c>
      <c r="AP188">
        <v>5000</v>
      </c>
      <c r="AQ188">
        <v>80</v>
      </c>
      <c r="AR188" t="s">
        <v>131</v>
      </c>
      <c r="AS188">
        <v>3</v>
      </c>
      <c r="AT188">
        <v>0</v>
      </c>
      <c r="AU188">
        <v>0</v>
      </c>
    </row>
    <row r="189" spans="1:47" hidden="1">
      <c r="A189" s="1">
        <v>155</v>
      </c>
      <c r="B189">
        <v>64</v>
      </c>
      <c r="C189" t="s">
        <v>194</v>
      </c>
      <c r="D189">
        <v>1</v>
      </c>
      <c r="E189">
        <v>64</v>
      </c>
      <c r="F189">
        <v>40</v>
      </c>
      <c r="G189">
        <v>15</v>
      </c>
      <c r="H189">
        <v>15</v>
      </c>
      <c r="I189">
        <v>10</v>
      </c>
      <c r="J189">
        <v>12</v>
      </c>
      <c r="K189">
        <v>15</v>
      </c>
      <c r="L189">
        <v>99</v>
      </c>
      <c r="M189">
        <v>43</v>
      </c>
      <c r="N189">
        <v>2000</v>
      </c>
      <c r="O189">
        <v>45</v>
      </c>
      <c r="P189">
        <v>3000</v>
      </c>
      <c r="Q189">
        <v>46</v>
      </c>
      <c r="R189">
        <v>4000</v>
      </c>
      <c r="S189">
        <v>50</v>
      </c>
      <c r="T189">
        <v>5000</v>
      </c>
      <c r="U189">
        <v>55</v>
      </c>
      <c r="V189">
        <v>5000</v>
      </c>
      <c r="W189">
        <v>60</v>
      </c>
      <c r="X189">
        <v>5000</v>
      </c>
      <c r="Y189">
        <v>66</v>
      </c>
      <c r="Z189">
        <v>5000</v>
      </c>
      <c r="AA189">
        <v>72</v>
      </c>
      <c r="AB189">
        <v>5000</v>
      </c>
      <c r="AC189">
        <v>79</v>
      </c>
      <c r="AD189">
        <v>5000</v>
      </c>
      <c r="AE189">
        <v>86</v>
      </c>
      <c r="AF189">
        <v>5000</v>
      </c>
      <c r="AG189">
        <v>94</v>
      </c>
      <c r="AH189">
        <v>5000</v>
      </c>
      <c r="AI189">
        <v>5000</v>
      </c>
      <c r="AJ189">
        <v>5000</v>
      </c>
      <c r="AK189">
        <v>113</v>
      </c>
      <c r="AL189">
        <v>5000</v>
      </c>
      <c r="AM189">
        <v>124</v>
      </c>
      <c r="AN189">
        <v>5000</v>
      </c>
      <c r="AO189">
        <v>136</v>
      </c>
      <c r="AP189">
        <v>5000</v>
      </c>
      <c r="AQ189">
        <v>30</v>
      </c>
      <c r="AR189" t="s">
        <v>131</v>
      </c>
      <c r="AS189">
        <v>3</v>
      </c>
      <c r="AT189">
        <v>0</v>
      </c>
      <c r="AU189">
        <v>0</v>
      </c>
    </row>
    <row r="190" spans="1:47" hidden="1">
      <c r="A190" s="1">
        <v>156</v>
      </c>
      <c r="B190">
        <v>65</v>
      </c>
      <c r="C190" t="s">
        <v>195</v>
      </c>
      <c r="D190">
        <v>2</v>
      </c>
      <c r="E190">
        <v>65</v>
      </c>
      <c r="F190">
        <v>40</v>
      </c>
      <c r="G190">
        <v>30</v>
      </c>
      <c r="H190">
        <v>45</v>
      </c>
      <c r="I190">
        <v>6</v>
      </c>
      <c r="J190">
        <v>10</v>
      </c>
      <c r="K190">
        <v>10</v>
      </c>
      <c r="L190">
        <v>99</v>
      </c>
      <c r="M190">
        <v>43</v>
      </c>
      <c r="N190">
        <v>2000</v>
      </c>
      <c r="O190">
        <v>45</v>
      </c>
      <c r="P190">
        <v>3000</v>
      </c>
      <c r="Q190">
        <v>46</v>
      </c>
      <c r="R190">
        <v>4000</v>
      </c>
      <c r="S190">
        <v>50</v>
      </c>
      <c r="T190">
        <v>5000</v>
      </c>
      <c r="U190">
        <v>55</v>
      </c>
      <c r="V190">
        <v>5000</v>
      </c>
      <c r="W190">
        <v>60</v>
      </c>
      <c r="X190">
        <v>5000</v>
      </c>
      <c r="Y190">
        <v>66</v>
      </c>
      <c r="Z190">
        <v>5000</v>
      </c>
      <c r="AA190">
        <v>72</v>
      </c>
      <c r="AB190">
        <v>5000</v>
      </c>
      <c r="AC190">
        <v>79</v>
      </c>
      <c r="AD190">
        <v>5000</v>
      </c>
      <c r="AE190">
        <v>86</v>
      </c>
      <c r="AF190">
        <v>5000</v>
      </c>
      <c r="AG190">
        <v>94</v>
      </c>
      <c r="AH190">
        <v>5000</v>
      </c>
      <c r="AI190">
        <v>5000</v>
      </c>
      <c r="AJ190">
        <v>5000</v>
      </c>
      <c r="AK190">
        <v>113</v>
      </c>
      <c r="AL190">
        <v>5000</v>
      </c>
      <c r="AM190">
        <v>124</v>
      </c>
      <c r="AN190">
        <v>5000</v>
      </c>
      <c r="AO190">
        <v>136</v>
      </c>
      <c r="AP190">
        <v>5000</v>
      </c>
      <c r="AQ190">
        <v>100</v>
      </c>
      <c r="AR190" t="s">
        <v>131</v>
      </c>
      <c r="AS190">
        <v>3</v>
      </c>
      <c r="AT190">
        <v>0</v>
      </c>
      <c r="AU190">
        <v>0</v>
      </c>
    </row>
    <row r="191" spans="1:47">
      <c r="A191" s="1">
        <v>227</v>
      </c>
      <c r="B191" s="4">
        <v>202</v>
      </c>
      <c r="C191" s="4" t="s">
        <v>268</v>
      </c>
      <c r="D191" s="4">
        <v>8</v>
      </c>
      <c r="E191" s="4">
        <v>202</v>
      </c>
      <c r="F191" s="4">
        <v>20</v>
      </c>
      <c r="G191" s="4">
        <v>50</v>
      </c>
      <c r="H191" s="4">
        <v>60</v>
      </c>
      <c r="I191" s="4">
        <v>10</v>
      </c>
      <c r="J191" s="4">
        <v>20</v>
      </c>
      <c r="K191" s="4">
        <v>20</v>
      </c>
      <c r="L191" s="4">
        <v>2</v>
      </c>
      <c r="M191" s="4">
        <v>42</v>
      </c>
      <c r="N191" s="4">
        <v>2000</v>
      </c>
      <c r="O191" s="4">
        <v>45</v>
      </c>
      <c r="P191" s="4">
        <v>3000</v>
      </c>
      <c r="Q191" s="4">
        <v>48</v>
      </c>
      <c r="R191" s="4">
        <v>4000</v>
      </c>
      <c r="S191" s="4">
        <v>26</v>
      </c>
      <c r="T191" s="4">
        <v>5000</v>
      </c>
      <c r="U191" s="4">
        <v>28</v>
      </c>
      <c r="V191" s="4">
        <v>5000</v>
      </c>
      <c r="W191" s="4">
        <v>30</v>
      </c>
      <c r="X191" s="4">
        <v>5000</v>
      </c>
      <c r="Y191" s="4">
        <v>33</v>
      </c>
      <c r="Z191" s="4">
        <v>5000</v>
      </c>
      <c r="AA191" s="4">
        <v>36</v>
      </c>
      <c r="AB191" s="4">
        <v>5000</v>
      </c>
      <c r="AC191" s="4">
        <v>39</v>
      </c>
      <c r="AD191" s="4">
        <v>5000</v>
      </c>
      <c r="AE191" s="4">
        <v>42</v>
      </c>
      <c r="AF191" s="4">
        <v>5000</v>
      </c>
      <c r="AG191" s="4">
        <v>46</v>
      </c>
      <c r="AH191" s="4">
        <v>5000</v>
      </c>
      <c r="AI191" s="4">
        <v>5000</v>
      </c>
      <c r="AJ191" s="4">
        <v>5000</v>
      </c>
      <c r="AK191" s="4">
        <v>55</v>
      </c>
      <c r="AL191" s="4">
        <v>5000</v>
      </c>
      <c r="AM191" s="4">
        <v>60</v>
      </c>
      <c r="AN191" s="4">
        <v>5000</v>
      </c>
      <c r="AO191" s="4">
        <v>66</v>
      </c>
      <c r="AP191" s="4">
        <v>5000</v>
      </c>
      <c r="AQ191" s="4">
        <v>60</v>
      </c>
      <c r="AR191" s="4"/>
      <c r="AS191" s="4">
        <v>3</v>
      </c>
      <c r="AT191" s="4">
        <v>0</v>
      </c>
      <c r="AU191" s="4">
        <v>0</v>
      </c>
    </row>
    <row r="192" spans="1:47">
      <c r="A192" s="1">
        <v>45</v>
      </c>
      <c r="B192" s="4">
        <v>47</v>
      </c>
      <c r="C192" s="4" t="s">
        <v>88</v>
      </c>
      <c r="D192" s="4">
        <v>2</v>
      </c>
      <c r="E192" s="4">
        <v>45</v>
      </c>
      <c r="F192" s="4">
        <v>35</v>
      </c>
      <c r="G192" s="4">
        <v>10</v>
      </c>
      <c r="H192" s="4">
        <v>30</v>
      </c>
      <c r="I192" s="4">
        <v>20</v>
      </c>
      <c r="J192" s="4">
        <v>10</v>
      </c>
      <c r="K192" s="4">
        <v>30</v>
      </c>
      <c r="L192" s="4">
        <v>1</v>
      </c>
      <c r="M192" s="4">
        <v>42</v>
      </c>
      <c r="N192" s="4">
        <v>2000</v>
      </c>
      <c r="O192" s="4">
        <v>45</v>
      </c>
      <c r="P192" s="4">
        <v>3000</v>
      </c>
      <c r="Q192" s="4">
        <v>48</v>
      </c>
      <c r="R192" s="4">
        <v>4000</v>
      </c>
      <c r="S192" s="4">
        <v>50</v>
      </c>
      <c r="T192" s="4">
        <v>5000</v>
      </c>
      <c r="U192" s="4">
        <v>55</v>
      </c>
      <c r="V192" s="4">
        <v>5000</v>
      </c>
      <c r="W192" s="4">
        <v>60</v>
      </c>
      <c r="X192" s="4">
        <v>5000</v>
      </c>
      <c r="Y192" s="4">
        <v>66</v>
      </c>
      <c r="Z192" s="4">
        <v>5000</v>
      </c>
      <c r="AA192" s="4">
        <v>72</v>
      </c>
      <c r="AB192" s="4">
        <v>5000</v>
      </c>
      <c r="AC192" s="4">
        <v>79</v>
      </c>
      <c r="AD192" s="4">
        <v>5000</v>
      </c>
      <c r="AE192" s="4">
        <v>86</v>
      </c>
      <c r="AF192" s="4">
        <v>5000</v>
      </c>
      <c r="AG192" s="4">
        <v>94</v>
      </c>
      <c r="AH192" s="4">
        <v>5000</v>
      </c>
      <c r="AI192" s="4">
        <v>5000</v>
      </c>
      <c r="AJ192" s="4">
        <v>5000</v>
      </c>
      <c r="AK192" s="4">
        <v>113</v>
      </c>
      <c r="AL192" s="4">
        <v>5000</v>
      </c>
      <c r="AM192" s="4">
        <v>124</v>
      </c>
      <c r="AN192" s="4">
        <v>5000</v>
      </c>
      <c r="AO192" s="4">
        <v>136</v>
      </c>
      <c r="AP192" s="4">
        <v>5000</v>
      </c>
      <c r="AQ192" s="4">
        <v>60</v>
      </c>
      <c r="AR192" s="4"/>
      <c r="AS192" s="4">
        <v>3</v>
      </c>
      <c r="AT192" s="4">
        <v>0</v>
      </c>
      <c r="AU192" s="4">
        <v>0</v>
      </c>
    </row>
    <row r="193" spans="1:47">
      <c r="A193" s="1">
        <v>55</v>
      </c>
      <c r="B193" s="4">
        <v>66</v>
      </c>
      <c r="C193" s="4" t="s">
        <v>97</v>
      </c>
      <c r="D193" s="4">
        <v>0</v>
      </c>
      <c r="E193" s="4">
        <v>23</v>
      </c>
      <c r="F193" s="4">
        <v>0</v>
      </c>
      <c r="G193" s="4">
        <v>0</v>
      </c>
      <c r="H193" s="4">
        <v>0</v>
      </c>
      <c r="I193" s="4">
        <v>8</v>
      </c>
      <c r="J193" s="4">
        <v>0</v>
      </c>
      <c r="K193" s="4">
        <v>0</v>
      </c>
      <c r="L193" s="4">
        <v>0</v>
      </c>
      <c r="M193" s="4">
        <v>42</v>
      </c>
      <c r="N193" s="4">
        <v>2000</v>
      </c>
      <c r="O193" s="4">
        <v>45</v>
      </c>
      <c r="P193" s="4">
        <v>3000</v>
      </c>
      <c r="Q193" s="4">
        <v>48</v>
      </c>
      <c r="R193" s="4">
        <v>4000</v>
      </c>
      <c r="S193" s="4">
        <v>44</v>
      </c>
      <c r="T193" s="4">
        <v>5000</v>
      </c>
      <c r="U193" s="4">
        <v>48</v>
      </c>
      <c r="V193" s="4">
        <v>5000</v>
      </c>
      <c r="W193" s="4">
        <v>52</v>
      </c>
      <c r="X193" s="4">
        <v>5000</v>
      </c>
      <c r="Y193" s="4">
        <v>57</v>
      </c>
      <c r="Z193" s="4">
        <v>5000</v>
      </c>
      <c r="AA193" s="4">
        <v>62</v>
      </c>
      <c r="AB193" s="4">
        <v>5000</v>
      </c>
      <c r="AC193" s="4">
        <v>68</v>
      </c>
      <c r="AD193" s="4">
        <v>5000</v>
      </c>
      <c r="AE193" s="4">
        <v>74</v>
      </c>
      <c r="AF193" s="4">
        <v>5000</v>
      </c>
      <c r="AG193" s="4">
        <v>81</v>
      </c>
      <c r="AH193" s="4">
        <v>5000</v>
      </c>
      <c r="AI193" s="4">
        <v>5000</v>
      </c>
      <c r="AJ193" s="4">
        <v>5000</v>
      </c>
      <c r="AK193" s="4">
        <v>97</v>
      </c>
      <c r="AL193" s="4">
        <v>5000</v>
      </c>
      <c r="AM193" s="4">
        <v>106</v>
      </c>
      <c r="AN193" s="4">
        <v>5000</v>
      </c>
      <c r="AO193" s="4">
        <v>116</v>
      </c>
      <c r="AP193" s="4">
        <v>5000</v>
      </c>
      <c r="AQ193" s="4">
        <v>0</v>
      </c>
      <c r="AR193" s="4"/>
      <c r="AS193" s="4">
        <v>3</v>
      </c>
      <c r="AT193" s="4">
        <v>0</v>
      </c>
      <c r="AU193" s="4">
        <v>0</v>
      </c>
    </row>
    <row r="194" spans="1:47" hidden="1">
      <c r="A194" s="1">
        <v>177</v>
      </c>
      <c r="B194">
        <v>39</v>
      </c>
      <c r="C194" t="s">
        <v>217</v>
      </c>
      <c r="D194">
        <v>2</v>
      </c>
      <c r="E194">
        <v>170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0</v>
      </c>
      <c r="M194">
        <v>45</v>
      </c>
      <c r="N194">
        <v>2000</v>
      </c>
      <c r="O194">
        <v>50</v>
      </c>
      <c r="P194">
        <v>3000</v>
      </c>
      <c r="Q194">
        <v>60</v>
      </c>
      <c r="R194">
        <v>4000</v>
      </c>
      <c r="S194">
        <v>66</v>
      </c>
      <c r="T194">
        <v>5000</v>
      </c>
      <c r="U194">
        <v>72</v>
      </c>
      <c r="V194">
        <v>5000</v>
      </c>
      <c r="W194">
        <v>79</v>
      </c>
      <c r="X194">
        <v>5000</v>
      </c>
      <c r="Y194">
        <v>86</v>
      </c>
      <c r="Z194">
        <v>5000</v>
      </c>
      <c r="AA194">
        <v>94</v>
      </c>
      <c r="AB194">
        <v>5000</v>
      </c>
      <c r="AC194">
        <v>103</v>
      </c>
      <c r="AD194">
        <v>5000</v>
      </c>
      <c r="AE194">
        <v>113</v>
      </c>
      <c r="AF194">
        <v>5000</v>
      </c>
      <c r="AG194">
        <v>124</v>
      </c>
      <c r="AH194">
        <v>5000</v>
      </c>
      <c r="AI194">
        <v>5000</v>
      </c>
      <c r="AJ194">
        <v>5000</v>
      </c>
      <c r="AK194">
        <v>149</v>
      </c>
      <c r="AL194">
        <v>5000</v>
      </c>
      <c r="AM194">
        <v>163</v>
      </c>
      <c r="AN194">
        <v>5000</v>
      </c>
      <c r="AO194">
        <v>179</v>
      </c>
      <c r="AP194">
        <v>5000</v>
      </c>
      <c r="AQ194">
        <v>20</v>
      </c>
      <c r="AR194" t="s">
        <v>200</v>
      </c>
      <c r="AS194">
        <v>3</v>
      </c>
      <c r="AT194">
        <v>0</v>
      </c>
      <c r="AU194">
        <v>0</v>
      </c>
    </row>
    <row r="195" spans="1:47">
      <c r="A195" s="1">
        <v>64</v>
      </c>
      <c r="B195" s="4">
        <v>76</v>
      </c>
      <c r="C195" s="4" t="s">
        <v>106</v>
      </c>
      <c r="D195" s="4">
        <v>4</v>
      </c>
      <c r="E195" s="4">
        <v>47</v>
      </c>
      <c r="F195" s="4">
        <v>16</v>
      </c>
      <c r="G195" s="4">
        <v>0</v>
      </c>
      <c r="H195" s="4">
        <v>0</v>
      </c>
      <c r="I195" s="4">
        <v>24</v>
      </c>
      <c r="J195" s="4">
        <v>0</v>
      </c>
      <c r="K195" s="4">
        <v>0</v>
      </c>
      <c r="L195" s="4">
        <v>2</v>
      </c>
      <c r="M195" s="4">
        <v>44</v>
      </c>
      <c r="N195" s="4">
        <v>2000</v>
      </c>
      <c r="O195" s="4">
        <v>47</v>
      </c>
      <c r="P195" s="4">
        <v>3000</v>
      </c>
      <c r="Q195" s="4">
        <v>50</v>
      </c>
      <c r="R195" s="4">
        <v>4000</v>
      </c>
      <c r="S195" s="4">
        <v>44</v>
      </c>
      <c r="T195" s="4">
        <v>5000</v>
      </c>
      <c r="U195" s="4">
        <v>48</v>
      </c>
      <c r="V195" s="4">
        <v>5000</v>
      </c>
      <c r="W195" s="4">
        <v>52</v>
      </c>
      <c r="X195" s="4">
        <v>5000</v>
      </c>
      <c r="Y195" s="4">
        <v>57</v>
      </c>
      <c r="Z195" s="4">
        <v>5000</v>
      </c>
      <c r="AA195" s="4">
        <v>62</v>
      </c>
      <c r="AB195" s="4">
        <v>5000</v>
      </c>
      <c r="AC195" s="4">
        <v>68</v>
      </c>
      <c r="AD195" s="4">
        <v>5000</v>
      </c>
      <c r="AE195" s="4">
        <v>74</v>
      </c>
      <c r="AF195" s="4">
        <v>5000</v>
      </c>
      <c r="AG195" s="4">
        <v>81</v>
      </c>
      <c r="AH195" s="4">
        <v>5000</v>
      </c>
      <c r="AI195" s="4">
        <v>5000</v>
      </c>
      <c r="AJ195" s="4">
        <v>5000</v>
      </c>
      <c r="AK195" s="4">
        <v>97</v>
      </c>
      <c r="AL195" s="4">
        <v>5000</v>
      </c>
      <c r="AM195" s="4">
        <v>106</v>
      </c>
      <c r="AN195" s="4">
        <v>5000</v>
      </c>
      <c r="AO195" s="4">
        <v>116</v>
      </c>
      <c r="AP195" s="4">
        <v>5000</v>
      </c>
      <c r="AQ195" s="4">
        <v>120</v>
      </c>
      <c r="AR195" s="4"/>
      <c r="AS195" s="4">
        <v>3</v>
      </c>
      <c r="AT195" s="4">
        <v>0</v>
      </c>
      <c r="AU195" s="4">
        <v>0</v>
      </c>
    </row>
    <row r="196" spans="1:47">
      <c r="A196" s="1">
        <v>230</v>
      </c>
      <c r="B196" s="4">
        <v>205</v>
      </c>
      <c r="C196" s="4" t="s">
        <v>2389</v>
      </c>
      <c r="D196" s="4">
        <v>2</v>
      </c>
      <c r="E196" s="4">
        <v>205</v>
      </c>
      <c r="F196" s="4">
        <v>5</v>
      </c>
      <c r="G196" s="4">
        <v>50</v>
      </c>
      <c r="H196" s="4">
        <v>60</v>
      </c>
      <c r="I196" s="4">
        <v>2</v>
      </c>
      <c r="J196" s="4">
        <v>20</v>
      </c>
      <c r="K196" s="4">
        <v>20</v>
      </c>
      <c r="L196" s="4">
        <v>1</v>
      </c>
      <c r="M196" s="4">
        <v>44</v>
      </c>
      <c r="N196" s="4">
        <v>2000</v>
      </c>
      <c r="O196" s="4">
        <v>47</v>
      </c>
      <c r="P196" s="4">
        <v>3000</v>
      </c>
      <c r="Q196" s="4">
        <v>50</v>
      </c>
      <c r="R196" s="4">
        <v>4000</v>
      </c>
      <c r="S196" s="4">
        <v>26</v>
      </c>
      <c r="T196" s="4">
        <v>5000</v>
      </c>
      <c r="U196" s="4">
        <v>28</v>
      </c>
      <c r="V196" s="4">
        <v>5000</v>
      </c>
      <c r="W196" s="4">
        <v>30</v>
      </c>
      <c r="X196" s="4">
        <v>5000</v>
      </c>
      <c r="Y196" s="4">
        <v>33</v>
      </c>
      <c r="Z196" s="4">
        <v>5000</v>
      </c>
      <c r="AA196" s="4">
        <v>36</v>
      </c>
      <c r="AB196" s="4">
        <v>5000</v>
      </c>
      <c r="AC196" s="4">
        <v>39</v>
      </c>
      <c r="AD196" s="4">
        <v>5000</v>
      </c>
      <c r="AE196" s="4">
        <v>42</v>
      </c>
      <c r="AF196" s="4">
        <v>5000</v>
      </c>
      <c r="AG196" s="4">
        <v>46</v>
      </c>
      <c r="AH196" s="4">
        <v>5000</v>
      </c>
      <c r="AI196" s="4">
        <v>5000</v>
      </c>
      <c r="AJ196" s="4">
        <v>5000</v>
      </c>
      <c r="AK196" s="4">
        <v>55</v>
      </c>
      <c r="AL196" s="4">
        <v>5000</v>
      </c>
      <c r="AM196" s="4">
        <v>60</v>
      </c>
      <c r="AN196" s="4">
        <v>5000</v>
      </c>
      <c r="AO196" s="4">
        <v>66</v>
      </c>
      <c r="AP196" s="4">
        <v>5000</v>
      </c>
      <c r="AQ196" s="4">
        <v>60</v>
      </c>
      <c r="AR196" s="4"/>
      <c r="AS196" s="4">
        <v>3</v>
      </c>
      <c r="AT196" s="4">
        <v>0</v>
      </c>
      <c r="AU196" s="4">
        <v>0</v>
      </c>
    </row>
    <row r="197" spans="1:47">
      <c r="A197" s="1">
        <v>52</v>
      </c>
      <c r="B197" s="4">
        <v>56</v>
      </c>
      <c r="C197" s="4" t="s">
        <v>94</v>
      </c>
      <c r="D197" s="4">
        <v>0</v>
      </c>
      <c r="E197" s="4">
        <v>53</v>
      </c>
      <c r="F197" s="4">
        <v>0</v>
      </c>
      <c r="G197" s="4">
        <v>0</v>
      </c>
      <c r="H197" s="4">
        <v>0</v>
      </c>
      <c r="I197" s="4">
        <v>7</v>
      </c>
      <c r="J197" s="4">
        <v>0</v>
      </c>
      <c r="K197" s="4">
        <v>0</v>
      </c>
      <c r="L197" s="4">
        <v>0</v>
      </c>
      <c r="M197" s="4">
        <v>47</v>
      </c>
      <c r="N197" s="4">
        <v>2000</v>
      </c>
      <c r="O197" s="4">
        <v>50</v>
      </c>
      <c r="P197" s="4">
        <v>3000</v>
      </c>
      <c r="Q197" s="4">
        <v>53</v>
      </c>
      <c r="R197" s="4">
        <v>4000</v>
      </c>
      <c r="S197" s="4">
        <v>44</v>
      </c>
      <c r="T197" s="4">
        <v>5000</v>
      </c>
      <c r="U197" s="4">
        <v>48</v>
      </c>
      <c r="V197" s="4">
        <v>5000</v>
      </c>
      <c r="W197" s="4">
        <v>52</v>
      </c>
      <c r="X197" s="4">
        <v>5000</v>
      </c>
      <c r="Y197" s="4">
        <v>57</v>
      </c>
      <c r="Z197" s="4">
        <v>5000</v>
      </c>
      <c r="AA197" s="4">
        <v>62</v>
      </c>
      <c r="AB197" s="4">
        <v>5000</v>
      </c>
      <c r="AC197" s="4">
        <v>68</v>
      </c>
      <c r="AD197" s="4">
        <v>5000</v>
      </c>
      <c r="AE197" s="4">
        <v>74</v>
      </c>
      <c r="AF197" s="4">
        <v>5000</v>
      </c>
      <c r="AG197" s="4">
        <v>81</v>
      </c>
      <c r="AH197" s="4">
        <v>5000</v>
      </c>
      <c r="AI197" s="4">
        <v>5000</v>
      </c>
      <c r="AJ197" s="4">
        <v>5000</v>
      </c>
      <c r="AK197" s="4">
        <v>97</v>
      </c>
      <c r="AL197" s="4">
        <v>5000</v>
      </c>
      <c r="AM197" s="4">
        <v>106</v>
      </c>
      <c r="AN197" s="4">
        <v>5000</v>
      </c>
      <c r="AO197" s="4">
        <v>116</v>
      </c>
      <c r="AP197" s="4">
        <v>5000</v>
      </c>
      <c r="AQ197" s="4">
        <v>0</v>
      </c>
      <c r="AR197" s="4"/>
      <c r="AS197" s="4">
        <v>3</v>
      </c>
      <c r="AT197" s="4">
        <v>0</v>
      </c>
      <c r="AU197" s="4">
        <v>0</v>
      </c>
    </row>
    <row r="198" spans="1:47">
      <c r="A198" s="1">
        <v>53</v>
      </c>
      <c r="B198" s="4">
        <v>57</v>
      </c>
      <c r="C198" s="4" t="s">
        <v>95</v>
      </c>
      <c r="D198" s="4">
        <v>2</v>
      </c>
      <c r="E198" s="4">
        <v>48</v>
      </c>
      <c r="F198" s="4">
        <v>12</v>
      </c>
      <c r="G198" s="4">
        <v>15</v>
      </c>
      <c r="H198" s="4">
        <v>30</v>
      </c>
      <c r="I198" s="4">
        <v>20</v>
      </c>
      <c r="J198" s="4">
        <v>15</v>
      </c>
      <c r="K198" s="4">
        <v>15</v>
      </c>
      <c r="L198" s="4">
        <v>2</v>
      </c>
      <c r="M198" s="4">
        <v>47</v>
      </c>
      <c r="N198" s="4">
        <v>2000</v>
      </c>
      <c r="O198" s="4">
        <v>50</v>
      </c>
      <c r="P198" s="4">
        <v>3000</v>
      </c>
      <c r="Q198" s="4">
        <v>53</v>
      </c>
      <c r="R198" s="4">
        <v>4000</v>
      </c>
      <c r="S198" s="4">
        <v>26</v>
      </c>
      <c r="T198" s="4">
        <v>5000</v>
      </c>
      <c r="U198" s="4">
        <v>28</v>
      </c>
      <c r="V198" s="4">
        <v>5000</v>
      </c>
      <c r="W198" s="4">
        <v>30</v>
      </c>
      <c r="X198" s="4">
        <v>5000</v>
      </c>
      <c r="Y198" s="4">
        <v>33</v>
      </c>
      <c r="Z198" s="4">
        <v>5000</v>
      </c>
      <c r="AA198" s="4">
        <v>36</v>
      </c>
      <c r="AB198" s="4">
        <v>5000</v>
      </c>
      <c r="AC198" s="4">
        <v>39</v>
      </c>
      <c r="AD198" s="4">
        <v>5000</v>
      </c>
      <c r="AE198" s="4">
        <v>42</v>
      </c>
      <c r="AF198" s="4">
        <v>5000</v>
      </c>
      <c r="AG198" s="4">
        <v>46</v>
      </c>
      <c r="AH198" s="4">
        <v>5000</v>
      </c>
      <c r="AI198" s="4">
        <v>5000</v>
      </c>
      <c r="AJ198" s="4">
        <v>5000</v>
      </c>
      <c r="AK198" s="4">
        <v>55</v>
      </c>
      <c r="AL198" s="4">
        <v>5000</v>
      </c>
      <c r="AM198" s="4">
        <v>60</v>
      </c>
      <c r="AN198" s="4">
        <v>5000</v>
      </c>
      <c r="AO198" s="4">
        <v>66</v>
      </c>
      <c r="AP198" s="4">
        <v>5000</v>
      </c>
      <c r="AQ198" s="4">
        <v>60</v>
      </c>
      <c r="AR198" s="4"/>
      <c r="AS198" s="4">
        <v>3</v>
      </c>
      <c r="AT198" s="4">
        <v>0</v>
      </c>
      <c r="AU198" s="4">
        <v>0</v>
      </c>
    </row>
    <row r="199" spans="1:47">
      <c r="A199" s="1">
        <v>54</v>
      </c>
      <c r="B199" s="4">
        <v>58</v>
      </c>
      <c r="C199" s="4" t="s">
        <v>96</v>
      </c>
      <c r="D199" s="4">
        <v>2</v>
      </c>
      <c r="E199" s="4">
        <v>51</v>
      </c>
      <c r="F199" s="4">
        <v>12</v>
      </c>
      <c r="G199" s="4">
        <v>20</v>
      </c>
      <c r="H199" s="4">
        <v>25</v>
      </c>
      <c r="I199" s="4">
        <v>30</v>
      </c>
      <c r="J199" s="4">
        <v>20</v>
      </c>
      <c r="K199" s="4">
        <v>20</v>
      </c>
      <c r="L199" s="4">
        <v>1</v>
      </c>
      <c r="M199" s="4">
        <v>47</v>
      </c>
      <c r="N199" s="4">
        <v>2000</v>
      </c>
      <c r="O199" s="4">
        <v>50</v>
      </c>
      <c r="P199" s="4">
        <v>3000</v>
      </c>
      <c r="Q199" s="4">
        <v>53</v>
      </c>
      <c r="R199" s="4">
        <v>4000</v>
      </c>
      <c r="S199" s="4">
        <v>50</v>
      </c>
      <c r="T199" s="4">
        <v>5000</v>
      </c>
      <c r="U199" s="4">
        <v>55</v>
      </c>
      <c r="V199" s="4">
        <v>5000</v>
      </c>
      <c r="W199" s="4">
        <v>60</v>
      </c>
      <c r="X199" s="4">
        <v>5000</v>
      </c>
      <c r="Y199" s="4">
        <v>66</v>
      </c>
      <c r="Z199" s="4">
        <v>5000</v>
      </c>
      <c r="AA199" s="4">
        <v>72</v>
      </c>
      <c r="AB199" s="4">
        <v>5000</v>
      </c>
      <c r="AC199" s="4">
        <v>79</v>
      </c>
      <c r="AD199" s="4">
        <v>5000</v>
      </c>
      <c r="AE199" s="4">
        <v>86</v>
      </c>
      <c r="AF199" s="4">
        <v>5000</v>
      </c>
      <c r="AG199" s="4">
        <v>94</v>
      </c>
      <c r="AH199" s="4">
        <v>5000</v>
      </c>
      <c r="AI199" s="4">
        <v>5000</v>
      </c>
      <c r="AJ199" s="4">
        <v>5000</v>
      </c>
      <c r="AK199" s="4">
        <v>113</v>
      </c>
      <c r="AL199" s="4">
        <v>5000</v>
      </c>
      <c r="AM199" s="4">
        <v>124</v>
      </c>
      <c r="AN199" s="4">
        <v>5000</v>
      </c>
      <c r="AO199" s="4">
        <v>136</v>
      </c>
      <c r="AP199" s="4">
        <v>5000</v>
      </c>
      <c r="AQ199" s="4">
        <v>60</v>
      </c>
      <c r="AR199" s="4"/>
      <c r="AS199" s="4">
        <v>3</v>
      </c>
      <c r="AT199" s="4">
        <v>0</v>
      </c>
      <c r="AU199" s="4">
        <v>0</v>
      </c>
    </row>
    <row r="200" spans="1:47">
      <c r="A200" s="1">
        <v>60</v>
      </c>
      <c r="B200" s="4">
        <v>71</v>
      </c>
      <c r="C200" s="4" t="s">
        <v>102</v>
      </c>
      <c r="D200" s="4">
        <v>2</v>
      </c>
      <c r="E200" s="4">
        <v>26</v>
      </c>
      <c r="F200" s="4">
        <v>3</v>
      </c>
      <c r="G200" s="4">
        <v>3</v>
      </c>
      <c r="H200" s="4">
        <v>3</v>
      </c>
      <c r="I200" s="4">
        <v>3</v>
      </c>
      <c r="J200" s="4">
        <v>0</v>
      </c>
      <c r="K200" s="4">
        <v>0</v>
      </c>
      <c r="L200" s="4">
        <v>0</v>
      </c>
      <c r="M200" s="4">
        <v>47</v>
      </c>
      <c r="N200" s="4">
        <v>2000</v>
      </c>
      <c r="O200" s="4">
        <v>50</v>
      </c>
      <c r="P200" s="4">
        <v>3000</v>
      </c>
      <c r="Q200" s="4">
        <v>55</v>
      </c>
      <c r="R200" s="4">
        <v>4000</v>
      </c>
      <c r="S200" s="4">
        <v>50</v>
      </c>
      <c r="T200" s="4">
        <v>5000</v>
      </c>
      <c r="U200" s="4">
        <v>55</v>
      </c>
      <c r="V200" s="4">
        <v>5000</v>
      </c>
      <c r="W200" s="4">
        <v>60</v>
      </c>
      <c r="X200" s="4">
        <v>5000</v>
      </c>
      <c r="Y200" s="4">
        <v>66</v>
      </c>
      <c r="Z200" s="4">
        <v>5000</v>
      </c>
      <c r="AA200" s="4">
        <v>72</v>
      </c>
      <c r="AB200" s="4">
        <v>5000</v>
      </c>
      <c r="AC200" s="4">
        <v>79</v>
      </c>
      <c r="AD200" s="4">
        <v>5000</v>
      </c>
      <c r="AE200" s="4">
        <v>86</v>
      </c>
      <c r="AF200" s="4">
        <v>5000</v>
      </c>
      <c r="AG200" s="4">
        <v>94</v>
      </c>
      <c r="AH200" s="4">
        <v>5000</v>
      </c>
      <c r="AI200" s="4">
        <v>5000</v>
      </c>
      <c r="AJ200" s="4">
        <v>5000</v>
      </c>
      <c r="AK200" s="4">
        <v>113</v>
      </c>
      <c r="AL200" s="4">
        <v>5000</v>
      </c>
      <c r="AM200" s="4">
        <v>124</v>
      </c>
      <c r="AN200" s="4">
        <v>5000</v>
      </c>
      <c r="AO200" s="4">
        <v>136</v>
      </c>
      <c r="AP200" s="4">
        <v>5000</v>
      </c>
      <c r="AQ200" s="4">
        <v>60</v>
      </c>
      <c r="AR200" s="4"/>
      <c r="AS200" s="4">
        <v>3</v>
      </c>
      <c r="AT200" s="4">
        <v>0</v>
      </c>
      <c r="AU200" s="4">
        <v>0</v>
      </c>
    </row>
    <row r="201" spans="1:47">
      <c r="A201" s="1">
        <v>63</v>
      </c>
      <c r="B201" s="4">
        <v>75</v>
      </c>
      <c r="C201" s="4" t="s">
        <v>105</v>
      </c>
      <c r="D201" s="4">
        <v>0</v>
      </c>
      <c r="E201" s="4">
        <v>0</v>
      </c>
      <c r="F201" s="4">
        <v>10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99</v>
      </c>
      <c r="M201" s="4">
        <v>47</v>
      </c>
      <c r="N201" s="4">
        <v>2000</v>
      </c>
      <c r="O201" s="4">
        <v>50</v>
      </c>
      <c r="P201" s="4">
        <v>3000</v>
      </c>
      <c r="Q201" s="4">
        <v>53</v>
      </c>
      <c r="R201" s="4">
        <v>4000</v>
      </c>
      <c r="S201" s="4">
        <v>41</v>
      </c>
      <c r="T201" s="4">
        <v>5000</v>
      </c>
      <c r="U201" s="4">
        <v>45</v>
      </c>
      <c r="V201" s="4">
        <v>5000</v>
      </c>
      <c r="W201" s="4">
        <v>49</v>
      </c>
      <c r="X201" s="4">
        <v>5000</v>
      </c>
      <c r="Y201" s="4">
        <v>53</v>
      </c>
      <c r="Z201" s="4">
        <v>5000</v>
      </c>
      <c r="AA201" s="4">
        <v>58</v>
      </c>
      <c r="AB201" s="4">
        <v>5000</v>
      </c>
      <c r="AC201" s="4">
        <v>63</v>
      </c>
      <c r="AD201" s="4">
        <v>5000</v>
      </c>
      <c r="AE201" s="4">
        <v>69</v>
      </c>
      <c r="AF201" s="4">
        <v>5000</v>
      </c>
      <c r="AG201" s="4">
        <v>75</v>
      </c>
      <c r="AH201" s="4">
        <v>5000</v>
      </c>
      <c r="AI201" s="4">
        <v>5000</v>
      </c>
      <c r="AJ201" s="4">
        <v>5000</v>
      </c>
      <c r="AK201" s="4">
        <v>90</v>
      </c>
      <c r="AL201" s="4">
        <v>5000</v>
      </c>
      <c r="AM201" s="4">
        <v>99</v>
      </c>
      <c r="AN201" s="4">
        <v>5000</v>
      </c>
      <c r="AO201" s="4">
        <v>108</v>
      </c>
      <c r="AP201" s="4">
        <v>5000</v>
      </c>
      <c r="AQ201" s="4">
        <v>0</v>
      </c>
      <c r="AR201" s="4"/>
      <c r="AS201" s="4">
        <v>3</v>
      </c>
      <c r="AT201" s="4">
        <v>0</v>
      </c>
      <c r="AU201" s="4">
        <v>0</v>
      </c>
    </row>
    <row r="202" spans="1:47" hidden="1">
      <c r="A202" s="1">
        <v>165</v>
      </c>
      <c r="B202">
        <v>10</v>
      </c>
      <c r="C202" t="s">
        <v>205</v>
      </c>
      <c r="D202">
        <v>6</v>
      </c>
      <c r="E202">
        <v>164</v>
      </c>
      <c r="F202">
        <v>25</v>
      </c>
      <c r="G202">
        <v>12</v>
      </c>
      <c r="H202">
        <v>12</v>
      </c>
      <c r="I202">
        <v>20</v>
      </c>
      <c r="J202">
        <v>12</v>
      </c>
      <c r="K202">
        <v>12</v>
      </c>
      <c r="L202">
        <v>1</v>
      </c>
      <c r="M202">
        <v>49</v>
      </c>
      <c r="N202">
        <v>2000</v>
      </c>
      <c r="O202">
        <v>58</v>
      </c>
      <c r="P202">
        <v>3000</v>
      </c>
      <c r="Q202">
        <v>64</v>
      </c>
      <c r="R202">
        <v>4000</v>
      </c>
      <c r="S202">
        <v>70</v>
      </c>
      <c r="T202">
        <v>5000</v>
      </c>
      <c r="U202">
        <v>77</v>
      </c>
      <c r="V202">
        <v>5000</v>
      </c>
      <c r="W202">
        <v>84</v>
      </c>
      <c r="X202">
        <v>5000</v>
      </c>
      <c r="Y202">
        <v>92</v>
      </c>
      <c r="Z202">
        <v>5000</v>
      </c>
      <c r="AA202">
        <v>101</v>
      </c>
      <c r="AB202">
        <v>5000</v>
      </c>
      <c r="AC202">
        <v>111</v>
      </c>
      <c r="AD202">
        <v>5000</v>
      </c>
      <c r="AE202">
        <v>122</v>
      </c>
      <c r="AF202">
        <v>5000</v>
      </c>
      <c r="AG202">
        <v>134</v>
      </c>
      <c r="AH202">
        <v>5000</v>
      </c>
      <c r="AI202">
        <v>5000</v>
      </c>
      <c r="AJ202">
        <v>5000</v>
      </c>
      <c r="AK202">
        <v>161</v>
      </c>
      <c r="AL202">
        <v>5000</v>
      </c>
      <c r="AM202">
        <v>177</v>
      </c>
      <c r="AN202">
        <v>5000</v>
      </c>
      <c r="AO202">
        <v>194</v>
      </c>
      <c r="AP202">
        <v>5000</v>
      </c>
      <c r="AQ202">
        <v>100</v>
      </c>
      <c r="AR202" t="s">
        <v>200</v>
      </c>
      <c r="AS202">
        <v>3</v>
      </c>
      <c r="AT202">
        <v>0</v>
      </c>
      <c r="AU202">
        <v>0</v>
      </c>
    </row>
    <row r="203" spans="1:47">
      <c r="A203" s="1">
        <v>228</v>
      </c>
      <c r="B203" s="4">
        <v>203</v>
      </c>
      <c r="C203" s="4" t="s">
        <v>269</v>
      </c>
      <c r="D203" s="4">
        <v>2</v>
      </c>
      <c r="E203" s="4">
        <v>203</v>
      </c>
      <c r="F203" s="4">
        <v>20</v>
      </c>
      <c r="G203" s="4">
        <v>50</v>
      </c>
      <c r="H203" s="4">
        <v>60</v>
      </c>
      <c r="I203" s="4">
        <v>20</v>
      </c>
      <c r="J203" s="4">
        <v>20</v>
      </c>
      <c r="K203" s="4">
        <v>20</v>
      </c>
      <c r="L203" s="4">
        <v>2</v>
      </c>
      <c r="M203" s="4">
        <v>50</v>
      </c>
      <c r="N203" s="4">
        <v>2000</v>
      </c>
      <c r="O203" s="4">
        <v>53</v>
      </c>
      <c r="P203" s="4">
        <v>3000</v>
      </c>
      <c r="Q203" s="4">
        <v>58</v>
      </c>
      <c r="R203" s="4">
        <v>4000</v>
      </c>
      <c r="S203" s="4">
        <v>26</v>
      </c>
      <c r="T203" s="4">
        <v>5000</v>
      </c>
      <c r="U203" s="4">
        <v>28</v>
      </c>
      <c r="V203" s="4">
        <v>5000</v>
      </c>
      <c r="W203" s="4">
        <v>30</v>
      </c>
      <c r="X203" s="4">
        <v>5000</v>
      </c>
      <c r="Y203" s="4">
        <v>33</v>
      </c>
      <c r="Z203" s="4">
        <v>5000</v>
      </c>
      <c r="AA203" s="4">
        <v>36</v>
      </c>
      <c r="AB203" s="4">
        <v>5000</v>
      </c>
      <c r="AC203" s="4">
        <v>39</v>
      </c>
      <c r="AD203" s="4">
        <v>5000</v>
      </c>
      <c r="AE203" s="4">
        <v>42</v>
      </c>
      <c r="AF203" s="4">
        <v>5000</v>
      </c>
      <c r="AG203" s="4">
        <v>46</v>
      </c>
      <c r="AH203" s="4">
        <v>5000</v>
      </c>
      <c r="AI203" s="4">
        <v>5000</v>
      </c>
      <c r="AJ203" s="4">
        <v>5000</v>
      </c>
      <c r="AK203" s="4">
        <v>55</v>
      </c>
      <c r="AL203" s="4">
        <v>5000</v>
      </c>
      <c r="AM203" s="4">
        <v>60</v>
      </c>
      <c r="AN203" s="4">
        <v>5000</v>
      </c>
      <c r="AO203" s="4">
        <v>66</v>
      </c>
      <c r="AP203" s="4">
        <v>5000</v>
      </c>
      <c r="AQ203" s="4">
        <v>60</v>
      </c>
      <c r="AR203" s="4"/>
      <c r="AS203" s="4">
        <v>3</v>
      </c>
      <c r="AT203" s="4">
        <v>0</v>
      </c>
      <c r="AU203" s="4">
        <v>0</v>
      </c>
    </row>
    <row r="204" spans="1:47">
      <c r="A204" s="1">
        <v>229</v>
      </c>
      <c r="B204" s="4">
        <v>204</v>
      </c>
      <c r="C204" s="4" t="s">
        <v>270</v>
      </c>
      <c r="D204" s="4">
        <v>4</v>
      </c>
      <c r="E204" s="4">
        <v>204</v>
      </c>
      <c r="F204" s="4">
        <v>12</v>
      </c>
      <c r="G204" s="4">
        <v>0</v>
      </c>
      <c r="H204" s="4">
        <v>0</v>
      </c>
      <c r="I204" s="4">
        <v>3</v>
      </c>
      <c r="J204" s="4">
        <v>0</v>
      </c>
      <c r="K204" s="4">
        <v>0</v>
      </c>
      <c r="L204" s="4">
        <v>0</v>
      </c>
      <c r="M204" s="4">
        <v>50</v>
      </c>
      <c r="N204" s="4">
        <v>2000</v>
      </c>
      <c r="O204" s="4">
        <v>53</v>
      </c>
      <c r="P204" s="4">
        <v>3000</v>
      </c>
      <c r="Q204" s="4">
        <v>58</v>
      </c>
      <c r="R204" s="4">
        <v>4000</v>
      </c>
      <c r="S204" s="4">
        <v>50</v>
      </c>
      <c r="T204" s="4">
        <v>5000</v>
      </c>
      <c r="U204" s="4">
        <v>55</v>
      </c>
      <c r="V204" s="4">
        <v>5000</v>
      </c>
      <c r="W204" s="4">
        <v>60</v>
      </c>
      <c r="X204" s="4">
        <v>5000</v>
      </c>
      <c r="Y204" s="4">
        <v>66</v>
      </c>
      <c r="Z204" s="4">
        <v>5000</v>
      </c>
      <c r="AA204" s="4">
        <v>72</v>
      </c>
      <c r="AB204" s="4">
        <v>5000</v>
      </c>
      <c r="AC204" s="4">
        <v>79</v>
      </c>
      <c r="AD204" s="4">
        <v>5000</v>
      </c>
      <c r="AE204" s="4">
        <v>86</v>
      </c>
      <c r="AF204" s="4">
        <v>5000</v>
      </c>
      <c r="AG204" s="4">
        <v>94</v>
      </c>
      <c r="AH204" s="4">
        <v>5000</v>
      </c>
      <c r="AI204" s="4">
        <v>5000</v>
      </c>
      <c r="AJ204" s="4">
        <v>5000</v>
      </c>
      <c r="AK204" s="4">
        <v>113</v>
      </c>
      <c r="AL204" s="4">
        <v>5000</v>
      </c>
      <c r="AM204" s="4">
        <v>124</v>
      </c>
      <c r="AN204" s="4">
        <v>5000</v>
      </c>
      <c r="AO204" s="4">
        <v>136</v>
      </c>
      <c r="AP204" s="4">
        <v>5000</v>
      </c>
      <c r="AQ204" s="4">
        <v>10</v>
      </c>
      <c r="AR204" s="4"/>
      <c r="AS204" s="4">
        <v>3</v>
      </c>
      <c r="AT204" s="4">
        <v>0</v>
      </c>
      <c r="AU204" s="4">
        <v>0</v>
      </c>
    </row>
    <row r="205" spans="1:47">
      <c r="A205" s="1">
        <v>231</v>
      </c>
      <c r="B205" s="4">
        <v>206</v>
      </c>
      <c r="C205" s="4" t="s">
        <v>271</v>
      </c>
      <c r="D205" s="4">
        <v>2</v>
      </c>
      <c r="E205" s="4">
        <v>206</v>
      </c>
      <c r="F205" s="4">
        <v>5</v>
      </c>
      <c r="G205" s="4">
        <v>50</v>
      </c>
      <c r="H205" s="4">
        <v>60</v>
      </c>
      <c r="I205" s="4">
        <v>2</v>
      </c>
      <c r="J205" s="4">
        <v>20</v>
      </c>
      <c r="K205" s="4">
        <v>20</v>
      </c>
      <c r="L205" s="4">
        <v>1</v>
      </c>
      <c r="M205" s="4">
        <v>50</v>
      </c>
      <c r="N205" s="4">
        <v>2000</v>
      </c>
      <c r="O205" s="4">
        <v>53</v>
      </c>
      <c r="P205" s="4">
        <v>3000</v>
      </c>
      <c r="Q205" s="4">
        <v>58</v>
      </c>
      <c r="R205" s="4">
        <v>4000</v>
      </c>
      <c r="S205" s="4">
        <v>26</v>
      </c>
      <c r="T205" s="4">
        <v>5000</v>
      </c>
      <c r="U205" s="4">
        <v>28</v>
      </c>
      <c r="V205" s="4">
        <v>5000</v>
      </c>
      <c r="W205" s="4">
        <v>30</v>
      </c>
      <c r="X205" s="4">
        <v>5000</v>
      </c>
      <c r="Y205" s="4">
        <v>33</v>
      </c>
      <c r="Z205" s="4">
        <v>5000</v>
      </c>
      <c r="AA205" s="4">
        <v>36</v>
      </c>
      <c r="AB205" s="4">
        <v>5000</v>
      </c>
      <c r="AC205" s="4">
        <v>39</v>
      </c>
      <c r="AD205" s="4">
        <v>5000</v>
      </c>
      <c r="AE205" s="4">
        <v>42</v>
      </c>
      <c r="AF205" s="4">
        <v>5000</v>
      </c>
      <c r="AG205" s="4">
        <v>46</v>
      </c>
      <c r="AH205" s="4">
        <v>5000</v>
      </c>
      <c r="AI205" s="4">
        <v>5000</v>
      </c>
      <c r="AJ205" s="4">
        <v>5000</v>
      </c>
      <c r="AK205" s="4">
        <v>55</v>
      </c>
      <c r="AL205" s="4">
        <v>5000</v>
      </c>
      <c r="AM205" s="4">
        <v>60</v>
      </c>
      <c r="AN205" s="4">
        <v>5000</v>
      </c>
      <c r="AO205" s="4">
        <v>66</v>
      </c>
      <c r="AP205" s="4">
        <v>5000</v>
      </c>
      <c r="AQ205" s="4">
        <v>60</v>
      </c>
      <c r="AR205" s="4"/>
      <c r="AS205" s="4">
        <v>3</v>
      </c>
      <c r="AT205" s="4">
        <v>0</v>
      </c>
      <c r="AU205" s="4">
        <v>0</v>
      </c>
    </row>
    <row r="206" spans="1:47" hidden="1">
      <c r="A206" s="1">
        <v>204</v>
      </c>
      <c r="B206">
        <v>24</v>
      </c>
      <c r="C206" t="s">
        <v>245</v>
      </c>
      <c r="D206">
        <v>4</v>
      </c>
      <c r="E206">
        <v>197</v>
      </c>
      <c r="F206">
        <v>35</v>
      </c>
      <c r="G206">
        <v>10</v>
      </c>
      <c r="H206">
        <v>30</v>
      </c>
      <c r="I206">
        <v>20</v>
      </c>
      <c r="J206">
        <v>10</v>
      </c>
      <c r="K206">
        <v>30</v>
      </c>
      <c r="L206">
        <v>99</v>
      </c>
      <c r="M206">
        <v>51</v>
      </c>
      <c r="N206">
        <v>2000</v>
      </c>
      <c r="O206">
        <v>68</v>
      </c>
      <c r="P206">
        <v>3000</v>
      </c>
      <c r="Q206">
        <v>73</v>
      </c>
      <c r="R206">
        <v>4000</v>
      </c>
      <c r="S206">
        <v>80</v>
      </c>
      <c r="T206">
        <v>5000</v>
      </c>
      <c r="U206">
        <v>88</v>
      </c>
      <c r="V206">
        <v>5000</v>
      </c>
      <c r="W206">
        <v>96</v>
      </c>
      <c r="X206">
        <v>5000</v>
      </c>
      <c r="Y206">
        <v>105</v>
      </c>
      <c r="Z206">
        <v>5000</v>
      </c>
      <c r="AA206">
        <v>115</v>
      </c>
      <c r="AB206">
        <v>5000</v>
      </c>
      <c r="AC206">
        <v>126</v>
      </c>
      <c r="AD206">
        <v>5000</v>
      </c>
      <c r="AE206">
        <v>138</v>
      </c>
      <c r="AF206">
        <v>5000</v>
      </c>
      <c r="AG206">
        <v>151</v>
      </c>
      <c r="AH206">
        <v>5000</v>
      </c>
      <c r="AI206">
        <v>5000</v>
      </c>
      <c r="AJ206">
        <v>5000</v>
      </c>
      <c r="AK206">
        <v>182</v>
      </c>
      <c r="AL206">
        <v>5000</v>
      </c>
      <c r="AM206">
        <v>200</v>
      </c>
      <c r="AN206">
        <v>5000</v>
      </c>
      <c r="AO206">
        <v>220</v>
      </c>
      <c r="AP206">
        <v>5000</v>
      </c>
      <c r="AQ206">
        <v>60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74</v>
      </c>
      <c r="B207">
        <v>102</v>
      </c>
      <c r="C207" t="s">
        <v>114</v>
      </c>
      <c r="D207">
        <v>0</v>
      </c>
      <c r="E207">
        <v>102</v>
      </c>
      <c r="F207">
        <v>0</v>
      </c>
      <c r="G207">
        <v>8</v>
      </c>
      <c r="H207">
        <v>25</v>
      </c>
      <c r="I207">
        <v>6</v>
      </c>
      <c r="J207">
        <v>0</v>
      </c>
      <c r="K207">
        <v>0</v>
      </c>
      <c r="L207">
        <v>0</v>
      </c>
      <c r="M207">
        <v>52</v>
      </c>
      <c r="N207">
        <v>2000</v>
      </c>
      <c r="O207">
        <v>52</v>
      </c>
      <c r="P207">
        <v>3000</v>
      </c>
      <c r="Q207">
        <v>52</v>
      </c>
      <c r="R207">
        <v>4000</v>
      </c>
      <c r="S207">
        <v>52</v>
      </c>
      <c r="T207">
        <v>5000</v>
      </c>
      <c r="U207">
        <v>52</v>
      </c>
      <c r="V207">
        <v>5000</v>
      </c>
      <c r="W207">
        <v>52</v>
      </c>
      <c r="X207">
        <v>5000</v>
      </c>
      <c r="Y207">
        <v>52</v>
      </c>
      <c r="Z207">
        <v>5000</v>
      </c>
      <c r="AA207">
        <v>52</v>
      </c>
      <c r="AB207">
        <v>5000</v>
      </c>
      <c r="AC207">
        <v>52</v>
      </c>
      <c r="AD207">
        <v>5000</v>
      </c>
      <c r="AE207">
        <v>52</v>
      </c>
      <c r="AF207">
        <v>5000</v>
      </c>
      <c r="AG207">
        <v>52</v>
      </c>
      <c r="AH207">
        <v>5000</v>
      </c>
      <c r="AI207">
        <v>5000</v>
      </c>
      <c r="AJ207">
        <v>5000</v>
      </c>
      <c r="AK207">
        <v>52</v>
      </c>
      <c r="AL207">
        <v>5000</v>
      </c>
      <c r="AM207">
        <v>52</v>
      </c>
      <c r="AN207">
        <v>5000</v>
      </c>
      <c r="AO207">
        <v>52</v>
      </c>
      <c r="AP207">
        <v>5000</v>
      </c>
      <c r="AQ207">
        <v>0</v>
      </c>
      <c r="AS207">
        <v>3</v>
      </c>
      <c r="AT207">
        <v>0</v>
      </c>
      <c r="AU207">
        <v>0</v>
      </c>
    </row>
    <row r="208" spans="1:47">
      <c r="A208" s="1">
        <v>77</v>
      </c>
      <c r="B208">
        <v>105</v>
      </c>
      <c r="C208" t="s">
        <v>117</v>
      </c>
      <c r="D208">
        <v>8</v>
      </c>
      <c r="E208">
        <v>105</v>
      </c>
      <c r="F208">
        <v>8</v>
      </c>
      <c r="G208">
        <v>30</v>
      </c>
      <c r="H208">
        <v>50</v>
      </c>
      <c r="I208">
        <v>6</v>
      </c>
      <c r="J208">
        <v>15</v>
      </c>
      <c r="K208">
        <v>22</v>
      </c>
      <c r="L208">
        <v>1</v>
      </c>
      <c r="M208">
        <v>52</v>
      </c>
      <c r="N208">
        <v>2000</v>
      </c>
      <c r="O208">
        <v>52</v>
      </c>
      <c r="P208">
        <v>3000</v>
      </c>
      <c r="Q208">
        <v>52</v>
      </c>
      <c r="R208">
        <v>4000</v>
      </c>
      <c r="S208">
        <v>52</v>
      </c>
      <c r="T208">
        <v>5000</v>
      </c>
      <c r="U208">
        <v>52</v>
      </c>
      <c r="V208">
        <v>5000</v>
      </c>
      <c r="W208">
        <v>52</v>
      </c>
      <c r="X208">
        <v>5000</v>
      </c>
      <c r="Y208">
        <v>52</v>
      </c>
      <c r="Z208">
        <v>5000</v>
      </c>
      <c r="AA208">
        <v>52</v>
      </c>
      <c r="AB208">
        <v>5000</v>
      </c>
      <c r="AC208">
        <v>52</v>
      </c>
      <c r="AD208">
        <v>5000</v>
      </c>
      <c r="AE208">
        <v>52</v>
      </c>
      <c r="AF208">
        <v>5000</v>
      </c>
      <c r="AG208">
        <v>52</v>
      </c>
      <c r="AH208">
        <v>5000</v>
      </c>
      <c r="AI208">
        <v>5000</v>
      </c>
      <c r="AJ208">
        <v>5000</v>
      </c>
      <c r="AK208">
        <v>52</v>
      </c>
      <c r="AL208">
        <v>5000</v>
      </c>
      <c r="AM208">
        <v>52</v>
      </c>
      <c r="AN208">
        <v>5000</v>
      </c>
      <c r="AO208">
        <v>52</v>
      </c>
      <c r="AP208">
        <v>5000</v>
      </c>
      <c r="AQ208">
        <v>0</v>
      </c>
      <c r="AS208">
        <v>3</v>
      </c>
      <c r="AT208">
        <v>0</v>
      </c>
      <c r="AU208">
        <v>0</v>
      </c>
    </row>
    <row r="209" spans="1:47">
      <c r="A209" s="1">
        <v>82</v>
      </c>
      <c r="B209">
        <v>110</v>
      </c>
      <c r="C209" t="s">
        <v>122</v>
      </c>
      <c r="D209">
        <v>8</v>
      </c>
      <c r="E209">
        <v>110</v>
      </c>
      <c r="F209">
        <v>8</v>
      </c>
      <c r="G209">
        <v>30</v>
      </c>
      <c r="H209">
        <v>55</v>
      </c>
      <c r="I209">
        <v>6</v>
      </c>
      <c r="J209">
        <v>15</v>
      </c>
      <c r="K209">
        <v>30</v>
      </c>
      <c r="L209">
        <v>2</v>
      </c>
      <c r="M209">
        <v>52</v>
      </c>
      <c r="N209">
        <v>2000</v>
      </c>
      <c r="O209">
        <v>52</v>
      </c>
      <c r="P209">
        <v>3000</v>
      </c>
      <c r="Q209">
        <v>52</v>
      </c>
      <c r="R209">
        <v>4000</v>
      </c>
      <c r="S209">
        <v>52</v>
      </c>
      <c r="T209">
        <v>5000</v>
      </c>
      <c r="U209">
        <v>52</v>
      </c>
      <c r="V209">
        <v>5000</v>
      </c>
      <c r="W209">
        <v>52</v>
      </c>
      <c r="X209">
        <v>5000</v>
      </c>
      <c r="Y209">
        <v>52</v>
      </c>
      <c r="Z209">
        <v>5000</v>
      </c>
      <c r="AA209">
        <v>52</v>
      </c>
      <c r="AB209">
        <v>5000</v>
      </c>
      <c r="AC209">
        <v>52</v>
      </c>
      <c r="AD209">
        <v>5000</v>
      </c>
      <c r="AE209">
        <v>52</v>
      </c>
      <c r="AF209">
        <v>5000</v>
      </c>
      <c r="AG209">
        <v>52</v>
      </c>
      <c r="AH209">
        <v>5000</v>
      </c>
      <c r="AI209">
        <v>5000</v>
      </c>
      <c r="AJ209">
        <v>5000</v>
      </c>
      <c r="AK209">
        <v>52</v>
      </c>
      <c r="AL209">
        <v>5000</v>
      </c>
      <c r="AM209">
        <v>52</v>
      </c>
      <c r="AN209">
        <v>5000</v>
      </c>
      <c r="AO209">
        <v>52</v>
      </c>
      <c r="AP209">
        <v>5000</v>
      </c>
      <c r="AQ209">
        <v>0</v>
      </c>
      <c r="AS209">
        <v>3</v>
      </c>
      <c r="AT209">
        <v>0</v>
      </c>
      <c r="AU209">
        <v>0</v>
      </c>
    </row>
    <row r="210" spans="1:47">
      <c r="A210" s="1">
        <v>85</v>
      </c>
      <c r="B210">
        <v>113</v>
      </c>
      <c r="C210" t="s">
        <v>125</v>
      </c>
      <c r="D210">
        <v>0</v>
      </c>
      <c r="E210">
        <v>23</v>
      </c>
      <c r="F210">
        <v>0</v>
      </c>
      <c r="G210">
        <v>8</v>
      </c>
      <c r="H210">
        <v>25</v>
      </c>
      <c r="I210">
        <v>6</v>
      </c>
      <c r="J210">
        <v>0</v>
      </c>
      <c r="K210">
        <v>0</v>
      </c>
      <c r="L210">
        <v>0</v>
      </c>
      <c r="M210">
        <v>52</v>
      </c>
      <c r="N210">
        <v>2000</v>
      </c>
      <c r="O210">
        <v>52</v>
      </c>
      <c r="P210">
        <v>3000</v>
      </c>
      <c r="Q210">
        <v>52</v>
      </c>
      <c r="R210">
        <v>4000</v>
      </c>
      <c r="S210">
        <v>52</v>
      </c>
      <c r="T210">
        <v>5000</v>
      </c>
      <c r="U210">
        <v>52</v>
      </c>
      <c r="V210">
        <v>5000</v>
      </c>
      <c r="W210">
        <v>52</v>
      </c>
      <c r="X210">
        <v>5000</v>
      </c>
      <c r="Y210">
        <v>52</v>
      </c>
      <c r="Z210">
        <v>5000</v>
      </c>
      <c r="AA210">
        <v>52</v>
      </c>
      <c r="AB210">
        <v>5000</v>
      </c>
      <c r="AC210">
        <v>52</v>
      </c>
      <c r="AD210">
        <v>5000</v>
      </c>
      <c r="AE210">
        <v>52</v>
      </c>
      <c r="AF210">
        <v>5000</v>
      </c>
      <c r="AG210">
        <v>52</v>
      </c>
      <c r="AH210">
        <v>5000</v>
      </c>
      <c r="AI210">
        <v>5000</v>
      </c>
      <c r="AJ210">
        <v>5000</v>
      </c>
      <c r="AK210">
        <v>52</v>
      </c>
      <c r="AL210">
        <v>5000</v>
      </c>
      <c r="AM210">
        <v>52</v>
      </c>
      <c r="AN210">
        <v>5000</v>
      </c>
      <c r="AO210">
        <v>52</v>
      </c>
      <c r="AP210">
        <v>5000</v>
      </c>
      <c r="AQ210">
        <v>0</v>
      </c>
      <c r="AS210">
        <v>3</v>
      </c>
      <c r="AT210">
        <v>0</v>
      </c>
      <c r="AU210">
        <v>0</v>
      </c>
    </row>
    <row r="211" spans="1:47" hidden="1">
      <c r="A211" s="1">
        <v>144</v>
      </c>
      <c r="B211">
        <v>113</v>
      </c>
      <c r="C211" t="s">
        <v>185</v>
      </c>
      <c r="D211">
        <v>0</v>
      </c>
      <c r="E211">
        <v>23</v>
      </c>
      <c r="F211">
        <v>0</v>
      </c>
      <c r="G211">
        <v>8</v>
      </c>
      <c r="H211">
        <v>25</v>
      </c>
      <c r="I211">
        <v>6</v>
      </c>
      <c r="J211">
        <v>0</v>
      </c>
      <c r="K211">
        <v>0</v>
      </c>
      <c r="L211">
        <v>0</v>
      </c>
      <c r="M211">
        <v>52</v>
      </c>
      <c r="N211">
        <v>2000</v>
      </c>
      <c r="O211">
        <v>52</v>
      </c>
      <c r="P211">
        <v>3000</v>
      </c>
      <c r="Q211">
        <v>52</v>
      </c>
      <c r="R211">
        <v>4000</v>
      </c>
      <c r="S211">
        <v>52</v>
      </c>
      <c r="T211">
        <v>5000</v>
      </c>
      <c r="U211">
        <v>52</v>
      </c>
      <c r="V211">
        <v>5000</v>
      </c>
      <c r="W211">
        <v>52</v>
      </c>
      <c r="X211">
        <v>5000</v>
      </c>
      <c r="Y211">
        <v>52</v>
      </c>
      <c r="Z211">
        <v>5000</v>
      </c>
      <c r="AA211">
        <v>52</v>
      </c>
      <c r="AB211">
        <v>5000</v>
      </c>
      <c r="AC211">
        <v>52</v>
      </c>
      <c r="AD211">
        <v>5000</v>
      </c>
      <c r="AE211">
        <v>52</v>
      </c>
      <c r="AF211">
        <v>5000</v>
      </c>
      <c r="AG211">
        <v>52</v>
      </c>
      <c r="AH211">
        <v>5000</v>
      </c>
      <c r="AI211">
        <v>5000</v>
      </c>
      <c r="AJ211">
        <v>5000</v>
      </c>
      <c r="AK211">
        <v>52</v>
      </c>
      <c r="AL211">
        <v>5000</v>
      </c>
      <c r="AM211">
        <v>52</v>
      </c>
      <c r="AN211">
        <v>5000</v>
      </c>
      <c r="AO211">
        <v>52</v>
      </c>
      <c r="AP211">
        <v>5000</v>
      </c>
      <c r="AQ211">
        <v>0</v>
      </c>
      <c r="AR211" t="s">
        <v>131</v>
      </c>
      <c r="AS211">
        <v>3</v>
      </c>
      <c r="AT211">
        <v>0</v>
      </c>
      <c r="AU211">
        <v>0</v>
      </c>
    </row>
    <row r="212" spans="1:47" hidden="1">
      <c r="A212" s="1">
        <v>171</v>
      </c>
      <c r="B212">
        <v>24</v>
      </c>
      <c r="C212" t="s">
        <v>211</v>
      </c>
      <c r="D212">
        <v>4</v>
      </c>
      <c r="E212">
        <v>165</v>
      </c>
      <c r="F212">
        <v>35</v>
      </c>
      <c r="G212">
        <v>10</v>
      </c>
      <c r="H212">
        <v>30</v>
      </c>
      <c r="I212">
        <v>20</v>
      </c>
      <c r="J212">
        <v>10</v>
      </c>
      <c r="K212">
        <v>30</v>
      </c>
      <c r="L212">
        <v>1</v>
      </c>
      <c r="M212">
        <v>55</v>
      </c>
      <c r="N212">
        <v>2000</v>
      </c>
      <c r="O212">
        <v>67</v>
      </c>
      <c r="P212">
        <v>3000</v>
      </c>
      <c r="Q212">
        <v>76</v>
      </c>
      <c r="R212">
        <v>4000</v>
      </c>
      <c r="S212">
        <v>83</v>
      </c>
      <c r="T212">
        <v>5000</v>
      </c>
      <c r="U212">
        <v>91</v>
      </c>
      <c r="V212">
        <v>5000</v>
      </c>
      <c r="W212">
        <v>100</v>
      </c>
      <c r="X212">
        <v>5000</v>
      </c>
      <c r="Y212">
        <v>110</v>
      </c>
      <c r="Z212">
        <v>5000</v>
      </c>
      <c r="AA212">
        <v>121</v>
      </c>
      <c r="AB212">
        <v>5000</v>
      </c>
      <c r="AC212">
        <v>133</v>
      </c>
      <c r="AD212">
        <v>5000</v>
      </c>
      <c r="AE212">
        <v>146</v>
      </c>
      <c r="AF212">
        <v>5000</v>
      </c>
      <c r="AG212">
        <v>160</v>
      </c>
      <c r="AH212">
        <v>5000</v>
      </c>
      <c r="AI212">
        <v>5000</v>
      </c>
      <c r="AJ212">
        <v>5000</v>
      </c>
      <c r="AK212">
        <v>193</v>
      </c>
      <c r="AL212">
        <v>5000</v>
      </c>
      <c r="AM212">
        <v>212</v>
      </c>
      <c r="AN212">
        <v>5000</v>
      </c>
      <c r="AO212">
        <v>233</v>
      </c>
      <c r="AP212">
        <v>5000</v>
      </c>
      <c r="AQ212">
        <v>60</v>
      </c>
      <c r="AR212" t="s">
        <v>200</v>
      </c>
      <c r="AS212">
        <v>3</v>
      </c>
      <c r="AT212">
        <v>0</v>
      </c>
      <c r="AU212">
        <v>0</v>
      </c>
    </row>
    <row r="213" spans="1:47" hidden="1">
      <c r="A213" s="1">
        <v>178</v>
      </c>
      <c r="B213">
        <v>40</v>
      </c>
      <c r="C213" t="s">
        <v>218</v>
      </c>
      <c r="D213">
        <v>0</v>
      </c>
      <c r="E213">
        <v>151</v>
      </c>
      <c r="F213">
        <v>40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55</v>
      </c>
      <c r="N213">
        <v>2000</v>
      </c>
      <c r="O213">
        <v>60</v>
      </c>
      <c r="P213">
        <v>3000</v>
      </c>
      <c r="Q213">
        <v>65</v>
      </c>
      <c r="R213">
        <v>4000</v>
      </c>
      <c r="S213">
        <v>71</v>
      </c>
      <c r="T213">
        <v>5000</v>
      </c>
      <c r="U213">
        <v>78</v>
      </c>
      <c r="V213">
        <v>5000</v>
      </c>
      <c r="W213">
        <v>85</v>
      </c>
      <c r="X213">
        <v>5000</v>
      </c>
      <c r="Y213">
        <v>93</v>
      </c>
      <c r="Z213">
        <v>5000</v>
      </c>
      <c r="AA213">
        <v>102</v>
      </c>
      <c r="AB213">
        <v>5000</v>
      </c>
      <c r="AC213">
        <v>112</v>
      </c>
      <c r="AD213">
        <v>5000</v>
      </c>
      <c r="AE213">
        <v>123</v>
      </c>
      <c r="AF213">
        <v>5000</v>
      </c>
      <c r="AG213">
        <v>135</v>
      </c>
      <c r="AH213">
        <v>5000</v>
      </c>
      <c r="AI213">
        <v>5000</v>
      </c>
      <c r="AJ213">
        <v>5000</v>
      </c>
      <c r="AK213">
        <v>162</v>
      </c>
      <c r="AL213">
        <v>5000</v>
      </c>
      <c r="AM213">
        <v>178</v>
      </c>
      <c r="AN213">
        <v>5000</v>
      </c>
      <c r="AO213">
        <v>195</v>
      </c>
      <c r="AP213">
        <v>5000</v>
      </c>
      <c r="AQ213">
        <v>60</v>
      </c>
      <c r="AR213" t="s">
        <v>200</v>
      </c>
      <c r="AS213">
        <v>3</v>
      </c>
      <c r="AT213">
        <v>0</v>
      </c>
      <c r="AU213">
        <v>0</v>
      </c>
    </row>
    <row r="214" spans="1:47" hidden="1">
      <c r="A214" s="1">
        <v>200</v>
      </c>
      <c r="B214">
        <v>12</v>
      </c>
      <c r="C214" t="s">
        <v>241</v>
      </c>
      <c r="D214">
        <v>0</v>
      </c>
      <c r="E214">
        <v>185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99</v>
      </c>
      <c r="M214">
        <v>55</v>
      </c>
      <c r="N214">
        <v>2000</v>
      </c>
      <c r="O214">
        <v>65</v>
      </c>
      <c r="P214">
        <v>3000</v>
      </c>
      <c r="Q214">
        <v>70</v>
      </c>
      <c r="R214">
        <v>4000</v>
      </c>
      <c r="S214">
        <v>77</v>
      </c>
      <c r="T214">
        <v>5000</v>
      </c>
      <c r="U214">
        <v>84</v>
      </c>
      <c r="V214">
        <v>5000</v>
      </c>
      <c r="W214">
        <v>92</v>
      </c>
      <c r="X214">
        <v>5000</v>
      </c>
      <c r="Y214">
        <v>101</v>
      </c>
      <c r="Z214">
        <v>5000</v>
      </c>
      <c r="AA214">
        <v>111</v>
      </c>
      <c r="AB214">
        <v>5000</v>
      </c>
      <c r="AC214">
        <v>122</v>
      </c>
      <c r="AD214">
        <v>5000</v>
      </c>
      <c r="AE214">
        <v>134</v>
      </c>
      <c r="AF214">
        <v>5000</v>
      </c>
      <c r="AG214">
        <v>147</v>
      </c>
      <c r="AH214">
        <v>5000</v>
      </c>
      <c r="AI214">
        <v>5000</v>
      </c>
      <c r="AJ214">
        <v>5000</v>
      </c>
      <c r="AK214">
        <v>177</v>
      </c>
      <c r="AL214">
        <v>5000</v>
      </c>
      <c r="AM214">
        <v>194</v>
      </c>
      <c r="AN214">
        <v>5000</v>
      </c>
      <c r="AO214">
        <v>213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86</v>
      </c>
      <c r="B215">
        <v>114</v>
      </c>
      <c r="C215" t="s">
        <v>126</v>
      </c>
      <c r="D215">
        <v>2</v>
      </c>
      <c r="E215">
        <v>55</v>
      </c>
      <c r="F215">
        <v>0</v>
      </c>
      <c r="G215">
        <v>10</v>
      </c>
      <c r="H215">
        <v>20</v>
      </c>
      <c r="I215">
        <v>0</v>
      </c>
      <c r="J215">
        <v>12</v>
      </c>
      <c r="K215">
        <v>25</v>
      </c>
      <c r="L215">
        <v>99</v>
      </c>
      <c r="M215">
        <v>60</v>
      </c>
      <c r="N215">
        <v>2000</v>
      </c>
      <c r="O215">
        <v>60</v>
      </c>
      <c r="P215">
        <v>3000</v>
      </c>
      <c r="Q215">
        <v>60</v>
      </c>
      <c r="R215">
        <v>4000</v>
      </c>
      <c r="S215">
        <v>60</v>
      </c>
      <c r="T215">
        <v>5000</v>
      </c>
      <c r="U215">
        <v>60</v>
      </c>
      <c r="V215">
        <v>5000</v>
      </c>
      <c r="W215">
        <v>60</v>
      </c>
      <c r="X215">
        <v>5000</v>
      </c>
      <c r="Y215">
        <v>60</v>
      </c>
      <c r="Z215">
        <v>5000</v>
      </c>
      <c r="AA215">
        <v>60</v>
      </c>
      <c r="AB215">
        <v>5000</v>
      </c>
      <c r="AC215">
        <v>60</v>
      </c>
      <c r="AD215">
        <v>5000</v>
      </c>
      <c r="AE215">
        <v>60</v>
      </c>
      <c r="AF215">
        <v>5000</v>
      </c>
      <c r="AG215">
        <v>60</v>
      </c>
      <c r="AH215">
        <v>5000</v>
      </c>
      <c r="AI215">
        <v>5000</v>
      </c>
      <c r="AJ215">
        <v>5000</v>
      </c>
      <c r="AK215">
        <v>60</v>
      </c>
      <c r="AL215">
        <v>5000</v>
      </c>
      <c r="AM215">
        <v>60</v>
      </c>
      <c r="AN215">
        <v>5000</v>
      </c>
      <c r="AO215">
        <v>60</v>
      </c>
      <c r="AP215">
        <v>5000</v>
      </c>
      <c r="AQ215">
        <v>0</v>
      </c>
      <c r="AS215">
        <v>3</v>
      </c>
      <c r="AT215">
        <v>0</v>
      </c>
      <c r="AU215">
        <v>0</v>
      </c>
    </row>
    <row r="216" spans="1:47" hidden="1">
      <c r="A216" s="1">
        <v>145</v>
      </c>
      <c r="B216">
        <v>114</v>
      </c>
      <c r="C216" t="s">
        <v>186</v>
      </c>
      <c r="D216">
        <v>2</v>
      </c>
      <c r="E216">
        <v>55</v>
      </c>
      <c r="F216">
        <v>0</v>
      </c>
      <c r="G216">
        <v>10</v>
      </c>
      <c r="H216">
        <v>20</v>
      </c>
      <c r="I216">
        <v>0</v>
      </c>
      <c r="J216">
        <v>12</v>
      </c>
      <c r="K216">
        <v>25</v>
      </c>
      <c r="L216">
        <v>99</v>
      </c>
      <c r="M216">
        <v>60</v>
      </c>
      <c r="N216">
        <v>2000</v>
      </c>
      <c r="O216">
        <v>60</v>
      </c>
      <c r="P216">
        <v>3000</v>
      </c>
      <c r="Q216">
        <v>60</v>
      </c>
      <c r="R216">
        <v>4000</v>
      </c>
      <c r="S216">
        <v>60</v>
      </c>
      <c r="T216">
        <v>5000</v>
      </c>
      <c r="U216">
        <v>60</v>
      </c>
      <c r="V216">
        <v>5000</v>
      </c>
      <c r="W216">
        <v>60</v>
      </c>
      <c r="X216">
        <v>5000</v>
      </c>
      <c r="Y216">
        <v>60</v>
      </c>
      <c r="Z216">
        <v>5000</v>
      </c>
      <c r="AA216">
        <v>60</v>
      </c>
      <c r="AB216">
        <v>5000</v>
      </c>
      <c r="AC216">
        <v>60</v>
      </c>
      <c r="AD216">
        <v>5000</v>
      </c>
      <c r="AE216">
        <v>60</v>
      </c>
      <c r="AF216">
        <v>5000</v>
      </c>
      <c r="AG216">
        <v>60</v>
      </c>
      <c r="AH216">
        <v>5000</v>
      </c>
      <c r="AI216">
        <v>5000</v>
      </c>
      <c r="AJ216">
        <v>5000</v>
      </c>
      <c r="AK216">
        <v>60</v>
      </c>
      <c r="AL216">
        <v>5000</v>
      </c>
      <c r="AM216">
        <v>60</v>
      </c>
      <c r="AN216">
        <v>5000</v>
      </c>
      <c r="AO216">
        <v>60</v>
      </c>
      <c r="AP216">
        <v>5000</v>
      </c>
      <c r="AQ216">
        <v>0</v>
      </c>
      <c r="AR216" t="s">
        <v>131</v>
      </c>
      <c r="AS216">
        <v>3</v>
      </c>
      <c r="AT216">
        <v>0</v>
      </c>
      <c r="AU216">
        <v>0</v>
      </c>
    </row>
    <row r="217" spans="1:47" hidden="1">
      <c r="A217" s="1">
        <v>210</v>
      </c>
      <c r="B217">
        <v>39</v>
      </c>
      <c r="C217" t="s">
        <v>251</v>
      </c>
      <c r="D217">
        <v>2</v>
      </c>
      <c r="E217">
        <v>202</v>
      </c>
      <c r="F217">
        <v>4</v>
      </c>
      <c r="G217">
        <v>8</v>
      </c>
      <c r="H217">
        <v>8</v>
      </c>
      <c r="I217">
        <v>1</v>
      </c>
      <c r="J217">
        <v>2</v>
      </c>
      <c r="K217">
        <v>2</v>
      </c>
      <c r="L217">
        <v>99</v>
      </c>
      <c r="M217">
        <v>60</v>
      </c>
      <c r="N217">
        <v>2000</v>
      </c>
      <c r="O217">
        <v>65</v>
      </c>
      <c r="P217">
        <v>3000</v>
      </c>
      <c r="Q217">
        <v>70</v>
      </c>
      <c r="R217">
        <v>4000</v>
      </c>
      <c r="S217">
        <v>77</v>
      </c>
      <c r="T217">
        <v>5000</v>
      </c>
      <c r="U217">
        <v>84</v>
      </c>
      <c r="V217">
        <v>5000</v>
      </c>
      <c r="W217">
        <v>92</v>
      </c>
      <c r="X217">
        <v>5000</v>
      </c>
      <c r="Y217">
        <v>101</v>
      </c>
      <c r="Z217">
        <v>5000</v>
      </c>
      <c r="AA217">
        <v>111</v>
      </c>
      <c r="AB217">
        <v>5000</v>
      </c>
      <c r="AC217">
        <v>122</v>
      </c>
      <c r="AD217">
        <v>5000</v>
      </c>
      <c r="AE217">
        <v>134</v>
      </c>
      <c r="AF217">
        <v>5000</v>
      </c>
      <c r="AG217">
        <v>147</v>
      </c>
      <c r="AH217">
        <v>5000</v>
      </c>
      <c r="AI217">
        <v>5000</v>
      </c>
      <c r="AJ217">
        <v>5000</v>
      </c>
      <c r="AK217">
        <v>177</v>
      </c>
      <c r="AL217">
        <v>5000</v>
      </c>
      <c r="AM217">
        <v>194</v>
      </c>
      <c r="AN217">
        <v>5000</v>
      </c>
      <c r="AO217">
        <v>213</v>
      </c>
      <c r="AP217">
        <v>5000</v>
      </c>
      <c r="AQ217">
        <v>20</v>
      </c>
      <c r="AR217" t="s">
        <v>234</v>
      </c>
      <c r="AS217">
        <v>3</v>
      </c>
      <c r="AT217">
        <v>0</v>
      </c>
      <c r="AU217">
        <v>0</v>
      </c>
    </row>
    <row r="218" spans="1:47" hidden="1">
      <c r="A218" s="1">
        <v>181</v>
      </c>
      <c r="B218">
        <v>44</v>
      </c>
      <c r="C218" t="s">
        <v>221</v>
      </c>
      <c r="D218">
        <v>2</v>
      </c>
      <c r="E218">
        <v>166</v>
      </c>
      <c r="F218">
        <v>3</v>
      </c>
      <c r="G218">
        <v>10</v>
      </c>
      <c r="H218">
        <v>10</v>
      </c>
      <c r="I218">
        <v>5</v>
      </c>
      <c r="J218">
        <v>10</v>
      </c>
      <c r="K218">
        <v>10</v>
      </c>
      <c r="L218">
        <v>1</v>
      </c>
      <c r="M218">
        <v>61</v>
      </c>
      <c r="N218">
        <v>2000</v>
      </c>
      <c r="O218">
        <v>72</v>
      </c>
      <c r="P218">
        <v>3000</v>
      </c>
      <c r="Q218">
        <v>75</v>
      </c>
      <c r="R218">
        <v>4000</v>
      </c>
      <c r="S218">
        <v>82</v>
      </c>
      <c r="T218">
        <v>5000</v>
      </c>
      <c r="U218">
        <v>90</v>
      </c>
      <c r="V218">
        <v>5000</v>
      </c>
      <c r="W218">
        <v>99</v>
      </c>
      <c r="X218">
        <v>5000</v>
      </c>
      <c r="Y218">
        <v>108</v>
      </c>
      <c r="Z218">
        <v>5000</v>
      </c>
      <c r="AA218">
        <v>118</v>
      </c>
      <c r="AB218">
        <v>5000</v>
      </c>
      <c r="AC218">
        <v>129</v>
      </c>
      <c r="AD218">
        <v>5000</v>
      </c>
      <c r="AE218">
        <v>141</v>
      </c>
      <c r="AF218">
        <v>5000</v>
      </c>
      <c r="AG218">
        <v>155</v>
      </c>
      <c r="AH218">
        <v>5000</v>
      </c>
      <c r="AI218">
        <v>5000</v>
      </c>
      <c r="AJ218">
        <v>5000</v>
      </c>
      <c r="AK218">
        <v>187</v>
      </c>
      <c r="AL218">
        <v>5000</v>
      </c>
      <c r="AM218">
        <v>205</v>
      </c>
      <c r="AN218">
        <v>5000</v>
      </c>
      <c r="AO218">
        <v>225</v>
      </c>
      <c r="AP218">
        <v>5000</v>
      </c>
      <c r="AQ218">
        <v>60</v>
      </c>
      <c r="AR218" t="s">
        <v>200</v>
      </c>
      <c r="AS218">
        <v>3</v>
      </c>
      <c r="AT218">
        <v>0</v>
      </c>
      <c r="AU218">
        <v>0</v>
      </c>
    </row>
    <row r="219" spans="1:47" hidden="1">
      <c r="A219" s="1">
        <v>214</v>
      </c>
      <c r="B219">
        <v>44</v>
      </c>
      <c r="C219" t="s">
        <v>255</v>
      </c>
      <c r="D219">
        <v>2</v>
      </c>
      <c r="E219">
        <v>198</v>
      </c>
      <c r="F219">
        <v>3</v>
      </c>
      <c r="G219">
        <v>10</v>
      </c>
      <c r="H219">
        <v>10</v>
      </c>
      <c r="I219">
        <v>5</v>
      </c>
      <c r="J219">
        <v>10</v>
      </c>
      <c r="K219">
        <v>10</v>
      </c>
      <c r="L219">
        <v>99</v>
      </c>
      <c r="M219">
        <v>61</v>
      </c>
      <c r="N219">
        <v>2000</v>
      </c>
      <c r="O219">
        <v>76</v>
      </c>
      <c r="P219">
        <v>3000</v>
      </c>
      <c r="Q219">
        <v>81</v>
      </c>
      <c r="R219">
        <v>4000</v>
      </c>
      <c r="S219">
        <v>89</v>
      </c>
      <c r="T219">
        <v>5000</v>
      </c>
      <c r="U219">
        <v>97</v>
      </c>
      <c r="V219">
        <v>5000</v>
      </c>
      <c r="W219">
        <v>106</v>
      </c>
      <c r="X219">
        <v>5000</v>
      </c>
      <c r="Y219">
        <v>116</v>
      </c>
      <c r="Z219">
        <v>5000</v>
      </c>
      <c r="AA219">
        <v>127</v>
      </c>
      <c r="AB219">
        <v>5000</v>
      </c>
      <c r="AC219">
        <v>139</v>
      </c>
      <c r="AD219">
        <v>5000</v>
      </c>
      <c r="AE219">
        <v>152</v>
      </c>
      <c r="AF219">
        <v>5000</v>
      </c>
      <c r="AG219">
        <v>167</v>
      </c>
      <c r="AH219">
        <v>5000</v>
      </c>
      <c r="AI219">
        <v>5000</v>
      </c>
      <c r="AJ219">
        <v>5000</v>
      </c>
      <c r="AK219">
        <v>201</v>
      </c>
      <c r="AL219">
        <v>5000</v>
      </c>
      <c r="AM219">
        <v>221</v>
      </c>
      <c r="AN219">
        <v>5000</v>
      </c>
      <c r="AO219">
        <v>243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 hidden="1">
      <c r="A220" s="1">
        <v>211</v>
      </c>
      <c r="B220">
        <v>40</v>
      </c>
      <c r="C220" t="s">
        <v>252</v>
      </c>
      <c r="D220">
        <v>0</v>
      </c>
      <c r="E220">
        <v>182</v>
      </c>
      <c r="F220">
        <v>40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99</v>
      </c>
      <c r="M220">
        <v>62</v>
      </c>
      <c r="N220">
        <v>2000</v>
      </c>
      <c r="O220">
        <v>69</v>
      </c>
      <c r="P220">
        <v>3000</v>
      </c>
      <c r="Q220">
        <v>74</v>
      </c>
      <c r="R220">
        <v>4000</v>
      </c>
      <c r="S220">
        <v>81</v>
      </c>
      <c r="T220">
        <v>5000</v>
      </c>
      <c r="U220">
        <v>89</v>
      </c>
      <c r="V220">
        <v>5000</v>
      </c>
      <c r="W220">
        <v>97</v>
      </c>
      <c r="X220">
        <v>5000</v>
      </c>
      <c r="Y220">
        <v>106</v>
      </c>
      <c r="Z220">
        <v>5000</v>
      </c>
      <c r="AA220">
        <v>116</v>
      </c>
      <c r="AB220">
        <v>5000</v>
      </c>
      <c r="AC220">
        <v>127</v>
      </c>
      <c r="AD220">
        <v>5000</v>
      </c>
      <c r="AE220">
        <v>139</v>
      </c>
      <c r="AF220">
        <v>5000</v>
      </c>
      <c r="AG220">
        <v>152</v>
      </c>
      <c r="AH220">
        <v>5000</v>
      </c>
      <c r="AI220">
        <v>5000</v>
      </c>
      <c r="AJ220">
        <v>5000</v>
      </c>
      <c r="AK220">
        <v>183</v>
      </c>
      <c r="AL220">
        <v>5000</v>
      </c>
      <c r="AM220">
        <v>201</v>
      </c>
      <c r="AN220">
        <v>5000</v>
      </c>
      <c r="AO220">
        <v>221</v>
      </c>
      <c r="AP220">
        <v>5000</v>
      </c>
      <c r="AQ220">
        <v>60</v>
      </c>
      <c r="AR220" t="s">
        <v>234</v>
      </c>
      <c r="AS220">
        <v>3</v>
      </c>
      <c r="AT220">
        <v>0</v>
      </c>
      <c r="AU220">
        <v>0</v>
      </c>
    </row>
    <row r="221" spans="1:47" hidden="1">
      <c r="A221" s="1">
        <v>167</v>
      </c>
      <c r="B221">
        <v>12</v>
      </c>
      <c r="C221" t="s">
        <v>207</v>
      </c>
      <c r="D221">
        <v>0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65</v>
      </c>
      <c r="N221">
        <v>2000</v>
      </c>
      <c r="O221">
        <v>70</v>
      </c>
      <c r="P221">
        <v>3000</v>
      </c>
      <c r="Q221">
        <v>75</v>
      </c>
      <c r="R221">
        <v>4000</v>
      </c>
      <c r="S221">
        <v>82</v>
      </c>
      <c r="T221">
        <v>5000</v>
      </c>
      <c r="U221">
        <v>90</v>
      </c>
      <c r="V221">
        <v>5000</v>
      </c>
      <c r="W221">
        <v>99</v>
      </c>
      <c r="X221">
        <v>5000</v>
      </c>
      <c r="Y221">
        <v>108</v>
      </c>
      <c r="Z221">
        <v>5000</v>
      </c>
      <c r="AA221">
        <v>118</v>
      </c>
      <c r="AB221">
        <v>5000</v>
      </c>
      <c r="AC221">
        <v>129</v>
      </c>
      <c r="AD221">
        <v>5000</v>
      </c>
      <c r="AE221">
        <v>141</v>
      </c>
      <c r="AF221">
        <v>5000</v>
      </c>
      <c r="AG221">
        <v>155</v>
      </c>
      <c r="AH221">
        <v>5000</v>
      </c>
      <c r="AI221">
        <v>5000</v>
      </c>
      <c r="AJ221">
        <v>5000</v>
      </c>
      <c r="AK221">
        <v>187</v>
      </c>
      <c r="AL221">
        <v>5000</v>
      </c>
      <c r="AM221">
        <v>205</v>
      </c>
      <c r="AN221">
        <v>5000</v>
      </c>
      <c r="AO221">
        <v>225</v>
      </c>
      <c r="AP221">
        <v>5000</v>
      </c>
      <c r="AQ221">
        <v>0</v>
      </c>
      <c r="AR221" t="s">
        <v>200</v>
      </c>
      <c r="AS221">
        <v>3</v>
      </c>
      <c r="AT221">
        <v>0</v>
      </c>
      <c r="AU221">
        <v>0</v>
      </c>
    </row>
    <row r="222" spans="1:47" hidden="1">
      <c r="A222" s="1">
        <v>213</v>
      </c>
      <c r="B222">
        <v>43</v>
      </c>
      <c r="C222" t="s">
        <v>254</v>
      </c>
      <c r="D222">
        <v>0</v>
      </c>
      <c r="E222">
        <v>202</v>
      </c>
      <c r="F222">
        <v>0</v>
      </c>
      <c r="G222">
        <v>0</v>
      </c>
      <c r="H222">
        <v>0</v>
      </c>
      <c r="I222">
        <v>10</v>
      </c>
      <c r="J222">
        <v>0</v>
      </c>
      <c r="K222">
        <v>0</v>
      </c>
      <c r="L222">
        <v>99</v>
      </c>
      <c r="M222">
        <v>65</v>
      </c>
      <c r="N222">
        <v>2000</v>
      </c>
      <c r="O222">
        <v>70</v>
      </c>
      <c r="P222">
        <v>3000</v>
      </c>
      <c r="Q222">
        <v>75</v>
      </c>
      <c r="R222">
        <v>4000</v>
      </c>
      <c r="S222">
        <v>82</v>
      </c>
      <c r="T222">
        <v>5000</v>
      </c>
      <c r="U222">
        <v>90</v>
      </c>
      <c r="V222">
        <v>5000</v>
      </c>
      <c r="W222">
        <v>99</v>
      </c>
      <c r="X222">
        <v>5000</v>
      </c>
      <c r="Y222">
        <v>108</v>
      </c>
      <c r="Z222">
        <v>5000</v>
      </c>
      <c r="AA222">
        <v>118</v>
      </c>
      <c r="AB222">
        <v>5000</v>
      </c>
      <c r="AC222">
        <v>129</v>
      </c>
      <c r="AD222">
        <v>5000</v>
      </c>
      <c r="AE222">
        <v>141</v>
      </c>
      <c r="AF222">
        <v>5000</v>
      </c>
      <c r="AG222">
        <v>155</v>
      </c>
      <c r="AH222">
        <v>5000</v>
      </c>
      <c r="AI222">
        <v>5000</v>
      </c>
      <c r="AJ222">
        <v>5000</v>
      </c>
      <c r="AK222">
        <v>187</v>
      </c>
      <c r="AL222">
        <v>5000</v>
      </c>
      <c r="AM222">
        <v>205</v>
      </c>
      <c r="AN222">
        <v>5000</v>
      </c>
      <c r="AO222">
        <v>225</v>
      </c>
      <c r="AP222">
        <v>5000</v>
      </c>
      <c r="AQ222">
        <v>0</v>
      </c>
      <c r="AR222" t="s">
        <v>234</v>
      </c>
      <c r="AS222">
        <v>3</v>
      </c>
      <c r="AT222">
        <v>0</v>
      </c>
      <c r="AU222">
        <v>0</v>
      </c>
    </row>
    <row r="223" spans="1:47" hidden="1">
      <c r="A223" s="1">
        <v>180</v>
      </c>
      <c r="B223">
        <v>43</v>
      </c>
      <c r="C223" t="s">
        <v>220</v>
      </c>
      <c r="D223">
        <v>0</v>
      </c>
      <c r="E223">
        <v>170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68</v>
      </c>
      <c r="N223">
        <v>2000</v>
      </c>
      <c r="O223">
        <v>72</v>
      </c>
      <c r="P223">
        <v>3000</v>
      </c>
      <c r="Q223">
        <v>76</v>
      </c>
      <c r="R223">
        <v>4000</v>
      </c>
      <c r="S223">
        <v>83</v>
      </c>
      <c r="T223">
        <v>5000</v>
      </c>
      <c r="U223">
        <v>91</v>
      </c>
      <c r="V223">
        <v>5000</v>
      </c>
      <c r="W223">
        <v>100</v>
      </c>
      <c r="X223">
        <v>5000</v>
      </c>
      <c r="Y223">
        <v>110</v>
      </c>
      <c r="Z223">
        <v>5000</v>
      </c>
      <c r="AA223">
        <v>121</v>
      </c>
      <c r="AB223">
        <v>5000</v>
      </c>
      <c r="AC223">
        <v>133</v>
      </c>
      <c r="AD223">
        <v>5000</v>
      </c>
      <c r="AE223">
        <v>146</v>
      </c>
      <c r="AF223">
        <v>5000</v>
      </c>
      <c r="AG223">
        <v>160</v>
      </c>
      <c r="AH223">
        <v>5000</v>
      </c>
      <c r="AI223">
        <v>5000</v>
      </c>
      <c r="AJ223">
        <v>5000</v>
      </c>
      <c r="AK223">
        <v>193</v>
      </c>
      <c r="AL223">
        <v>5000</v>
      </c>
      <c r="AM223">
        <v>212</v>
      </c>
      <c r="AN223">
        <v>5000</v>
      </c>
      <c r="AO223">
        <v>233</v>
      </c>
      <c r="AP223">
        <v>5000</v>
      </c>
      <c r="AQ223">
        <v>0</v>
      </c>
      <c r="AR223" t="s">
        <v>200</v>
      </c>
      <c r="AS223">
        <v>3</v>
      </c>
      <c r="AT223">
        <v>0</v>
      </c>
      <c r="AU223">
        <v>0</v>
      </c>
    </row>
    <row r="224" spans="1:47" hidden="1">
      <c r="A224" s="1">
        <v>206</v>
      </c>
      <c r="B224">
        <v>26</v>
      </c>
      <c r="C224" t="s">
        <v>247</v>
      </c>
      <c r="D224">
        <v>0</v>
      </c>
      <c r="E224">
        <v>183</v>
      </c>
      <c r="F224">
        <v>0</v>
      </c>
      <c r="G224">
        <v>0</v>
      </c>
      <c r="H224">
        <v>0</v>
      </c>
      <c r="I224">
        <v>7</v>
      </c>
      <c r="J224">
        <v>0</v>
      </c>
      <c r="K224">
        <v>0</v>
      </c>
      <c r="L224">
        <v>99</v>
      </c>
      <c r="M224">
        <v>69</v>
      </c>
      <c r="N224">
        <v>2000</v>
      </c>
      <c r="O224">
        <v>80</v>
      </c>
      <c r="P224">
        <v>3000</v>
      </c>
      <c r="Q224">
        <v>87</v>
      </c>
      <c r="R224">
        <v>4000</v>
      </c>
      <c r="S224">
        <v>95</v>
      </c>
      <c r="T224">
        <v>5000</v>
      </c>
      <c r="U224">
        <v>104</v>
      </c>
      <c r="V224">
        <v>5000</v>
      </c>
      <c r="W224">
        <v>114</v>
      </c>
      <c r="X224">
        <v>5000</v>
      </c>
      <c r="Y224">
        <v>125</v>
      </c>
      <c r="Z224">
        <v>5000</v>
      </c>
      <c r="AA224">
        <v>137</v>
      </c>
      <c r="AB224">
        <v>5000</v>
      </c>
      <c r="AC224">
        <v>150</v>
      </c>
      <c r="AD224">
        <v>5000</v>
      </c>
      <c r="AE224">
        <v>165</v>
      </c>
      <c r="AF224">
        <v>5000</v>
      </c>
      <c r="AG224">
        <v>181</v>
      </c>
      <c r="AH224">
        <v>5000</v>
      </c>
      <c r="AI224">
        <v>5000</v>
      </c>
      <c r="AJ224">
        <v>5000</v>
      </c>
      <c r="AK224">
        <v>218</v>
      </c>
      <c r="AL224">
        <v>5000</v>
      </c>
      <c r="AM224">
        <v>239</v>
      </c>
      <c r="AN224">
        <v>5000</v>
      </c>
      <c r="AO224">
        <v>262</v>
      </c>
      <c r="AP224">
        <v>5000</v>
      </c>
      <c r="AQ224">
        <v>0</v>
      </c>
      <c r="AR224" t="s">
        <v>234</v>
      </c>
      <c r="AS224">
        <v>3</v>
      </c>
      <c r="AT224">
        <v>0</v>
      </c>
      <c r="AU224">
        <v>0</v>
      </c>
    </row>
    <row r="225" spans="1:47" hidden="1">
      <c r="A225" s="1">
        <v>174</v>
      </c>
      <c r="B225">
        <v>33</v>
      </c>
      <c r="C225" t="s">
        <v>214</v>
      </c>
      <c r="D225">
        <v>2</v>
      </c>
      <c r="E225">
        <v>167</v>
      </c>
      <c r="F225">
        <v>12</v>
      </c>
      <c r="G225">
        <v>6</v>
      </c>
      <c r="H225">
        <v>6</v>
      </c>
      <c r="I225">
        <v>30</v>
      </c>
      <c r="J225">
        <v>8</v>
      </c>
      <c r="K225">
        <v>8</v>
      </c>
      <c r="L225">
        <v>1</v>
      </c>
      <c r="M225">
        <v>70</v>
      </c>
      <c r="N225">
        <v>2000</v>
      </c>
      <c r="O225">
        <v>73</v>
      </c>
      <c r="P225">
        <v>3000</v>
      </c>
      <c r="Q225">
        <v>77</v>
      </c>
      <c r="R225">
        <v>4000</v>
      </c>
      <c r="S225">
        <v>84</v>
      </c>
      <c r="T225">
        <v>5000</v>
      </c>
      <c r="U225">
        <v>92</v>
      </c>
      <c r="V225">
        <v>5000</v>
      </c>
      <c r="W225">
        <v>101</v>
      </c>
      <c r="X225">
        <v>5000</v>
      </c>
      <c r="Y225">
        <v>111</v>
      </c>
      <c r="Z225">
        <v>5000</v>
      </c>
      <c r="AA225">
        <v>122</v>
      </c>
      <c r="AB225">
        <v>5000</v>
      </c>
      <c r="AC225">
        <v>134</v>
      </c>
      <c r="AD225">
        <v>5000</v>
      </c>
      <c r="AE225">
        <v>147</v>
      </c>
      <c r="AF225">
        <v>5000</v>
      </c>
      <c r="AG225">
        <v>161</v>
      </c>
      <c r="AH225">
        <v>5000</v>
      </c>
      <c r="AI225">
        <v>5000</v>
      </c>
      <c r="AJ225">
        <v>5000</v>
      </c>
      <c r="AK225">
        <v>194</v>
      </c>
      <c r="AL225">
        <v>5000</v>
      </c>
      <c r="AM225">
        <v>213</v>
      </c>
      <c r="AN225">
        <v>5000</v>
      </c>
      <c r="AO225">
        <v>234</v>
      </c>
      <c r="AP225">
        <v>5000</v>
      </c>
      <c r="AQ225">
        <v>60</v>
      </c>
      <c r="AR225" t="s">
        <v>200</v>
      </c>
      <c r="AS225">
        <v>3</v>
      </c>
      <c r="AT225">
        <v>0</v>
      </c>
      <c r="AU225">
        <v>0</v>
      </c>
    </row>
    <row r="226" spans="1:47" hidden="1">
      <c r="A226" s="1">
        <v>179</v>
      </c>
      <c r="B226">
        <v>42</v>
      </c>
      <c r="C226" t="s">
        <v>219</v>
      </c>
      <c r="D226">
        <v>0</v>
      </c>
      <c r="E226">
        <v>170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70</v>
      </c>
      <c r="N226">
        <v>2000</v>
      </c>
      <c r="O226">
        <v>75</v>
      </c>
      <c r="P226">
        <v>3000</v>
      </c>
      <c r="Q226">
        <v>80</v>
      </c>
      <c r="R226">
        <v>4000</v>
      </c>
      <c r="S226">
        <v>88</v>
      </c>
      <c r="T226">
        <v>5000</v>
      </c>
      <c r="U226">
        <v>96</v>
      </c>
      <c r="V226">
        <v>5000</v>
      </c>
      <c r="W226">
        <v>105</v>
      </c>
      <c r="X226">
        <v>5000</v>
      </c>
      <c r="Y226">
        <v>115</v>
      </c>
      <c r="Z226">
        <v>5000</v>
      </c>
      <c r="AA226">
        <v>126</v>
      </c>
      <c r="AB226">
        <v>5000</v>
      </c>
      <c r="AC226">
        <v>138</v>
      </c>
      <c r="AD226">
        <v>5000</v>
      </c>
      <c r="AE226">
        <v>151</v>
      </c>
      <c r="AF226">
        <v>5000</v>
      </c>
      <c r="AG226">
        <v>166</v>
      </c>
      <c r="AH226">
        <v>5000</v>
      </c>
      <c r="AI226">
        <v>5000</v>
      </c>
      <c r="AJ226">
        <v>5000</v>
      </c>
      <c r="AK226">
        <v>200</v>
      </c>
      <c r="AL226">
        <v>5000</v>
      </c>
      <c r="AM226">
        <v>220</v>
      </c>
      <c r="AN226">
        <v>5000</v>
      </c>
      <c r="AO226">
        <v>242</v>
      </c>
      <c r="AP226">
        <v>5000</v>
      </c>
      <c r="AQ226">
        <v>0</v>
      </c>
      <c r="AR226" t="s">
        <v>200</v>
      </c>
      <c r="AS226">
        <v>3</v>
      </c>
      <c r="AT226">
        <v>0</v>
      </c>
      <c r="AU226">
        <v>0</v>
      </c>
    </row>
    <row r="227" spans="1:47" hidden="1">
      <c r="A227" s="1">
        <v>184</v>
      </c>
      <c r="B227">
        <v>57</v>
      </c>
      <c r="C227" t="s">
        <v>224</v>
      </c>
      <c r="D227">
        <v>2</v>
      </c>
      <c r="E227">
        <v>157</v>
      </c>
      <c r="F227">
        <v>5</v>
      </c>
      <c r="G227">
        <v>5</v>
      </c>
      <c r="H227">
        <v>10</v>
      </c>
      <c r="I227">
        <v>20</v>
      </c>
      <c r="J227">
        <v>5</v>
      </c>
      <c r="K227">
        <v>5</v>
      </c>
      <c r="L227">
        <v>2</v>
      </c>
      <c r="M227">
        <v>70</v>
      </c>
      <c r="N227">
        <v>2000</v>
      </c>
      <c r="O227">
        <v>82</v>
      </c>
      <c r="P227">
        <v>3000</v>
      </c>
      <c r="Q227">
        <v>90</v>
      </c>
      <c r="R227">
        <v>4000</v>
      </c>
      <c r="S227">
        <v>99</v>
      </c>
      <c r="T227">
        <v>5000</v>
      </c>
      <c r="U227">
        <v>108</v>
      </c>
      <c r="V227">
        <v>5000</v>
      </c>
      <c r="W227">
        <v>118</v>
      </c>
      <c r="X227">
        <v>5000</v>
      </c>
      <c r="Y227">
        <v>129</v>
      </c>
      <c r="Z227">
        <v>5000</v>
      </c>
      <c r="AA227">
        <v>141</v>
      </c>
      <c r="AB227">
        <v>5000</v>
      </c>
      <c r="AC227">
        <v>155</v>
      </c>
      <c r="AD227">
        <v>5000</v>
      </c>
      <c r="AE227">
        <v>170</v>
      </c>
      <c r="AF227">
        <v>5000</v>
      </c>
      <c r="AG227">
        <v>187</v>
      </c>
      <c r="AH227">
        <v>5000</v>
      </c>
      <c r="AI227">
        <v>5000</v>
      </c>
      <c r="AJ227">
        <v>5000</v>
      </c>
      <c r="AK227">
        <v>225</v>
      </c>
      <c r="AL227">
        <v>5000</v>
      </c>
      <c r="AM227">
        <v>247</v>
      </c>
      <c r="AN227">
        <v>5000</v>
      </c>
      <c r="AO227">
        <v>271</v>
      </c>
      <c r="AP227">
        <v>5000</v>
      </c>
      <c r="AQ227">
        <v>60</v>
      </c>
      <c r="AR227" t="s">
        <v>200</v>
      </c>
      <c r="AS227">
        <v>3</v>
      </c>
      <c r="AT227">
        <v>0</v>
      </c>
      <c r="AU227">
        <v>0</v>
      </c>
    </row>
    <row r="228" spans="1:47" s="4" customFormat="1" hidden="1">
      <c r="A228" s="1">
        <v>182</v>
      </c>
      <c r="B228">
        <v>45</v>
      </c>
      <c r="C228" t="s">
        <v>222</v>
      </c>
      <c r="D228">
        <v>14</v>
      </c>
      <c r="E228">
        <v>168</v>
      </c>
      <c r="F228">
        <v>16</v>
      </c>
      <c r="G228">
        <v>20</v>
      </c>
      <c r="H228">
        <v>30</v>
      </c>
      <c r="I228">
        <v>10</v>
      </c>
      <c r="J228">
        <v>12</v>
      </c>
      <c r="K228">
        <v>15</v>
      </c>
      <c r="L228">
        <v>1</v>
      </c>
      <c r="M228">
        <v>71</v>
      </c>
      <c r="N228">
        <v>2000</v>
      </c>
      <c r="O228">
        <v>78</v>
      </c>
      <c r="P228">
        <v>3000</v>
      </c>
      <c r="Q228">
        <v>86</v>
      </c>
      <c r="R228">
        <v>4000</v>
      </c>
      <c r="S228">
        <v>94</v>
      </c>
      <c r="T228">
        <v>5000</v>
      </c>
      <c r="U228">
        <v>103</v>
      </c>
      <c r="V228">
        <v>5000</v>
      </c>
      <c r="W228">
        <v>113</v>
      </c>
      <c r="X228">
        <v>5000</v>
      </c>
      <c r="Y228">
        <v>124</v>
      </c>
      <c r="Z228">
        <v>5000</v>
      </c>
      <c r="AA228">
        <v>136</v>
      </c>
      <c r="AB228">
        <v>5000</v>
      </c>
      <c r="AC228">
        <v>149</v>
      </c>
      <c r="AD228">
        <v>5000</v>
      </c>
      <c r="AE228">
        <v>163</v>
      </c>
      <c r="AF228">
        <v>5000</v>
      </c>
      <c r="AG228">
        <v>179</v>
      </c>
      <c r="AH228">
        <v>5000</v>
      </c>
      <c r="AI228">
        <v>5000</v>
      </c>
      <c r="AJ228">
        <v>5000</v>
      </c>
      <c r="AK228">
        <v>215</v>
      </c>
      <c r="AL228">
        <v>5000</v>
      </c>
      <c r="AM228">
        <v>236</v>
      </c>
      <c r="AN228">
        <v>5000</v>
      </c>
      <c r="AO228">
        <v>259</v>
      </c>
      <c r="AP228">
        <v>5000</v>
      </c>
      <c r="AQ228">
        <v>60</v>
      </c>
      <c r="AR228" t="s">
        <v>200</v>
      </c>
      <c r="AS228">
        <v>3</v>
      </c>
      <c r="AT228">
        <v>0</v>
      </c>
      <c r="AU228">
        <v>0</v>
      </c>
    </row>
    <row r="229" spans="1:47" s="4" customFormat="1" hidden="1">
      <c r="A229" s="1">
        <v>207</v>
      </c>
      <c r="B229">
        <v>33</v>
      </c>
      <c r="C229" t="s">
        <v>248</v>
      </c>
      <c r="D229">
        <v>2</v>
      </c>
      <c r="E229">
        <v>199</v>
      </c>
      <c r="F229">
        <v>12</v>
      </c>
      <c r="G229">
        <v>6</v>
      </c>
      <c r="H229">
        <v>6</v>
      </c>
      <c r="I229">
        <v>30</v>
      </c>
      <c r="J229">
        <v>8</v>
      </c>
      <c r="K229">
        <v>8</v>
      </c>
      <c r="L229">
        <v>99</v>
      </c>
      <c r="M229">
        <v>71</v>
      </c>
      <c r="N229">
        <v>2000</v>
      </c>
      <c r="O229">
        <v>77</v>
      </c>
      <c r="P229">
        <v>3000</v>
      </c>
      <c r="Q229">
        <v>83</v>
      </c>
      <c r="R229">
        <v>4000</v>
      </c>
      <c r="S229">
        <v>91</v>
      </c>
      <c r="T229">
        <v>5000</v>
      </c>
      <c r="U229">
        <v>100</v>
      </c>
      <c r="V229">
        <v>5000</v>
      </c>
      <c r="W229">
        <v>110</v>
      </c>
      <c r="X229">
        <v>5000</v>
      </c>
      <c r="Y229">
        <v>121</v>
      </c>
      <c r="Z229">
        <v>5000</v>
      </c>
      <c r="AA229">
        <v>133</v>
      </c>
      <c r="AB229">
        <v>5000</v>
      </c>
      <c r="AC229">
        <v>146</v>
      </c>
      <c r="AD229">
        <v>5000</v>
      </c>
      <c r="AE229">
        <v>160</v>
      </c>
      <c r="AF229">
        <v>5000</v>
      </c>
      <c r="AG229">
        <v>176</v>
      </c>
      <c r="AH229">
        <v>5000</v>
      </c>
      <c r="AI229">
        <v>5000</v>
      </c>
      <c r="AJ229">
        <v>5000</v>
      </c>
      <c r="AK229">
        <v>212</v>
      </c>
      <c r="AL229">
        <v>5000</v>
      </c>
      <c r="AM229">
        <v>233</v>
      </c>
      <c r="AN229">
        <v>5000</v>
      </c>
      <c r="AO229">
        <v>256</v>
      </c>
      <c r="AP229">
        <v>5000</v>
      </c>
      <c r="AQ229">
        <v>60</v>
      </c>
      <c r="AR229" t="s">
        <v>234</v>
      </c>
      <c r="AS229">
        <v>3</v>
      </c>
      <c r="AT229">
        <v>0</v>
      </c>
      <c r="AU229">
        <v>0</v>
      </c>
    </row>
    <row r="230" spans="1:47" s="4" customFormat="1" hidden="1">
      <c r="A230" s="1">
        <v>175</v>
      </c>
      <c r="B230">
        <v>36</v>
      </c>
      <c r="C230" t="s">
        <v>215</v>
      </c>
      <c r="D230">
        <v>1</v>
      </c>
      <c r="E230">
        <v>158</v>
      </c>
      <c r="F230">
        <v>4</v>
      </c>
      <c r="G230">
        <v>8</v>
      </c>
      <c r="H230">
        <v>8</v>
      </c>
      <c r="I230">
        <v>1</v>
      </c>
      <c r="J230">
        <v>2</v>
      </c>
      <c r="K230">
        <v>2</v>
      </c>
      <c r="L230">
        <v>0</v>
      </c>
      <c r="M230">
        <v>72</v>
      </c>
      <c r="N230">
        <v>2000</v>
      </c>
      <c r="O230">
        <v>76</v>
      </c>
      <c r="P230">
        <v>3000</v>
      </c>
      <c r="Q230">
        <v>80</v>
      </c>
      <c r="R230">
        <v>4000</v>
      </c>
      <c r="S230">
        <v>88</v>
      </c>
      <c r="T230">
        <v>5000</v>
      </c>
      <c r="U230">
        <v>96</v>
      </c>
      <c r="V230">
        <v>5000</v>
      </c>
      <c r="W230">
        <v>105</v>
      </c>
      <c r="X230">
        <v>5000</v>
      </c>
      <c r="Y230">
        <v>115</v>
      </c>
      <c r="Z230">
        <v>5000</v>
      </c>
      <c r="AA230">
        <v>126</v>
      </c>
      <c r="AB230">
        <v>5000</v>
      </c>
      <c r="AC230">
        <v>138</v>
      </c>
      <c r="AD230">
        <v>5000</v>
      </c>
      <c r="AE230">
        <v>151</v>
      </c>
      <c r="AF230">
        <v>5000</v>
      </c>
      <c r="AG230">
        <v>166</v>
      </c>
      <c r="AH230">
        <v>5000</v>
      </c>
      <c r="AI230">
        <v>5000</v>
      </c>
      <c r="AJ230">
        <v>5000</v>
      </c>
      <c r="AK230">
        <v>200</v>
      </c>
      <c r="AL230">
        <v>5000</v>
      </c>
      <c r="AM230">
        <v>220</v>
      </c>
      <c r="AN230">
        <v>5000</v>
      </c>
      <c r="AO230">
        <v>242</v>
      </c>
      <c r="AP230">
        <v>5000</v>
      </c>
      <c r="AQ230">
        <v>60</v>
      </c>
      <c r="AR230" t="s">
        <v>200</v>
      </c>
      <c r="AS230">
        <v>3</v>
      </c>
      <c r="AT230">
        <v>0</v>
      </c>
      <c r="AU230">
        <v>0</v>
      </c>
    </row>
    <row r="231" spans="1:47" s="4" customFormat="1" hidden="1">
      <c r="A231" s="1">
        <v>192</v>
      </c>
      <c r="B231">
        <v>66</v>
      </c>
      <c r="C231" t="s">
        <v>232</v>
      </c>
      <c r="D231">
        <v>0</v>
      </c>
      <c r="E231">
        <v>170</v>
      </c>
      <c r="F231">
        <v>0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72</v>
      </c>
      <c r="N231">
        <v>2000</v>
      </c>
      <c r="O231">
        <v>80</v>
      </c>
      <c r="P231">
        <v>3000</v>
      </c>
      <c r="Q231">
        <v>85</v>
      </c>
      <c r="R231">
        <v>4000</v>
      </c>
      <c r="S231">
        <v>93</v>
      </c>
      <c r="T231">
        <v>5000</v>
      </c>
      <c r="U231">
        <v>102</v>
      </c>
      <c r="V231">
        <v>5000</v>
      </c>
      <c r="W231">
        <v>112</v>
      </c>
      <c r="X231">
        <v>5000</v>
      </c>
      <c r="Y231">
        <v>123</v>
      </c>
      <c r="Z231">
        <v>5000</v>
      </c>
      <c r="AA231">
        <v>135</v>
      </c>
      <c r="AB231">
        <v>5000</v>
      </c>
      <c r="AC231">
        <v>148</v>
      </c>
      <c r="AD231">
        <v>5000</v>
      </c>
      <c r="AE231">
        <v>162</v>
      </c>
      <c r="AF231">
        <v>5000</v>
      </c>
      <c r="AG231">
        <v>178</v>
      </c>
      <c r="AH231">
        <v>5000</v>
      </c>
      <c r="AI231">
        <v>5000</v>
      </c>
      <c r="AJ231">
        <v>5000</v>
      </c>
      <c r="AK231">
        <v>214</v>
      </c>
      <c r="AL231">
        <v>5000</v>
      </c>
      <c r="AM231">
        <v>235</v>
      </c>
      <c r="AN231">
        <v>5000</v>
      </c>
      <c r="AO231">
        <v>258</v>
      </c>
      <c r="AP231">
        <v>5000</v>
      </c>
      <c r="AQ231">
        <v>0</v>
      </c>
      <c r="AR231" t="s">
        <v>200</v>
      </c>
      <c r="AS231">
        <v>3</v>
      </c>
      <c r="AT231">
        <v>0</v>
      </c>
      <c r="AU231">
        <v>0</v>
      </c>
    </row>
    <row r="232" spans="1:47" s="4" customFormat="1" hidden="1">
      <c r="A232" s="1">
        <v>208</v>
      </c>
      <c r="B232">
        <v>36</v>
      </c>
      <c r="C232" t="s">
        <v>249</v>
      </c>
      <c r="D232">
        <v>1</v>
      </c>
      <c r="E232">
        <v>190</v>
      </c>
      <c r="F232">
        <v>4</v>
      </c>
      <c r="G232">
        <v>8</v>
      </c>
      <c r="H232">
        <v>8</v>
      </c>
      <c r="I232">
        <v>1</v>
      </c>
      <c r="J232">
        <v>2</v>
      </c>
      <c r="K232">
        <v>2</v>
      </c>
      <c r="L232">
        <v>99</v>
      </c>
      <c r="M232">
        <v>72</v>
      </c>
      <c r="N232">
        <v>2000</v>
      </c>
      <c r="O232">
        <v>78</v>
      </c>
      <c r="P232">
        <v>3000</v>
      </c>
      <c r="Q232">
        <v>85</v>
      </c>
      <c r="R232">
        <v>4000</v>
      </c>
      <c r="S232">
        <v>93</v>
      </c>
      <c r="T232">
        <v>5000</v>
      </c>
      <c r="U232">
        <v>102</v>
      </c>
      <c r="V232">
        <v>5000</v>
      </c>
      <c r="W232">
        <v>112</v>
      </c>
      <c r="X232">
        <v>5000</v>
      </c>
      <c r="Y232">
        <v>123</v>
      </c>
      <c r="Z232">
        <v>5000</v>
      </c>
      <c r="AA232">
        <v>135</v>
      </c>
      <c r="AB232">
        <v>5000</v>
      </c>
      <c r="AC232">
        <v>148</v>
      </c>
      <c r="AD232">
        <v>5000</v>
      </c>
      <c r="AE232">
        <v>162</v>
      </c>
      <c r="AF232">
        <v>5000</v>
      </c>
      <c r="AG232">
        <v>178</v>
      </c>
      <c r="AH232">
        <v>5000</v>
      </c>
      <c r="AI232">
        <v>5000</v>
      </c>
      <c r="AJ232">
        <v>5000</v>
      </c>
      <c r="AK232">
        <v>214</v>
      </c>
      <c r="AL232">
        <v>5000</v>
      </c>
      <c r="AM232">
        <v>235</v>
      </c>
      <c r="AN232">
        <v>5000</v>
      </c>
      <c r="AO232">
        <v>258</v>
      </c>
      <c r="AP232">
        <v>5000</v>
      </c>
      <c r="AQ232">
        <v>60</v>
      </c>
      <c r="AR232" t="s">
        <v>234</v>
      </c>
      <c r="AS232">
        <v>3</v>
      </c>
      <c r="AT232">
        <v>0</v>
      </c>
      <c r="AU232">
        <v>0</v>
      </c>
    </row>
    <row r="233" spans="1:47" hidden="1">
      <c r="A233" s="1">
        <v>212</v>
      </c>
      <c r="B233">
        <v>42</v>
      </c>
      <c r="C233" t="s">
        <v>253</v>
      </c>
      <c r="D233">
        <v>0</v>
      </c>
      <c r="E233">
        <v>202</v>
      </c>
      <c r="F233">
        <v>0</v>
      </c>
      <c r="G233">
        <v>0</v>
      </c>
      <c r="H233">
        <v>0</v>
      </c>
      <c r="I233">
        <v>3</v>
      </c>
      <c r="J233">
        <v>0</v>
      </c>
      <c r="K233">
        <v>0</v>
      </c>
      <c r="L233">
        <v>99</v>
      </c>
      <c r="M233">
        <v>72</v>
      </c>
      <c r="N233">
        <v>2000</v>
      </c>
      <c r="O233">
        <v>78</v>
      </c>
      <c r="P233">
        <v>3000</v>
      </c>
      <c r="Q233">
        <v>84</v>
      </c>
      <c r="R233">
        <v>4000</v>
      </c>
      <c r="S233">
        <v>92</v>
      </c>
      <c r="T233">
        <v>5000</v>
      </c>
      <c r="U233">
        <v>101</v>
      </c>
      <c r="V233">
        <v>5000</v>
      </c>
      <c r="W233">
        <v>111</v>
      </c>
      <c r="X233">
        <v>5000</v>
      </c>
      <c r="Y233">
        <v>122</v>
      </c>
      <c r="Z233">
        <v>5000</v>
      </c>
      <c r="AA233">
        <v>134</v>
      </c>
      <c r="AB233">
        <v>5000</v>
      </c>
      <c r="AC233">
        <v>147</v>
      </c>
      <c r="AD233">
        <v>5000</v>
      </c>
      <c r="AE233">
        <v>161</v>
      </c>
      <c r="AF233">
        <v>5000</v>
      </c>
      <c r="AG233">
        <v>177</v>
      </c>
      <c r="AH233">
        <v>5000</v>
      </c>
      <c r="AI233">
        <v>5000</v>
      </c>
      <c r="AJ233">
        <v>5000</v>
      </c>
      <c r="AK233">
        <v>213</v>
      </c>
      <c r="AL233">
        <v>5000</v>
      </c>
      <c r="AM233">
        <v>234</v>
      </c>
      <c r="AN233">
        <v>5000</v>
      </c>
      <c r="AO233">
        <v>257</v>
      </c>
      <c r="AP233">
        <v>5000</v>
      </c>
      <c r="AQ233">
        <v>0</v>
      </c>
      <c r="AR233" t="s">
        <v>234</v>
      </c>
      <c r="AS233">
        <v>3</v>
      </c>
      <c r="AT233">
        <v>0</v>
      </c>
      <c r="AU233">
        <v>0</v>
      </c>
    </row>
    <row r="234" spans="1:47" s="4" customFormat="1" hidden="1">
      <c r="A234" s="1">
        <v>183</v>
      </c>
      <c r="B234">
        <v>56</v>
      </c>
      <c r="C234" t="s">
        <v>223</v>
      </c>
      <c r="D234">
        <v>0</v>
      </c>
      <c r="E234">
        <v>154</v>
      </c>
      <c r="F234">
        <v>0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74</v>
      </c>
      <c r="N234">
        <v>2000</v>
      </c>
      <c r="O234">
        <v>82</v>
      </c>
      <c r="P234">
        <v>3000</v>
      </c>
      <c r="Q234">
        <v>90</v>
      </c>
      <c r="R234">
        <v>4000</v>
      </c>
      <c r="S234">
        <v>99</v>
      </c>
      <c r="T234">
        <v>5000</v>
      </c>
      <c r="U234">
        <v>108</v>
      </c>
      <c r="V234">
        <v>5000</v>
      </c>
      <c r="W234">
        <v>118</v>
      </c>
      <c r="X234">
        <v>5000</v>
      </c>
      <c r="Y234">
        <v>129</v>
      </c>
      <c r="Z234">
        <v>5000</v>
      </c>
      <c r="AA234">
        <v>141</v>
      </c>
      <c r="AB234">
        <v>5000</v>
      </c>
      <c r="AC234">
        <v>155</v>
      </c>
      <c r="AD234">
        <v>5000</v>
      </c>
      <c r="AE234">
        <v>170</v>
      </c>
      <c r="AF234">
        <v>5000</v>
      </c>
      <c r="AG234">
        <v>187</v>
      </c>
      <c r="AH234">
        <v>5000</v>
      </c>
      <c r="AI234">
        <v>5000</v>
      </c>
      <c r="AJ234">
        <v>5000</v>
      </c>
      <c r="AK234">
        <v>225</v>
      </c>
      <c r="AL234">
        <v>5000</v>
      </c>
      <c r="AM234">
        <v>247</v>
      </c>
      <c r="AN234">
        <v>5000</v>
      </c>
      <c r="AO234">
        <v>271</v>
      </c>
      <c r="AP234">
        <v>5000</v>
      </c>
      <c r="AQ234">
        <v>0</v>
      </c>
      <c r="AR234" t="s">
        <v>200</v>
      </c>
      <c r="AS234">
        <v>3</v>
      </c>
      <c r="AT234">
        <v>0</v>
      </c>
      <c r="AU234">
        <v>0</v>
      </c>
    </row>
    <row r="235" spans="1:47" s="4" customFormat="1" hidden="1">
      <c r="A235" s="1">
        <v>185</v>
      </c>
      <c r="B235">
        <v>58</v>
      </c>
      <c r="C235" t="s">
        <v>225</v>
      </c>
      <c r="D235">
        <v>2</v>
      </c>
      <c r="E235">
        <v>169</v>
      </c>
      <c r="F235">
        <v>12</v>
      </c>
      <c r="G235">
        <v>10</v>
      </c>
      <c r="H235">
        <v>15</v>
      </c>
      <c r="I235">
        <v>20</v>
      </c>
      <c r="J235">
        <v>20</v>
      </c>
      <c r="K235">
        <v>20</v>
      </c>
      <c r="L235">
        <v>1</v>
      </c>
      <c r="M235">
        <v>74</v>
      </c>
      <c r="N235">
        <v>2000</v>
      </c>
      <c r="O235">
        <v>82</v>
      </c>
      <c r="P235">
        <v>3000</v>
      </c>
      <c r="Q235">
        <v>90</v>
      </c>
      <c r="R235">
        <v>4000</v>
      </c>
      <c r="S235">
        <v>99</v>
      </c>
      <c r="T235">
        <v>5000</v>
      </c>
      <c r="U235">
        <v>108</v>
      </c>
      <c r="V235">
        <v>5000</v>
      </c>
      <c r="W235">
        <v>118</v>
      </c>
      <c r="X235">
        <v>5000</v>
      </c>
      <c r="Y235">
        <v>129</v>
      </c>
      <c r="Z235">
        <v>5000</v>
      </c>
      <c r="AA235">
        <v>141</v>
      </c>
      <c r="AB235">
        <v>5000</v>
      </c>
      <c r="AC235">
        <v>155</v>
      </c>
      <c r="AD235">
        <v>5000</v>
      </c>
      <c r="AE235">
        <v>170</v>
      </c>
      <c r="AF235">
        <v>5000</v>
      </c>
      <c r="AG235">
        <v>187</v>
      </c>
      <c r="AH235">
        <v>5000</v>
      </c>
      <c r="AI235">
        <v>5000</v>
      </c>
      <c r="AJ235">
        <v>5000</v>
      </c>
      <c r="AK235">
        <v>225</v>
      </c>
      <c r="AL235">
        <v>5000</v>
      </c>
      <c r="AM235">
        <v>247</v>
      </c>
      <c r="AN235">
        <v>5000</v>
      </c>
      <c r="AO235">
        <v>271</v>
      </c>
      <c r="AP235">
        <v>5000</v>
      </c>
      <c r="AQ235">
        <v>30</v>
      </c>
      <c r="AR235" t="s">
        <v>200</v>
      </c>
      <c r="AS235">
        <v>3</v>
      </c>
      <c r="AT235">
        <v>0</v>
      </c>
      <c r="AU235">
        <v>0</v>
      </c>
    </row>
    <row r="236" spans="1:47">
      <c r="A236" s="1">
        <v>75</v>
      </c>
      <c r="B236">
        <v>103</v>
      </c>
      <c r="C236" t="s">
        <v>115</v>
      </c>
      <c r="D236">
        <v>0</v>
      </c>
      <c r="E236">
        <v>103</v>
      </c>
      <c r="F236">
        <v>0</v>
      </c>
      <c r="G236">
        <v>8</v>
      </c>
      <c r="H236">
        <v>28</v>
      </c>
      <c r="I236">
        <v>7</v>
      </c>
      <c r="J236">
        <v>0</v>
      </c>
      <c r="K236">
        <v>0</v>
      </c>
      <c r="L236">
        <v>0</v>
      </c>
      <c r="M236">
        <v>75</v>
      </c>
      <c r="N236">
        <v>2000</v>
      </c>
      <c r="O236">
        <v>75</v>
      </c>
      <c r="P236">
        <v>3000</v>
      </c>
      <c r="Q236">
        <v>75</v>
      </c>
      <c r="R236">
        <v>4000</v>
      </c>
      <c r="S236">
        <v>75</v>
      </c>
      <c r="T236">
        <v>5000</v>
      </c>
      <c r="U236">
        <v>75</v>
      </c>
      <c r="V236">
        <v>5000</v>
      </c>
      <c r="W236">
        <v>75</v>
      </c>
      <c r="X236">
        <v>5000</v>
      </c>
      <c r="Y236">
        <v>75</v>
      </c>
      <c r="Z236">
        <v>5000</v>
      </c>
      <c r="AA236">
        <v>75</v>
      </c>
      <c r="AB236">
        <v>5000</v>
      </c>
      <c r="AC236">
        <v>75</v>
      </c>
      <c r="AD236">
        <v>5000</v>
      </c>
      <c r="AE236">
        <v>75</v>
      </c>
      <c r="AF236">
        <v>5000</v>
      </c>
      <c r="AG236">
        <v>75</v>
      </c>
      <c r="AH236">
        <v>5000</v>
      </c>
      <c r="AI236">
        <v>5000</v>
      </c>
      <c r="AJ236">
        <v>5000</v>
      </c>
      <c r="AK236">
        <v>75</v>
      </c>
      <c r="AL236">
        <v>5000</v>
      </c>
      <c r="AM236">
        <v>75</v>
      </c>
      <c r="AN236">
        <v>5000</v>
      </c>
      <c r="AO236">
        <v>75</v>
      </c>
      <c r="AP236">
        <v>5000</v>
      </c>
      <c r="AQ236">
        <v>0</v>
      </c>
      <c r="AS236">
        <v>3</v>
      </c>
      <c r="AT236">
        <v>0</v>
      </c>
      <c r="AU236">
        <v>0</v>
      </c>
    </row>
    <row r="237" spans="1:47">
      <c r="A237" s="1">
        <v>78</v>
      </c>
      <c r="B237">
        <v>106</v>
      </c>
      <c r="C237" t="s">
        <v>118</v>
      </c>
      <c r="D237">
        <v>2</v>
      </c>
      <c r="E237">
        <v>106</v>
      </c>
      <c r="F237">
        <v>8</v>
      </c>
      <c r="G237">
        <v>18</v>
      </c>
      <c r="H237">
        <v>45</v>
      </c>
      <c r="I237">
        <v>10</v>
      </c>
      <c r="J237">
        <v>9</v>
      </c>
      <c r="K237">
        <v>18</v>
      </c>
      <c r="L237">
        <v>1</v>
      </c>
      <c r="M237">
        <v>75</v>
      </c>
      <c r="N237">
        <v>2000</v>
      </c>
      <c r="O237">
        <v>75</v>
      </c>
      <c r="P237">
        <v>3000</v>
      </c>
      <c r="Q237">
        <v>75</v>
      </c>
      <c r="R237">
        <v>4000</v>
      </c>
      <c r="S237">
        <v>75</v>
      </c>
      <c r="T237">
        <v>5000</v>
      </c>
      <c r="U237">
        <v>75</v>
      </c>
      <c r="V237">
        <v>5000</v>
      </c>
      <c r="W237">
        <v>75</v>
      </c>
      <c r="X237">
        <v>5000</v>
      </c>
      <c r="Y237">
        <v>75</v>
      </c>
      <c r="Z237">
        <v>5000</v>
      </c>
      <c r="AA237">
        <v>75</v>
      </c>
      <c r="AB237">
        <v>5000</v>
      </c>
      <c r="AC237">
        <v>75</v>
      </c>
      <c r="AD237">
        <v>5000</v>
      </c>
      <c r="AE237">
        <v>75</v>
      </c>
      <c r="AF237">
        <v>5000</v>
      </c>
      <c r="AG237">
        <v>75</v>
      </c>
      <c r="AH237">
        <v>5000</v>
      </c>
      <c r="AI237">
        <v>5000</v>
      </c>
      <c r="AJ237">
        <v>5000</v>
      </c>
      <c r="AK237">
        <v>75</v>
      </c>
      <c r="AL237">
        <v>5000</v>
      </c>
      <c r="AM237">
        <v>75</v>
      </c>
      <c r="AN237">
        <v>5000</v>
      </c>
      <c r="AO237">
        <v>75</v>
      </c>
      <c r="AP237">
        <v>5000</v>
      </c>
      <c r="AQ237">
        <v>0</v>
      </c>
      <c r="AS237">
        <v>3</v>
      </c>
      <c r="AT237">
        <v>0</v>
      </c>
      <c r="AU237">
        <v>0</v>
      </c>
    </row>
    <row r="238" spans="1:47">
      <c r="A238" s="1">
        <v>83</v>
      </c>
      <c r="B238">
        <v>111</v>
      </c>
      <c r="C238" t="s">
        <v>123</v>
      </c>
      <c r="D238">
        <v>8</v>
      </c>
      <c r="E238">
        <v>111</v>
      </c>
      <c r="F238">
        <v>8</v>
      </c>
      <c r="G238">
        <v>25</v>
      </c>
      <c r="H238">
        <v>45</v>
      </c>
      <c r="I238">
        <v>6</v>
      </c>
      <c r="J238">
        <v>10</v>
      </c>
      <c r="K238">
        <v>20</v>
      </c>
      <c r="L238">
        <v>2</v>
      </c>
      <c r="M238">
        <v>75</v>
      </c>
      <c r="N238">
        <v>2000</v>
      </c>
      <c r="O238">
        <v>75</v>
      </c>
      <c r="P238">
        <v>3000</v>
      </c>
      <c r="Q238">
        <v>75</v>
      </c>
      <c r="R238">
        <v>4000</v>
      </c>
      <c r="S238">
        <v>75</v>
      </c>
      <c r="T238">
        <v>5000</v>
      </c>
      <c r="U238">
        <v>75</v>
      </c>
      <c r="V238">
        <v>5000</v>
      </c>
      <c r="W238">
        <v>75</v>
      </c>
      <c r="X238">
        <v>5000</v>
      </c>
      <c r="Y238">
        <v>75</v>
      </c>
      <c r="Z238">
        <v>5000</v>
      </c>
      <c r="AA238">
        <v>75</v>
      </c>
      <c r="AB238">
        <v>5000</v>
      </c>
      <c r="AC238">
        <v>75</v>
      </c>
      <c r="AD238">
        <v>5000</v>
      </c>
      <c r="AE238">
        <v>75</v>
      </c>
      <c r="AF238">
        <v>5000</v>
      </c>
      <c r="AG238">
        <v>75</v>
      </c>
      <c r="AH238">
        <v>5000</v>
      </c>
      <c r="AI238">
        <v>5000</v>
      </c>
      <c r="AJ238">
        <v>5000</v>
      </c>
      <c r="AK238">
        <v>75</v>
      </c>
      <c r="AL238">
        <v>5000</v>
      </c>
      <c r="AM238">
        <v>75</v>
      </c>
      <c r="AN238">
        <v>5000</v>
      </c>
      <c r="AO238">
        <v>75</v>
      </c>
      <c r="AP238">
        <v>5000</v>
      </c>
      <c r="AQ238">
        <v>0</v>
      </c>
      <c r="AS238">
        <v>3</v>
      </c>
      <c r="AT238">
        <v>0</v>
      </c>
      <c r="AU238">
        <v>0</v>
      </c>
    </row>
    <row r="239" spans="1:47" hidden="1">
      <c r="A239" s="1">
        <v>215</v>
      </c>
      <c r="B239">
        <v>45</v>
      </c>
      <c r="C239" t="s">
        <v>256</v>
      </c>
      <c r="D239">
        <v>14</v>
      </c>
      <c r="E239">
        <v>200</v>
      </c>
      <c r="F239">
        <v>16</v>
      </c>
      <c r="G239">
        <v>20</v>
      </c>
      <c r="H239">
        <v>30</v>
      </c>
      <c r="I239">
        <v>10</v>
      </c>
      <c r="J239">
        <v>12</v>
      </c>
      <c r="K239">
        <v>15</v>
      </c>
      <c r="L239">
        <v>99</v>
      </c>
      <c r="M239">
        <v>75</v>
      </c>
      <c r="N239">
        <v>2000</v>
      </c>
      <c r="O239">
        <v>85</v>
      </c>
      <c r="P239">
        <v>3000</v>
      </c>
      <c r="Q239">
        <v>88</v>
      </c>
      <c r="R239">
        <v>4000</v>
      </c>
      <c r="S239">
        <v>96</v>
      </c>
      <c r="T239">
        <v>5000</v>
      </c>
      <c r="U239">
        <v>105</v>
      </c>
      <c r="V239">
        <v>5000</v>
      </c>
      <c r="W239">
        <v>115</v>
      </c>
      <c r="X239">
        <v>5000</v>
      </c>
      <c r="Y239">
        <v>126</v>
      </c>
      <c r="Z239">
        <v>5000</v>
      </c>
      <c r="AA239">
        <v>138</v>
      </c>
      <c r="AB239">
        <v>5000</v>
      </c>
      <c r="AC239">
        <v>151</v>
      </c>
      <c r="AD239">
        <v>5000</v>
      </c>
      <c r="AE239">
        <v>166</v>
      </c>
      <c r="AF239">
        <v>5000</v>
      </c>
      <c r="AG239">
        <v>182</v>
      </c>
      <c r="AH239">
        <v>5000</v>
      </c>
      <c r="AI239">
        <v>5000</v>
      </c>
      <c r="AJ239">
        <v>5000</v>
      </c>
      <c r="AK239">
        <v>220</v>
      </c>
      <c r="AL239">
        <v>5000</v>
      </c>
      <c r="AM239">
        <v>242</v>
      </c>
      <c r="AN239">
        <v>5000</v>
      </c>
      <c r="AO239">
        <v>266</v>
      </c>
      <c r="AP239">
        <v>5000</v>
      </c>
      <c r="AQ239">
        <v>60</v>
      </c>
      <c r="AR239" t="s">
        <v>234</v>
      </c>
      <c r="AS239">
        <v>3</v>
      </c>
      <c r="AT239">
        <v>0</v>
      </c>
      <c r="AU239">
        <v>0</v>
      </c>
    </row>
    <row r="240" spans="1:47" hidden="1">
      <c r="A240" s="1">
        <v>176</v>
      </c>
      <c r="B240">
        <v>37</v>
      </c>
      <c r="C240" t="s">
        <v>216</v>
      </c>
      <c r="D240">
        <v>7</v>
      </c>
      <c r="E240">
        <v>161</v>
      </c>
      <c r="F240">
        <v>20</v>
      </c>
      <c r="G240">
        <v>14</v>
      </c>
      <c r="H240">
        <v>25</v>
      </c>
      <c r="I240">
        <v>6</v>
      </c>
      <c r="J240">
        <v>10</v>
      </c>
      <c r="K240">
        <v>12</v>
      </c>
      <c r="L240">
        <v>1</v>
      </c>
      <c r="M240">
        <v>76</v>
      </c>
      <c r="N240">
        <v>2000</v>
      </c>
      <c r="O240">
        <v>80</v>
      </c>
      <c r="P240">
        <v>3000</v>
      </c>
      <c r="Q240">
        <v>85</v>
      </c>
      <c r="R240">
        <v>4000</v>
      </c>
      <c r="S240">
        <v>93</v>
      </c>
      <c r="T240">
        <v>5000</v>
      </c>
      <c r="U240">
        <v>102</v>
      </c>
      <c r="V240">
        <v>5000</v>
      </c>
      <c r="W240">
        <v>112</v>
      </c>
      <c r="X240">
        <v>5000</v>
      </c>
      <c r="Y240">
        <v>123</v>
      </c>
      <c r="Z240">
        <v>5000</v>
      </c>
      <c r="AA240">
        <v>135</v>
      </c>
      <c r="AB240">
        <v>5000</v>
      </c>
      <c r="AC240">
        <v>148</v>
      </c>
      <c r="AD240">
        <v>5000</v>
      </c>
      <c r="AE240">
        <v>162</v>
      </c>
      <c r="AF240">
        <v>5000</v>
      </c>
      <c r="AG240">
        <v>178</v>
      </c>
      <c r="AH240">
        <v>5000</v>
      </c>
      <c r="AI240">
        <v>5000</v>
      </c>
      <c r="AJ240">
        <v>5000</v>
      </c>
      <c r="AK240">
        <v>214</v>
      </c>
      <c r="AL240">
        <v>5000</v>
      </c>
      <c r="AM240">
        <v>235</v>
      </c>
      <c r="AN240">
        <v>5000</v>
      </c>
      <c r="AO240">
        <v>258</v>
      </c>
      <c r="AP240">
        <v>5000</v>
      </c>
      <c r="AQ240">
        <v>100</v>
      </c>
      <c r="AR240" t="s">
        <v>200</v>
      </c>
      <c r="AS240">
        <v>3</v>
      </c>
      <c r="AT240">
        <v>0</v>
      </c>
      <c r="AU240">
        <v>0</v>
      </c>
    </row>
    <row r="241" spans="1:47" hidden="1">
      <c r="A241" s="1">
        <v>225</v>
      </c>
      <c r="B241">
        <v>66</v>
      </c>
      <c r="C241" t="s">
        <v>266</v>
      </c>
      <c r="D241">
        <v>0</v>
      </c>
      <c r="E241">
        <v>202</v>
      </c>
      <c r="F241">
        <v>0</v>
      </c>
      <c r="G241">
        <v>0</v>
      </c>
      <c r="H241">
        <v>0</v>
      </c>
      <c r="I241">
        <v>8</v>
      </c>
      <c r="J241">
        <v>0</v>
      </c>
      <c r="K241">
        <v>0</v>
      </c>
      <c r="L241">
        <v>99</v>
      </c>
      <c r="M241">
        <v>76</v>
      </c>
      <c r="N241">
        <v>2000</v>
      </c>
      <c r="O241">
        <v>82</v>
      </c>
      <c r="P241">
        <v>3000</v>
      </c>
      <c r="Q241">
        <v>86</v>
      </c>
      <c r="R241">
        <v>4000</v>
      </c>
      <c r="S241">
        <v>94</v>
      </c>
      <c r="T241">
        <v>5000</v>
      </c>
      <c r="U241">
        <v>103</v>
      </c>
      <c r="V241">
        <v>5000</v>
      </c>
      <c r="W241">
        <v>113</v>
      </c>
      <c r="X241">
        <v>5000</v>
      </c>
      <c r="Y241">
        <v>124</v>
      </c>
      <c r="Z241">
        <v>5000</v>
      </c>
      <c r="AA241">
        <v>136</v>
      </c>
      <c r="AB241">
        <v>5000</v>
      </c>
      <c r="AC241">
        <v>149</v>
      </c>
      <c r="AD241">
        <v>5000</v>
      </c>
      <c r="AE241">
        <v>163</v>
      </c>
      <c r="AF241">
        <v>5000</v>
      </c>
      <c r="AG241">
        <v>179</v>
      </c>
      <c r="AH241">
        <v>5000</v>
      </c>
      <c r="AI241">
        <v>5000</v>
      </c>
      <c r="AJ241">
        <v>5000</v>
      </c>
      <c r="AK241">
        <v>215</v>
      </c>
      <c r="AL241">
        <v>5000</v>
      </c>
      <c r="AM241">
        <v>236</v>
      </c>
      <c r="AN241">
        <v>5000</v>
      </c>
      <c r="AO241">
        <v>259</v>
      </c>
      <c r="AP241">
        <v>5000</v>
      </c>
      <c r="AQ241">
        <v>0</v>
      </c>
      <c r="AR241" t="s">
        <v>234</v>
      </c>
      <c r="AS241">
        <v>3</v>
      </c>
      <c r="AT241">
        <v>0</v>
      </c>
      <c r="AU241">
        <v>0</v>
      </c>
    </row>
    <row r="242" spans="1:47" hidden="1">
      <c r="A242" s="1">
        <v>186</v>
      </c>
      <c r="B242">
        <v>60</v>
      </c>
      <c r="C242" t="s">
        <v>226</v>
      </c>
      <c r="D242">
        <v>0</v>
      </c>
      <c r="E242">
        <v>60</v>
      </c>
      <c r="F242">
        <v>15</v>
      </c>
      <c r="G242">
        <v>10</v>
      </c>
      <c r="H242">
        <v>15</v>
      </c>
      <c r="I242">
        <v>7</v>
      </c>
      <c r="J242">
        <v>10</v>
      </c>
      <c r="K242">
        <v>15</v>
      </c>
      <c r="L242">
        <v>99</v>
      </c>
      <c r="M242">
        <v>78</v>
      </c>
      <c r="N242">
        <v>2000</v>
      </c>
      <c r="O242">
        <v>85</v>
      </c>
      <c r="P242">
        <v>3000</v>
      </c>
      <c r="Q242">
        <v>95</v>
      </c>
      <c r="R242">
        <v>4000</v>
      </c>
      <c r="S242">
        <v>104</v>
      </c>
      <c r="T242">
        <v>5000</v>
      </c>
      <c r="U242">
        <v>114</v>
      </c>
      <c r="V242">
        <v>5000</v>
      </c>
      <c r="W242">
        <v>125</v>
      </c>
      <c r="X242">
        <v>5000</v>
      </c>
      <c r="Y242">
        <v>137</v>
      </c>
      <c r="Z242">
        <v>5000</v>
      </c>
      <c r="AA242">
        <v>150</v>
      </c>
      <c r="AB242">
        <v>5000</v>
      </c>
      <c r="AC242">
        <v>165</v>
      </c>
      <c r="AD242">
        <v>5000</v>
      </c>
      <c r="AE242">
        <v>181</v>
      </c>
      <c r="AF242">
        <v>5000</v>
      </c>
      <c r="AG242">
        <v>199</v>
      </c>
      <c r="AH242">
        <v>5000</v>
      </c>
      <c r="AI242">
        <v>5000</v>
      </c>
      <c r="AJ242">
        <v>5000</v>
      </c>
      <c r="AK242">
        <v>239</v>
      </c>
      <c r="AL242">
        <v>5000</v>
      </c>
      <c r="AM242">
        <v>262</v>
      </c>
      <c r="AN242">
        <v>5000</v>
      </c>
      <c r="AO242">
        <v>288</v>
      </c>
      <c r="AP242">
        <v>5000</v>
      </c>
      <c r="AQ242">
        <v>30</v>
      </c>
      <c r="AR242" t="s">
        <v>200</v>
      </c>
      <c r="AS242">
        <v>3</v>
      </c>
      <c r="AT242">
        <v>0</v>
      </c>
      <c r="AU242">
        <v>0</v>
      </c>
    </row>
    <row r="243" spans="1:47" hidden="1">
      <c r="A243" s="1">
        <v>187</v>
      </c>
      <c r="B243">
        <v>61</v>
      </c>
      <c r="C243" t="s">
        <v>227</v>
      </c>
      <c r="D243">
        <v>2</v>
      </c>
      <c r="E243">
        <v>61</v>
      </c>
      <c r="F243">
        <v>30</v>
      </c>
      <c r="G243">
        <v>15</v>
      </c>
      <c r="H243">
        <v>25</v>
      </c>
      <c r="I243">
        <v>7</v>
      </c>
      <c r="J243">
        <v>8</v>
      </c>
      <c r="K243">
        <v>15</v>
      </c>
      <c r="L243">
        <v>99</v>
      </c>
      <c r="M243">
        <v>78</v>
      </c>
      <c r="N243">
        <v>2000</v>
      </c>
      <c r="O243">
        <v>85</v>
      </c>
      <c r="P243">
        <v>3000</v>
      </c>
      <c r="Q243">
        <v>95</v>
      </c>
      <c r="R243">
        <v>4000</v>
      </c>
      <c r="S243">
        <v>104</v>
      </c>
      <c r="T243">
        <v>5000</v>
      </c>
      <c r="U243">
        <v>114</v>
      </c>
      <c r="V243">
        <v>5000</v>
      </c>
      <c r="W243">
        <v>125</v>
      </c>
      <c r="X243">
        <v>5000</v>
      </c>
      <c r="Y243">
        <v>137</v>
      </c>
      <c r="Z243">
        <v>5000</v>
      </c>
      <c r="AA243">
        <v>150</v>
      </c>
      <c r="AB243">
        <v>5000</v>
      </c>
      <c r="AC243">
        <v>165</v>
      </c>
      <c r="AD243">
        <v>5000</v>
      </c>
      <c r="AE243">
        <v>181</v>
      </c>
      <c r="AF243">
        <v>5000</v>
      </c>
      <c r="AG243">
        <v>199</v>
      </c>
      <c r="AH243">
        <v>5000</v>
      </c>
      <c r="AI243">
        <v>5000</v>
      </c>
      <c r="AJ243">
        <v>5000</v>
      </c>
      <c r="AK243">
        <v>239</v>
      </c>
      <c r="AL243">
        <v>5000</v>
      </c>
      <c r="AM243">
        <v>262</v>
      </c>
      <c r="AN243">
        <v>5000</v>
      </c>
      <c r="AO243">
        <v>288</v>
      </c>
      <c r="AP243">
        <v>5000</v>
      </c>
      <c r="AQ243">
        <v>30</v>
      </c>
      <c r="AR243" t="s">
        <v>200</v>
      </c>
      <c r="AS243">
        <v>3</v>
      </c>
      <c r="AT243">
        <v>0</v>
      </c>
      <c r="AU243">
        <v>0</v>
      </c>
    </row>
    <row r="244" spans="1:47" hidden="1">
      <c r="A244" s="1">
        <v>188</v>
      </c>
      <c r="B244">
        <v>62</v>
      </c>
      <c r="C244" t="s">
        <v>228</v>
      </c>
      <c r="D244">
        <v>2</v>
      </c>
      <c r="E244">
        <v>62</v>
      </c>
      <c r="F244">
        <v>30</v>
      </c>
      <c r="G244">
        <v>25</v>
      </c>
      <c r="H244">
        <v>35</v>
      </c>
      <c r="I244">
        <v>7</v>
      </c>
      <c r="J244">
        <v>8</v>
      </c>
      <c r="K244">
        <v>15</v>
      </c>
      <c r="L244">
        <v>99</v>
      </c>
      <c r="M244">
        <v>78</v>
      </c>
      <c r="N244">
        <v>2000</v>
      </c>
      <c r="O244">
        <v>85</v>
      </c>
      <c r="P244">
        <v>3000</v>
      </c>
      <c r="Q244">
        <v>95</v>
      </c>
      <c r="R244">
        <v>4000</v>
      </c>
      <c r="S244">
        <v>104</v>
      </c>
      <c r="T244">
        <v>5000</v>
      </c>
      <c r="U244">
        <v>114</v>
      </c>
      <c r="V244">
        <v>5000</v>
      </c>
      <c r="W244">
        <v>125</v>
      </c>
      <c r="X244">
        <v>5000</v>
      </c>
      <c r="Y244">
        <v>137</v>
      </c>
      <c r="Z244">
        <v>5000</v>
      </c>
      <c r="AA244">
        <v>150</v>
      </c>
      <c r="AB244">
        <v>5000</v>
      </c>
      <c r="AC244">
        <v>165</v>
      </c>
      <c r="AD244">
        <v>5000</v>
      </c>
      <c r="AE244">
        <v>181</v>
      </c>
      <c r="AF244">
        <v>5000</v>
      </c>
      <c r="AG244">
        <v>199</v>
      </c>
      <c r="AH244">
        <v>5000</v>
      </c>
      <c r="AI244">
        <v>5000</v>
      </c>
      <c r="AJ244">
        <v>5000</v>
      </c>
      <c r="AK244">
        <v>239</v>
      </c>
      <c r="AL244">
        <v>5000</v>
      </c>
      <c r="AM244">
        <v>262</v>
      </c>
      <c r="AN244">
        <v>5000</v>
      </c>
      <c r="AO244">
        <v>288</v>
      </c>
      <c r="AP244">
        <v>5000</v>
      </c>
      <c r="AQ244">
        <v>30</v>
      </c>
      <c r="AR244" t="s">
        <v>200</v>
      </c>
      <c r="AS244">
        <v>3</v>
      </c>
      <c r="AT244">
        <v>0</v>
      </c>
      <c r="AU244">
        <v>0</v>
      </c>
    </row>
    <row r="245" spans="1:47" hidden="1">
      <c r="A245" s="1">
        <v>189</v>
      </c>
      <c r="B245">
        <v>63</v>
      </c>
      <c r="C245" t="s">
        <v>229</v>
      </c>
      <c r="D245">
        <v>1</v>
      </c>
      <c r="E245">
        <v>63</v>
      </c>
      <c r="F245">
        <v>25</v>
      </c>
      <c r="G245">
        <v>8</v>
      </c>
      <c r="H245">
        <v>8</v>
      </c>
      <c r="I245">
        <v>1</v>
      </c>
      <c r="J245">
        <v>8</v>
      </c>
      <c r="K245">
        <v>15</v>
      </c>
      <c r="L245">
        <v>99</v>
      </c>
      <c r="M245">
        <v>78</v>
      </c>
      <c r="N245">
        <v>2000</v>
      </c>
      <c r="O245">
        <v>85</v>
      </c>
      <c r="P245">
        <v>3000</v>
      </c>
      <c r="Q245">
        <v>95</v>
      </c>
      <c r="R245">
        <v>4000</v>
      </c>
      <c r="S245">
        <v>104</v>
      </c>
      <c r="T245">
        <v>5000</v>
      </c>
      <c r="U245">
        <v>114</v>
      </c>
      <c r="V245">
        <v>5000</v>
      </c>
      <c r="W245">
        <v>125</v>
      </c>
      <c r="X245">
        <v>5000</v>
      </c>
      <c r="Y245">
        <v>137</v>
      </c>
      <c r="Z245">
        <v>5000</v>
      </c>
      <c r="AA245">
        <v>150</v>
      </c>
      <c r="AB245">
        <v>5000</v>
      </c>
      <c r="AC245">
        <v>165</v>
      </c>
      <c r="AD245">
        <v>5000</v>
      </c>
      <c r="AE245">
        <v>181</v>
      </c>
      <c r="AF245">
        <v>5000</v>
      </c>
      <c r="AG245">
        <v>199</v>
      </c>
      <c r="AH245">
        <v>5000</v>
      </c>
      <c r="AI245">
        <v>5000</v>
      </c>
      <c r="AJ245">
        <v>5000</v>
      </c>
      <c r="AK245">
        <v>239</v>
      </c>
      <c r="AL245">
        <v>5000</v>
      </c>
      <c r="AM245">
        <v>262</v>
      </c>
      <c r="AN245">
        <v>5000</v>
      </c>
      <c r="AO245">
        <v>288</v>
      </c>
      <c r="AP245">
        <v>5000</v>
      </c>
      <c r="AQ245">
        <v>45</v>
      </c>
      <c r="AR245" t="s">
        <v>200</v>
      </c>
      <c r="AS245">
        <v>3</v>
      </c>
      <c r="AT245">
        <v>0</v>
      </c>
      <c r="AU245">
        <v>0</v>
      </c>
    </row>
    <row r="246" spans="1:47" hidden="1">
      <c r="A246" s="1">
        <v>190</v>
      </c>
      <c r="B246">
        <v>64</v>
      </c>
      <c r="C246" t="s">
        <v>230</v>
      </c>
      <c r="D246">
        <v>2</v>
      </c>
      <c r="E246">
        <v>64</v>
      </c>
      <c r="F246">
        <v>40</v>
      </c>
      <c r="G246">
        <v>15</v>
      </c>
      <c r="H246">
        <v>15</v>
      </c>
      <c r="I246">
        <v>10</v>
      </c>
      <c r="J246">
        <v>12</v>
      </c>
      <c r="K246">
        <v>15</v>
      </c>
      <c r="L246">
        <v>99</v>
      </c>
      <c r="M246">
        <v>78</v>
      </c>
      <c r="N246">
        <v>2000</v>
      </c>
      <c r="O246">
        <v>85</v>
      </c>
      <c r="P246">
        <v>3000</v>
      </c>
      <c r="Q246">
        <v>95</v>
      </c>
      <c r="R246">
        <v>4000</v>
      </c>
      <c r="S246">
        <v>104</v>
      </c>
      <c r="T246">
        <v>5000</v>
      </c>
      <c r="U246">
        <v>114</v>
      </c>
      <c r="V246">
        <v>5000</v>
      </c>
      <c r="W246">
        <v>125</v>
      </c>
      <c r="X246">
        <v>5000</v>
      </c>
      <c r="Y246">
        <v>137</v>
      </c>
      <c r="Z246">
        <v>5000</v>
      </c>
      <c r="AA246">
        <v>150</v>
      </c>
      <c r="AB246">
        <v>5000</v>
      </c>
      <c r="AC246">
        <v>165</v>
      </c>
      <c r="AD246">
        <v>5000</v>
      </c>
      <c r="AE246">
        <v>181</v>
      </c>
      <c r="AF246">
        <v>5000</v>
      </c>
      <c r="AG246">
        <v>199</v>
      </c>
      <c r="AH246">
        <v>5000</v>
      </c>
      <c r="AI246">
        <v>5000</v>
      </c>
      <c r="AJ246">
        <v>5000</v>
      </c>
      <c r="AK246">
        <v>239</v>
      </c>
      <c r="AL246">
        <v>5000</v>
      </c>
      <c r="AM246">
        <v>262</v>
      </c>
      <c r="AN246">
        <v>5000</v>
      </c>
      <c r="AO246">
        <v>288</v>
      </c>
      <c r="AP246">
        <v>5000</v>
      </c>
      <c r="AQ246">
        <v>45</v>
      </c>
      <c r="AR246" t="s">
        <v>200</v>
      </c>
      <c r="AS246">
        <v>3</v>
      </c>
      <c r="AT246">
        <v>0</v>
      </c>
      <c r="AU246">
        <v>0</v>
      </c>
    </row>
    <row r="247" spans="1:47" hidden="1">
      <c r="A247" s="1">
        <v>191</v>
      </c>
      <c r="B247">
        <v>65</v>
      </c>
      <c r="C247" t="s">
        <v>231</v>
      </c>
      <c r="D247">
        <v>2</v>
      </c>
      <c r="E247">
        <v>65</v>
      </c>
      <c r="F247">
        <v>40</v>
      </c>
      <c r="G247">
        <v>30</v>
      </c>
      <c r="H247">
        <v>45</v>
      </c>
      <c r="I247">
        <v>6</v>
      </c>
      <c r="J247">
        <v>10</v>
      </c>
      <c r="K247">
        <v>10</v>
      </c>
      <c r="L247">
        <v>99</v>
      </c>
      <c r="M247">
        <v>78</v>
      </c>
      <c r="N247">
        <v>2000</v>
      </c>
      <c r="O247">
        <v>85</v>
      </c>
      <c r="P247">
        <v>3000</v>
      </c>
      <c r="Q247">
        <v>95</v>
      </c>
      <c r="R247">
        <v>4000</v>
      </c>
      <c r="S247">
        <v>104</v>
      </c>
      <c r="T247">
        <v>5000</v>
      </c>
      <c r="U247">
        <v>114</v>
      </c>
      <c r="V247">
        <v>5000</v>
      </c>
      <c r="W247">
        <v>125</v>
      </c>
      <c r="X247">
        <v>5000</v>
      </c>
      <c r="Y247">
        <v>137</v>
      </c>
      <c r="Z247">
        <v>5000</v>
      </c>
      <c r="AA247">
        <v>150</v>
      </c>
      <c r="AB247">
        <v>5000</v>
      </c>
      <c r="AC247">
        <v>165</v>
      </c>
      <c r="AD247">
        <v>5000</v>
      </c>
      <c r="AE247">
        <v>181</v>
      </c>
      <c r="AF247">
        <v>5000</v>
      </c>
      <c r="AG247">
        <v>199</v>
      </c>
      <c r="AH247">
        <v>5000</v>
      </c>
      <c r="AI247">
        <v>5000</v>
      </c>
      <c r="AJ247">
        <v>5000</v>
      </c>
      <c r="AK247">
        <v>239</v>
      </c>
      <c r="AL247">
        <v>5000</v>
      </c>
      <c r="AM247">
        <v>262</v>
      </c>
      <c r="AN247">
        <v>5000</v>
      </c>
      <c r="AO247">
        <v>288</v>
      </c>
      <c r="AP247">
        <v>5000</v>
      </c>
      <c r="AQ247">
        <v>45</v>
      </c>
      <c r="AR247" t="s">
        <v>200</v>
      </c>
      <c r="AS247">
        <v>3</v>
      </c>
      <c r="AT247">
        <v>0</v>
      </c>
      <c r="AU247">
        <v>0</v>
      </c>
    </row>
    <row r="248" spans="1:47" hidden="1">
      <c r="A248" s="1">
        <v>216</v>
      </c>
      <c r="B248">
        <v>56</v>
      </c>
      <c r="C248" t="s">
        <v>257</v>
      </c>
      <c r="D248">
        <v>0</v>
      </c>
      <c r="E248">
        <v>184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99</v>
      </c>
      <c r="M248">
        <v>79</v>
      </c>
      <c r="N248">
        <v>2000</v>
      </c>
      <c r="O248">
        <v>85</v>
      </c>
      <c r="P248">
        <v>3000</v>
      </c>
      <c r="Q248">
        <v>88</v>
      </c>
      <c r="R248">
        <v>4000</v>
      </c>
      <c r="S248">
        <v>96</v>
      </c>
      <c r="T248">
        <v>5000</v>
      </c>
      <c r="U248">
        <v>105</v>
      </c>
      <c r="V248">
        <v>5000</v>
      </c>
      <c r="W248">
        <v>115</v>
      </c>
      <c r="X248">
        <v>5000</v>
      </c>
      <c r="Y248">
        <v>126</v>
      </c>
      <c r="Z248">
        <v>5000</v>
      </c>
      <c r="AA248">
        <v>138</v>
      </c>
      <c r="AB248">
        <v>5000</v>
      </c>
      <c r="AC248">
        <v>151</v>
      </c>
      <c r="AD248">
        <v>5000</v>
      </c>
      <c r="AE248">
        <v>166</v>
      </c>
      <c r="AF248">
        <v>5000</v>
      </c>
      <c r="AG248">
        <v>182</v>
      </c>
      <c r="AH248">
        <v>5000</v>
      </c>
      <c r="AI248">
        <v>5000</v>
      </c>
      <c r="AJ248">
        <v>5000</v>
      </c>
      <c r="AK248">
        <v>220</v>
      </c>
      <c r="AL248">
        <v>5000</v>
      </c>
      <c r="AM248">
        <v>242</v>
      </c>
      <c r="AN248">
        <v>5000</v>
      </c>
      <c r="AO248">
        <v>266</v>
      </c>
      <c r="AP248">
        <v>5000</v>
      </c>
      <c r="AQ248">
        <v>0</v>
      </c>
      <c r="AR248" t="s">
        <v>234</v>
      </c>
      <c r="AS248">
        <v>3</v>
      </c>
      <c r="AT248">
        <v>0</v>
      </c>
      <c r="AU248">
        <v>0</v>
      </c>
    </row>
    <row r="249" spans="1:47" hidden="1">
      <c r="A249" s="1">
        <v>217</v>
      </c>
      <c r="B249">
        <v>57</v>
      </c>
      <c r="C249" t="s">
        <v>258</v>
      </c>
      <c r="D249">
        <v>2</v>
      </c>
      <c r="E249">
        <v>189</v>
      </c>
      <c r="F249">
        <v>5</v>
      </c>
      <c r="G249">
        <v>5</v>
      </c>
      <c r="H249">
        <v>10</v>
      </c>
      <c r="I249">
        <v>20</v>
      </c>
      <c r="J249">
        <v>5</v>
      </c>
      <c r="K249">
        <v>5</v>
      </c>
      <c r="L249">
        <v>99</v>
      </c>
      <c r="M249">
        <v>79</v>
      </c>
      <c r="N249">
        <v>2000</v>
      </c>
      <c r="O249">
        <v>84</v>
      </c>
      <c r="P249">
        <v>3000</v>
      </c>
      <c r="Q249">
        <v>89</v>
      </c>
      <c r="R249">
        <v>4000</v>
      </c>
      <c r="S249">
        <v>97</v>
      </c>
      <c r="T249">
        <v>5000</v>
      </c>
      <c r="U249">
        <v>106</v>
      </c>
      <c r="V249">
        <v>5000</v>
      </c>
      <c r="W249">
        <v>116</v>
      </c>
      <c r="X249">
        <v>5000</v>
      </c>
      <c r="Y249">
        <v>127</v>
      </c>
      <c r="Z249">
        <v>5000</v>
      </c>
      <c r="AA249">
        <v>139</v>
      </c>
      <c r="AB249">
        <v>5000</v>
      </c>
      <c r="AC249">
        <v>152</v>
      </c>
      <c r="AD249">
        <v>5000</v>
      </c>
      <c r="AE249">
        <v>167</v>
      </c>
      <c r="AF249">
        <v>5000</v>
      </c>
      <c r="AG249">
        <v>183</v>
      </c>
      <c r="AH249">
        <v>5000</v>
      </c>
      <c r="AI249">
        <v>5000</v>
      </c>
      <c r="AJ249">
        <v>5000</v>
      </c>
      <c r="AK249">
        <v>221</v>
      </c>
      <c r="AL249">
        <v>5000</v>
      </c>
      <c r="AM249">
        <v>243</v>
      </c>
      <c r="AN249">
        <v>5000</v>
      </c>
      <c r="AO249">
        <v>267</v>
      </c>
      <c r="AP249">
        <v>5000</v>
      </c>
      <c r="AQ249">
        <v>60</v>
      </c>
      <c r="AR249" t="s">
        <v>234</v>
      </c>
      <c r="AS249">
        <v>3</v>
      </c>
      <c r="AT249">
        <v>0</v>
      </c>
      <c r="AU249">
        <v>0</v>
      </c>
    </row>
    <row r="250" spans="1:47">
      <c r="A250" s="1">
        <v>84</v>
      </c>
      <c r="B250">
        <v>112</v>
      </c>
      <c r="C250" t="s">
        <v>124</v>
      </c>
      <c r="D250">
        <v>2</v>
      </c>
      <c r="E250">
        <v>112</v>
      </c>
      <c r="F250">
        <v>8</v>
      </c>
      <c r="G250">
        <v>22</v>
      </c>
      <c r="H250">
        <v>60</v>
      </c>
      <c r="I250">
        <v>6</v>
      </c>
      <c r="J250">
        <v>30</v>
      </c>
      <c r="K250">
        <v>60</v>
      </c>
      <c r="L250">
        <v>1</v>
      </c>
      <c r="M250">
        <v>80</v>
      </c>
      <c r="N250">
        <v>2000</v>
      </c>
      <c r="O250">
        <v>80</v>
      </c>
      <c r="P250">
        <v>3000</v>
      </c>
      <c r="Q250">
        <v>80</v>
      </c>
      <c r="R250">
        <v>4000</v>
      </c>
      <c r="S250">
        <v>45</v>
      </c>
      <c r="T250">
        <v>5000</v>
      </c>
      <c r="U250">
        <v>27</v>
      </c>
      <c r="V250">
        <v>5000</v>
      </c>
      <c r="W250">
        <v>29</v>
      </c>
      <c r="X250">
        <v>5000</v>
      </c>
      <c r="Y250">
        <v>31</v>
      </c>
      <c r="Z250">
        <v>5000</v>
      </c>
      <c r="AA250">
        <v>34</v>
      </c>
      <c r="AB250">
        <v>5000</v>
      </c>
      <c r="AC250">
        <v>37</v>
      </c>
      <c r="AD250">
        <v>5000</v>
      </c>
      <c r="AE250">
        <v>40</v>
      </c>
      <c r="AF250">
        <v>5000</v>
      </c>
      <c r="AG250">
        <v>44</v>
      </c>
      <c r="AH250">
        <v>5000</v>
      </c>
      <c r="AI250">
        <v>5000</v>
      </c>
      <c r="AJ250">
        <v>5000</v>
      </c>
      <c r="AK250">
        <v>52</v>
      </c>
      <c r="AL250">
        <v>5000</v>
      </c>
      <c r="AM250">
        <v>57</v>
      </c>
      <c r="AN250">
        <v>5000</v>
      </c>
      <c r="AO250">
        <v>62</v>
      </c>
      <c r="AP250">
        <v>5000</v>
      </c>
      <c r="AQ250">
        <v>0</v>
      </c>
      <c r="AS250">
        <v>3</v>
      </c>
      <c r="AT250">
        <v>0</v>
      </c>
      <c r="AU250">
        <v>0</v>
      </c>
    </row>
    <row r="251" spans="1:47" hidden="1">
      <c r="A251" s="1">
        <v>218</v>
      </c>
      <c r="B251">
        <v>58</v>
      </c>
      <c r="C251" t="s">
        <v>259</v>
      </c>
      <c r="D251">
        <v>2</v>
      </c>
      <c r="E251">
        <v>201</v>
      </c>
      <c r="F251">
        <v>12</v>
      </c>
      <c r="G251">
        <v>10</v>
      </c>
      <c r="H251">
        <v>15</v>
      </c>
      <c r="I251">
        <v>20</v>
      </c>
      <c r="J251">
        <v>20</v>
      </c>
      <c r="K251">
        <v>20</v>
      </c>
      <c r="L251">
        <v>99</v>
      </c>
      <c r="M251">
        <v>80</v>
      </c>
      <c r="N251">
        <v>2000</v>
      </c>
      <c r="O251">
        <v>83</v>
      </c>
      <c r="P251">
        <v>3000</v>
      </c>
      <c r="Q251">
        <v>89</v>
      </c>
      <c r="R251">
        <v>4000</v>
      </c>
      <c r="S251">
        <v>97</v>
      </c>
      <c r="T251">
        <v>5000</v>
      </c>
      <c r="U251">
        <v>106</v>
      </c>
      <c r="V251">
        <v>5000</v>
      </c>
      <c r="W251">
        <v>116</v>
      </c>
      <c r="X251">
        <v>5000</v>
      </c>
      <c r="Y251">
        <v>127</v>
      </c>
      <c r="Z251">
        <v>5000</v>
      </c>
      <c r="AA251">
        <v>139</v>
      </c>
      <c r="AB251">
        <v>5000</v>
      </c>
      <c r="AC251">
        <v>152</v>
      </c>
      <c r="AD251">
        <v>5000</v>
      </c>
      <c r="AE251">
        <v>167</v>
      </c>
      <c r="AF251">
        <v>5000</v>
      </c>
      <c r="AG251">
        <v>183</v>
      </c>
      <c r="AH251">
        <v>5000</v>
      </c>
      <c r="AI251">
        <v>5000</v>
      </c>
      <c r="AJ251">
        <v>5000</v>
      </c>
      <c r="AK251">
        <v>221</v>
      </c>
      <c r="AL251">
        <v>5000</v>
      </c>
      <c r="AM251">
        <v>243</v>
      </c>
      <c r="AN251">
        <v>5000</v>
      </c>
      <c r="AO251">
        <v>267</v>
      </c>
      <c r="AP251">
        <v>5000</v>
      </c>
      <c r="AQ251">
        <v>60</v>
      </c>
      <c r="AR251" t="s">
        <v>234</v>
      </c>
      <c r="AS251">
        <v>3</v>
      </c>
      <c r="AT251">
        <v>0</v>
      </c>
      <c r="AU251">
        <v>0</v>
      </c>
    </row>
    <row r="252" spans="1:47" hidden="1">
      <c r="A252" s="1">
        <v>219</v>
      </c>
      <c r="B252">
        <v>60</v>
      </c>
      <c r="C252" t="s">
        <v>260</v>
      </c>
      <c r="D252">
        <v>0</v>
      </c>
      <c r="E252">
        <v>60</v>
      </c>
      <c r="F252">
        <v>15</v>
      </c>
      <c r="G252">
        <v>10</v>
      </c>
      <c r="H252">
        <v>15</v>
      </c>
      <c r="I252">
        <v>7</v>
      </c>
      <c r="J252">
        <v>10</v>
      </c>
      <c r="K252">
        <v>15</v>
      </c>
      <c r="L252">
        <v>99</v>
      </c>
      <c r="M252">
        <v>85</v>
      </c>
      <c r="N252">
        <v>2000</v>
      </c>
      <c r="O252">
        <v>90</v>
      </c>
      <c r="P252">
        <v>3000</v>
      </c>
      <c r="Q252">
        <v>95</v>
      </c>
      <c r="R252">
        <v>4000</v>
      </c>
      <c r="S252">
        <v>104</v>
      </c>
      <c r="T252">
        <v>5000</v>
      </c>
      <c r="U252">
        <v>114</v>
      </c>
      <c r="V252">
        <v>5000</v>
      </c>
      <c r="W252">
        <v>125</v>
      </c>
      <c r="X252">
        <v>5000</v>
      </c>
      <c r="Y252">
        <v>137</v>
      </c>
      <c r="Z252">
        <v>5000</v>
      </c>
      <c r="AA252">
        <v>150</v>
      </c>
      <c r="AB252">
        <v>5000</v>
      </c>
      <c r="AC252">
        <v>165</v>
      </c>
      <c r="AD252">
        <v>5000</v>
      </c>
      <c r="AE252">
        <v>181</v>
      </c>
      <c r="AF252">
        <v>5000</v>
      </c>
      <c r="AG252">
        <v>199</v>
      </c>
      <c r="AH252">
        <v>5000</v>
      </c>
      <c r="AI252">
        <v>5000</v>
      </c>
      <c r="AJ252">
        <v>5000</v>
      </c>
      <c r="AK252">
        <v>239</v>
      </c>
      <c r="AL252">
        <v>5000</v>
      </c>
      <c r="AM252">
        <v>262</v>
      </c>
      <c r="AN252">
        <v>5000</v>
      </c>
      <c r="AO252">
        <v>288</v>
      </c>
      <c r="AP252">
        <v>5000</v>
      </c>
      <c r="AQ252">
        <v>30</v>
      </c>
      <c r="AR252" t="s">
        <v>234</v>
      </c>
      <c r="AS252">
        <v>3</v>
      </c>
      <c r="AT252">
        <v>0</v>
      </c>
      <c r="AU252">
        <v>0</v>
      </c>
    </row>
    <row r="253" spans="1:47" hidden="1">
      <c r="A253" s="1">
        <v>220</v>
      </c>
      <c r="B253">
        <v>61</v>
      </c>
      <c r="C253" t="s">
        <v>261</v>
      </c>
      <c r="D253">
        <v>2</v>
      </c>
      <c r="E253">
        <v>61</v>
      </c>
      <c r="F253">
        <v>30</v>
      </c>
      <c r="G253">
        <v>15</v>
      </c>
      <c r="H253">
        <v>25</v>
      </c>
      <c r="I253">
        <v>7</v>
      </c>
      <c r="J253">
        <v>8</v>
      </c>
      <c r="K253">
        <v>15</v>
      </c>
      <c r="L253">
        <v>99</v>
      </c>
      <c r="M253">
        <v>85</v>
      </c>
      <c r="N253">
        <v>2000</v>
      </c>
      <c r="O253">
        <v>90</v>
      </c>
      <c r="P253">
        <v>3000</v>
      </c>
      <c r="Q253">
        <v>95</v>
      </c>
      <c r="R253">
        <v>4000</v>
      </c>
      <c r="S253">
        <v>104</v>
      </c>
      <c r="T253">
        <v>5000</v>
      </c>
      <c r="U253">
        <v>114</v>
      </c>
      <c r="V253">
        <v>5000</v>
      </c>
      <c r="W253">
        <v>125</v>
      </c>
      <c r="X253">
        <v>5000</v>
      </c>
      <c r="Y253">
        <v>137</v>
      </c>
      <c r="Z253">
        <v>5000</v>
      </c>
      <c r="AA253">
        <v>150</v>
      </c>
      <c r="AB253">
        <v>5000</v>
      </c>
      <c r="AC253">
        <v>165</v>
      </c>
      <c r="AD253">
        <v>5000</v>
      </c>
      <c r="AE253">
        <v>181</v>
      </c>
      <c r="AF253">
        <v>5000</v>
      </c>
      <c r="AG253">
        <v>199</v>
      </c>
      <c r="AH253">
        <v>5000</v>
      </c>
      <c r="AI253">
        <v>5000</v>
      </c>
      <c r="AJ253">
        <v>5000</v>
      </c>
      <c r="AK253">
        <v>239</v>
      </c>
      <c r="AL253">
        <v>5000</v>
      </c>
      <c r="AM253">
        <v>262</v>
      </c>
      <c r="AN253">
        <v>5000</v>
      </c>
      <c r="AO253">
        <v>288</v>
      </c>
      <c r="AP253">
        <v>5000</v>
      </c>
      <c r="AQ253">
        <v>30</v>
      </c>
      <c r="AR253" t="s">
        <v>234</v>
      </c>
      <c r="AS253">
        <v>3</v>
      </c>
      <c r="AT253">
        <v>0</v>
      </c>
      <c r="AU253">
        <v>0</v>
      </c>
    </row>
    <row r="254" spans="1:47" hidden="1">
      <c r="A254" s="1">
        <v>221</v>
      </c>
      <c r="B254">
        <v>62</v>
      </c>
      <c r="C254" t="s">
        <v>262</v>
      </c>
      <c r="D254">
        <v>2</v>
      </c>
      <c r="E254">
        <v>62</v>
      </c>
      <c r="F254">
        <v>30</v>
      </c>
      <c r="G254">
        <v>25</v>
      </c>
      <c r="H254">
        <v>35</v>
      </c>
      <c r="I254">
        <v>7</v>
      </c>
      <c r="J254">
        <v>8</v>
      </c>
      <c r="K254">
        <v>15</v>
      </c>
      <c r="L254">
        <v>99</v>
      </c>
      <c r="M254">
        <v>85</v>
      </c>
      <c r="N254">
        <v>2000</v>
      </c>
      <c r="O254">
        <v>90</v>
      </c>
      <c r="P254">
        <v>3000</v>
      </c>
      <c r="Q254">
        <v>95</v>
      </c>
      <c r="R254">
        <v>4000</v>
      </c>
      <c r="S254">
        <v>104</v>
      </c>
      <c r="T254">
        <v>5000</v>
      </c>
      <c r="U254">
        <v>114</v>
      </c>
      <c r="V254">
        <v>5000</v>
      </c>
      <c r="W254">
        <v>125</v>
      </c>
      <c r="X254">
        <v>5000</v>
      </c>
      <c r="Y254">
        <v>137</v>
      </c>
      <c r="Z254">
        <v>5000</v>
      </c>
      <c r="AA254">
        <v>150</v>
      </c>
      <c r="AB254">
        <v>5000</v>
      </c>
      <c r="AC254">
        <v>165</v>
      </c>
      <c r="AD254">
        <v>5000</v>
      </c>
      <c r="AE254">
        <v>181</v>
      </c>
      <c r="AF254">
        <v>5000</v>
      </c>
      <c r="AG254">
        <v>199</v>
      </c>
      <c r="AH254">
        <v>5000</v>
      </c>
      <c r="AI254">
        <v>5000</v>
      </c>
      <c r="AJ254">
        <v>5000</v>
      </c>
      <c r="AK254">
        <v>239</v>
      </c>
      <c r="AL254">
        <v>5000</v>
      </c>
      <c r="AM254">
        <v>262</v>
      </c>
      <c r="AN254">
        <v>5000</v>
      </c>
      <c r="AO254">
        <v>288</v>
      </c>
      <c r="AP254">
        <v>5000</v>
      </c>
      <c r="AQ254">
        <v>30</v>
      </c>
      <c r="AR254" t="s">
        <v>234</v>
      </c>
      <c r="AS254">
        <v>3</v>
      </c>
      <c r="AT254">
        <v>0</v>
      </c>
      <c r="AU254">
        <v>0</v>
      </c>
    </row>
    <row r="255" spans="1:47" hidden="1">
      <c r="A255" s="1">
        <v>222</v>
      </c>
      <c r="B255">
        <v>63</v>
      </c>
      <c r="C255" t="s">
        <v>263</v>
      </c>
      <c r="D255">
        <v>1</v>
      </c>
      <c r="E255">
        <v>63</v>
      </c>
      <c r="F255">
        <v>25</v>
      </c>
      <c r="G255">
        <v>8</v>
      </c>
      <c r="H255">
        <v>8</v>
      </c>
      <c r="I255">
        <v>1</v>
      </c>
      <c r="J255">
        <v>8</v>
      </c>
      <c r="K255">
        <v>15</v>
      </c>
      <c r="L255">
        <v>99</v>
      </c>
      <c r="M255">
        <v>85</v>
      </c>
      <c r="N255">
        <v>2000</v>
      </c>
      <c r="O255">
        <v>90</v>
      </c>
      <c r="P255">
        <v>3000</v>
      </c>
      <c r="Q255">
        <v>95</v>
      </c>
      <c r="R255">
        <v>4000</v>
      </c>
      <c r="S255">
        <v>104</v>
      </c>
      <c r="T255">
        <v>5000</v>
      </c>
      <c r="U255">
        <v>114</v>
      </c>
      <c r="V255">
        <v>5000</v>
      </c>
      <c r="W255">
        <v>125</v>
      </c>
      <c r="X255">
        <v>5000</v>
      </c>
      <c r="Y255">
        <v>137</v>
      </c>
      <c r="Z255">
        <v>5000</v>
      </c>
      <c r="AA255">
        <v>150</v>
      </c>
      <c r="AB255">
        <v>5000</v>
      </c>
      <c r="AC255">
        <v>165</v>
      </c>
      <c r="AD255">
        <v>5000</v>
      </c>
      <c r="AE255">
        <v>181</v>
      </c>
      <c r="AF255">
        <v>5000</v>
      </c>
      <c r="AG255">
        <v>199</v>
      </c>
      <c r="AH255">
        <v>5000</v>
      </c>
      <c r="AI255">
        <v>5000</v>
      </c>
      <c r="AJ255">
        <v>5000</v>
      </c>
      <c r="AK255">
        <v>239</v>
      </c>
      <c r="AL255">
        <v>5000</v>
      </c>
      <c r="AM255">
        <v>262</v>
      </c>
      <c r="AN255">
        <v>5000</v>
      </c>
      <c r="AO255">
        <v>288</v>
      </c>
      <c r="AP255">
        <v>5000</v>
      </c>
      <c r="AQ255">
        <v>45</v>
      </c>
      <c r="AR255" t="s">
        <v>234</v>
      </c>
      <c r="AS255">
        <v>3</v>
      </c>
      <c r="AT255">
        <v>0</v>
      </c>
      <c r="AU255">
        <v>0</v>
      </c>
    </row>
    <row r="256" spans="1:47" hidden="1">
      <c r="A256" s="1">
        <v>223</v>
      </c>
      <c r="B256">
        <v>64</v>
      </c>
      <c r="C256" t="s">
        <v>264</v>
      </c>
      <c r="D256">
        <v>2</v>
      </c>
      <c r="E256">
        <v>64</v>
      </c>
      <c r="F256">
        <v>40</v>
      </c>
      <c r="G256">
        <v>15</v>
      </c>
      <c r="H256">
        <v>15</v>
      </c>
      <c r="I256">
        <v>10</v>
      </c>
      <c r="J256">
        <v>12</v>
      </c>
      <c r="K256">
        <v>15</v>
      </c>
      <c r="L256">
        <v>99</v>
      </c>
      <c r="M256">
        <v>85</v>
      </c>
      <c r="N256">
        <v>2000</v>
      </c>
      <c r="O256">
        <v>90</v>
      </c>
      <c r="P256">
        <v>3000</v>
      </c>
      <c r="Q256">
        <v>95</v>
      </c>
      <c r="R256">
        <v>4000</v>
      </c>
      <c r="S256">
        <v>104</v>
      </c>
      <c r="T256">
        <v>5000</v>
      </c>
      <c r="U256">
        <v>114</v>
      </c>
      <c r="V256">
        <v>5000</v>
      </c>
      <c r="W256">
        <v>125</v>
      </c>
      <c r="X256">
        <v>5000</v>
      </c>
      <c r="Y256">
        <v>137</v>
      </c>
      <c r="Z256">
        <v>5000</v>
      </c>
      <c r="AA256">
        <v>150</v>
      </c>
      <c r="AB256">
        <v>5000</v>
      </c>
      <c r="AC256">
        <v>165</v>
      </c>
      <c r="AD256">
        <v>5000</v>
      </c>
      <c r="AE256">
        <v>181</v>
      </c>
      <c r="AF256">
        <v>5000</v>
      </c>
      <c r="AG256">
        <v>199</v>
      </c>
      <c r="AH256">
        <v>5000</v>
      </c>
      <c r="AI256">
        <v>5000</v>
      </c>
      <c r="AJ256">
        <v>5000</v>
      </c>
      <c r="AK256">
        <v>239</v>
      </c>
      <c r="AL256">
        <v>5000</v>
      </c>
      <c r="AM256">
        <v>262</v>
      </c>
      <c r="AN256">
        <v>5000</v>
      </c>
      <c r="AO256">
        <v>288</v>
      </c>
      <c r="AP256">
        <v>5000</v>
      </c>
      <c r="AQ256">
        <v>45</v>
      </c>
      <c r="AR256" t="s">
        <v>234</v>
      </c>
      <c r="AS256">
        <v>3</v>
      </c>
      <c r="AT256">
        <v>0</v>
      </c>
      <c r="AU256">
        <v>0</v>
      </c>
    </row>
    <row r="257" spans="1:47" hidden="1">
      <c r="A257" s="1">
        <v>224</v>
      </c>
      <c r="B257">
        <v>65</v>
      </c>
      <c r="C257" t="s">
        <v>265</v>
      </c>
      <c r="D257">
        <v>2</v>
      </c>
      <c r="E257">
        <v>65</v>
      </c>
      <c r="F257">
        <v>40</v>
      </c>
      <c r="G257">
        <v>30</v>
      </c>
      <c r="H257">
        <v>45</v>
      </c>
      <c r="I257">
        <v>6</v>
      </c>
      <c r="J257">
        <v>10</v>
      </c>
      <c r="K257">
        <v>10</v>
      </c>
      <c r="L257">
        <v>99</v>
      </c>
      <c r="M257">
        <v>85</v>
      </c>
      <c r="N257">
        <v>2000</v>
      </c>
      <c r="O257">
        <v>90</v>
      </c>
      <c r="P257">
        <v>3000</v>
      </c>
      <c r="Q257">
        <v>95</v>
      </c>
      <c r="R257">
        <v>4000</v>
      </c>
      <c r="S257">
        <v>104</v>
      </c>
      <c r="T257">
        <v>5000</v>
      </c>
      <c r="U257">
        <v>114</v>
      </c>
      <c r="V257">
        <v>5000</v>
      </c>
      <c r="W257">
        <v>125</v>
      </c>
      <c r="X257">
        <v>5000</v>
      </c>
      <c r="Y257">
        <v>137</v>
      </c>
      <c r="Z257">
        <v>5000</v>
      </c>
      <c r="AA257">
        <v>150</v>
      </c>
      <c r="AB257">
        <v>5000</v>
      </c>
      <c r="AC257">
        <v>165</v>
      </c>
      <c r="AD257">
        <v>5000</v>
      </c>
      <c r="AE257">
        <v>181</v>
      </c>
      <c r="AF257">
        <v>5000</v>
      </c>
      <c r="AG257">
        <v>199</v>
      </c>
      <c r="AH257">
        <v>5000</v>
      </c>
      <c r="AI257">
        <v>5000</v>
      </c>
      <c r="AJ257">
        <v>5000</v>
      </c>
      <c r="AK257">
        <v>239</v>
      </c>
      <c r="AL257">
        <v>5000</v>
      </c>
      <c r="AM257">
        <v>262</v>
      </c>
      <c r="AN257">
        <v>5000</v>
      </c>
      <c r="AO257">
        <v>288</v>
      </c>
      <c r="AP257">
        <v>5000</v>
      </c>
      <c r="AQ257">
        <v>45</v>
      </c>
      <c r="AR257" t="s">
        <v>234</v>
      </c>
      <c r="AS257">
        <v>3</v>
      </c>
      <c r="AT257">
        <v>0</v>
      </c>
      <c r="AU257">
        <v>0</v>
      </c>
    </row>
    <row r="258" spans="1:47">
      <c r="A258" s="1">
        <v>87</v>
      </c>
      <c r="B258">
        <v>115</v>
      </c>
      <c r="C258" t="s">
        <v>127</v>
      </c>
      <c r="D258">
        <v>0</v>
      </c>
      <c r="E258">
        <v>115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100</v>
      </c>
      <c r="N258">
        <v>2000</v>
      </c>
      <c r="O258">
        <v>101</v>
      </c>
      <c r="P258">
        <v>3000</v>
      </c>
      <c r="Q258">
        <v>102</v>
      </c>
      <c r="R258">
        <v>4000</v>
      </c>
      <c r="S258">
        <v>103</v>
      </c>
      <c r="T258">
        <v>5000</v>
      </c>
      <c r="U258">
        <v>104</v>
      </c>
      <c r="V258">
        <v>5000</v>
      </c>
      <c r="W258">
        <v>105</v>
      </c>
      <c r="X258">
        <v>5000</v>
      </c>
      <c r="Y258">
        <v>106</v>
      </c>
      <c r="Z258">
        <v>5000</v>
      </c>
      <c r="AA258">
        <v>107</v>
      </c>
      <c r="AB258">
        <v>5000</v>
      </c>
      <c r="AC258">
        <v>108</v>
      </c>
      <c r="AD258">
        <v>5000</v>
      </c>
      <c r="AE258">
        <v>109</v>
      </c>
      <c r="AF258">
        <v>5000</v>
      </c>
      <c r="AG258">
        <v>110</v>
      </c>
      <c r="AH258">
        <v>5000</v>
      </c>
      <c r="AI258">
        <v>5000</v>
      </c>
      <c r="AJ258">
        <v>5000</v>
      </c>
      <c r="AK258">
        <v>112</v>
      </c>
      <c r="AL258">
        <v>5000</v>
      </c>
      <c r="AM258">
        <v>113</v>
      </c>
      <c r="AN258">
        <v>5000</v>
      </c>
      <c r="AO258">
        <v>114</v>
      </c>
      <c r="AP258">
        <v>5000</v>
      </c>
      <c r="AQ258">
        <v>500</v>
      </c>
      <c r="AS258">
        <v>3</v>
      </c>
      <c r="AT258">
        <v>0</v>
      </c>
      <c r="AU258">
        <v>0</v>
      </c>
    </row>
    <row r="259" spans="1:47">
      <c r="A259" s="1">
        <v>88</v>
      </c>
      <c r="B259">
        <v>116</v>
      </c>
      <c r="C259" t="s">
        <v>128</v>
      </c>
      <c r="D259">
        <v>2</v>
      </c>
      <c r="E259">
        <v>116</v>
      </c>
      <c r="F259">
        <v>20</v>
      </c>
      <c r="G259">
        <v>30</v>
      </c>
      <c r="H259">
        <v>70</v>
      </c>
      <c r="I259">
        <v>0</v>
      </c>
      <c r="J259">
        <v>40</v>
      </c>
      <c r="K259">
        <v>80</v>
      </c>
      <c r="L259">
        <v>1</v>
      </c>
      <c r="M259">
        <v>100</v>
      </c>
      <c r="N259">
        <v>2000</v>
      </c>
      <c r="O259">
        <v>101</v>
      </c>
      <c r="P259">
        <v>3000</v>
      </c>
      <c r="Q259">
        <v>102</v>
      </c>
      <c r="R259">
        <v>4000</v>
      </c>
      <c r="S259">
        <v>103</v>
      </c>
      <c r="T259">
        <v>5000</v>
      </c>
      <c r="U259">
        <v>104</v>
      </c>
      <c r="V259">
        <v>5000</v>
      </c>
      <c r="W259">
        <v>105</v>
      </c>
      <c r="X259">
        <v>5000</v>
      </c>
      <c r="Y259">
        <v>106</v>
      </c>
      <c r="Z259">
        <v>5000</v>
      </c>
      <c r="AA259">
        <v>107</v>
      </c>
      <c r="AB259">
        <v>5000</v>
      </c>
      <c r="AC259">
        <v>108</v>
      </c>
      <c r="AD259">
        <v>5000</v>
      </c>
      <c r="AE259">
        <v>109</v>
      </c>
      <c r="AF259">
        <v>5000</v>
      </c>
      <c r="AG259">
        <v>110</v>
      </c>
      <c r="AH259">
        <v>5000</v>
      </c>
      <c r="AI259">
        <v>5000</v>
      </c>
      <c r="AJ259">
        <v>5000</v>
      </c>
      <c r="AK259">
        <v>112</v>
      </c>
      <c r="AL259">
        <v>5000</v>
      </c>
      <c r="AM259">
        <v>113</v>
      </c>
      <c r="AN259">
        <v>5000</v>
      </c>
      <c r="AO259">
        <v>114</v>
      </c>
      <c r="AP259">
        <v>5000</v>
      </c>
      <c r="AQ259">
        <v>600</v>
      </c>
      <c r="AS259">
        <v>3</v>
      </c>
      <c r="AT259">
        <v>0</v>
      </c>
      <c r="AU259">
        <v>0</v>
      </c>
    </row>
    <row r="260" spans="1:47">
      <c r="A260" s="1">
        <v>89</v>
      </c>
      <c r="B260">
        <v>117</v>
      </c>
      <c r="C260" t="s">
        <v>129</v>
      </c>
      <c r="D260">
        <v>2</v>
      </c>
      <c r="E260">
        <v>117</v>
      </c>
      <c r="F260">
        <v>20</v>
      </c>
      <c r="G260">
        <v>30</v>
      </c>
      <c r="H260">
        <v>70</v>
      </c>
      <c r="I260">
        <v>0</v>
      </c>
      <c r="J260">
        <v>40</v>
      </c>
      <c r="K260">
        <v>80</v>
      </c>
      <c r="L260">
        <v>2</v>
      </c>
      <c r="M260">
        <v>100</v>
      </c>
      <c r="N260">
        <v>2000</v>
      </c>
      <c r="O260">
        <v>101</v>
      </c>
      <c r="P260">
        <v>3000</v>
      </c>
      <c r="Q260">
        <v>102</v>
      </c>
      <c r="R260">
        <v>4000</v>
      </c>
      <c r="S260">
        <v>103</v>
      </c>
      <c r="T260">
        <v>5000</v>
      </c>
      <c r="U260">
        <v>104</v>
      </c>
      <c r="V260">
        <v>5000</v>
      </c>
      <c r="W260">
        <v>105</v>
      </c>
      <c r="X260">
        <v>5000</v>
      </c>
      <c r="Y260">
        <v>106</v>
      </c>
      <c r="Z260">
        <v>5000</v>
      </c>
      <c r="AA260">
        <v>107</v>
      </c>
      <c r="AB260">
        <v>5000</v>
      </c>
      <c r="AC260">
        <v>108</v>
      </c>
      <c r="AD260">
        <v>5000</v>
      </c>
      <c r="AE260">
        <v>109</v>
      </c>
      <c r="AF260">
        <v>5000</v>
      </c>
      <c r="AG260">
        <v>110</v>
      </c>
      <c r="AH260">
        <v>5000</v>
      </c>
      <c r="AI260">
        <v>5000</v>
      </c>
      <c r="AJ260">
        <v>5000</v>
      </c>
      <c r="AK260">
        <v>112</v>
      </c>
      <c r="AL260">
        <v>5000</v>
      </c>
      <c r="AM260">
        <v>113</v>
      </c>
      <c r="AN260">
        <v>5000</v>
      </c>
      <c r="AO260">
        <v>114</v>
      </c>
      <c r="AP260">
        <v>5000</v>
      </c>
      <c r="AQ260">
        <v>600</v>
      </c>
      <c r="AS260">
        <v>3</v>
      </c>
      <c r="AT260">
        <v>0</v>
      </c>
      <c r="AU260">
        <v>0</v>
      </c>
    </row>
    <row r="261" spans="1:47" hidden="1">
      <c r="A261" s="1">
        <v>146</v>
      </c>
      <c r="B261">
        <v>115</v>
      </c>
      <c r="C261" t="s">
        <v>187</v>
      </c>
      <c r="D261">
        <v>0</v>
      </c>
      <c r="E261">
        <v>115</v>
      </c>
      <c r="F261">
        <v>20</v>
      </c>
      <c r="G261">
        <v>30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</v>
      </c>
      <c r="N261">
        <v>2000</v>
      </c>
      <c r="O261">
        <v>101</v>
      </c>
      <c r="P261">
        <v>3000</v>
      </c>
      <c r="Q261">
        <v>102</v>
      </c>
      <c r="R261">
        <v>4000</v>
      </c>
      <c r="S261">
        <v>103</v>
      </c>
      <c r="T261">
        <v>5000</v>
      </c>
      <c r="U261">
        <v>104</v>
      </c>
      <c r="V261">
        <v>5000</v>
      </c>
      <c r="W261">
        <v>105</v>
      </c>
      <c r="X261">
        <v>5000</v>
      </c>
      <c r="Y261">
        <v>106</v>
      </c>
      <c r="Z261">
        <v>5000</v>
      </c>
      <c r="AA261">
        <v>107</v>
      </c>
      <c r="AB261">
        <v>5000</v>
      </c>
      <c r="AC261">
        <v>108</v>
      </c>
      <c r="AD261">
        <v>5000</v>
      </c>
      <c r="AE261">
        <v>109</v>
      </c>
      <c r="AF261">
        <v>5000</v>
      </c>
      <c r="AG261">
        <v>110</v>
      </c>
      <c r="AH261">
        <v>5000</v>
      </c>
      <c r="AI261">
        <v>5000</v>
      </c>
      <c r="AJ261">
        <v>5000</v>
      </c>
      <c r="AK261">
        <v>112</v>
      </c>
      <c r="AL261">
        <v>5000</v>
      </c>
      <c r="AM261">
        <v>113</v>
      </c>
      <c r="AN261">
        <v>5000</v>
      </c>
      <c r="AO261">
        <v>114</v>
      </c>
      <c r="AP261">
        <v>5000</v>
      </c>
      <c r="AQ261">
        <v>600</v>
      </c>
      <c r="AR261" t="s">
        <v>131</v>
      </c>
      <c r="AS261">
        <v>3</v>
      </c>
      <c r="AT261">
        <v>0</v>
      </c>
      <c r="AU261">
        <v>0</v>
      </c>
    </row>
    <row r="262" spans="1:47" hidden="1">
      <c r="A262" s="1">
        <v>147</v>
      </c>
      <c r="B262">
        <v>116</v>
      </c>
      <c r="C262" t="s">
        <v>188</v>
      </c>
      <c r="D262">
        <v>2</v>
      </c>
      <c r="E262">
        <v>116</v>
      </c>
      <c r="F262">
        <v>20</v>
      </c>
      <c r="G262">
        <v>30</v>
      </c>
      <c r="H262">
        <v>70</v>
      </c>
      <c r="I262">
        <v>0</v>
      </c>
      <c r="J262">
        <v>40</v>
      </c>
      <c r="K262">
        <v>80</v>
      </c>
      <c r="L262">
        <v>1</v>
      </c>
      <c r="M262">
        <v>100</v>
      </c>
      <c r="N262">
        <v>2000</v>
      </c>
      <c r="O262">
        <v>101</v>
      </c>
      <c r="P262">
        <v>3000</v>
      </c>
      <c r="Q262">
        <v>102</v>
      </c>
      <c r="R262">
        <v>4000</v>
      </c>
      <c r="S262">
        <v>103</v>
      </c>
      <c r="T262">
        <v>5000</v>
      </c>
      <c r="U262">
        <v>104</v>
      </c>
      <c r="V262">
        <v>5000</v>
      </c>
      <c r="W262">
        <v>105</v>
      </c>
      <c r="X262">
        <v>5000</v>
      </c>
      <c r="Y262">
        <v>106</v>
      </c>
      <c r="Z262">
        <v>5000</v>
      </c>
      <c r="AA262">
        <v>107</v>
      </c>
      <c r="AB262">
        <v>5000</v>
      </c>
      <c r="AC262">
        <v>108</v>
      </c>
      <c r="AD262">
        <v>5000</v>
      </c>
      <c r="AE262">
        <v>109</v>
      </c>
      <c r="AF262">
        <v>5000</v>
      </c>
      <c r="AG262">
        <v>110</v>
      </c>
      <c r="AH262">
        <v>5000</v>
      </c>
      <c r="AI262">
        <v>5000</v>
      </c>
      <c r="AJ262">
        <v>5000</v>
      </c>
      <c r="AK262">
        <v>112</v>
      </c>
      <c r="AL262">
        <v>5000</v>
      </c>
      <c r="AM262">
        <v>113</v>
      </c>
      <c r="AN262">
        <v>5000</v>
      </c>
      <c r="AO262">
        <v>114</v>
      </c>
      <c r="AP262">
        <v>5000</v>
      </c>
      <c r="AQ262">
        <v>600</v>
      </c>
      <c r="AR262" t="s">
        <v>131</v>
      </c>
      <c r="AS262">
        <v>3</v>
      </c>
      <c r="AT262">
        <v>0</v>
      </c>
      <c r="AU262">
        <v>0</v>
      </c>
    </row>
    <row r="263" spans="1:47" hidden="1">
      <c r="A263" s="1">
        <v>148</v>
      </c>
      <c r="B263">
        <v>117</v>
      </c>
      <c r="C263" t="s">
        <v>189</v>
      </c>
      <c r="D263">
        <v>2</v>
      </c>
      <c r="E263">
        <v>117</v>
      </c>
      <c r="F263">
        <v>20</v>
      </c>
      <c r="G263">
        <v>30</v>
      </c>
      <c r="H263">
        <v>70</v>
      </c>
      <c r="I263">
        <v>0</v>
      </c>
      <c r="J263">
        <v>40</v>
      </c>
      <c r="K263">
        <v>80</v>
      </c>
      <c r="L263">
        <v>2</v>
      </c>
      <c r="M263">
        <v>100</v>
      </c>
      <c r="N263">
        <v>2000</v>
      </c>
      <c r="O263">
        <v>101</v>
      </c>
      <c r="P263">
        <v>3000</v>
      </c>
      <c r="Q263">
        <v>102</v>
      </c>
      <c r="R263">
        <v>4000</v>
      </c>
      <c r="S263">
        <v>103</v>
      </c>
      <c r="T263">
        <v>5000</v>
      </c>
      <c r="U263">
        <v>104</v>
      </c>
      <c r="V263">
        <v>5000</v>
      </c>
      <c r="W263">
        <v>105</v>
      </c>
      <c r="X263">
        <v>5000</v>
      </c>
      <c r="Y263">
        <v>106</v>
      </c>
      <c r="Z263">
        <v>5000</v>
      </c>
      <c r="AA263">
        <v>107</v>
      </c>
      <c r="AB263">
        <v>5000</v>
      </c>
      <c r="AC263">
        <v>108</v>
      </c>
      <c r="AD263">
        <v>5000</v>
      </c>
      <c r="AE263">
        <v>109</v>
      </c>
      <c r="AF263">
        <v>5000</v>
      </c>
      <c r="AG263">
        <v>110</v>
      </c>
      <c r="AH263">
        <v>5000</v>
      </c>
      <c r="AI263">
        <v>5000</v>
      </c>
      <c r="AJ263">
        <v>5000</v>
      </c>
      <c r="AK263">
        <v>112</v>
      </c>
      <c r="AL263">
        <v>5000</v>
      </c>
      <c r="AM263">
        <v>113</v>
      </c>
      <c r="AN263">
        <v>5000</v>
      </c>
      <c r="AO263">
        <v>114</v>
      </c>
      <c r="AP263">
        <v>5000</v>
      </c>
      <c r="AQ263">
        <v>600</v>
      </c>
      <c r="AR263" t="s">
        <v>131</v>
      </c>
      <c r="AS263">
        <v>3</v>
      </c>
      <c r="AT263">
        <v>0</v>
      </c>
      <c r="AU263">
        <v>0</v>
      </c>
    </row>
  </sheetData>
  <autoFilter ref="AR1:AR264" xr:uid="{00000000-0001-0000-0000-000000000000}">
    <filterColumn colId="0">
      <filters blank="1"/>
    </filterColumn>
  </autoFilter>
  <sortState xmlns:xlrd2="http://schemas.microsoft.com/office/spreadsheetml/2017/richdata2" ref="A4:AU260">
    <sortCondition ref="M2:M263"/>
  </sortState>
  <phoneticPr fontId="18" type="noConversion"/>
  <pageMargins left="0.75" right="0.75" top="1" bottom="1" header="0.5" footer="0.5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6"/>
  <sheetViews>
    <sheetView topLeftCell="D1" workbookViewId="0">
      <selection activeCell="Z5" sqref="Z5"/>
    </sheetView>
  </sheetViews>
  <sheetFormatPr baseColWidth="10" defaultColWidth="11" defaultRowHeight="16"/>
  <cols>
    <col min="24" max="24" width="14.6640625" customWidth="1"/>
    <col min="25" max="25" width="14.33203125" customWidth="1"/>
    <col min="26" max="26" width="12.6640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1238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891"/>
  <sheetViews>
    <sheetView workbookViewId="0">
      <pane xSplit="2" ySplit="1" topLeftCell="C704" activePane="bottomRight" state="frozen"/>
      <selection pane="topRight" activeCell="C1" sqref="C1"/>
      <selection pane="bottomLeft" activeCell="A2" sqref="A2"/>
      <selection pane="bottomRight" activeCell="B723" sqref="B723"/>
    </sheetView>
  </sheetViews>
  <sheetFormatPr baseColWidth="10" defaultColWidth="11" defaultRowHeight="16"/>
  <cols>
    <col min="2" max="2" width="21.8320312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怒之火球术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200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怒之攻杀剑术</v>
      </c>
      <c r="C4" s="2">
        <v>4</v>
      </c>
      <c r="D4" s="2">
        <f>VLOOKUP(B4,Magic!$C3:$M3,10,FALSE)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200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火球术</v>
      </c>
      <c r="C5" s="2">
        <v>4</v>
      </c>
      <c r="D5" s="2">
        <f>VLOOKUP(B5,Magic!$C4:$M4,10,FALSE)</f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治愈术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500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基本剑术</v>
      </c>
      <c r="C7" s="2">
        <v>4</v>
      </c>
      <c r="D7" s="2">
        <f>VLOOKUP(B7,Magic!$C6:$M6,10,FALSE)</f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500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英雄火球术</v>
      </c>
      <c r="C8" s="2">
        <v>4</v>
      </c>
      <c r="D8" s="2">
        <f>VLOOKUP(B8,Magic!$C7:$M7,10,FALSE)</f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500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英雄治愈术</v>
      </c>
      <c r="C9" s="2">
        <v>4</v>
      </c>
      <c r="D9" s="2">
        <f>VLOOKUP(B9,Magic!$C8:$M8,10,FALSE)</f>
        <v>2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500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英雄基本剑术</v>
      </c>
      <c r="C10" s="2">
        <v>4</v>
      </c>
      <c r="D10" s="2">
        <f>VLOOKUP(B10,Magic!$C9:$M9,10,FALSE)</f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500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精神力战法</v>
      </c>
      <c r="C11" s="2">
        <v>4</v>
      </c>
      <c r="D11" s="2">
        <f>VLOOKUP(B11,Magic!$C10:$M10,10,FALSE)</f>
        <v>2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700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英雄精神战法</v>
      </c>
      <c r="C12" s="2">
        <v>4</v>
      </c>
      <c r="D12" s="2">
        <f>VLOOKUP(B12,Magic!$C11:$M11,10,FALSE)</f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700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怒之地狱火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700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抗拒火环</v>
      </c>
      <c r="C14" s="2">
        <v>4</v>
      </c>
      <c r="D14" s="2">
        <f>VLOOKUP(B14,Magic!$C13:$M13,10,FALSE)</f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12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1000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英雄抗拒火环</v>
      </c>
      <c r="C15" s="2">
        <v>4</v>
      </c>
      <c r="D15" s="2">
        <f>VLOOKUP(B15,Magic!$C14:$M14,10,FALSE)</f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1000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静之火球术</v>
      </c>
      <c r="C16" s="2">
        <v>4</v>
      </c>
      <c r="D16" s="2">
        <f>VLOOKUP(B16,Magic!$C15:$M15,10,FALSE)</f>
        <v>99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12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1000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诱惑之光</v>
      </c>
      <c r="C17" s="2">
        <v>4</v>
      </c>
      <c r="D17" s="2">
        <f>VLOOKUP(B17,Magic!$C16:$M16,10,FALSE)</f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13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1100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英雄诱惑之光</v>
      </c>
      <c r="C18" s="2">
        <v>4</v>
      </c>
      <c r="D18" s="2">
        <f>VLOOKUP(B18,Magic!$C17:$M17,10,FALSE)</f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13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1100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怒之半月弯刀</v>
      </c>
      <c r="C19" s="2">
        <v>4</v>
      </c>
      <c r="D19" s="2">
        <f>VLOOKUP(B19,Magic!$C18:$M18,10,FALSE)</f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1100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施毒术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14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1200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英雄施毒术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14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1200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英雄群毒术</v>
      </c>
      <c r="C22" s="2">
        <v>4</v>
      </c>
      <c r="D22" s="2">
        <f>VLOOKUP(B22,Magic!$C21:$M21,10,FALSE)</f>
        <v>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1200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怒之爆裂火焰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1200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静之攻杀剑术</v>
      </c>
      <c r="C24" s="2">
        <v>4</v>
      </c>
      <c r="D24" s="2">
        <f>VLOOKUP(B24,Magic!$C23:$M23,10,FALSE)</f>
        <v>99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14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1200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三绝杀</v>
      </c>
      <c r="C25" s="2">
        <v>4</v>
      </c>
      <c r="D25" s="2">
        <f>VLOOKUP(B25,Magic!$C24:$M24,10,FALSE)</f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15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1300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双龙破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15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1300</v>
      </c>
      <c r="X26" s="2">
        <v>0</v>
      </c>
      <c r="Y26" s="2">
        <v>255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虎啸诀</v>
      </c>
      <c r="C27" s="2">
        <v>4</v>
      </c>
      <c r="D27" s="2">
        <f>VLOOKUP(B27,Magic!$C26:$M26,10,FALSE)</f>
        <v>2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15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1300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地狱火</v>
      </c>
      <c r="C28" s="2">
        <v>4</v>
      </c>
      <c r="D28" s="2">
        <f>VLOOKUP(B28,Magic!$C27:$M27,10,FALSE)</f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16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1400</v>
      </c>
      <c r="X28" s="2">
        <v>0</v>
      </c>
      <c r="Y28" s="2">
        <v>255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英雄地狱火</v>
      </c>
      <c r="C29" s="2">
        <v>4</v>
      </c>
      <c r="D29" s="2">
        <f>VLOOKUP(B29,Magic!$C28:$M28,10,FALSE)</f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16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1400</v>
      </c>
      <c r="X29" s="2">
        <v>0</v>
      </c>
      <c r="Y29" s="2">
        <v>255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静之地狱火</v>
      </c>
      <c r="C30" s="2">
        <v>4</v>
      </c>
      <c r="D30" s="2">
        <f>VLOOKUP(B30,Magic!$C29:$M29,10,FALSE)</f>
        <v>99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16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1400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雷电术</v>
      </c>
      <c r="C31" s="2">
        <v>4</v>
      </c>
      <c r="D31" s="2">
        <f>VLOOKUP(B31,Magic!$C30:$M30,10,FALSE)</f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17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1500</v>
      </c>
      <c r="X31" s="2">
        <v>0</v>
      </c>
      <c r="Y31" s="2">
        <v>255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英雄雷电术</v>
      </c>
      <c r="C32" s="2">
        <v>4</v>
      </c>
      <c r="D32" s="2">
        <f>VLOOKUP(B32,Magic!$C31:$M31,10,FALSE)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17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1500</v>
      </c>
      <c r="X32" s="2">
        <v>0</v>
      </c>
      <c r="Y32" s="2">
        <v>255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灵魂火符</v>
      </c>
      <c r="C33" s="2">
        <v>4</v>
      </c>
      <c r="D33" s="2">
        <f>VLOOKUP(B33,Magic!$C32:$M32,10,FALSE)</f>
        <v>2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18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1600</v>
      </c>
      <c r="X33" s="2">
        <v>0</v>
      </c>
      <c r="Y33" s="2">
        <v>255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招魂术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18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1600</v>
      </c>
      <c r="X34" s="2">
        <v>0</v>
      </c>
      <c r="Y34" s="2">
        <v>255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英雄灵魂火符</v>
      </c>
      <c r="C35" s="2">
        <v>4</v>
      </c>
      <c r="D35" s="2">
        <f>VLOOKUP(B35,Magic!$C34:$M34,10,FALSE)</f>
        <v>2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18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1600</v>
      </c>
      <c r="X35" s="2">
        <v>0</v>
      </c>
      <c r="Y35" s="2">
        <v>255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英雄噬血术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18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1600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旋风斩</v>
      </c>
      <c r="C37" s="2">
        <v>4</v>
      </c>
      <c r="D37" s="2">
        <f>VLOOKUP(B37,Magic!$C36:$M36,10,FALSE)</f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18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1600</v>
      </c>
      <c r="X37" s="2">
        <v>0</v>
      </c>
      <c r="Y37" s="2">
        <v>255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五雷轰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18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1600</v>
      </c>
      <c r="X38" s="2">
        <v>0</v>
      </c>
      <c r="Y38" s="2">
        <v>255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幽冥火符</v>
      </c>
      <c r="C39" s="2">
        <v>4</v>
      </c>
      <c r="D39" s="2">
        <f>VLOOKUP(B39,Magic!$C38:$M38,10,FALSE)</f>
        <v>2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18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1600</v>
      </c>
      <c r="X39" s="2">
        <v>0</v>
      </c>
      <c r="Y39" s="2">
        <v>255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英雄幽冥火符</v>
      </c>
      <c r="C40" s="2">
        <v>4</v>
      </c>
      <c r="D40" s="2">
        <f>VLOOKUP(B40,Magic!$C39:$M39,10,FALSE)</f>
        <v>2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18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1600</v>
      </c>
      <c r="X40" s="2">
        <v>0</v>
      </c>
      <c r="Y40" s="2">
        <v>255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英雄裂神符</v>
      </c>
      <c r="C41" s="2">
        <v>4</v>
      </c>
      <c r="D41" s="2">
        <f>VLOOKUP(B41,Magic!$C40:$M40,10,FALSE)</f>
        <v>2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18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1600</v>
      </c>
      <c r="X41" s="2">
        <v>0</v>
      </c>
      <c r="Y41" s="2">
        <v>255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英雄死亡之眼</v>
      </c>
      <c r="C42" s="2">
        <v>4</v>
      </c>
      <c r="D42" s="2">
        <f>VLOOKUP(B42,Magic!$C41:$M41,10,FALSE)</f>
        <v>2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18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1600</v>
      </c>
      <c r="X42" s="2">
        <v>0</v>
      </c>
      <c r="Y42" s="2">
        <v>255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英雄冰霜雪雨</v>
      </c>
      <c r="C43" s="2">
        <v>4</v>
      </c>
      <c r="D43" s="2">
        <f>VLOOKUP(B43,Magic!$C42:$M42,10,FALSE)</f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18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1600</v>
      </c>
      <c r="X43" s="2">
        <v>0</v>
      </c>
      <c r="Y43" s="2">
        <v>255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英雄冰霜群雨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18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1600</v>
      </c>
      <c r="X44" s="2">
        <v>0</v>
      </c>
      <c r="Y44" s="2">
        <v>255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英雄旋风斩</v>
      </c>
      <c r="C45" s="2">
        <v>4</v>
      </c>
      <c r="D45" s="2">
        <f>VLOOKUP(B45,Magic!$C44:$M44,10,FALSE)</f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18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1600</v>
      </c>
      <c r="X45" s="2">
        <v>0</v>
      </c>
      <c r="Y45" s="2">
        <v>255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英雄五雷轰</v>
      </c>
      <c r="C46" s="2">
        <v>4</v>
      </c>
      <c r="D46" s="2">
        <f>VLOOKUP(B46,Magic!$C45:$M45,10,FALSE)</f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18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1600</v>
      </c>
      <c r="X46" s="2">
        <v>0</v>
      </c>
      <c r="Y46" s="2">
        <v>255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预留技能1</v>
      </c>
      <c r="C47" s="2">
        <v>4</v>
      </c>
      <c r="D47" s="2">
        <f>VLOOKUP(B47,Magic!$C46:$M46,10,FALSE)</f>
        <v>2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18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1600</v>
      </c>
      <c r="X47" s="2">
        <v>0</v>
      </c>
      <c r="Y47" s="2">
        <v>255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预留技能2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18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1600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预留技能3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18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1600</v>
      </c>
      <c r="X49" s="2">
        <v>0</v>
      </c>
      <c r="Y49" s="2">
        <v>255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预留技能4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18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1600</v>
      </c>
      <c r="X50" s="2">
        <v>0</v>
      </c>
      <c r="Y50" s="2">
        <v>255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预留技能5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18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1600</v>
      </c>
      <c r="X51" s="2">
        <v>0</v>
      </c>
      <c r="Y51" s="2">
        <v>255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预留技能6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18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1600</v>
      </c>
      <c r="X52" s="2">
        <v>0</v>
      </c>
      <c r="Y52" s="2">
        <v>255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预留技能7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18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1600</v>
      </c>
      <c r="X53" s="2">
        <v>0</v>
      </c>
      <c r="Y53" s="2">
        <v>255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预留技能8</v>
      </c>
      <c r="C54" s="2">
        <v>4</v>
      </c>
      <c r="D54" s="2">
        <f>VLOOKUP(B54,Magic!$C53:$M53,10,FALSE)</f>
        <v>2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18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1600</v>
      </c>
      <c r="X54" s="2">
        <v>0</v>
      </c>
      <c r="Y54" s="2">
        <v>255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预留技能9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18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1600</v>
      </c>
      <c r="X55" s="2">
        <v>0</v>
      </c>
      <c r="Y55" s="2">
        <v>255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预留技能10</v>
      </c>
      <c r="C56" s="2">
        <v>4</v>
      </c>
      <c r="D56" s="2">
        <f>VLOOKUP(B56,Magic!$C55:$M55,10,FALSE)</f>
        <v>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18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1600</v>
      </c>
      <c r="X56" s="2">
        <v>0</v>
      </c>
      <c r="Y56" s="2">
        <v>255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预留技能11</v>
      </c>
      <c r="C57" s="2">
        <v>4</v>
      </c>
      <c r="D57" s="2">
        <f>VLOOKUP(B57,Magic!$C56:$M56,10,FALSE)</f>
        <v>2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18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1600</v>
      </c>
      <c r="X57" s="2">
        <v>0</v>
      </c>
      <c r="Y57" s="2">
        <v>255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预留技能12</v>
      </c>
      <c r="C58" s="2">
        <v>4</v>
      </c>
      <c r="D58" s="2">
        <f>VLOOKUP(B58,Magic!$C57:$M57,10,FALSE)</f>
        <v>2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18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1600</v>
      </c>
      <c r="X58" s="2">
        <v>0</v>
      </c>
      <c r="Y58" s="2">
        <v>255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预留技能13</v>
      </c>
      <c r="C59" s="2">
        <v>4</v>
      </c>
      <c r="D59" s="2">
        <f>VLOOKUP(B59,Magic!$C58:$M58,10,FALSE)</f>
        <v>2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18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1600</v>
      </c>
      <c r="X59" s="2">
        <v>0</v>
      </c>
      <c r="Y59" s="2">
        <v>255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预留技能14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18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1600</v>
      </c>
      <c r="X60" s="2">
        <v>0</v>
      </c>
      <c r="Y60" s="2">
        <v>255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预留技能15</v>
      </c>
      <c r="C61" s="2">
        <v>4</v>
      </c>
      <c r="D61" s="2">
        <f>VLOOKUP(B61,Magic!$C60:$M60,10,FALSE)</f>
        <v>2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18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1600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预留技能16</v>
      </c>
      <c r="C62" s="2">
        <v>4</v>
      </c>
      <c r="D62" s="2">
        <f>VLOOKUP(B62,Magic!$C61:$M61,10,FALSE)</f>
        <v>2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1600</v>
      </c>
      <c r="X62" s="2">
        <v>0</v>
      </c>
      <c r="Y62" s="2">
        <v>255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预留技能17</v>
      </c>
      <c r="C63" s="2">
        <v>4</v>
      </c>
      <c r="D63" s="2">
        <f>VLOOKUP(B63,Magic!$C62:$M62,10,FALSE)</f>
        <v>2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1600</v>
      </c>
      <c r="X63" s="2">
        <v>0</v>
      </c>
      <c r="Y63" s="2">
        <v>255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预留技能18</v>
      </c>
      <c r="C64" s="2">
        <v>4</v>
      </c>
      <c r="D64" s="2">
        <f>VLOOKUP(B64,Magic!$C63:$M63,10,FALSE)</f>
        <v>2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18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1600</v>
      </c>
      <c r="X64" s="2">
        <v>0</v>
      </c>
      <c r="Y64" s="2">
        <v>255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预留技能19</v>
      </c>
      <c r="C65" s="2">
        <v>4</v>
      </c>
      <c r="D65" s="2">
        <f>VLOOKUP(B65,Magic!$C64:$M64,10,FALSE)</f>
        <v>2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18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1600</v>
      </c>
      <c r="X65" s="2">
        <v>0</v>
      </c>
      <c r="Y65" s="2">
        <v>255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预留技能20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18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1600</v>
      </c>
      <c r="X66" s="2">
        <v>0</v>
      </c>
      <c r="Y66" s="2">
        <v>255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大火球</v>
      </c>
      <c r="C67" s="2">
        <v>4</v>
      </c>
      <c r="D67" s="2">
        <f>VLOOKUP(B67,Magic!$C66:$M66,10,FALSE)</f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19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1700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攻杀剑术</v>
      </c>
      <c r="C68" s="2">
        <v>4</v>
      </c>
      <c r="D68" s="2">
        <f>VLOOKUP(B68,Magic!$C67:$M67,10,FALSE)</f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19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1700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召唤骷髅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19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1700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瞬息移动</v>
      </c>
      <c r="C70" s="2">
        <v>4</v>
      </c>
      <c r="D70" s="2">
        <f>VLOOKUP(B70,Magic!$C69:$M69,10,FALSE)</f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19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1700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隐身术</v>
      </c>
      <c r="C71" s="2">
        <v>4</v>
      </c>
      <c r="D71" s="2">
        <f>VLOOKUP(B71,Magic!$C70:$M70,10,FALSE)</f>
        <v>2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20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1800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英雄大火球</v>
      </c>
      <c r="C72" s="2">
        <v>4</v>
      </c>
      <c r="D72" s="2">
        <f>VLOOKUP(B72,Magic!$C71:$M71,10,FALSE)</f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19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1700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英雄攻杀剑术</v>
      </c>
      <c r="C73" s="2">
        <v>4</v>
      </c>
      <c r="D73" s="2">
        <f>VLOOKUP(B73,Magic!$C72:$M72,10,FALSE)</f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1700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英雄召唤骷髅</v>
      </c>
      <c r="C74" s="2">
        <v>4</v>
      </c>
      <c r="D74" s="2">
        <f>VLOOKUP(B74,Magic!$C73:$M73,10,FALSE)</f>
        <v>2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19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1700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英雄瞬息移动</v>
      </c>
      <c r="C75" s="2">
        <v>4</v>
      </c>
      <c r="D75" s="2">
        <f>VLOOKUP(B75,Magic!$C74:$M74,10,FALSE)</f>
        <v>1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1700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集体隐身术</v>
      </c>
      <c r="C76" s="2">
        <v>4</v>
      </c>
      <c r="D76" s="2">
        <f>VLOOKUP(B76,Magic!$C75:$M75,10,FALSE)</f>
        <v>2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21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1900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英雄隐身术</v>
      </c>
      <c r="C77" s="2">
        <v>4</v>
      </c>
      <c r="D77" s="2">
        <f>VLOOKUP(B77,Magic!$C76:$M76,10,FALSE)</f>
        <v>2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1800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幽灵盾</v>
      </c>
      <c r="C78" s="2">
        <v>4</v>
      </c>
      <c r="D78" s="2">
        <f>VLOOKUP(B78,Magic!$C77:$M77,10,FALSE)</f>
        <v>2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22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2000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英雄集体隐身</v>
      </c>
      <c r="C79" s="2">
        <v>4</v>
      </c>
      <c r="D79" s="2">
        <f>VLOOKUP(B79,Magic!$C78:$M78,10,FALSE)</f>
        <v>2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21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1900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怒之灵魂火符</v>
      </c>
      <c r="C80" s="2">
        <v>4</v>
      </c>
      <c r="D80" s="2">
        <f>VLOOKUP(B80,Magic!$C79:$M79,10,FALSE)</f>
        <v>2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21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1900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爆裂火焰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22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2000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火墙</v>
      </c>
      <c r="C82" s="2">
        <v>4</v>
      </c>
      <c r="D82" s="2">
        <f>VLOOKUP(B82,Magic!$C81:$M81,10,FALSE)</f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24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2200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英雄幽灵盾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22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2000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英雄爆裂火焰</v>
      </c>
      <c r="C84" s="2">
        <v>4</v>
      </c>
      <c r="D84" s="2">
        <f>VLOOKUP(B84,Magic!$C83:$M83,10,FALSE)</f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22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2000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静之半月弯刀</v>
      </c>
      <c r="C85" s="2">
        <v>4</v>
      </c>
      <c r="D85" s="2">
        <f>VLOOKUP(B85,Magic!$C84:$M84,10,FALSE)</f>
        <v>99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22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2000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刺杀剑术</v>
      </c>
      <c r="C86" s="2">
        <v>4</v>
      </c>
      <c r="D86" s="2">
        <f>VLOOKUP(B86,Magic!$C85:$M85,10,FALSE)</f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25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2300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英雄火墙</v>
      </c>
      <c r="C87" s="2">
        <v>4</v>
      </c>
      <c r="D87" s="2">
        <f>VLOOKUP(B87,Magic!$C86:$M86,10,FALSE)</f>
        <v>1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24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2200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神圣战甲术</v>
      </c>
      <c r="C88" s="2">
        <v>4</v>
      </c>
      <c r="D88" s="2">
        <f>VLOOKUP(B88,Magic!$C87:$M87,10,FALSE)</f>
        <v>2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25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2300</v>
      </c>
      <c r="X88" s="2">
        <v>0</v>
      </c>
      <c r="Y88" s="2">
        <v>255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疾光电影</v>
      </c>
      <c r="C89" s="2">
        <v>4</v>
      </c>
      <c r="D89" s="2">
        <f>VLOOKUP(B89,Magic!$C88:$M88,10,FALSE)</f>
        <v>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26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2400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英雄刺杀剑术</v>
      </c>
      <c r="C90" s="2">
        <v>4</v>
      </c>
      <c r="D90" s="2">
        <f>VLOOKUP(B90,Magic!$C89:$M89,10,FALSE)</f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25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2300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英雄神圣战甲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2300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心灵启示</v>
      </c>
      <c r="C92" s="2">
        <v>4</v>
      </c>
      <c r="D92" s="2">
        <f>VLOOKUP(B92,Magic!$C91:$M91,10,FALSE)</f>
        <v>2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26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2400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解毒术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26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2400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困魔咒</v>
      </c>
      <c r="C94" s="2">
        <v>4</v>
      </c>
      <c r="D94" s="2">
        <f>VLOOKUP(B94,Magic!$C93:$M93,10,FALSE)</f>
        <v>2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28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2600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英雄疾光电影</v>
      </c>
      <c r="C95" s="2">
        <v>4</v>
      </c>
      <c r="D95" s="2">
        <f>VLOOKUP(B95,Magic!$C94:$M94,10,FALSE)</f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26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2400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英雄心灵启示</v>
      </c>
      <c r="C96" s="2">
        <v>4</v>
      </c>
      <c r="D96" s="2">
        <f>VLOOKUP(B96,Magic!$C95:$M95,10,FALSE)</f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2400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怒之雷电术</v>
      </c>
      <c r="C97" s="2">
        <v>4</v>
      </c>
      <c r="D97" s="2">
        <f>VLOOKUP(B97,Magic!$C96:$M96,10,FALSE)</f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26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2400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半月弯刀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28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2600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气功波</v>
      </c>
      <c r="C99" s="2">
        <v>4</v>
      </c>
      <c r="D99" s="2">
        <f>VLOOKUP(B99,Magic!$C98:$M98,10,FALSE)</f>
        <v>2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29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2700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英雄困魔咒</v>
      </c>
      <c r="C100" s="2">
        <v>4</v>
      </c>
      <c r="D100" s="2">
        <f>VLOOKUP(B100,Magic!$C99:$M99,10,FALSE)</f>
        <v>2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28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2600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英雄半月弯刀</v>
      </c>
      <c r="C101" s="2">
        <v>4</v>
      </c>
      <c r="D101" s="2">
        <f>VLOOKUP(B101,Magic!$C100:$M100,10,FALSE)</f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2600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怒之大火球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28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2600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静之大火球</v>
      </c>
      <c r="C103" s="2">
        <v>4</v>
      </c>
      <c r="D103" s="2">
        <f>VLOOKUP(B103,Magic!$C102:$M102,10,FALSE)</f>
        <v>99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2600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地狱雷光</v>
      </c>
      <c r="C104" s="2">
        <v>4</v>
      </c>
      <c r="D104" s="2">
        <f>VLOOKUP(B104,Magic!$C103:$M103,10,FALSE)</f>
        <v>1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30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2800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静之爆裂火焰</v>
      </c>
      <c r="C105" s="2">
        <v>4</v>
      </c>
      <c r="D105" s="2">
        <f>VLOOKUP(B105,Magic!$C104:$M104,10,FALSE)</f>
        <v>99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2700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野蛮冲撞</v>
      </c>
      <c r="C106" s="2">
        <v>4</v>
      </c>
      <c r="D106" s="2">
        <f>VLOOKUP(B106,Magic!$C105:$M105,10,FALSE)</f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30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2800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心灵召唤</v>
      </c>
      <c r="C107" s="2">
        <v>4</v>
      </c>
      <c r="D107" s="2">
        <f>VLOOKUP(B107,Magic!$C106:$M106,10,FALSE)</f>
        <v>99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30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2800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魔法盾</v>
      </c>
      <c r="C108" s="2">
        <v>4</v>
      </c>
      <c r="D108" s="2">
        <f>VLOOKUP(B108,Magic!$C107:$M107,10,FALSE)</f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31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2900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英雄地狱雷光</v>
      </c>
      <c r="C109" s="2">
        <v>4</v>
      </c>
      <c r="D109" s="2">
        <f>VLOOKUP(B109,Magic!$C108:$M108,10,FALSE)</f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30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2800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英雄野蛮冲撞</v>
      </c>
      <c r="C110" s="2">
        <v>4</v>
      </c>
      <c r="D110" s="2">
        <f>VLOOKUP(B110,Magic!$C109:$M109,10,FALSE)</f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30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2800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英雄诅咒术</v>
      </c>
      <c r="C111" s="2">
        <v>4</v>
      </c>
      <c r="D111" s="2">
        <f>VLOOKUP(B111,Magic!$C110:$M110,10,FALSE)</f>
        <v>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30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2800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英雄双龙斩</v>
      </c>
      <c r="C112" s="2">
        <v>4</v>
      </c>
      <c r="D112" s="2">
        <f>VLOOKUP(B112,Magic!$C111:$M111,10,FALSE)</f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30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2800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英雄狮子吼</v>
      </c>
      <c r="C113" s="2">
        <v>4</v>
      </c>
      <c r="D113" s="2">
        <f>VLOOKUP(B113,Magic!$C112:$M112,10,FALSE)</f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2800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英雄龙影剑法</v>
      </c>
      <c r="C114" s="2">
        <v>4</v>
      </c>
      <c r="D114" s="2">
        <f>VLOOKUP(B114,Magic!$C113:$M113,10,FALSE)</f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2800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英雄雷霆剑法</v>
      </c>
      <c r="C115" s="2">
        <v>4</v>
      </c>
      <c r="D115" s="2">
        <f>VLOOKUP(B115,Magic!$C114:$M114,10,FALSE)</f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英雄寒冰掌</v>
      </c>
      <c r="C116" s="2">
        <v>4</v>
      </c>
      <c r="D116" s="2">
        <f>VLOOKUP(B116,Magic!$C115:$M115,10,FALSE)</f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30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2800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英雄灭天火</v>
      </c>
      <c r="C117" s="2">
        <v>4</v>
      </c>
      <c r="D117" s="2">
        <f>VLOOKUP(B117,Magic!$C116:$M116,10,FALSE)</f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2800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英雄火龙烈炎</v>
      </c>
      <c r="C118" s="2">
        <v>4</v>
      </c>
      <c r="D118" s="2">
        <f>VLOOKUP(B118,Magic!$C117:$M117,10,FALSE)</f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英雄气功波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30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2800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英雄净化术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2800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英雄无极真气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2800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英雄召唤月灵</v>
      </c>
      <c r="C122" s="2">
        <v>4</v>
      </c>
      <c r="D122" s="2">
        <f>VLOOKUP(B122,Magic!$C121:$M121,10,FALSE)</f>
        <v>2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2800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武力盾</v>
      </c>
      <c r="C123" s="2">
        <v>4</v>
      </c>
      <c r="D123" s="2">
        <f>VLOOKUP(B123,Magic!$C122:$M122,10,FALSE)</f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2900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道力盾</v>
      </c>
      <c r="C124" s="2">
        <v>4</v>
      </c>
      <c r="D124" s="2">
        <f>VLOOKUP(B124,Magic!$C123:$M123,10,FALSE)</f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2900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圣言术</v>
      </c>
      <c r="C125" s="2">
        <v>4</v>
      </c>
      <c r="D125" s="2">
        <f>VLOOKUP(B125,Magic!$C124:$M124,10,FALSE)</f>
        <v>1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32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3000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英雄魔法盾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31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2900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英雄武力盾</v>
      </c>
      <c r="C127" s="2">
        <v>4</v>
      </c>
      <c r="D127" s="2">
        <f>VLOOKUP(B127,Magic!$C126:$M126,10,FALSE)</f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2900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英雄道力盾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31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2900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群体治愈术</v>
      </c>
      <c r="C129" s="2">
        <v>4</v>
      </c>
      <c r="D129" s="2">
        <f>VLOOKUP(B129,Magic!$C128:$M128,10,FALSE)</f>
        <v>2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3100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英雄圣言术</v>
      </c>
      <c r="C130" s="2">
        <v>4</v>
      </c>
      <c r="D130" s="2">
        <f>VLOOKUP(B130,Magic!$C129:$M129,10,FALSE)</f>
        <v>1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3000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怒之火墙</v>
      </c>
      <c r="C131" s="2">
        <v>4</v>
      </c>
      <c r="D131" s="2">
        <f>VLOOKUP(B131,Magic!$C130:$M130,10,FALSE)</f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3000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静之雷电术</v>
      </c>
      <c r="C132" s="2">
        <v>4</v>
      </c>
      <c r="D132" s="2">
        <f>VLOOKUP(B132,Magic!$C131:$M131,10,FALSE)</f>
        <v>99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3000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追心刺</v>
      </c>
      <c r="C133" s="2">
        <v>4</v>
      </c>
      <c r="D133" s="2">
        <f>VLOOKUP(B133,Magic!$C132:$M132,10,FALSE)</f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3100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凤舞祭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3100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八卦掌</v>
      </c>
      <c r="C135" s="2">
        <v>4</v>
      </c>
      <c r="D135" s="2">
        <f>VLOOKUP(B135,Magic!$C134:$M134,10,FALSE)</f>
        <v>2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3100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群体雷电术</v>
      </c>
      <c r="C136" s="2">
        <v>4</v>
      </c>
      <c r="D136" s="2">
        <f>VLOOKUP(B136,Magic!$C135:$M135,10,FALSE)</f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3200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英雄群体治疗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3100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群体施毒术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3200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烈火剑法</v>
      </c>
      <c r="C139" s="2">
        <v>4</v>
      </c>
      <c r="D139" s="2">
        <f>VLOOKUP(B139,Magic!$C138:$M138,10,FALSE)</f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35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3300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英雄开天斩</v>
      </c>
      <c r="C140" s="2">
        <v>4</v>
      </c>
      <c r="D140" s="2">
        <f>VLOOKUP(B140,Magic!$C139:$M139,10,FALSE)</f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3200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英雄护体神盾</v>
      </c>
      <c r="C141" s="2">
        <v>4</v>
      </c>
      <c r="D141" s="2">
        <f>VLOOKUP(B141,Magic!$C140:$M140,10,FALSE)</f>
        <v>99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3200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召唤神兽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35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3300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冰咆哮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35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3300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分身术</v>
      </c>
      <c r="C144" s="2">
        <v>4</v>
      </c>
      <c r="D144" s="2">
        <f>VLOOKUP(B144,Magic!$C143:$M143,10,FALSE)</f>
        <v>1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3300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唯我独尊</v>
      </c>
      <c r="C145" s="2">
        <v>4</v>
      </c>
      <c r="D145" s="2">
        <f>VLOOKUP(B145,Magic!$C144:$M144,10,FALSE)</f>
        <v>2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35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3300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召唤火灵</v>
      </c>
      <c r="C146" s="2">
        <v>4</v>
      </c>
      <c r="D146" s="2">
        <f>VLOOKUP(B146,Magic!$C145:$M145,10,FALSE)</f>
        <v>2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35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3300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神龙附体</v>
      </c>
      <c r="C147" s="2">
        <v>4</v>
      </c>
      <c r="D147" s="2">
        <f>VLOOKUP(B147,Magic!$C146:$M146,10,FALSE)</f>
        <v>2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35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3300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召唤巨魔</v>
      </c>
      <c r="C148" s="2">
        <v>4</v>
      </c>
      <c r="D148" s="2">
        <f>VLOOKUP(B148,Magic!$C147:$M147,10,FALSE)</f>
        <v>2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35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3300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新技能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35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3300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英雄烈火剑法</v>
      </c>
      <c r="C150" s="2">
        <v>4</v>
      </c>
      <c r="D150" s="2">
        <f>VLOOKUP(B150,Magic!$C149:$M149,10,FALSE)</f>
        <v>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35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3300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英雄召唤神兽</v>
      </c>
      <c r="C151" s="2">
        <v>4</v>
      </c>
      <c r="D151" s="2">
        <f>VLOOKUP(B151,Magic!$C150:$M150,10,FALSE)</f>
        <v>2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3300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英雄冰咆哮</v>
      </c>
      <c r="C152" s="2">
        <v>4</v>
      </c>
      <c r="D152" s="2">
        <f>VLOOKUP(B152,Magic!$C151:$M151,10,FALSE)</f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3300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英雄逐日剑法</v>
      </c>
      <c r="C153" s="2">
        <v>4</v>
      </c>
      <c r="D153" s="2">
        <f>VLOOKUP(B153,Magic!$C152:$M152,10,FALSE)</f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35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3300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英雄分身术</v>
      </c>
      <c r="C154" s="2">
        <v>4</v>
      </c>
      <c r="D154" s="2">
        <f>VLOOKUP(B154,Magic!$C153:$M153,10,FALSE)</f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35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3300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静之灵魂火符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35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3300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双龙斩</v>
      </c>
      <c r="C156" s="2">
        <v>4</v>
      </c>
      <c r="D156" s="2">
        <f>VLOOKUP(B156,Magic!$C155:$M155,10,FALSE)</f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36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3400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寒冰掌</v>
      </c>
      <c r="C157" s="2">
        <v>4</v>
      </c>
      <c r="D157" s="2">
        <f>VLOOKUP(B157,Magic!$C156:$M156,10,FALSE)</f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36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3400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无极真气</v>
      </c>
      <c r="C158" s="2">
        <v>4</v>
      </c>
      <c r="D158" s="2">
        <f>VLOOKUP(B158,Magic!$C157:$M157,10,FALSE)</f>
        <v>2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36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3400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狮子吼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3600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灭天火</v>
      </c>
      <c r="C160" s="2">
        <v>4</v>
      </c>
      <c r="D160" s="2">
        <f>VLOOKUP(B160,Magic!$C159:$M159,10,FALSE)</f>
        <v>1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3600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禁锢术</v>
      </c>
      <c r="C161" s="2">
        <v>4</v>
      </c>
      <c r="D161" s="2">
        <f>VLOOKUP(B161,Magic!$C160:$M160,10,FALSE)</f>
        <v>2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3600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火焰冰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3800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怒之烈火剑法</v>
      </c>
      <c r="C164" s="2">
        <v>4</v>
      </c>
      <c r="D164" s="2">
        <f>VLOOKUP(B164,Magic!$C163:$M163,10,FALSE)</f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38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3600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静之火墙</v>
      </c>
      <c r="C165" s="2">
        <v>4</v>
      </c>
      <c r="D165" s="2">
        <f>VLOOKUP(B165,Magic!$C164:$M164,10,FALSE)</f>
        <v>99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39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3700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龙影剑法</v>
      </c>
      <c r="C166" s="2">
        <v>4</v>
      </c>
      <c r="D166" s="2">
        <f>VLOOKUP(B166,Magic!$C165:$M165,10,FALSE)</f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40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3800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诅咒术</v>
      </c>
      <c r="C167" s="2">
        <v>4</v>
      </c>
      <c r="D167" s="2">
        <f>VLOOKUP(B167,Magic!$C166:$M166,10,FALSE)</f>
        <v>2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3800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净化术</v>
      </c>
      <c r="C168" s="2">
        <v>4</v>
      </c>
      <c r="D168" s="2">
        <f>VLOOKUP(B168,Magic!$C167:$M167,10,FALSE)</f>
        <v>2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3800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飓风破</v>
      </c>
      <c r="C169" s="2">
        <v>4</v>
      </c>
      <c r="D169" s="2">
        <f>VLOOKUP(B169,Magic!$C168:$M168,10,FALSE)</f>
        <v>2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40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3800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召唤月灵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40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3800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乾坤大挪移</v>
      </c>
      <c r="C171" s="2">
        <v>4</v>
      </c>
      <c r="D171" s="2">
        <f>VLOOKUP(B171,Magic!$C170:$M170,10,FALSE)</f>
        <v>99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40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3800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雷霆剑法</v>
      </c>
      <c r="C172" s="2">
        <v>4</v>
      </c>
      <c r="D172" s="2">
        <f>VLOOKUP(B172,Magic!$C171:$M171,10,FALSE)</f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42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4000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静之内功剑法</v>
      </c>
      <c r="C173" s="2">
        <v>4</v>
      </c>
      <c r="D173" s="2">
        <f>VLOOKUP(B173,Magic!$C172:$M172,10,FALSE)</f>
        <v>99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40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3800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先天元力</v>
      </c>
      <c r="C174" s="2">
        <v>4</v>
      </c>
      <c r="D174" s="2">
        <f>VLOOKUP(B174,Magic!$C173:$M173,10,FALSE)</f>
        <v>99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42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4000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酒气护体</v>
      </c>
      <c r="C175" s="2">
        <v>4</v>
      </c>
      <c r="D175" s="2">
        <f>VLOOKUP(B175,Magic!$C174:$M174,10,FALSE)</f>
        <v>99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42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4000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彻地钉</v>
      </c>
      <c r="C176" s="2">
        <v>4</v>
      </c>
      <c r="D176" s="2">
        <f>VLOOKUP(B176,Magic!$C175:$M175,10,FALSE)</f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44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4200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英雄解毒术</v>
      </c>
      <c r="C177" s="2">
        <v>4</v>
      </c>
      <c r="D177" s="2">
        <f>VLOOKUP(B177,Magic!$C176:$M176,10,FALSE)</f>
        <v>2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42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4000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英雄群雷术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42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4000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英雄彻地钉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4000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英雄流星火雨</v>
      </c>
      <c r="C180" s="2">
        <v>4</v>
      </c>
      <c r="D180" s="2">
        <f>VLOOKUP(B180,Magic!$C179:$M179,10,FALSE)</f>
        <v>1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42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4000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英雄先天元力</v>
      </c>
      <c r="C181" s="2">
        <v>4</v>
      </c>
      <c r="D181" s="2">
        <f>VLOOKUP(B181,Magic!$C180:$M180,10,FALSE)</f>
        <v>99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42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4000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英雄酒气护体</v>
      </c>
      <c r="C182" s="2">
        <v>4</v>
      </c>
      <c r="D182" s="2">
        <f>VLOOKUP(B182,Magic!$C181:$M181,10,FALSE)</f>
        <v>99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42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4000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静之疾光电影</v>
      </c>
      <c r="C183" s="2">
        <v>4</v>
      </c>
      <c r="D183" s="2">
        <f>VLOOKUP(B183,Magic!$C182:$M182,10,FALSE)</f>
        <v>99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42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4000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静之群雷术</v>
      </c>
      <c r="C184" s="2">
        <v>4</v>
      </c>
      <c r="D184" s="2">
        <f>VLOOKUP(B184,Magic!$C183:$M183,10,FALSE)</f>
        <v>99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42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4000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英雄十步一杀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42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4000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破魂斩</v>
      </c>
      <c r="C186" s="2">
        <v>4</v>
      </c>
      <c r="D186" s="2">
        <f>VLOOKUP(B186,Magic!$C185:$M185,10,FALSE)</f>
        <v>99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43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4100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劈星斩</v>
      </c>
      <c r="C187" s="2">
        <v>4</v>
      </c>
      <c r="D187" s="2">
        <f>VLOOKUP(B187,Magic!$C186:$M186,10,FALSE)</f>
        <v>99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43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4100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雷霆一击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43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4100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噬魂沼泽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43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4100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末日审判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43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4100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火龙气焰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43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4100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裂神符</v>
      </c>
      <c r="C192" s="2">
        <v>4</v>
      </c>
      <c r="D192" s="2">
        <f>VLOOKUP(B192,Magic!$C191:$M191,10,FALSE)</f>
        <v>2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42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4000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火龙烈焰</v>
      </c>
      <c r="C193" s="2">
        <v>4</v>
      </c>
      <c r="D193" s="2">
        <f>VLOOKUP(B193,Magic!$C192:$M192,10,FALSE)</f>
        <v>1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42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4000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42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4000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怒之彻地钉</v>
      </c>
      <c r="C195" s="2">
        <v>4</v>
      </c>
      <c r="D195" s="2">
        <f>VLOOKUP(B195,Magic!$C194:$M194,10,FALSE)</f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45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4300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召唤圣兽</v>
      </c>
      <c r="C196" s="2">
        <v>4</v>
      </c>
      <c r="D196" s="2">
        <f>VLOOKUP(B196,Magic!$C195:$M195,10,FALSE)</f>
        <v>2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4200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冰霜雪雨</v>
      </c>
      <c r="C197" s="2">
        <v>4</v>
      </c>
      <c r="D197" s="2">
        <f>VLOOKUP(B197,Magic!$C196:$M196,10,FALSE)</f>
        <v>1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44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4200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逐日剑法</v>
      </c>
      <c r="C198" s="2">
        <v>4</v>
      </c>
      <c r="D198" s="2">
        <f>VLOOKUP(B198,Magic!$C197:$M197,10,FALSE)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47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4500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噬血术</v>
      </c>
      <c r="C199" s="2">
        <v>4</v>
      </c>
      <c r="D199" s="2">
        <f>VLOOKUP(B199,Magic!$C198:$M198,10,FALSE)</f>
        <v>2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47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4500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流星火雨</v>
      </c>
      <c r="C200" s="2">
        <v>4</v>
      </c>
      <c r="D200" s="2">
        <f>VLOOKUP(B200,Magic!$C199:$M199,10,FALSE)</f>
        <v>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4500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擒龙手</v>
      </c>
      <c r="C201" s="2">
        <v>4</v>
      </c>
      <c r="D201" s="2">
        <f>VLOOKUP(B201,Magic!$C200:$M200,10,FALSE)</f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47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4500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护体神盾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47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4500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怒之疾光电影</v>
      </c>
      <c r="C203" s="2">
        <v>4</v>
      </c>
      <c r="D203" s="2">
        <f>VLOOKUP(B203,Magic!$C202:$M202,10,FALSE)</f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49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4700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死亡之眼</v>
      </c>
      <c r="C204" s="2">
        <v>4</v>
      </c>
      <c r="D204" s="2">
        <f>VLOOKUP(B204,Magic!$C203:$M203,10,FALSE)</f>
        <v>2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50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4800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十步一杀</v>
      </c>
      <c r="C205" s="2">
        <v>4</v>
      </c>
      <c r="D205" s="2">
        <f>VLOOKUP(B205,Magic!$C204:$M204,10,FALSE)</f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50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4800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冰霜群雨</v>
      </c>
      <c r="C206" s="2">
        <v>4</v>
      </c>
      <c r="D206" s="2">
        <f>VLOOKUP(B206,Magic!$C205:$M205,10,FALSE)</f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4800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静之地狱雷光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51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4900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断岳斩</v>
      </c>
      <c r="C208" s="2">
        <v>4</v>
      </c>
      <c r="D208" s="2">
        <f>VLOOKUP(B208,Magic!$C207:$M207,10,FALSE)</f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52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5000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惊雷爆</v>
      </c>
      <c r="C209" s="2">
        <v>4</v>
      </c>
      <c r="D209" s="2">
        <f>VLOOKUP(B209,Magic!$C208:$M208,10,FALSE)</f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52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5000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三焰咒</v>
      </c>
      <c r="C210" s="2">
        <v>4</v>
      </c>
      <c r="D210" s="2">
        <f>VLOOKUP(B210,Magic!$C209:$M209,10,FALSE)</f>
        <v>2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52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5000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断空斩</v>
      </c>
      <c r="C211" s="2">
        <v>4</v>
      </c>
      <c r="D211" s="2">
        <f>VLOOKUP(B211,Magic!$C210:$M210,10,FALSE)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5000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英雄断空斩</v>
      </c>
      <c r="C212" s="2">
        <v>4</v>
      </c>
      <c r="D212" s="2">
        <f>VLOOKUP(B212,Magic!$C211:$M211,10,FALSE)</f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5000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怒之地狱雷光</v>
      </c>
      <c r="C213" s="2">
        <v>4</v>
      </c>
      <c r="D213" s="2">
        <f>VLOOKUP(B213,Magic!$C212:$M212,10,FALSE)</f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55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5300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怒之双龙斩</v>
      </c>
      <c r="C214" s="2">
        <v>4</v>
      </c>
      <c r="D214" s="2">
        <f>VLOOKUP(B214,Magic!$C213:$M213,10,FALSE)</f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55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5300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静之刺杀剑术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55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5300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倚天辟地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5800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英雄倚天辟地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5800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静之彻地钉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5800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怒之寒冰掌</v>
      </c>
      <c r="C219" s="2">
        <v>4</v>
      </c>
      <c r="D219" s="2">
        <f>VLOOKUP(B219,Magic!$C218:$M218,10,FALSE)</f>
        <v>1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61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5900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静之寒冰掌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61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5900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静之双龙斩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62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6000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怒之刺杀剑术</v>
      </c>
      <c r="C222" s="2">
        <v>4</v>
      </c>
      <c r="D222" s="2">
        <f>VLOOKUP(B222,Magic!$C221:$M221,10,FALSE)</f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65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6300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静之雷霆剑法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65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6300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怒之雷霆剑法</v>
      </c>
      <c r="C224" s="2">
        <v>4</v>
      </c>
      <c r="D224" s="2">
        <f>VLOOKUP(B224,Magic!$C223:$M223,10,FALSE)</f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68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6600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静之烈火剑法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69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6700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怒之冰咆哮</v>
      </c>
      <c r="C226" s="2">
        <v>4</v>
      </c>
      <c r="D226" s="2">
        <f>VLOOKUP(B226,Magic!$C225:$M225,10,FALSE)</f>
        <v>1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70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6800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怒之龙影剑法</v>
      </c>
      <c r="C227" s="2">
        <v>4</v>
      </c>
      <c r="D227" s="2">
        <f>VLOOKUP(B227,Magic!$C226:$M226,10,FALSE)</f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6800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怒之噬血术</v>
      </c>
      <c r="C228" s="2">
        <v>4</v>
      </c>
      <c r="D228" s="2">
        <f>VLOOKUP(B228,Magic!$C227:$M227,10,FALSE)</f>
        <v>2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70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6800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怒之灭天火</v>
      </c>
      <c r="C229" s="2">
        <v>4</v>
      </c>
      <c r="D229" s="2">
        <f>VLOOKUP(B229,Magic!$C228:$M228,10,FALSE)</f>
        <v>1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71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6900</v>
      </c>
      <c r="X229" s="2">
        <v>0</v>
      </c>
      <c r="Y229" s="2">
        <v>255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静之冰咆哮</v>
      </c>
      <c r="C230" s="2">
        <v>4</v>
      </c>
      <c r="D230" s="2">
        <f>VLOOKUP(B230,Magic!$C229:$M229,10,FALSE)</f>
        <v>99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71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6900</v>
      </c>
      <c r="X230" s="2">
        <v>0</v>
      </c>
      <c r="Y230" s="2">
        <v>255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怒之火焰冰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72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7000</v>
      </c>
      <c r="X231" s="2">
        <v>0</v>
      </c>
      <c r="Y231" s="2">
        <v>255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怒之开天斩</v>
      </c>
      <c r="C232" s="2">
        <v>4</v>
      </c>
      <c r="D232" s="2">
        <f>VLOOKUP(B232,Magic!$C231:$M231,10,FALSE)</f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72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7000</v>
      </c>
      <c r="X232" s="2">
        <v>0</v>
      </c>
      <c r="Y232" s="2">
        <v>255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静之火焰冰</v>
      </c>
      <c r="C233" s="2">
        <v>4</v>
      </c>
      <c r="D233" s="2">
        <f>VLOOKUP(B233,Magic!$C232:$M232,10,FALSE)</f>
        <v>99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72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7000</v>
      </c>
      <c r="X233" s="2">
        <v>0</v>
      </c>
      <c r="Y233" s="2">
        <v>255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静之龙影剑法</v>
      </c>
      <c r="C234" s="2">
        <v>4</v>
      </c>
      <c r="D234" s="2">
        <f>VLOOKUP(B234,Magic!$C233:$M233,10,FALSE)</f>
        <v>99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72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7000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怒之逐日剑法</v>
      </c>
      <c r="C235" s="2">
        <v>4</v>
      </c>
      <c r="D235" s="2">
        <f>VLOOKUP(B235,Magic!$C234:$M234,10,FALSE)</f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74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7200</v>
      </c>
      <c r="X235" s="2">
        <v>0</v>
      </c>
      <c r="Y235" s="2">
        <v>255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怒之流星火雨</v>
      </c>
      <c r="C236" s="2">
        <v>4</v>
      </c>
      <c r="D236" s="2">
        <f>VLOOKUP(B236,Magic!$C235:$M235,10,FALSE)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74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7200</v>
      </c>
      <c r="X236" s="2">
        <v>0</v>
      </c>
      <c r="Y236" s="2">
        <v>255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横扫千军</v>
      </c>
      <c r="C237" s="2">
        <v>4</v>
      </c>
      <c r="D237" s="2">
        <f>VLOOKUP(B237,Magic!$C236:$M236,10,FALSE)</f>
        <v>0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75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7300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冰天雪地</v>
      </c>
      <c r="C238" s="2">
        <v>4</v>
      </c>
      <c r="D238" s="2">
        <f>VLOOKUP(B238,Magic!$C237:$M237,10,FALSE)</f>
        <v>1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75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7300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万剑归宗</v>
      </c>
      <c r="C239" s="2">
        <v>4</v>
      </c>
      <c r="D239" s="2">
        <f>VLOOKUP(B239,Magic!$C238:$M238,10,FALSE)</f>
        <v>2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75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7300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静之灭天火</v>
      </c>
      <c r="C240" s="2">
        <v>4</v>
      </c>
      <c r="D240" s="2">
        <f>VLOOKUP(B240,Magic!$C239:$M239,10,FALSE)</f>
        <v>99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75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7300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怒之群雷术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76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7400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静之开天斩</v>
      </c>
      <c r="C242" s="2">
        <v>4</v>
      </c>
      <c r="D242" s="2">
        <f>VLOOKUP(B242,Magic!$C241:$M241,10,FALSE)</f>
        <v>99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76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7400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怒之破魂斩</v>
      </c>
      <c r="C243" s="2">
        <v>4</v>
      </c>
      <c r="D243" s="2">
        <f>VLOOKUP(B243,Magic!$C242:$M242,10,FALSE)</f>
        <v>99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78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7600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怒之劈星斩</v>
      </c>
      <c r="C244" s="2">
        <v>4</v>
      </c>
      <c r="D244" s="2">
        <f>VLOOKUP(B244,Magic!$C243:$M243,10,FALSE)</f>
        <v>99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78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7600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怒之雷霆一击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78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:W246" si="4">MAX((J245-2)*100,0)</f>
        <v>7600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怒之噬魂沼泽</v>
      </c>
      <c r="C246" s="2">
        <v>4</v>
      </c>
      <c r="D246" s="2">
        <f>VLOOKUP(B246,Magic!$C245:$M245,10,FALSE)</f>
        <v>99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78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si="4"/>
        <v>7600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怒之末日审判</v>
      </c>
      <c r="C247" s="2">
        <v>4</v>
      </c>
      <c r="D247" s="2">
        <f>VLOOKUP(B247,Magic!$C246:$M246,10,FALSE)</f>
        <v>99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78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5">MAX((J247-2)*100,0)</f>
        <v>7600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怒之火龙气焰</v>
      </c>
      <c r="C248" s="2">
        <v>4</v>
      </c>
      <c r="D248" s="2">
        <f>VLOOKUP(B248,Magic!$C247:$M247,10,FALSE)</f>
        <v>99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78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5"/>
        <v>7600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静之逐日剑法</v>
      </c>
      <c r="C249" s="2">
        <v>4</v>
      </c>
      <c r="D249" s="2">
        <f>VLOOKUP(B249,Magic!$C248:$M248,10,FALSE)</f>
        <v>99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79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5"/>
        <v>7700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静之噬血术</v>
      </c>
      <c r="C250" s="2">
        <v>4</v>
      </c>
      <c r="D250" s="2">
        <f>VLOOKUP(B250,Magic!$C249:$M249,10,FALSE)</f>
        <v>99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79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6">MAX((J250-2)*100,0)</f>
        <v>7700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转风火轮</v>
      </c>
      <c r="C251" s="2">
        <v>4</v>
      </c>
      <c r="D251" s="2">
        <f>VLOOKUP(B251,Magic!$C250:$M250,10,FALSE)</f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80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6"/>
        <v>7800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静之流星火雨</v>
      </c>
      <c r="C252" s="2">
        <v>4</v>
      </c>
      <c r="D252" s="2">
        <f>VLOOKUP(B252,Magic!$C251:$M251,10,FALSE)</f>
        <v>99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80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6"/>
        <v>7800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静之破魂斩</v>
      </c>
      <c r="C253" s="2">
        <v>4</v>
      </c>
      <c r="D253" s="2">
        <f>VLOOKUP(B253,Magic!$C252:$M252,10,FALSE)</f>
        <v>99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85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6"/>
        <v>8300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静之劈星斩</v>
      </c>
      <c r="C254" s="2">
        <v>4</v>
      </c>
      <c r="D254" s="2">
        <f>VLOOKUP(B254,Magic!$C253:$M253,10,FALSE)</f>
        <v>99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85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6"/>
        <v>8300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静之雷霆一击</v>
      </c>
      <c r="C255" s="2">
        <v>4</v>
      </c>
      <c r="D255" s="2">
        <f>VLOOKUP(B255,Magic!$C254:$M254,10,FALSE)</f>
        <v>99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85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6"/>
        <v>8300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静之噬魂沼泽</v>
      </c>
      <c r="C256" s="2">
        <v>4</v>
      </c>
      <c r="D256" s="2">
        <f>VLOOKUP(B256,Magic!$C255:$M255,10,FALSE)</f>
        <v>99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85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6"/>
        <v>8300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静之末日审判</v>
      </c>
      <c r="C257" s="2">
        <v>4</v>
      </c>
      <c r="D257" s="2">
        <f>VLOOKUP(B257,Magic!$C256:$M256,10,FALSE)</f>
        <v>99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85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6"/>
        <v>8300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静之火龙气焰</v>
      </c>
      <c r="C258" s="2">
        <v>4</v>
      </c>
      <c r="D258" s="2">
        <f>VLOOKUP(B258,Magic!$C257:$M257,10,FALSE)</f>
        <v>99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85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7">MAX((J258-2)*100,0)</f>
        <v>8300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血魄一击(战)</v>
      </c>
      <c r="C259" s="2">
        <v>4</v>
      </c>
      <c r="D259" s="2">
        <f>VLOOKUP(B259,Magic!$C258:$M258,10,FALSE)</f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7"/>
        <v>9800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血魄一击(法)</v>
      </c>
      <c r="C260" s="2">
        <v>4</v>
      </c>
      <c r="D260" s="2">
        <f>VLOOKUP(B260,Magic!$C259:$M259,10,FALSE)</f>
        <v>1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7"/>
        <v>9800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静之破魂斩</v>
      </c>
      <c r="C261" s="2">
        <v>4</v>
      </c>
      <c r="D261" s="2">
        <f>VLOOKUP(B261,Magic!$C252:$M252,10,FALSE)</f>
        <v>99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85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6"/>
        <v>8300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静之劈星斩</v>
      </c>
      <c r="C262" s="2">
        <v>4</v>
      </c>
      <c r="D262" s="2">
        <f>VLOOKUP(B262,Magic!$C253:$M253,10,FALSE)</f>
        <v>99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85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6"/>
        <v>8300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静之雷霆一击</v>
      </c>
      <c r="C263" s="2">
        <v>4</v>
      </c>
      <c r="D263" s="2">
        <f>VLOOKUP(B263,Magic!$C254:$M254,10,FALSE)</f>
        <v>99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85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6"/>
        <v>8300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静之噬魂沼泽</v>
      </c>
      <c r="C264" s="2">
        <v>4</v>
      </c>
      <c r="D264" s="2">
        <f>VLOOKUP(B264,Magic!$C255:$M255,10,FALSE)</f>
        <v>99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85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8">MAX((J264-2)*100,0)</f>
        <v>8300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1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1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1237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2388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2250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2251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2252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2253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2254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2255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2256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2257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2258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2259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2260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2261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2262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2263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2264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2265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2266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2267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2268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2269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2270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2271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2272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2273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2274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2275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2276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2277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2278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2279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2280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2281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2282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2283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2284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2285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2286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2287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2288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2289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2290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2291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2292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2293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2294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2295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2296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2297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2298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2299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2300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2301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2302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2303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2304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2305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2306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2307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2308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2309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2310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2311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2312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2313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2314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2315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2316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2317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2318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2319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2320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2321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2322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2323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2324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2325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2326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2327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2328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2329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2330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2331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2332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2333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2334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2335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2336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2337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2338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2339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2340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2341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2342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2343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2344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2385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>
        <v>888</v>
      </c>
      <c r="B890" s="2" t="s">
        <v>2386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2387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E30" sqref="E30"/>
    </sheetView>
  </sheetViews>
  <sheetFormatPr baseColWidth="10" defaultColWidth="8.83203125" defaultRowHeight="15"/>
  <cols>
    <col min="1" max="1" width="8.83203125" style="12" customWidth="1"/>
    <col min="2" max="3" width="8.83203125" style="41"/>
    <col min="4" max="5" width="8.83203125" style="42"/>
    <col min="6" max="7" width="8.83203125" style="43"/>
    <col min="8" max="9" width="8.83203125" style="44"/>
    <col min="10" max="11" width="8.83203125" style="45"/>
    <col min="12" max="12" width="39.83203125" style="46" customWidth="1"/>
    <col min="13" max="16384" width="8.83203125" style="12"/>
  </cols>
  <sheetData>
    <row r="1" spans="1:12" s="2" customFormat="1" ht="16">
      <c r="A1" s="47" t="s">
        <v>2345</v>
      </c>
      <c r="B1" s="71" t="s">
        <v>2346</v>
      </c>
      <c r="C1" s="71"/>
      <c r="D1" s="72" t="s">
        <v>2347</v>
      </c>
      <c r="E1" s="72"/>
      <c r="F1" s="73" t="s">
        <v>2348</v>
      </c>
      <c r="G1" s="73"/>
      <c r="H1" s="74" t="s">
        <v>2349</v>
      </c>
      <c r="I1" s="74"/>
      <c r="J1" s="75" t="s">
        <v>2350</v>
      </c>
      <c r="K1" s="75"/>
      <c r="L1" s="48" t="s">
        <v>2351</v>
      </c>
    </row>
    <row r="2" spans="1:12" s="6" customFormat="1">
      <c r="A2" s="49" t="s">
        <v>2352</v>
      </c>
      <c r="B2" s="50">
        <f>VLOOKUP("黑铁头盔",StdItems!B2:T9985,10,FALSE)
+VLOOKUP("战神盔甲(男)",StdItems!B2:T9985,10,FALSE)
+VLOOKUP("骑士手镯",StdItems!B2:T9985,10,FALSE)*2
+VLOOKUP("力量戒指",StdItems!B2:T9985,10,FALSE)*2
+VLOOKUP("青铜腰带",StdItems!B2:T9985,10,FALSE)
+VLOOKUP("紫绸靴",StdItems!B2:T9985,10,FALSE)</f>
        <v>10</v>
      </c>
      <c r="C2" s="50">
        <f>VLOOKUP("黑铁头盔",StdItems!B2:T9985,11,FALSE)
+VLOOKUP("战神盔甲(男)",StdItems!B2:T9985,11,FALSE)
+VLOOKUP("骑士手镯",StdItems!B2:T9985,11,FALSE)*2
+VLOOKUP("力量戒指",StdItems!B2:T9985,11,FALSE)*2
+VLOOKUP("青铜腰带",StdItems!B2:T9985,11,FALSE)
+VLOOKUP("紫绸靴",StdItems!B2:T9985,11,FALSE)</f>
        <v>19</v>
      </c>
      <c r="D2" s="51">
        <f>VLOOKUP("黑铁头盔",StdItems!B2:T9985,12,FALSE)
+VLOOKUP("战神盔甲(男)",StdItems!B2:T9985,12,FALSE)
+VLOOKUP("骑士手镯",StdItems!B2:T9985,12,FALSE)*2
+VLOOKUP("力量戒指",StdItems!B2:T9985,12,FALSE)*2
+VLOOKUP("青铜腰带",StdItems!B2:T9985,12,FALSE)
+VLOOKUP("紫绸靴",StdItems!B2:T9985,12,FALSE)</f>
        <v>5</v>
      </c>
      <c r="E2" s="51">
        <f>VLOOKUP("黑铁头盔",StdItems!B2:T9985,13,FALSE)
+VLOOKUP("战神盔甲(男)",StdItems!B2:T9985,13,FALSE)
+VLOOKUP("骑士手镯",StdItems!B2:T9985,13,FALSE)*2
+VLOOKUP("力量戒指",StdItems!B2:T9985,13,FALSE)*2
+VLOOKUP("青铜腰带",StdItems!B2:T9985,13,FALSE)
+VLOOKUP("紫绸靴",StdItems!B2:T9985,13,FALSE)</f>
        <v>10</v>
      </c>
      <c r="F2" s="52">
        <f>VLOOKUP("黑铁头盔",StdItems!B2:T9985,14,FALSE)
+VLOOKUP("绿色项链",StdItems!B2:T9985,14,FALSE)
+VLOOKUP("战神盔甲(男)",StdItems!B2:T9985,14,FALSE)
+VLOOKUP("骑士手镯",StdItems!B2:T9985,14,FALSE)*2
+VLOOKUP("力量戒指",StdItems!B2:T9985,14,FALSE)*2
+VLOOKUP("青铜腰带",StdItems!B2:T9985,14,FALSE)
+VLOOKUP("紫绸靴",StdItems!B2:T9985,14,FALSE)
+VLOOKUP("裁决之杖",StdItems!B2:T9985,14,FALSE)</f>
        <v>6</v>
      </c>
      <c r="G2" s="52">
        <f>VLOOKUP("黑铁头盔",StdItems!B2:T9985,15,FALSE)
+VLOOKUP("绿色项链",StdItems!B2:T9985,15,FALSE)
+VLOOKUP("战神盔甲(男)",StdItems!B2:T9985,15,FALSE)
+VLOOKUP("骑士手镯",StdItems!B2:T9985,15,FALSE)*2
+VLOOKUP("力量戒指",StdItems!B2:T9985,15,FALSE)*2
+VLOOKUP("青铜腰带",StdItems!B2:T9985,15,FALSE)
+VLOOKUP("紫绸靴",StdItems!B2:T9985,15,FALSE)
+VLOOKUP("裁决之杖",StdItems!B2:T9985,15,FALSE)</f>
        <v>51</v>
      </c>
      <c r="H2" s="53"/>
      <c r="I2" s="53"/>
      <c r="J2" s="54"/>
      <c r="K2" s="54"/>
      <c r="L2" s="55" t="s">
        <v>2353</v>
      </c>
    </row>
    <row r="3" spans="1:12" s="6" customFormat="1">
      <c r="A3" s="49" t="s">
        <v>2354</v>
      </c>
      <c r="B3" s="50">
        <f>VLOOKUP("黄金头盔",StdItems!B2:T9985,10,FALSE)
+VLOOKUP("恶魔长袍(男)",StdItems!B2:T9985,10,FALSE)
+VLOOKUP("龙之手镯",StdItems!B2:T9985,10,FALSE)*2
+VLOOKUP("紫碧螺",StdItems!B2:T9985,10,FALSE)*2
+VLOOKUP("青铜腰带",StdItems!B2:T9985,10,FALSE)
+VLOOKUP("紫绸靴",StdItems!B2:T9985,10,FALSE)</f>
        <v>8</v>
      </c>
      <c r="C3" s="50">
        <f>VLOOKUP("黄金头盔",StdItems!B2:T9985,11,FALSE)
+VLOOKUP("恶魔长袍(男)",StdItems!B2:T9985,11,FALSE)
+VLOOKUP("龙之手镯",StdItems!B2:T9985,11,FALSE)*2
+VLOOKUP("紫碧螺",StdItems!B2:T9985,11,FALSE)*2
+VLOOKUP("青铜腰带",StdItems!B2:T9985,11,FALSE)
+VLOOKUP("紫绸靴",StdItems!B2:T9985,11,FALSE)</f>
        <v>16</v>
      </c>
      <c r="D3" s="51">
        <f>VLOOKUP("黄金头盔",StdItems!B2:T9985,12,FALSE)
+VLOOKUP("恶魔长袍(男)",StdItems!B2:T9985,12,FALSE)
+VLOOKUP("龙之手镯",StdItems!B2:T9985,12,FALSE)*2
+VLOOKUP("紫碧螺",StdItems!B2:T9985,12,FALSE)*2
+VLOOKUP("青铜腰带",StdItems!B2:T9985,12,FALSE)
+VLOOKUP("紫绸靴",StdItems!B2:T9985,12,FALSE)</f>
        <v>5</v>
      </c>
      <c r="E3" s="51">
        <f>VLOOKUP("黄金头盔",StdItems!B2:T9985,13,FALSE)
+VLOOKUP("恶魔长袍(男)",StdItems!B2:T9985,13,FALSE)
+VLOOKUP("龙之手镯",StdItems!B2:T9985,13,FALSE)*2
+VLOOKUP("紫碧螺",StdItems!B2:T9985,13,FALSE)*2
+VLOOKUP("青铜腰带",StdItems!B2:T9985,13,FALSE)
+VLOOKUP("紫绸靴",StdItems!B2:T9985,13,FALSE)</f>
        <v>8</v>
      </c>
      <c r="F3" s="52"/>
      <c r="G3" s="52"/>
      <c r="H3" s="53">
        <f>VLOOKUP("黄金头盔",StdItems!B2:T9985,16,FALSE)
+VLOOKUP("恶魔铃铛",StdItems!B2:T9985,16,FALSE)
+VLOOKUP("恶魔长袍(男)",StdItems!B2:T9985,16,FALSE)
+VLOOKUP("龙之手镯",StdItems!B2:T9985,16,FALSE)*2
+VLOOKUP("紫碧螺",StdItems!B2:T9985,16,FALSE)*2
+VLOOKUP("青铜腰带",StdItems!B2:T9985,16,FALSE)
+VLOOKUP("紫绸靴",StdItems!B2:T9985,16,FALSE)
+VLOOKUP("骨玉权杖",StdItems!B2:T9985,16,FALSE)</f>
        <v>3</v>
      </c>
      <c r="I3" s="53">
        <f>VLOOKUP("黄金头盔",StdItems!B2:T9985,17,FALSE)
+VLOOKUP("恶魔铃铛",StdItems!B2:T9985,17,FALSE)
+VLOOKUP("恶魔长袍(男)",StdItems!B2:T9985,17,FALSE)
+VLOOKUP("龙之手镯",StdItems!B2:T9985,17,FALSE)*2
+VLOOKUP("紫碧螺",StdItems!B2:T9985,17,FALSE)*2
+VLOOKUP("青铜腰带",StdItems!B2:T9985,17,FALSE)
+VLOOKUP("紫绸靴",StdItems!B2:T9985,17,FALSE)
+VLOOKUP("骨玉权杖",StdItems!B2:T9985,17,FALSE)</f>
        <v>33</v>
      </c>
      <c r="J3" s="54"/>
      <c r="K3" s="54"/>
      <c r="L3" s="55" t="s">
        <v>2355</v>
      </c>
    </row>
    <row r="4" spans="1:12" s="6" customFormat="1">
      <c r="A4" s="49" t="s">
        <v>2356</v>
      </c>
      <c r="B4" s="50">
        <f>VLOOKUP("黄金头盔",StdItems!B2:T9985,10,FALSE)
+VLOOKUP("幽灵战衣(男)",StdItems!B2:T9985,10,FALSE)
+VLOOKUP("三眼手镯",StdItems!B2:T9985,10,FALSE)*2
+VLOOKUP("泰坦戒指",StdItems!B2:T9985,10,FALSE)*2
+VLOOKUP("青铜腰带",StdItems!B2:T9985,10,FALSE)
+VLOOKUP("紫绸靴",StdItems!B2:T9985,10,FALSE)</f>
        <v>10</v>
      </c>
      <c r="C4" s="50">
        <f>VLOOKUP("黄金头盔",StdItems!B2:T9985,11,FALSE)
+VLOOKUP("幽灵战衣(男)",StdItems!B2:T9985,11,FALSE)
+VLOOKUP("三眼手镯",StdItems!B2:T9985,11,FALSE)*2
+VLOOKUP("泰坦戒指",StdItems!B2:T9985,11,FALSE)*2
+VLOOKUP("青铜腰带",StdItems!B2:T9985,11,FALSE)
+VLOOKUP("紫绸靴",StdItems!B2:T9985,11,FALSE)</f>
        <v>18</v>
      </c>
      <c r="D4" s="51">
        <f>VLOOKUP("黄金头盔",StdItems!B2:T9985,12,FALSE)
+VLOOKUP("幽灵战衣(男)",StdItems!B2:T9985,12,FALSE)
+VLOOKUP("三眼手镯",StdItems!B2:T9985,12,FALSE)*2
+VLOOKUP("泰坦戒指",StdItems!B2:T9985,12,FALSE)*2
+VLOOKUP("青铜腰带",StdItems!B2:T9985,12,FALSE)
+VLOOKUP("紫绸靴",StdItems!B2:T9985,12,FALSE)</f>
        <v>5</v>
      </c>
      <c r="E4" s="51">
        <f>VLOOKUP("黄金头盔",StdItems!B2:T9985,13,FALSE)
+VLOOKUP("幽灵战衣(男)",StdItems!B2:T9985,13,FALSE)
+VLOOKUP("三眼手镯",StdItems!B2:T9985,13,FALSE)*2
+VLOOKUP("泰坦戒指",StdItems!B2:T9985,13,FALSE)*2
+VLOOKUP("青铜腰带",StdItems!B2:T9985,13,FALSE)
+VLOOKUP("紫绸靴",StdItems!B2:T9985,13,FALSE)</f>
        <v>7</v>
      </c>
      <c r="F4" s="52"/>
      <c r="G4" s="52"/>
      <c r="H4" s="53"/>
      <c r="I4" s="53"/>
      <c r="J4" s="54">
        <f>VLOOKUP("黄金头盔",StdItems!B2:T9985,18,FALSE)
+VLOOKUP("灵魂项链",StdItems!B2:T9985,18,FALSE)
+VLOOKUP("幽灵战衣(男)",StdItems!B2:T9985,18,FALSE)
+VLOOKUP("三眼手镯",StdItems!B2:T9985,18,FALSE)*2
+VLOOKUP("泰坦戒指",StdItems!B2:T9985,18,FALSE)*2
+VLOOKUP("青铜腰带",StdItems!B2:T9985,18,FALSE)
+VLOOKUP("紫绸靴",StdItems!B2:T9985,18,FALSE)
+VLOOKUP("龙纹剑",StdItems!B2:T9985,18,FALSE)</f>
        <v>11</v>
      </c>
      <c r="K4" s="54">
        <f>VLOOKUP("黄金头盔",StdItems!B2:T9985,19,FALSE)
+VLOOKUP("灵魂项链",StdItems!B2:T9985,19,FALSE)
+VLOOKUP("幽灵战衣(男)",StdItems!B2:T9985,19,FALSE)
+VLOOKUP("三眼手镯",StdItems!B2:T9985,19,FALSE)*2
+VLOOKUP("泰坦戒指",StdItems!B2:T9985,19,FALSE)*2
+VLOOKUP("青铜腰带",StdItems!B2:T9985,19,FALSE)
+VLOOKUP("紫绸靴",StdItems!B2:T9985,19,FALSE)
+VLOOKUP("龙纹剑",StdItems!B2:T9985,19,FALSE)</f>
        <v>34</v>
      </c>
      <c r="L4" s="55" t="s">
        <v>2357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2358</v>
      </c>
      <c r="B6" s="50">
        <f>VLOOKUP("圣战头盔",StdItems!B2:T9985,10,FALSE)
+VLOOKUP("荣耀勋章",StdItems!B2:T9985,10,FALSE)
+VLOOKUP("天魔神甲",StdItems!B2:T9985,10,FALSE)
+VLOOKUP("圣战手镯",StdItems!B2:T9985,10,FALSE)*2
+VLOOKUP("圣战戒指",StdItems!B2:T9985,10,FALSE)*2
+VLOOKUP("钢铁腰带",StdItems!B2:T9985,10,FALSE)
+VLOOKUP("避魂靴",StdItems!B2:T9985,10,FALSE)</f>
        <v>10</v>
      </c>
      <c r="C6" s="50">
        <f>VLOOKUP("圣战头盔",StdItems!B2:T9985,11,FALSE)
+VLOOKUP("荣耀勋章",StdItems!B2:T9985,11,FALSE)
+VLOOKUP("天魔神甲",StdItems!B2:T9985,11,FALSE)
+VLOOKUP("圣战手镯",StdItems!B2:T9985,11,FALSE)*2
+VLOOKUP("圣战戒指",StdItems!B2:T9985,11,FALSE)*2
+VLOOKUP("钢铁腰带",StdItems!B2:T9985,11,FALSE)
+VLOOKUP("避魂靴",StdItems!B2:T9985,11,FALSE)</f>
        <v>26</v>
      </c>
      <c r="D6" s="51">
        <f>VLOOKUP("圣战头盔",StdItems!B2:T9985,12,FALSE)
+VLOOKUP("荣耀勋章",StdItems!B2:T9985,12,FALSE)
+VLOOKUP("天魔神甲",StdItems!B2:T9985,12,FALSE)
+VLOOKUP("圣战手镯",StdItems!B2:T9985,12,FALSE)*2
+VLOOKUP("圣战戒指",StdItems!B2:T9985,12,FALSE)*2
+VLOOKUP("钢铁腰带",StdItems!B2:T9985,12,FALSE)
+VLOOKUP("避魂靴",StdItems!B2:T9985,12,FALSE)</f>
        <v>6</v>
      </c>
      <c r="E6" s="51">
        <f>VLOOKUP("圣战头盔",StdItems!B2:T9985,13,FALSE)
+VLOOKUP("荣耀勋章",StdItems!B2:T9985,13,FALSE)
+VLOOKUP("天魔神甲",StdItems!B2:T9985,13,FALSE)
+VLOOKUP("圣战手镯",StdItems!B2:T9985,13,FALSE)*2
+VLOOKUP("圣战戒指",StdItems!B2:T9985,13,FALSE)*2
+VLOOKUP("钢铁腰带",StdItems!B2:T9985,13,FALSE)
+VLOOKUP("避魂靴",StdItems!B2:T9985,13,FALSE)</f>
        <v>14</v>
      </c>
      <c r="F6" s="52">
        <f>VLOOKUP("圣战头盔",StdItems!B2:T9985,14,FALSE)
+VLOOKUP("圣战项链",StdItems!B2:T9985,14,FALSE)
+VLOOKUP("荣耀勋章",StdItems!B2:T9985,14,FALSE)
+VLOOKUP("天魔神甲",StdItems!B2:T9985,14,FALSE)
+VLOOKUP("圣战手镯",StdItems!B2:T9985,14,FALSE)*2
+VLOOKUP("圣战戒指",StdItems!B2:T9985,14,FALSE)*2
+VLOOKUP("钢铁腰带",StdItems!B2:T9985,14,FALSE)
+VLOOKUP("避魂靴",StdItems!B2:T9985,14,FALSE)
+VLOOKUP("屠龙",StdItems!B2:T9985,14,FALSE)</f>
        <v>13</v>
      </c>
      <c r="G6" s="52">
        <f>VLOOKUP("圣战头盔",StdItems!B2:T9985,15,FALSE)
+VLOOKUP("圣战项链",StdItems!B2:T9985,15,FALSE)
+VLOOKUP("荣耀勋章",StdItems!B2:T9985,15,FALSE)
+VLOOKUP("天魔神甲",StdItems!B2:T9985,15,FALSE)
+VLOOKUP("圣战手镯",StdItems!B2:T9985,15,FALSE)*2
+VLOOKUP("圣战戒指",StdItems!B2:T9985,15,FALSE)*2
+VLOOKUP("钢铁腰带",StdItems!B2:T9985,15,FALSE)
+VLOOKUP("避魂靴",StdItems!B2:T9985,15,FALSE)
+VLOOKUP("屠龙",StdItems!B2:T9985,15,FALSE)</f>
        <v>64</v>
      </c>
      <c r="H6" s="53"/>
      <c r="I6" s="53"/>
      <c r="J6" s="54"/>
      <c r="K6" s="54"/>
      <c r="L6" s="55" t="s">
        <v>2359</v>
      </c>
    </row>
    <row r="7" spans="1:12" s="6" customFormat="1">
      <c r="A7" s="49" t="s">
        <v>2360</v>
      </c>
      <c r="B7" s="50">
        <f>VLOOKUP("法神头盔",StdItems!B2:T9985,10,FALSE)
+VLOOKUP("荣耀勋章",StdItems!B2:T9985,10,FALSE)
+VLOOKUP("法神披风",StdItems!B2:T9985,10,FALSE)
+VLOOKUP("法神手镯",StdItems!B2:T9985,10,FALSE)*2
+VLOOKUP("法神戒指",StdItems!B2:T9985,10,FALSE)*2
+VLOOKUP("钢铁腰带",StdItems!B2:T9985,10,FALSE)
+VLOOKUP("避魂靴",StdItems!B2:T9985,10,FALSE)</f>
        <v>9</v>
      </c>
      <c r="C7" s="50">
        <f>VLOOKUP("法神头盔",StdItems!B2:T9985,11,FALSE)
+VLOOKUP("荣耀勋章",StdItems!B2:T9985,11,FALSE)
+VLOOKUP("法神披风",StdItems!B2:T9985,11,FALSE)
+VLOOKUP("法神手镯",StdItems!B2:T9985,11,FALSE)*2
+VLOOKUP("法神戒指",StdItems!B2:T9985,11,FALSE)*2
+VLOOKUP("钢铁腰带",StdItems!B2:T9985,11,FALSE)
+VLOOKUP("避魂靴",StdItems!B2:T9985,11,FALSE)</f>
        <v>22</v>
      </c>
      <c r="D7" s="51">
        <f>VLOOKUP("法神头盔",StdItems!B2:T9985,12,FALSE)
+VLOOKUP("荣耀勋章",StdItems!B2:T9985,12,FALSE)
+VLOOKUP("法神披风",StdItems!B2:T9985,12,FALSE)
+VLOOKUP("法神手镯",StdItems!B2:T9985,12,FALSE)*2
+VLOOKUP("法神戒指",StdItems!B2:T9985,12,FALSE)*2
+VLOOKUP("钢铁腰带",StdItems!B2:T9985,12,FALSE)
+VLOOKUP("避魂靴",StdItems!B2:T9985,12,FALSE)</f>
        <v>5</v>
      </c>
      <c r="E7" s="51">
        <f>VLOOKUP("法神头盔",StdItems!B2:T9985,13,FALSE)
+VLOOKUP("荣耀勋章",StdItems!B2:T9985,13,FALSE)
+VLOOKUP("法神披风",StdItems!B2:T9985,13,FALSE)
+VLOOKUP("法神手镯",StdItems!B2:T9985,13,FALSE)*2
+VLOOKUP("法神戒指",StdItems!B2:T9985,13,FALSE)*2
+VLOOKUP("钢铁腰带",StdItems!B2:T9985,13,FALSE)
+VLOOKUP("避魂靴",StdItems!B2:T9985,13,FALSE)</f>
        <v>12</v>
      </c>
      <c r="F7" s="52"/>
      <c r="G7" s="52"/>
      <c r="H7" s="53">
        <f>VLOOKUP("法神头盔",StdItems!B2:T9985,16,FALSE)
+VLOOKUP("法神项链",StdItems!B2:T9985,16,FALSE)
+VLOOKUP("荣耀勋章",StdItems!B2:T9985,16,FALSE)
+VLOOKUP("法神披风",StdItems!B2:T9985,16,FALSE)
+VLOOKUP("法神手镯",StdItems!B2:T9985,16,FALSE)*2
+VLOOKUP("法神戒指",StdItems!B2:T9985,16,FALSE)*2
+VLOOKUP("钢铁腰带",StdItems!B2:T9985,16,FALSE)
+VLOOKUP("避魂靴",StdItems!B2:T9985,16,FALSE)
+VLOOKUP("嗜魂法杖",StdItems!B2:T9985,16,FALSE)</f>
        <v>7</v>
      </c>
      <c r="I7" s="53">
        <f>VLOOKUP("法神头盔",StdItems!B2:T9985,17,FALSE)
+VLOOKUP("法神项链",StdItems!B2:T9985,17,FALSE)
+VLOOKUP("荣耀勋章",StdItems!B2:T9985,17,FALSE)
+VLOOKUP("法神披风",StdItems!B2:T9985,17,FALSE)
+VLOOKUP("法神手镯",StdItems!B2:T9985,17,FALSE)*2
+VLOOKUP("法神戒指",StdItems!B2:T9985,17,FALSE)*2
+VLOOKUP("钢铁腰带",StdItems!B2:T9985,17,FALSE)
+VLOOKUP("避魂靴",StdItems!B2:T9985,17,FALSE)
+VLOOKUP("嗜魂法杖",StdItems!B2:T9985,17,FALSE)</f>
        <v>42</v>
      </c>
      <c r="J7" s="54"/>
      <c r="K7" s="54"/>
      <c r="L7" s="55" t="s">
        <v>2361</v>
      </c>
    </row>
    <row r="8" spans="1:12" s="6" customFormat="1">
      <c r="A8" s="49" t="s">
        <v>2124</v>
      </c>
      <c r="B8" s="50">
        <f>VLOOKUP("天尊头盔",StdItems!B2:T9985,10,FALSE)
+VLOOKUP("荣耀勋章",StdItems!B2:T9985,10,FALSE)
+VLOOKUP("天尊道袍",StdItems!B2:T9985,10,FALSE)
+VLOOKUP("天尊手镯",StdItems!B2:T9985,10,FALSE)*2
+VLOOKUP("天尊戒指",StdItems!B2:T9985,10,FALSE)*2
+VLOOKUP("钢铁腰带",StdItems!B2:T9985,10,FALSE)
+VLOOKUP("避魂靴",StdItems!B2:T9985,10,FALSE)</f>
        <v>11</v>
      </c>
      <c r="C8" s="50">
        <f>VLOOKUP("天尊头盔",StdItems!B2:T9985,11,FALSE)
+VLOOKUP("荣耀勋章",StdItems!B2:T9985,11,FALSE)
+VLOOKUP("天尊道袍",StdItems!B2:T9985,11,FALSE)
+VLOOKUP("天尊手镯",StdItems!B2:T9985,11,FALSE)*2
+VLOOKUP("天尊戒指",StdItems!B2:T9985,11,FALSE)*2
+VLOOKUP("钢铁腰带",StdItems!B2:T9985,11,FALSE)
+VLOOKUP("避魂靴",StdItems!B2:T9985,11,FALSE)</f>
        <v>24</v>
      </c>
      <c r="D8" s="51">
        <f>VLOOKUP("天尊头盔",StdItems!B2:T9985,12,FALSE)
+VLOOKUP("荣耀勋章",StdItems!B2:T9985,12,FALSE)
+VLOOKUP("天尊道袍",StdItems!B2:T9985,12,FALSE)
+VLOOKUP("天尊手镯",StdItems!B2:T9985,12,FALSE)*2
+VLOOKUP("天尊戒指",StdItems!B2:T9985,12,FALSE)*2
+VLOOKUP("钢铁腰带",StdItems!B2:T9985,12,FALSE)
+VLOOKUP("避魂靴",StdItems!B2:T9985,12,FALSE)</f>
        <v>5</v>
      </c>
      <c r="E8" s="51">
        <f>VLOOKUP("天尊头盔",StdItems!B2:T9985,13,FALSE)
+VLOOKUP("荣耀勋章",StdItems!B2:T9985,13,FALSE)
+VLOOKUP("天尊道袍",StdItems!B2:T9985,13,FALSE)
+VLOOKUP("天尊手镯",StdItems!B2:T9985,13,FALSE)*2
+VLOOKUP("天尊戒指",StdItems!B2:T9985,13,FALSE)*2
+VLOOKUP("钢铁腰带",StdItems!B2:T9985,13,FALSE)
+VLOOKUP("避魂靴",StdItems!B2:T9985,13,FALSE)</f>
        <v>12</v>
      </c>
      <c r="F8" s="52"/>
      <c r="G8" s="52"/>
      <c r="H8" s="53"/>
      <c r="I8" s="53"/>
      <c r="J8" s="54">
        <f>VLOOKUP("天尊头盔",StdItems!B2:T9985,18,FALSE)
+VLOOKUP("天尊项链",StdItems!B2:T9985,18,FALSE)
+VLOOKUP("荣耀勋章",StdItems!B2:T9985,18,FALSE)
+VLOOKUP("天尊道袍",StdItems!B2:T9985,18,FALSE)
+VLOOKUP("天尊手镯",StdItems!B2:T9985,18,FALSE)*2
+VLOOKUP("天尊戒指",StdItems!B2:T9985,18,FALSE)*2
+VLOOKUP("钢铁腰带",StdItems!B2:T9985,18,FALSE)
+VLOOKUP("避魂靴",StdItems!B2:T9985,18,FALSE)
+VLOOKUP("乾坤扇",StdItems!B2:T9985,18,FALSE)</f>
        <v>16</v>
      </c>
      <c r="K8" s="54">
        <f>VLOOKUP("天尊头盔",StdItems!B2:T9985,19,FALSE)
+VLOOKUP("天尊项链",StdItems!B2:T9985,19,FALSE)
+VLOOKUP("荣耀勋章",StdItems!B2:T9985,19,FALSE)
+VLOOKUP("天尊道袍",StdItems!B2:T9985,19,FALSE)
+VLOOKUP("天尊手镯",StdItems!B2:T9985,19,FALSE)*2
+VLOOKUP("天尊戒指",StdItems!B2:T9985,19,FALSE)*2
+VLOOKUP("钢铁腰带",StdItems!B2:T9985,19,FALSE)
+VLOOKUP("避魂靴",StdItems!B2:T9985,19,FALSE)
+VLOOKUP("乾坤扇",StdItems!B2:T9985,19,FALSE)</f>
        <v>45</v>
      </c>
      <c r="L8" s="55" t="s">
        <v>2362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2363</v>
      </c>
      <c r="B10" s="50">
        <f>VLOOKUP("雷霆战盔",StdItems!B2:T9985,10,FALSE)
+VLOOKUP("雷霆勋章",StdItems!B2:T9985,10,FALSE)
+VLOOKUP("雷霆战甲(男)",StdItems!B2:T9985,10,FALSE)
+VLOOKUP("雷霆护腕",StdItems!B2:T9985,10,FALSE)*2
+VLOOKUP("雷霆战戒",StdItems!B2:T9985,10,FALSE)*2
+VLOOKUP("雷霆腰带",StdItems!B2:T9985,10,FALSE)
+VLOOKUP("雷霆战靴",StdItems!B2:T9985,10,FALSE)</f>
        <v>12</v>
      </c>
      <c r="C10" s="50">
        <f>VLOOKUP("雷霆战盔",StdItems!B2:T9985,11,FALSE)
+VLOOKUP("雷霆勋章",StdItems!B2:T9985,11,FALSE)
+VLOOKUP("雷霆战甲(男)",StdItems!B2:T9985,11,FALSE)
+VLOOKUP("雷霆护腕",StdItems!B2:T9985,11,FALSE)*2
+VLOOKUP("雷霆战戒",StdItems!B2:T9985,11,FALSE)*2
+VLOOKUP("雷霆腰带",StdItems!B2:T9985,11,FALSE)
+VLOOKUP("雷霆战靴",StdItems!B2:T9985,11,FALSE)</f>
        <v>30</v>
      </c>
      <c r="D10" s="51">
        <f>VLOOKUP("雷霆战盔",StdItems!B2:T9985,12,FALSE)
+VLOOKUP("雷霆勋章",StdItems!B2:T9985,12,FALSE)
+VLOOKUP("雷霆战甲(男)",StdItems!B2:T9985,12,FALSE)
+VLOOKUP("雷霆护腕",StdItems!B2:T9985,12,FALSE)*2
+VLOOKUP("雷霆战戒",StdItems!B2:T9985,12,FALSE)*2
+VLOOKUP("雷霆腰带",StdItems!B2:T9985,12,FALSE)
+VLOOKUP("雷霆战靴",StdItems!B2:T9985,12,FALSE)</f>
        <v>8</v>
      </c>
      <c r="E10" s="51">
        <f>VLOOKUP("雷霆战盔",StdItems!B2:T9985,13,FALSE)
+VLOOKUP("雷霆勋章",StdItems!B2:T9985,13,FALSE)
+VLOOKUP("雷霆战甲(男)",StdItems!B2:T9985,13,FALSE)
+VLOOKUP("雷霆护腕",StdItems!B2:T9985,13,FALSE)*2
+VLOOKUP("雷霆战戒",StdItems!B2:T9985,13,FALSE)*2
+VLOOKUP("雷霆腰带",StdItems!B2:T9985,13,FALSE)
+VLOOKUP("雷霆战靴",StdItems!B2:T9985,13,FALSE)</f>
        <v>19</v>
      </c>
      <c r="F10" s="52">
        <f>VLOOKUP("雷霆战盔",StdItems!B2:T9985,14,FALSE)
+VLOOKUP("雷霆项链",StdItems!B2:T9985,14,FALSE)
+VLOOKUP("雷霆勋章",StdItems!B2:T9985,14,FALSE)
+VLOOKUP("雷霆战甲(男)",StdItems!B2:T9985,14,FALSE)
+VLOOKUP("雷霆护腕",StdItems!B2:T9985,14,FALSE)*2
+VLOOKUP("雷霆战戒",StdItems!B2:T9985,14,FALSE)*2
+VLOOKUP("雷霆腰带",StdItems!B2:T9985,14,FALSE)
+VLOOKUP("雷霆战靴",StdItems!B2:T9985,14,FALSE)
+VLOOKUP("开天",StdItems!B2:T9985,14,FALSE)</f>
        <v>15</v>
      </c>
      <c r="G10" s="52">
        <f>VLOOKUP("雷霆战盔",StdItems!B2:T9985,15,FALSE)
+VLOOKUP("雷霆项链",StdItems!B2:T9985,15,FALSE)
+VLOOKUP("雷霆勋章",StdItems!B2:T9985,15,FALSE)
+VLOOKUP("雷霆战甲(男)",StdItems!B2:T9985,15,FALSE)
+VLOOKUP("雷霆护腕",StdItems!B2:T9985,15,FALSE)*2
+VLOOKUP("雷霆战戒",StdItems!B2:T9985,15,FALSE)*2
+VLOOKUP("雷霆腰带",StdItems!B2:T9985,15,FALSE)
+VLOOKUP("雷霆战靴",StdItems!B2:T9985,15,FALSE)
+VLOOKUP("开天",StdItems!B2:T9985,15,FALSE)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2364</v>
      </c>
      <c r="B11" s="50">
        <f>VLOOKUP("烈焰魔盔",StdItems!B2:T9985,10,FALSE)
+VLOOKUP("烈焰勋章",StdItems!B2:T9985,10,FALSE)
+VLOOKUP("烈焰魔衣(男)",StdItems!B2:T9985,10,FALSE)
+VLOOKUP("烈焰护腕",StdItems!B2:T9985,10,FALSE)*2
+VLOOKUP("烈焰魔戒",StdItems!B2:T9985,10,FALSE)*2
+VLOOKUP("烈焰腰带",StdItems!B2:T9985,10,FALSE)
+VLOOKUP("烈焰魔靴",StdItems!B2:T9985,10,FALSE)</f>
        <v>12</v>
      </c>
      <c r="C11" s="50">
        <f>VLOOKUP("烈焰魔盔",StdItems!B2:T9985,11,FALSE)
+VLOOKUP("烈焰勋章",StdItems!B2:T9985,11,FALSE)
+VLOOKUP("烈焰魔衣(男)",StdItems!B2:T9985,11,FALSE)
+VLOOKUP("烈焰护腕",StdItems!B2:T9985,11,FALSE)*2
+VLOOKUP("烈焰魔戒",StdItems!B2:T9985,11,FALSE)*2
+VLOOKUP("烈焰腰带",StdItems!B2:T9985,11,FALSE)
+VLOOKUP("烈焰魔靴",StdItems!B2:T9985,11,FALSE)</f>
        <v>27</v>
      </c>
      <c r="D11" s="51">
        <f>VLOOKUP("烈焰魔盔",StdItems!B2:T9985,12,FALSE)
+VLOOKUP("烈焰勋章",StdItems!B2:T9985,12,FALSE)
+VLOOKUP("烈焰魔衣(男)",StdItems!B2:T9985,12,FALSE)
+VLOOKUP("烈焰护腕",StdItems!B2:T9985,12,FALSE)*2
+VLOOKUP("烈焰魔戒",StdItems!B2:T9985,12,FALSE)*2
+VLOOKUP("烈焰腰带",StdItems!B2:T9985,12,FALSE)
+VLOOKUP("烈焰魔靴",StdItems!B2:T9985,12,FALSE)</f>
        <v>7</v>
      </c>
      <c r="E11" s="51">
        <f>VLOOKUP("烈焰魔盔",StdItems!B2:T9985,13,FALSE)
+VLOOKUP("烈焰勋章",StdItems!B2:T9985,13,FALSE)
+VLOOKUP("烈焰魔衣(男)",StdItems!B2:T9985,13,FALSE)
+VLOOKUP("烈焰护腕",StdItems!B2:T9985,13,FALSE)*2
+VLOOKUP("烈焰魔戒",StdItems!B2:T9985,13,FALSE)*2
+VLOOKUP("烈焰腰带",StdItems!B2:T9985,13,FALSE)
+VLOOKUP("烈焰魔靴",StdItems!B2:T9985,13,FALSE)</f>
        <v>15</v>
      </c>
      <c r="F11" s="52"/>
      <c r="G11" s="52"/>
      <c r="H11" s="53">
        <f>VLOOKUP("烈焰魔盔",StdItems!B2:T9985,16,FALSE)
+VLOOKUP("烈焰项链",StdItems!B2:T9985,16,FALSE)
+VLOOKUP("烈焰勋章",StdItems!B2:T9985,16,FALSE)
+VLOOKUP("烈焰魔衣(男)",StdItems!B2:T9985,16,FALSE)
+VLOOKUP("烈焰护腕",StdItems!B2:T9985,16,FALSE)*2
+VLOOKUP("烈焰魔戒",StdItems!B2:T9985,16,FALSE)*2
+VLOOKUP("烈焰腰带",StdItems!B2:T9985,16,FALSE)
+VLOOKUP("烈焰魔靴",StdItems!B2:T9985,16,FALSE)
+VLOOKUP("镇天",StdItems!B2:T9985,16,FALSE)</f>
        <v>18</v>
      </c>
      <c r="I11" s="53">
        <f>VLOOKUP("烈焰魔盔",StdItems!B2:T9985,17,FALSE)
+VLOOKUP("烈焰项链",StdItems!B2:T9985,17,FALSE)
+VLOOKUP("烈焰勋章",StdItems!B2:T9985,17,FALSE)
+VLOOKUP("烈焰魔衣(男)",StdItems!B2:T9985,17,FALSE)
+VLOOKUP("烈焰护腕",StdItems!B2:T9985,17,FALSE)*2
+VLOOKUP("烈焰魔戒",StdItems!B2:T9985,17,FALSE)*2
+VLOOKUP("烈焰腰带",StdItems!B2:T9985,17,FALSE)
+VLOOKUP("烈焰魔靴",StdItems!B2:T9985,17,FALSE)
+VLOOKUP("镇天",StdItems!B2:T9985,17,FALSE)</f>
        <v>52</v>
      </c>
      <c r="J11" s="54"/>
      <c r="K11" s="54"/>
      <c r="L11" s="55"/>
    </row>
    <row r="12" spans="1:12" s="6" customFormat="1">
      <c r="A12" s="49" t="s">
        <v>2365</v>
      </c>
      <c r="B12" s="50">
        <f>VLOOKUP("光芒道盔",StdItems!B2:T9985,10,FALSE)
+VLOOKUP("光芒勋章",StdItems!B2:T9985,10,FALSE)
+VLOOKUP("光芒道袍(男)",StdItems!B2:T9985,10,FALSE)
+VLOOKUP("光芒护腕",StdItems!B2:T9985,10,FALSE)*2
+VLOOKUP("光芒道戒",StdItems!B2:T9985,10,FALSE)*2
+VLOOKUP("光芒腰带",StdItems!B2:T9985,10,FALSE)
+VLOOKUP("光芒道靴",StdItems!B2:T9985,10,FALSE)</f>
        <v>14</v>
      </c>
      <c r="C12" s="50">
        <f>VLOOKUP("光芒道盔",StdItems!B2:T9985,11,FALSE)
+VLOOKUP("光芒勋章",StdItems!B2:T9985,11,FALSE)
+VLOOKUP("光芒道袍(男)",StdItems!B2:T9985,11,FALSE)
+VLOOKUP("光芒护腕",StdItems!B2:T9985,11,FALSE)*2
+VLOOKUP("光芒道戒",StdItems!B2:T9985,11,FALSE)*2
+VLOOKUP("光芒腰带",StdItems!B2:T9985,11,FALSE)
+VLOOKUP("光芒道靴",StdItems!B2:T9985,11,FALSE)</f>
        <v>35</v>
      </c>
      <c r="D12" s="51">
        <f>VLOOKUP("光芒道盔",StdItems!B2:T9985,12,FALSE)
+VLOOKUP("光芒勋章",StdItems!B2:T9985,12,FALSE)
+VLOOKUP("光芒道袍(男)",StdItems!B2:T9985,12,FALSE)
+VLOOKUP("光芒护腕",StdItems!B2:T9985,12,FALSE)*2
+VLOOKUP("光芒道戒",StdItems!B2:T9985,12,FALSE)*2
+VLOOKUP("光芒腰带",StdItems!B2:T9985,12,FALSE)
+VLOOKUP("光芒道靴",StdItems!B2:T9985,12,FALSE)</f>
        <v>7</v>
      </c>
      <c r="E12" s="51">
        <f>VLOOKUP("光芒道盔",StdItems!B2:T9985,13,FALSE)
+VLOOKUP("光芒勋章",StdItems!B2:T9985,13,FALSE)
+VLOOKUP("光芒道袍(男)",StdItems!B2:T9985,13,FALSE)
+VLOOKUP("光芒护腕",StdItems!B2:T9985,13,FALSE)*2
+VLOOKUP("光芒道戒",StdItems!B2:T9985,13,FALSE)*2
+VLOOKUP("光芒腰带",StdItems!B2:T9985,13,FALSE)
+VLOOKUP("光芒道靴",StdItems!B2:T9985,13,FALSE)</f>
        <v>15</v>
      </c>
      <c r="F12" s="52"/>
      <c r="G12" s="52"/>
      <c r="H12" s="53"/>
      <c r="I12" s="53"/>
      <c r="J12" s="54">
        <f>VLOOKUP("光芒道盔",StdItems!B2:T9985,18,FALSE)
+VLOOKUP("光芒项链",StdItems!B2:T9985,18,FALSE)
+VLOOKUP("光芒勋章",StdItems!B2:T9985,18,FALSE)
+VLOOKUP("光芒道袍(男)",StdItems!B2:T9985,18,FALSE)
+VLOOKUP("光芒护腕",StdItems!B2:T9985,18,FALSE)*2
+VLOOKUP("光芒道戒",StdItems!B2:T9985,18,FALSE)*2
+VLOOKUP("光芒腰带",StdItems!B2:T9985,18,FALSE)
+VLOOKUP("光芒道靴",StdItems!B2:T9985,18,FALSE)
+VLOOKUP("玄天",StdItems!B2:T9985,18,FALSE)</f>
        <v>19</v>
      </c>
      <c r="K12" s="54">
        <f>VLOOKUP("光芒道盔",StdItems!B2:T9985,19,FALSE)
+VLOOKUP("光芒项链",StdItems!B2:T9985,19,FALSE)
+VLOOKUP("光芒勋章",StdItems!B2:T9985,19,FALSE)
+VLOOKUP("光芒道袍(男)",StdItems!B2:T9985,19,FALSE)
+VLOOKUP("光芒护腕",StdItems!B2:T9985,19,FALSE)*2
+VLOOKUP("光芒道戒",StdItems!B2:T9985,19,FALSE)*2
+VLOOKUP("光芒腰带",StdItems!B2:T9985,19,FALSE)
+VLOOKUP("光芒道靴",StdItems!B2:T9985,19,FALSE)
+VLOOKUP("玄天",StdItems!B2:T9985,19,FALSE)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2366</v>
      </c>
      <c r="B14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4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4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4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4" s="52">
        <f>VLOOKUP("英雄圣盔",StdItems!B2:T9985,14,FALSE)
+VLOOKUP("英雄圣链",StdItems!B2:T9985,14,FALSE)
+VLOOKUP("英雄圣章",StdItems!B2:T9985,14,FALSE)
+VLOOKUP("英雄圣衣(男)",StdItems!B2:T9985,14,FALSE)
+VLOOKUP("英雄圣镯",StdItems!B2:T9985,14,FALSE)*2
+VLOOKUP("英雄圣戒",StdItems!B2:T9985,14,FALSE)*2
+VLOOKUP("英雄圣带",StdItems!B2:T9985,14,FALSE)
+VLOOKUP("英雄圣靴",StdItems!B2:T9985,14,FALSE)
+VLOOKUP("英雄权杖",StdItems!B2:T9985,14,FALSE)</f>
        <v>27</v>
      </c>
      <c r="G14" s="52">
        <f>VLOOKUP("英雄圣盔",StdItems!B2:T9985,15,FALSE)
+VLOOKUP("英雄圣链",StdItems!B2:T9985,15,FALSE)
+VLOOKUP("英雄圣章",StdItems!B2:T9985,15,FALSE)
+VLOOKUP("英雄圣衣(男)",StdItems!B2:T9985,15,FALSE)
+VLOOKUP("英雄圣镯",StdItems!B2:T9985,15,FALSE)*2
+VLOOKUP("英雄圣戒",StdItems!B2:T9985,15,FALSE)*2
+VLOOKUP("英雄圣带",StdItems!B2:T9985,15,FALSE)
+VLOOKUP("英雄圣靴",StdItems!B2:T9985,15,FALSE)
+VLOOKUP("英雄权杖",StdItems!B2:T9985,15,FALSE)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2367</v>
      </c>
      <c r="B15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5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5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5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5" s="52"/>
      <c r="G15" s="52"/>
      <c r="H15" s="53">
        <f>VLOOKUP("英雄圣盔",StdItems!B2:T9985,16,FALSE)
+VLOOKUP("英雄圣链",StdItems!B2:T9985,16,FALSE)
+VLOOKUP("英雄圣章",StdItems!B2:T9985,16,FALSE)
+VLOOKUP("英雄圣衣(男)",StdItems!B2:T9985,16,FALSE)
+VLOOKUP("英雄圣镯",StdItems!B2:T9985,16,FALSE)*2
+VLOOKUP("英雄圣戒",StdItems!B2:T9985,16,FALSE)*2
+VLOOKUP("英雄圣带",StdItems!B2:T9985,16,FALSE)
+VLOOKUP("英雄圣靴",StdItems!B2:T9985,16,FALSE)
+VLOOKUP("英雄权杖",StdItems!B2:T9985,16,FALSE)</f>
        <v>31</v>
      </c>
      <c r="I15" s="53">
        <f>VLOOKUP("英雄圣盔",StdItems!B2:T9985,17,FALSE)
+VLOOKUP("英雄圣链",StdItems!B2:T9985,17,FALSE)
+VLOOKUP("英雄圣章",StdItems!B2:T9985,17,FALSE)
+VLOOKUP("英雄圣衣(男)",StdItems!B2:T9985,17,FALSE)
+VLOOKUP("英雄圣镯",StdItems!B2:T9985,17,FALSE)*2
+VLOOKUP("英雄圣戒",StdItems!B2:T9985,17,FALSE)*2
+VLOOKUP("英雄圣带",StdItems!B2:T9985,17,FALSE)
+VLOOKUP("英雄圣靴",StdItems!B2:T9985,17,FALSE)
+VLOOKUP("英雄权杖",StdItems!B2:T9985,17,FALSE)</f>
        <v>94</v>
      </c>
      <c r="J15" s="54"/>
      <c r="K15" s="54"/>
      <c r="L15" s="55"/>
    </row>
    <row r="16" spans="1:12" s="6" customFormat="1">
      <c r="A16" s="49" t="s">
        <v>2368</v>
      </c>
      <c r="B16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6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6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6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6" s="52"/>
      <c r="G16" s="52"/>
      <c r="H16" s="53"/>
      <c r="I16" s="53"/>
      <c r="J16" s="54">
        <f>VLOOKUP("英雄圣盔",StdItems!B2:T9985,18,FALSE)
+VLOOKUP("英雄圣链",StdItems!B2:T9985,18,FALSE)
+VLOOKUP("英雄圣章",StdItems!B2:T9985,18,FALSE)
+VLOOKUP("英雄圣衣(男)",StdItems!B2:T9985,18,FALSE)
+VLOOKUP("英雄圣镯",StdItems!B2:T9985,18,FALSE)*2
+VLOOKUP("英雄圣戒",StdItems!B2:T9985,18,FALSE)*2
+VLOOKUP("英雄圣带",StdItems!B2:T9985,18,FALSE)
+VLOOKUP("英雄圣靴",StdItems!B2:T9985,18,FALSE)
+VLOOKUP("英雄权杖",StdItems!B2:T9985,18,FALSE)</f>
        <v>31</v>
      </c>
      <c r="K16" s="54">
        <f>VLOOKUP("英雄圣盔",StdItems!B2:T9985,19,FALSE)
+VLOOKUP("英雄圣链",StdItems!B2:T9985,19,FALSE)
+VLOOKUP("英雄圣章",StdItems!B2:T9985,19,FALSE)
+VLOOKUP("英雄圣衣(男)",StdItems!B2:T9985,19,FALSE)
+VLOOKUP("英雄圣镯",StdItems!B2:T9985,19,FALSE)*2
+VLOOKUP("英雄圣戒",StdItems!B2:T9985,19,FALSE)*2
+VLOOKUP("英雄圣带",StdItems!B2:T9985,19,FALSE)
+VLOOKUP("英雄圣靴",StdItems!B2:T9985,19,FALSE)
+VLOOKUP("英雄权杖",StdItems!B2:T9985,19,FALSE)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2369</v>
      </c>
      <c r="B18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8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8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8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8" s="52">
        <f>VLOOKUP("幽冥魂盔",StdItems!B6:T9985,14,FALSE)
+VLOOKUP("幽冥魂链",StdItems!B6:T9985,14,FALSE)
+VLOOKUP("幽冥魂章",StdItems!B6:T9985,14,FALSE)
+VLOOKUP("幽冥魂衣(男)",StdItems!B6:T9985,14,FALSE)
+VLOOKUP("幽冥魂镯",StdItems!B6:T9985,14,FALSE)*2
+VLOOKUP("幽冥魂戒",StdItems!B6:T9985,14,FALSE)*2
+VLOOKUP("幽冥魂带",StdItems!B6:T9985,14,FALSE)
+VLOOKUP("幽冥魂靴",StdItems!B6:T9985,14,FALSE)
+VLOOKUP("幽冥魂剑",StdItems!B6:T9985,14,FALSE)</f>
        <v>41</v>
      </c>
      <c r="G18" s="52">
        <f>VLOOKUP("幽冥魂盔",StdItems!B6:T9985,15,FALSE)
+VLOOKUP("幽冥魂链",StdItems!B6:T9985,15,FALSE)
+VLOOKUP("幽冥魂章",StdItems!B6:T9985,15,FALSE)
+VLOOKUP("幽冥魂衣(男)",StdItems!B6:T9985,15,FALSE)
+VLOOKUP("幽冥魂镯",StdItems!B6:T9985,15,FALSE)*2
+VLOOKUP("幽冥魂戒",StdItems!B6:T9985,15,FALSE)*2
+VLOOKUP("幽冥魂带",StdItems!B6:T9985,15,FALSE)
+VLOOKUP("幽冥魂靴",StdItems!B6:T9985,15,FALSE)
+VLOOKUP("幽冥魂剑",StdItems!B6:T9985,15,FALSE)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2370</v>
      </c>
      <c r="B19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9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9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9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9" s="52"/>
      <c r="G19" s="52"/>
      <c r="H19" s="53">
        <f>VLOOKUP("幽冥魂盔",StdItems!B6:T9985,16,FALSE)
+VLOOKUP("幽冥魂链",StdItems!B6:T9985,16,FALSE)
+VLOOKUP("幽冥魂章",StdItems!B6:T9985,16,FALSE)
+VLOOKUP("幽冥魂衣(男)",StdItems!B6:T9985,16,FALSE)
+VLOOKUP("幽冥魂镯",StdItems!B6:T9985,16,FALSE)*2
+VLOOKUP("幽冥魂戒",StdItems!B6:T9985,16,FALSE)*2
+VLOOKUP("幽冥魂带",StdItems!B6:T9985,16,FALSE)
+VLOOKUP("幽冥魂靴",StdItems!B6:T9985,16,FALSE)
+VLOOKUP("幽冥魂剑",StdItems!B6:T9985,16,FALSE)</f>
        <v>47</v>
      </c>
      <c r="I19" s="53">
        <f>VLOOKUP("幽冥魂盔",StdItems!B6:T9985,17,FALSE)
+VLOOKUP("幽冥魂链",StdItems!B6:T9985,17,FALSE)
+VLOOKUP("幽冥魂章",StdItems!B6:T9985,17,FALSE)
+VLOOKUP("幽冥魂衣(男)",StdItems!B6:T9985,17,FALSE)
+VLOOKUP("幽冥魂镯",StdItems!B6:T9985,17,FALSE)*2
+VLOOKUP("幽冥魂戒",StdItems!B6:T9985,17,FALSE)*2
+VLOOKUP("幽冥魂带",StdItems!B6:T9985,17,FALSE)
+VLOOKUP("幽冥魂靴",StdItems!B6:T9985,17,FALSE)
+VLOOKUP("幽冥魂剑",StdItems!B6:T9985,17,FALSE)</f>
        <v>135</v>
      </c>
      <c r="J19" s="54"/>
      <c r="K19" s="54"/>
      <c r="L19" s="55"/>
    </row>
    <row r="20" spans="1:12" s="6" customFormat="1">
      <c r="A20" s="49" t="s">
        <v>2371</v>
      </c>
      <c r="B20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20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20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20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20" s="52"/>
      <c r="G20" s="52"/>
      <c r="H20" s="53"/>
      <c r="I20" s="53"/>
      <c r="J20" s="54">
        <f>VLOOKUP("幽冥魂盔",StdItems!B6:T9985,18,FALSE)
+VLOOKUP("幽冥魂链",StdItems!B6:T9985,18,FALSE)
+VLOOKUP("幽冥魂章",StdItems!B6:T9985,18,FALSE)
+VLOOKUP("幽冥魂衣(男)",StdItems!B6:T9985,18,FALSE)
+VLOOKUP("幽冥魂镯",StdItems!B6:T9985,18,FALSE)*2
+VLOOKUP("幽冥魂戒",StdItems!B6:T9985,18,FALSE)*2
+VLOOKUP("幽冥魂带",StdItems!B6:T9985,18,FALSE)
+VLOOKUP("幽冥魂靴",StdItems!B6:T9985,18,FALSE)
+VLOOKUP("幽冥魂剑",StdItems!B6:T9985,18,FALSE)</f>
        <v>49</v>
      </c>
      <c r="K20" s="54">
        <f>VLOOKUP("幽冥魂盔",StdItems!B6:T9985,19,FALSE)
+VLOOKUP("幽冥魂链",StdItems!B6:T9985,19,FALSE)
+VLOOKUP("幽冥魂章",StdItems!B6:T9985,19,FALSE)
+VLOOKUP("幽冥魂衣(男)",StdItems!B6:T9985,19,FALSE)
+VLOOKUP("幽冥魂镯",StdItems!B6:T9985,19,FALSE)*2
+VLOOKUP("幽冥魂戒",StdItems!B6:T9985,19,FALSE)*2
+VLOOKUP("幽冥魂带",StdItems!B6:T9985,19,FALSE)
+VLOOKUP("幽冥魂靴",StdItems!B6:T9985,19,FALSE)
+VLOOKUP("幽冥魂剑",StdItems!B6:T9985,19,FALSE)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2372</v>
      </c>
      <c r="B22" s="50">
        <f>VLOOKUP("狂雷头盔",StdItems!B2:T9985,10,FALSE)
+VLOOKUP("狂雷勋章",StdItems!B2:T9985,10,FALSE)
+VLOOKUP("狂雷战甲(男)",StdItems!B2:T9985,10,FALSE)
+VLOOKUP("狂雷护腕",StdItems!B2:T9985,10,FALSE)*2
+VLOOKUP("狂雷战戒",StdItems!B2:T9985,10,FALSE)*2
+VLOOKUP("狂雷腰带",StdItems!B2:T9985,10,FALSE)
+VLOOKUP("狂雷战靴",StdItems!B2:T9985,10,FALSE)</f>
        <v>39</v>
      </c>
      <c r="C22" s="50">
        <f>VLOOKUP("狂雷头盔",StdItems!B2:T9985,11,FALSE)
+VLOOKUP("狂雷勋章",StdItems!B2:T9985,11,FALSE)
+VLOOKUP("狂雷战甲(男)",StdItems!B2:T9985,11,FALSE)
+VLOOKUP("狂雷护腕",StdItems!B2:T9985,11,FALSE)*2
+VLOOKUP("狂雷战戒",StdItems!B2:T9985,11,FALSE)*2
+VLOOKUP("狂雷腰带",StdItems!B2:T9985,11,FALSE)
+VLOOKUP("狂雷战靴",StdItems!B2:T9985,11,FALSE)</f>
        <v>70</v>
      </c>
      <c r="D22" s="51">
        <f>VLOOKUP("狂雷头盔",StdItems!B2:T9985,12,FALSE)
+VLOOKUP("狂雷勋章",StdItems!B2:T9985,12,FALSE)
+VLOOKUP("狂雷战甲(男)",StdItems!B2:T9985,12,FALSE)
+VLOOKUP("狂雷护腕",StdItems!B2:T9985,12,FALSE)*2
+VLOOKUP("狂雷战戒",StdItems!B2:T9985,12,FALSE)*2
+VLOOKUP("狂雷腰带",StdItems!B2:T9985,12,FALSE)
+VLOOKUP("狂雷战靴",StdItems!B2:T9985,12,FALSE)</f>
        <v>30</v>
      </c>
      <c r="E22" s="51">
        <f>VLOOKUP("狂雷头盔",StdItems!B2:T9985,13,FALSE)
+VLOOKUP("狂雷勋章",StdItems!B2:T9985,13,FALSE)
+VLOOKUP("狂雷战甲(男)",StdItems!B2:T9985,13,FALSE)
+VLOOKUP("狂雷护腕",StdItems!B2:T9985,13,FALSE)*2
+VLOOKUP("狂雷战戒",StdItems!B2:T9985,13,FALSE)*2
+VLOOKUP("狂雷腰带",StdItems!B2:T9985,13,FALSE)
+VLOOKUP("狂雷战靴",StdItems!B2:T9985,13,FALSE)</f>
        <v>60</v>
      </c>
      <c r="F22" s="52">
        <f>VLOOKUP("狂雷头盔",StdItems!B2:T9985,14,FALSE)
+VLOOKUP("狂雷项链",StdItems!B2:T9985,14,FALSE)
+VLOOKUP("狂雷勋章",StdItems!B2:T9985,14,FALSE)
+VLOOKUP("狂雷战甲(男)",StdItems!B2:T9985,14,FALSE)
+VLOOKUP("狂雷护腕",StdItems!B2:T9985,14,FALSE)*2
+VLOOKUP("狂雷战戒",StdItems!B2:T9985,14,FALSE)*2
+VLOOKUP("狂雷腰带",StdItems!B2:T9985,14,FALSE)
+VLOOKUP("狂雷战靴",StdItems!B2:T9985,14,FALSE)
+VLOOKUP("狂雷战刃",StdItems!B2:T9985,14,FALSE)</f>
        <v>57</v>
      </c>
      <c r="G22" s="52">
        <f>VLOOKUP("狂雷头盔",StdItems!B2:T9985,15,FALSE)
+VLOOKUP("狂雷项链",StdItems!B2:T9985,15,FALSE)
+VLOOKUP("狂雷勋章",StdItems!B2:T9985,15,FALSE)
+VLOOKUP("狂雷战甲(男)",StdItems!B2:T9985,15,FALSE)
+VLOOKUP("狂雷护腕",StdItems!B2:T9985,15,FALSE)*2
+VLOOKUP("狂雷战戒",StdItems!B2:T9985,15,FALSE)*2
+VLOOKUP("狂雷腰带",StdItems!B2:T9985,15,FALSE)
+VLOOKUP("狂雷战靴",StdItems!B2:T9985,15,FALSE)
+VLOOKUP("狂雷战刃",StdItems!B2:T9985,15,FALSE)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2373</v>
      </c>
      <c r="B23" s="50">
        <f>VLOOKUP("逆火头盔",StdItems!B2:T9985,10,FALSE)
+VLOOKUP("逆火勋章",StdItems!B2:T9985,10,FALSE)
+VLOOKUP("逆火魔袍(男)",StdItems!B2:T9985,10,FALSE)
+VLOOKUP("逆火护腕",StdItems!B2:T9985,10,FALSE)*2
+VLOOKUP("逆火魔戒",StdItems!B2:T9985,10,FALSE)*2
+VLOOKUP("逆火腰带",StdItems!B2:T9985,10,FALSE)
+VLOOKUP("逆火魔靴",StdItems!B2:T9985,10,FALSE)</f>
        <v>39</v>
      </c>
      <c r="C23" s="50">
        <f>VLOOKUP("逆火头盔",StdItems!B2:T9985,11,FALSE)
+VLOOKUP("逆火勋章",StdItems!B2:T9985,11,FALSE)
+VLOOKUP("逆火魔袍(男)",StdItems!B2:T9985,11,FALSE)
+VLOOKUP("逆火护腕",StdItems!B2:T9985,11,FALSE)*2
+VLOOKUP("逆火魔戒",StdItems!B2:T9985,11,FALSE)*2
+VLOOKUP("逆火腰带",StdItems!B2:T9985,11,FALSE)
+VLOOKUP("逆火魔靴",StdItems!B2:T9985,11,FALSE)</f>
        <v>70</v>
      </c>
      <c r="D23" s="51">
        <f>VLOOKUP("逆火头盔",StdItems!B2:T9985,12,FALSE)
+VLOOKUP("逆火勋章",StdItems!B2:T9985,12,FALSE)
+VLOOKUP("逆火魔袍(男)",StdItems!B2:T9985,12,FALSE)
+VLOOKUP("逆火护腕",StdItems!B2:T9985,12,FALSE)*2
+VLOOKUP("逆火魔戒",StdItems!B2:T9985,12,FALSE)*2
+VLOOKUP("逆火腰带",StdItems!B2:T9985,12,FALSE)
+VLOOKUP("逆火魔靴",StdItems!B2:T9985,12,FALSE)</f>
        <v>30</v>
      </c>
      <c r="E23" s="51">
        <f>VLOOKUP("逆火头盔",StdItems!B2:T9985,13,FALSE)
+VLOOKUP("逆火勋章",StdItems!B2:T9985,13,FALSE)
+VLOOKUP("逆火魔袍(男)",StdItems!B2:T9985,13,FALSE)
+VLOOKUP("逆火护腕",StdItems!B2:T9985,13,FALSE)*2
+VLOOKUP("逆火魔戒",StdItems!B2:T9985,13,FALSE)*2
+VLOOKUP("逆火腰带",StdItems!B2:T9985,13,FALSE)
+VLOOKUP("逆火魔靴",StdItems!B2:T9985,13,FALSE)</f>
        <v>60</v>
      </c>
      <c r="F23" s="52"/>
      <c r="G23" s="52"/>
      <c r="H23" s="53">
        <f>VLOOKUP("逆火头盔",StdItems!B2:T9985,16,FALSE)
+VLOOKUP("逆火项链",StdItems!B2:T9985,16,FALSE)
+VLOOKUP("逆火勋章",StdItems!B2:T9985,16,FALSE)
+VLOOKUP("逆火魔袍(男)",StdItems!B2:T9985,16,FALSE)
+VLOOKUP("逆火护腕",StdItems!B2:T9985,16,FALSE)*2
+VLOOKUP("逆火魔戒",StdItems!B2:T9985,16,FALSE)*2
+VLOOKUP("逆火腰带",StdItems!B2:T9985,16,FALSE)
+VLOOKUP("逆火魔靴",StdItems!B2:T9985,16,FALSE)
+VLOOKUP("逆火魔杖",StdItems!B2:T9985,16,FALSE)</f>
        <v>64</v>
      </c>
      <c r="I23" s="53">
        <f>VLOOKUP("逆火头盔",StdItems!B2:T9985,17,FALSE)
+VLOOKUP("逆火项链",StdItems!B2:T9985,17,FALSE)
+VLOOKUP("逆火勋章",StdItems!B2:T9985,17,FALSE)
+VLOOKUP("逆火魔袍(男)",StdItems!B2:T9985,17,FALSE)
+VLOOKUP("逆火护腕",StdItems!B2:T9985,17,FALSE)*2
+VLOOKUP("逆火魔戒",StdItems!B2:T9985,17,FALSE)*2
+VLOOKUP("逆火腰带",StdItems!B2:T9985,17,FALSE)
+VLOOKUP("逆火魔靴",StdItems!B2:T9985,17,FALSE)
+VLOOKUP("逆火魔杖",StdItems!B2:T9985,17,FALSE)</f>
        <v>178</v>
      </c>
      <c r="J23" s="54"/>
      <c r="K23" s="54"/>
      <c r="L23" s="55"/>
    </row>
    <row r="24" spans="1:12" s="6" customFormat="1">
      <c r="A24" s="49" t="s">
        <v>2374</v>
      </c>
      <c r="B24" s="50">
        <f>VLOOKUP("通云头盔",StdItems!B2:T9985,10,FALSE)
+VLOOKUP("通云勋章",StdItems!B2:T9985,10,FALSE)
+VLOOKUP("通云道袍(男)",StdItems!B2:T9985,10,FALSE)
+VLOOKUP("通云护腕",StdItems!B2:T9985,10,FALSE)*2
+VLOOKUP("通云道戒",StdItems!B2:T9985,10,FALSE)*2
+VLOOKUP("通云腰带",StdItems!B2:T9985,10,FALSE)
+VLOOKUP("通云道靴",StdItems!B2:T9985,10,FALSE)</f>
        <v>39</v>
      </c>
      <c r="C24" s="50">
        <f>VLOOKUP("通云头盔",StdItems!B2:T9985,11,FALSE)
+VLOOKUP("通云勋章",StdItems!B2:T9985,11,FALSE)
+VLOOKUP("通云道袍(男)",StdItems!B2:T9985,11,FALSE)
+VLOOKUP("通云护腕",StdItems!B2:T9985,11,FALSE)*2
+VLOOKUP("通云道戒",StdItems!B2:T9985,11,FALSE)*2
+VLOOKUP("通云腰带",StdItems!B2:T9985,11,FALSE)
+VLOOKUP("通云道靴",StdItems!B2:T9985,11,FALSE)</f>
        <v>70</v>
      </c>
      <c r="D24" s="51">
        <f>VLOOKUP("通云头盔",StdItems!B2:T9985,12,FALSE)
+VLOOKUP("通云勋章",StdItems!B2:T9985,12,FALSE)
+VLOOKUP("通云道袍(男)",StdItems!B2:T9985,12,FALSE)
+VLOOKUP("通云护腕",StdItems!B2:T9985,12,FALSE)*2
+VLOOKUP("通云道戒",StdItems!B2:T9985,12,FALSE)*2
+VLOOKUP("通云腰带",StdItems!B2:T9985,12,FALSE)
+VLOOKUP("通云道靴",StdItems!B2:T9985,12,FALSE)</f>
        <v>30</v>
      </c>
      <c r="E24" s="51">
        <f>VLOOKUP("通云头盔",StdItems!B2:T9985,13,FALSE)
+VLOOKUP("通云勋章",StdItems!B2:T9985,13,FALSE)
+VLOOKUP("通云道袍(男)",StdItems!B2:T9985,13,FALSE)
+VLOOKUP("通云护腕",StdItems!B2:T9985,13,FALSE)*2
+VLOOKUP("通云道戒",StdItems!B2:T9985,13,FALSE)*2
+VLOOKUP("通云腰带",StdItems!B2:T9985,13,FALSE)
+VLOOKUP("通云道靴",StdItems!B2:T9985,13,FALSE)</f>
        <v>60</v>
      </c>
      <c r="F24" s="52"/>
      <c r="G24" s="52"/>
      <c r="H24" s="53"/>
      <c r="I24" s="53"/>
      <c r="J24" s="54">
        <f>VLOOKUP("通云头盔",StdItems!B2:T9985,18,FALSE)
+VLOOKUP("通云项链",StdItems!B2:T9985,18,FALSE)
+VLOOKUP("通云勋章",StdItems!B2:T9985,18,FALSE)
+VLOOKUP("通云道袍(男)",StdItems!B2:T9985,18,FALSE)
+VLOOKUP("通云护腕",StdItems!B2:T9985,18,FALSE)*2
+VLOOKUP("通云道戒",StdItems!B2:T9985,18,FALSE)*2
+VLOOKUP("通云腰带",StdItems!B2:T9985,18,FALSE)
+VLOOKUP("通云道靴",StdItems!B2:T9985,18,FALSE)
+VLOOKUP("通云道剑",StdItems!B2:T9985,18,FALSE)</f>
        <v>66</v>
      </c>
      <c r="K24" s="54">
        <f>VLOOKUP("通云头盔",StdItems!B2:T9985,19,FALSE)
+VLOOKUP("通云项链",StdItems!B2:T9985,19,FALSE)
+VLOOKUP("通云勋章",StdItems!B2:T9985,19,FALSE)
+VLOOKUP("通云道袍(男)",StdItems!B2:T9985,19,FALSE)
+VLOOKUP("通云护腕",StdItems!B2:T9985,19,FALSE)*2
+VLOOKUP("通云道戒",StdItems!B2:T9985,19,FALSE)*2
+VLOOKUP("通云腰带",StdItems!B2:T9985,19,FALSE)
+VLOOKUP("通云道靴",StdItems!B2:T9985,19,FALSE)
+VLOOKUP("通云道剑",StdItems!B2:T9985,19,FALSE)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2375</v>
      </c>
      <c r="B26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6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6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6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6" s="52">
        <f>VLOOKUP("天龙圣盔",StdItems!B2:T9985,14,FALSE)
+VLOOKUP("天龙圣链",StdItems!B2:T9985,14,FALSE)
+VLOOKUP("天龙圣章",StdItems!B2:T9985,14,FALSE)
+VLOOKUP("天龙圣衣(男)",StdItems!B2:T9985,14,FALSE)
+VLOOKUP("天龙圣镯",StdItems!B2:T9985,14,FALSE)*2
+VLOOKUP("天龙圣戒",StdItems!B2:T9985,14,FALSE)*2
+VLOOKUP("天龙圣带",StdItems!B2:T9985,14,FALSE)
+VLOOKUP("天龙圣靴",StdItems!B2:T9985,14,FALSE)
+VLOOKUP("天龙圣剑",StdItems!B2:T9985,14,FALSE)</f>
        <v>73</v>
      </c>
      <c r="G26" s="52">
        <f>VLOOKUP("天龙圣盔",StdItems!B2:T9985,15,FALSE)
+VLOOKUP("天龙圣链",StdItems!B2:T9985,15,FALSE)
+VLOOKUP("天龙圣章",StdItems!B2:T9985,15,FALSE)
+VLOOKUP("天龙圣衣(男)",StdItems!B2:T9985,15,FALSE)
+VLOOKUP("天龙圣镯",StdItems!B2:T9985,15,FALSE)*2
+VLOOKUP("天龙圣戒",StdItems!B2:T9985,15,FALSE)*2
+VLOOKUP("天龙圣带",StdItems!B2:T9985,15,FALSE)
+VLOOKUP("天龙圣靴",StdItems!B2:T9985,15,FALSE)
+VLOOKUP("天龙圣剑",StdItems!B2:T9985,15,FALSE)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2376</v>
      </c>
      <c r="B27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7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7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7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7" s="52"/>
      <c r="G27" s="52"/>
      <c r="H27" s="53">
        <f>VLOOKUP("天龙圣盔",StdItems!B2:T9985,16,FALSE)
+VLOOKUP("天龙圣链",StdItems!B2:T9985,16,FALSE)
+VLOOKUP("天龙圣章",StdItems!B2:T9985,16,FALSE)
+VLOOKUP("天龙圣衣(男)",StdItems!B2:T9985,16,FALSE)
+VLOOKUP("天龙圣镯",StdItems!B2:T9985,16,FALSE)*2
+VLOOKUP("天龙圣戒",StdItems!B2:T9985,16,FALSE)*2
+VLOOKUP("天龙圣带",StdItems!B2:T9985,16,FALSE)
+VLOOKUP("天龙圣靴",StdItems!B2:T9985,16,FALSE)
+VLOOKUP("天龙圣剑",StdItems!B2:T9985,16,FALSE)</f>
        <v>81</v>
      </c>
      <c r="I27" s="53">
        <f>VLOOKUP("天龙圣盔",StdItems!B2:T9985,17,FALSE)
+VLOOKUP("天龙圣链",StdItems!B2:T9985,17,FALSE)
+VLOOKUP("天龙圣章",StdItems!B2:T9985,17,FALSE)
+VLOOKUP("天龙圣衣(男)",StdItems!B2:T9985,17,FALSE)
+VLOOKUP("天龙圣镯",StdItems!B2:T9985,17,FALSE)*2
+VLOOKUP("天龙圣戒",StdItems!B2:T9985,17,FALSE)*2
+VLOOKUP("天龙圣带",StdItems!B2:T9985,17,FALSE)
+VLOOKUP("天龙圣靴",StdItems!B2:T9985,17,FALSE)
+VLOOKUP("天龙圣剑",StdItems!B2:T9985,17,FALSE)</f>
        <v>221</v>
      </c>
      <c r="J27" s="54"/>
      <c r="K27" s="54"/>
      <c r="L27" s="55"/>
    </row>
    <row r="28" spans="1:12" s="6" customFormat="1">
      <c r="A28" s="49" t="s">
        <v>2377</v>
      </c>
      <c r="B28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8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8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8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8" s="52"/>
      <c r="G28" s="52"/>
      <c r="H28" s="53"/>
      <c r="I28" s="53"/>
      <c r="J28" s="54">
        <f>VLOOKUP("天龙圣盔",StdItems!B2:T9985,18,FALSE)
+VLOOKUP("天龙圣链",StdItems!B2:T9985,18,FALSE)
+VLOOKUP("天龙圣章",StdItems!B2:T9985,18,FALSE)
+VLOOKUP("天龙圣衣(男)",StdItems!B2:T9985,18,FALSE)
+VLOOKUP("天龙圣镯",StdItems!B2:T9985,18,FALSE)*2
+VLOOKUP("天龙圣戒",StdItems!B2:T9985,18,FALSE)*2
+VLOOKUP("天龙圣带",StdItems!B2:T9985,18,FALSE)
+VLOOKUP("天龙圣靴",StdItems!B2:T9985,18,FALSE)
+VLOOKUP("天龙圣剑",StdItems!B2:T9985,18,FALSE)</f>
        <v>83</v>
      </c>
      <c r="K28" s="54">
        <f>VLOOKUP("天龙圣盔",StdItems!B2:T9985,19,FALSE)
+VLOOKUP("天龙圣链",StdItems!B2:T9985,19,FALSE)
+VLOOKUP("天龙圣章",StdItems!B2:T9985,19,FALSE)
+VLOOKUP("天龙圣衣(男)",StdItems!B2:T9985,19,FALSE)
+VLOOKUP("天龙圣镯",StdItems!B2:T9985,19,FALSE)*2
+VLOOKUP("天龙圣戒",StdItems!B2:T9985,19,FALSE)*2
+VLOOKUP("天龙圣带",StdItems!B2:T9985,19,FALSE)
+VLOOKUP("天龙圣靴",StdItems!B2:T9985,19,FALSE)
+VLOOKUP("天龙圣剑",StdItems!B2:T9985,19,FALSE)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2378</v>
      </c>
      <c r="B30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0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0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0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0" s="52">
        <f>VLOOKUP("主宰神盔",StdItems!B2:T9985,14,FALSE)
+VLOOKUP("主宰神链",StdItems!B2:T9985,14,FALSE)
+VLOOKUP("主宰神章",StdItems!B2:T9985,14,FALSE)
+VLOOKUP("主宰神衣(男)",StdItems!B2:T9985,14,FALSE)
+VLOOKUP("主宰神镯",StdItems!B2:T9985,14,FALSE)*2
+VLOOKUP("主宰神戒",StdItems!B2:T9985,14,FALSE)*2
+VLOOKUP("主宰神带",StdItems!B2:T9985,14,FALSE)
+VLOOKUP("主宰神靴",StdItems!B2:T9985,14,FALSE)
+VLOOKUP("主宰神剑",StdItems!B2:T9985,14,FALSE)</f>
        <v>89</v>
      </c>
      <c r="G30" s="52">
        <f>VLOOKUP("主宰神盔",StdItems!B2:T9985,15,FALSE)
+VLOOKUP("主宰神链",StdItems!B2:T9985,15,FALSE)
+VLOOKUP("主宰神章",StdItems!B2:T9985,15,FALSE)
+VLOOKUP("主宰神衣(男)",StdItems!B2:T9985,15,FALSE)
+VLOOKUP("主宰神镯",StdItems!B2:T9985,15,FALSE)*2
+VLOOKUP("主宰神戒",StdItems!B2:T9985,15,FALSE)*2
+VLOOKUP("主宰神带",StdItems!B2:T9985,15,FALSE)
+VLOOKUP("主宰神靴",StdItems!B2:T9985,15,FALSE)
+VLOOKUP("主宰神剑",StdItems!B2:T9985,15,FALSE)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2379</v>
      </c>
      <c r="B31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1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1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1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1" s="52"/>
      <c r="G31" s="52"/>
      <c r="H31" s="53">
        <f>VLOOKUP("主宰神盔",StdItems!B2:T9985,16,FALSE)
+VLOOKUP("主宰神链",StdItems!B2:T9985,16,FALSE)
+VLOOKUP("主宰神章",StdItems!B2:T9985,16,FALSE)
+VLOOKUP("主宰神衣(男)",StdItems!B2:T9985,16,FALSE)
+VLOOKUP("主宰神镯",StdItems!B2:T9985,16,FALSE)*2
+VLOOKUP("主宰神戒",StdItems!B2:T9985,16,FALSE)*2
+VLOOKUP("主宰神带",StdItems!B2:T9985,16,FALSE)
+VLOOKUP("主宰神靴",StdItems!B2:T9985,16,FALSE)
+VLOOKUP("主宰神剑",StdItems!B2:T9985,16,FALSE)</f>
        <v>98</v>
      </c>
      <c r="I31" s="53">
        <f>VLOOKUP("主宰神盔",StdItems!B2:T9985,17,FALSE)
+VLOOKUP("主宰神链",StdItems!B2:T9985,17,FALSE)
+VLOOKUP("主宰神章",StdItems!B2:T9985,17,FALSE)
+VLOOKUP("主宰神衣(男)",StdItems!B2:T9985,17,FALSE)
+VLOOKUP("主宰神镯",StdItems!B2:T9985,17,FALSE)*2
+VLOOKUP("主宰神戒",StdItems!B2:T9985,17,FALSE)*2
+VLOOKUP("主宰神带",StdItems!B2:T9985,17,FALSE)
+VLOOKUP("主宰神靴",StdItems!B2:T9985,17,FALSE)
+VLOOKUP("主宰神剑",StdItems!B2:T9985,17,FALSE)</f>
        <v>264</v>
      </c>
      <c r="J31" s="54"/>
      <c r="K31" s="54"/>
      <c r="L31" s="55"/>
    </row>
    <row r="32" spans="1:12" s="6" customFormat="1">
      <c r="A32" s="49" t="s">
        <v>2380</v>
      </c>
      <c r="B32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2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2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2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2" s="52"/>
      <c r="G32" s="52"/>
      <c r="H32" s="53"/>
      <c r="I32" s="53"/>
      <c r="J32" s="54">
        <f>VLOOKUP("主宰神盔",StdItems!B2:T9985,18,FALSE)
+VLOOKUP("主宰神链",StdItems!B2:T9985,18,FALSE)
+VLOOKUP("主宰神章",StdItems!B2:T9985,18,FALSE)
+VLOOKUP("主宰神衣(男)",StdItems!B2:T9985,18,FALSE)
+VLOOKUP("主宰神镯",StdItems!B2:T9985,18,FALSE)*2
+VLOOKUP("主宰神戒",StdItems!B2:T9985,18,FALSE)*2
+VLOOKUP("主宰神带",StdItems!B2:T9985,18,FALSE)
+VLOOKUP("主宰神靴",StdItems!B2:T9985,18,FALSE)
+VLOOKUP("主宰神剑",StdItems!B2:T9985,18,FALSE)</f>
        <v>100</v>
      </c>
      <c r="K32" s="54">
        <f>VLOOKUP("主宰神盔",StdItems!B2:T9985,19,FALSE)
+VLOOKUP("主宰神链",StdItems!B2:T9985,19,FALSE)
+VLOOKUP("主宰神章",StdItems!B2:T9985,19,FALSE)
+VLOOKUP("主宰神衣(男)",StdItems!B2:T9985,19,FALSE)
+VLOOKUP("主宰神镯",StdItems!B2:T9985,19,FALSE)*2
+VLOOKUP("主宰神戒",StdItems!B2:T9985,19,FALSE)*2
+VLOOKUP("主宰神带",StdItems!B2:T9985,19,FALSE)
+VLOOKUP("主宰神靴",StdItems!B2:T9985,19,FALSE)
+VLOOKUP("主宰神剑",StdItems!B2:T9985,19,FALSE)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6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6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6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6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6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6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6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6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6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6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6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6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baseColWidth="10" defaultColWidth="8.83203125" defaultRowHeight="15"/>
  <cols>
    <col min="1" max="1" width="13.83203125" style="11" customWidth="1"/>
    <col min="2" max="3" width="6.1640625" style="12" bestFit="1" customWidth="1"/>
    <col min="4" max="4" width="13" style="12" bestFit="1" customWidth="1"/>
    <col min="5" max="5" width="5.1640625" style="12" bestFit="1" customWidth="1"/>
    <col min="6" max="6" width="12.3320312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640625" style="12" bestFit="1" customWidth="1"/>
    <col min="11" max="11" width="16.33203125" style="12" bestFit="1" customWidth="1"/>
    <col min="12" max="12" width="27" style="12" bestFit="1" customWidth="1"/>
    <col min="13" max="13" width="31.1640625" style="12" bestFit="1" customWidth="1"/>
    <col min="14" max="14" width="31.6640625" style="12" bestFit="1" customWidth="1"/>
    <col min="15" max="16384" width="8.83203125" style="12"/>
  </cols>
  <sheetData>
    <row r="1" spans="1:14">
      <c r="A1" s="11" t="s">
        <v>1239</v>
      </c>
      <c r="B1" s="12" t="s">
        <v>1240</v>
      </c>
      <c r="C1" s="12" t="s">
        <v>1241</v>
      </c>
      <c r="D1" s="12" t="s">
        <v>1242</v>
      </c>
      <c r="E1" s="12" t="s">
        <v>1243</v>
      </c>
      <c r="F1" s="12" t="s">
        <v>1244</v>
      </c>
      <c r="G1" s="12" t="s">
        <v>1245</v>
      </c>
      <c r="H1" s="12" t="s">
        <v>1246</v>
      </c>
      <c r="I1" s="12" t="s">
        <v>1247</v>
      </c>
      <c r="J1" s="12" t="s">
        <v>1248</v>
      </c>
      <c r="K1" s="12" t="s">
        <v>2381</v>
      </c>
      <c r="L1" s="12" t="s">
        <v>2382</v>
      </c>
      <c r="M1" s="12" t="s">
        <v>2383</v>
      </c>
      <c r="N1" s="12" t="s">
        <v>2384</v>
      </c>
    </row>
    <row r="2" spans="1:14">
      <c r="A2" s="11" t="s">
        <v>1249</v>
      </c>
    </row>
    <row r="3" spans="1:14">
      <c r="A3" s="11" t="s">
        <v>1250</v>
      </c>
    </row>
    <row r="4" spans="1:14">
      <c r="A4" s="11" t="s">
        <v>1251</v>
      </c>
    </row>
    <row r="5" spans="1:14">
      <c r="A5" s="11" t="s">
        <v>1252</v>
      </c>
    </row>
    <row r="8" spans="1:14">
      <c r="A8" s="11" t="s">
        <v>1253</v>
      </c>
    </row>
    <row r="9" spans="1:14">
      <c r="A9" s="11" t="s">
        <v>1254</v>
      </c>
    </row>
    <row r="10" spans="1:14">
      <c r="A10" s="11" t="s">
        <v>1255</v>
      </c>
    </row>
    <row r="11" spans="1:14">
      <c r="A11" s="11" t="s">
        <v>1256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1257</v>
      </c>
    </row>
    <row r="14" spans="1:14">
      <c r="A14" s="11" t="s">
        <v>1258</v>
      </c>
      <c r="B14" s="12">
        <v>14</v>
      </c>
      <c r="C14" s="12">
        <v>13</v>
      </c>
      <c r="D14" s="12" t="s">
        <v>1259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1260</v>
      </c>
    </row>
    <row r="17" spans="1:14">
      <c r="A17" s="11" t="s">
        <v>1261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1253</v>
      </c>
    </row>
    <row r="20" spans="1:14">
      <c r="A20" s="11" t="s">
        <v>1262</v>
      </c>
    </row>
    <row r="21" spans="1:14">
      <c r="A21" s="11" t="s">
        <v>1263</v>
      </c>
    </row>
    <row r="22" spans="1:14">
      <c r="A22" s="11" t="s">
        <v>1264</v>
      </c>
    </row>
    <row r="23" spans="1:14">
      <c r="A23" s="11" t="s">
        <v>1265</v>
      </c>
      <c r="B23" s="12">
        <v>318</v>
      </c>
      <c r="C23" s="12">
        <v>244</v>
      </c>
      <c r="D23" s="12" t="s">
        <v>1266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1265</v>
      </c>
      <c r="B24" s="12">
        <v>300</v>
      </c>
      <c r="C24" s="12">
        <v>207</v>
      </c>
      <c r="D24" s="12" t="s">
        <v>1266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1265</v>
      </c>
      <c r="B25" s="12">
        <v>310</v>
      </c>
      <c r="C25" s="12">
        <v>227</v>
      </c>
      <c r="D25" s="12" t="s">
        <v>1266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1265</v>
      </c>
      <c r="B26" s="12">
        <v>313</v>
      </c>
      <c r="C26" s="12">
        <v>230</v>
      </c>
      <c r="D26" s="12" t="s">
        <v>1266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1267</v>
      </c>
    </row>
    <row r="28" spans="1:14">
      <c r="A28" s="11" t="s">
        <v>1265</v>
      </c>
      <c r="B28" s="12">
        <v>309</v>
      </c>
      <c r="C28" s="12">
        <v>286</v>
      </c>
      <c r="D28" s="12" t="s">
        <v>1266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1265</v>
      </c>
      <c r="B29" s="12">
        <v>329</v>
      </c>
      <c r="C29" s="12">
        <v>289</v>
      </c>
      <c r="D29" s="12" t="s">
        <v>1266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1268</v>
      </c>
    </row>
    <row r="31" spans="1:14">
      <c r="A31" s="11" t="s">
        <v>1265</v>
      </c>
      <c r="B31" s="12">
        <v>355</v>
      </c>
      <c r="C31" s="12">
        <v>280</v>
      </c>
      <c r="D31" s="12" t="s">
        <v>1266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  <c r="B32" s="12">
        <v>362</v>
      </c>
      <c r="C32" s="12">
        <v>301</v>
      </c>
      <c r="D32" s="12" t="s">
        <v>1266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1265</v>
      </c>
      <c r="B33" s="12">
        <v>374</v>
      </c>
      <c r="C33" s="12">
        <v>291</v>
      </c>
      <c r="D33" s="12" t="s">
        <v>1266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1269</v>
      </c>
    </row>
    <row r="35" spans="1:14">
      <c r="A35" s="11" t="s">
        <v>1270</v>
      </c>
      <c r="B35" s="12">
        <v>301</v>
      </c>
      <c r="C35" s="12">
        <v>319</v>
      </c>
      <c r="D35" s="12" t="s">
        <v>1266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1270</v>
      </c>
      <c r="B36" s="12">
        <v>321</v>
      </c>
      <c r="C36" s="12">
        <v>257</v>
      </c>
      <c r="D36" s="12" t="s">
        <v>1266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1270</v>
      </c>
      <c r="B37" s="12">
        <v>334</v>
      </c>
      <c r="C37" s="12">
        <v>272</v>
      </c>
      <c r="D37" s="12" t="s">
        <v>1266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1270</v>
      </c>
      <c r="B38" s="12">
        <v>335</v>
      </c>
      <c r="C38" s="12">
        <v>309</v>
      </c>
      <c r="D38" s="12" t="s">
        <v>1266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1271</v>
      </c>
    </row>
    <row r="40" spans="1:14">
      <c r="A40" s="11" t="s">
        <v>1272</v>
      </c>
    </row>
    <row r="41" spans="1:14">
      <c r="A41" s="11" t="s">
        <v>1265</v>
      </c>
      <c r="B41" s="12">
        <v>340</v>
      </c>
      <c r="C41" s="12">
        <v>513</v>
      </c>
      <c r="D41" s="12" t="s">
        <v>1266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1265</v>
      </c>
      <c r="B42" s="12">
        <v>341</v>
      </c>
      <c r="C42" s="12">
        <v>514</v>
      </c>
      <c r="D42" s="12" t="s">
        <v>1266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1273</v>
      </c>
    </row>
    <row r="44" spans="1:14">
      <c r="A44" s="11" t="s">
        <v>1265</v>
      </c>
      <c r="B44" s="12">
        <v>367</v>
      </c>
      <c r="C44" s="12">
        <v>487</v>
      </c>
      <c r="D44" s="12" t="s">
        <v>1266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1265</v>
      </c>
      <c r="B45" s="12">
        <v>368</v>
      </c>
      <c r="C45" s="12">
        <v>488</v>
      </c>
      <c r="D45" s="12" t="s">
        <v>1266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1274</v>
      </c>
    </row>
    <row r="47" spans="1:14">
      <c r="A47" s="11" t="s">
        <v>1265</v>
      </c>
      <c r="B47" s="12">
        <v>567</v>
      </c>
      <c r="C47" s="12">
        <v>621</v>
      </c>
      <c r="D47" s="12" t="s">
        <v>1266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1265</v>
      </c>
      <c r="B48" s="12">
        <v>600</v>
      </c>
      <c r="C48" s="12">
        <v>576</v>
      </c>
      <c r="D48" s="12" t="s">
        <v>1266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1265</v>
      </c>
      <c r="B49" s="12">
        <v>662</v>
      </c>
      <c r="C49" s="12">
        <v>558</v>
      </c>
      <c r="D49" s="12" t="s">
        <v>1266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1275</v>
      </c>
    </row>
    <row r="51" spans="1:14">
      <c r="A51" s="11" t="s">
        <v>1265</v>
      </c>
      <c r="B51" s="12">
        <v>665</v>
      </c>
      <c r="C51" s="12">
        <v>86</v>
      </c>
      <c r="D51" s="12" t="s">
        <v>1266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1265</v>
      </c>
      <c r="B52" s="12">
        <v>672</v>
      </c>
      <c r="C52" s="12">
        <v>93</v>
      </c>
      <c r="D52" s="12" t="s">
        <v>1266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1276</v>
      </c>
    </row>
    <row r="54" spans="1:14">
      <c r="A54" s="11" t="s">
        <v>1265</v>
      </c>
      <c r="B54" s="12">
        <v>320</v>
      </c>
      <c r="C54" s="12">
        <v>36</v>
      </c>
      <c r="D54" s="12" t="s">
        <v>1266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1265</v>
      </c>
      <c r="B55" s="12">
        <v>327</v>
      </c>
      <c r="C55" s="12">
        <v>42</v>
      </c>
      <c r="D55" s="12" t="s">
        <v>1266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1277</v>
      </c>
    </row>
    <row r="58" spans="1:14">
      <c r="A58" s="11" t="s">
        <v>1278</v>
      </c>
    </row>
    <row r="59" spans="1:14">
      <c r="A59" s="11" t="s">
        <v>1279</v>
      </c>
      <c r="B59" s="12">
        <v>566</v>
      </c>
      <c r="C59" s="12">
        <v>544</v>
      </c>
      <c r="D59" s="12" t="s">
        <v>1266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1279</v>
      </c>
      <c r="B60" s="12">
        <v>555</v>
      </c>
      <c r="C60" s="12">
        <v>544</v>
      </c>
      <c r="D60" s="12" t="s">
        <v>1266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1280</v>
      </c>
    </row>
    <row r="62" spans="1:14">
      <c r="A62" s="11" t="s">
        <v>1279</v>
      </c>
      <c r="B62" s="12">
        <v>46</v>
      </c>
      <c r="C62" s="12">
        <v>39</v>
      </c>
      <c r="D62" s="12" t="s">
        <v>1266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1279</v>
      </c>
      <c r="B63" s="12">
        <v>52</v>
      </c>
      <c r="C63" s="12">
        <v>33</v>
      </c>
      <c r="D63" s="12" t="s">
        <v>1266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1281</v>
      </c>
    </row>
    <row r="65" spans="1:14">
      <c r="A65" s="11" t="s">
        <v>1279</v>
      </c>
      <c r="B65" s="12">
        <v>51</v>
      </c>
      <c r="C65" s="12">
        <v>165</v>
      </c>
      <c r="D65" s="12" t="s">
        <v>1266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1279</v>
      </c>
      <c r="B66" s="12">
        <v>51</v>
      </c>
      <c r="C66" s="12">
        <v>172</v>
      </c>
      <c r="D66" s="12" t="s">
        <v>1266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1282</v>
      </c>
    </row>
    <row r="69" spans="1:14">
      <c r="A69" s="11" t="s">
        <v>1276</v>
      </c>
    </row>
    <row r="70" spans="1:14">
      <c r="A70" s="11" t="s">
        <v>1283</v>
      </c>
      <c r="B70" s="12">
        <v>43</v>
      </c>
      <c r="C70" s="12">
        <v>480</v>
      </c>
      <c r="D70" s="12" t="s">
        <v>1266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1283</v>
      </c>
      <c r="B71" s="12">
        <v>49</v>
      </c>
      <c r="C71" s="12">
        <v>474</v>
      </c>
      <c r="D71" s="12" t="s">
        <v>1266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1284</v>
      </c>
    </row>
    <row r="73" spans="1:14">
      <c r="A73" s="11" t="s">
        <v>1283</v>
      </c>
      <c r="B73" s="12">
        <v>353</v>
      </c>
      <c r="C73" s="12">
        <v>246</v>
      </c>
      <c r="D73" s="12" t="s">
        <v>1266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1283</v>
      </c>
      <c r="B74" s="12">
        <v>357</v>
      </c>
      <c r="C74" s="12">
        <v>243</v>
      </c>
      <c r="D74" s="12" t="s">
        <v>1266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1285</v>
      </c>
    </row>
    <row r="77" spans="1:14">
      <c r="A77" s="11" t="s">
        <v>1280</v>
      </c>
    </row>
    <row r="78" spans="1:14">
      <c r="A78" s="11" t="s">
        <v>1261</v>
      </c>
      <c r="B78" s="12">
        <v>327</v>
      </c>
      <c r="C78" s="12">
        <v>468</v>
      </c>
      <c r="D78" s="12" t="s">
        <v>1266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1261</v>
      </c>
      <c r="B79" s="12">
        <v>320</v>
      </c>
      <c r="C79" s="12">
        <v>474</v>
      </c>
      <c r="D79" s="12" t="s">
        <v>1266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1286</v>
      </c>
    </row>
    <row r="82" spans="1:14">
      <c r="A82" s="11" t="s">
        <v>1287</v>
      </c>
      <c r="B82" s="12">
        <v>510</v>
      </c>
      <c r="C82" s="12">
        <v>479</v>
      </c>
      <c r="D82" s="12" t="s">
        <v>1266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1278</v>
      </c>
    </row>
    <row r="84" spans="1:14">
      <c r="A84" s="11" t="s">
        <v>1287</v>
      </c>
      <c r="B84" s="12">
        <v>417</v>
      </c>
      <c r="C84" s="12">
        <v>558</v>
      </c>
      <c r="D84" s="12" t="s">
        <v>1266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1287</v>
      </c>
      <c r="B85" s="12">
        <v>416</v>
      </c>
      <c r="C85" s="12">
        <v>559</v>
      </c>
      <c r="D85" s="12" t="s">
        <v>1266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1287</v>
      </c>
      <c r="B86" s="12">
        <v>423</v>
      </c>
      <c r="C86" s="12">
        <v>566</v>
      </c>
      <c r="D86" s="12" t="s">
        <v>1266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1287</v>
      </c>
      <c r="B87" s="12">
        <v>424</v>
      </c>
      <c r="C87" s="12">
        <v>565</v>
      </c>
      <c r="D87" s="12" t="s">
        <v>1266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1288</v>
      </c>
    </row>
    <row r="89" spans="1:14">
      <c r="A89" s="11" t="s">
        <v>1287</v>
      </c>
      <c r="B89" s="12">
        <v>292</v>
      </c>
      <c r="C89" s="12">
        <v>60</v>
      </c>
      <c r="D89" s="12" t="s">
        <v>1266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1287</v>
      </c>
      <c r="B90" s="12">
        <v>298</v>
      </c>
      <c r="C90" s="12">
        <v>65</v>
      </c>
      <c r="D90" s="12" t="s">
        <v>1266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1287</v>
      </c>
      <c r="B91" s="12">
        <v>552</v>
      </c>
      <c r="C91" s="12">
        <v>80</v>
      </c>
      <c r="D91" s="12" t="s">
        <v>1266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1287</v>
      </c>
      <c r="B92" s="12">
        <v>560</v>
      </c>
      <c r="C92" s="12">
        <v>88</v>
      </c>
      <c r="D92" s="12" t="s">
        <v>1266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1289</v>
      </c>
    </row>
    <row r="95" spans="1:14">
      <c r="A95" s="11" t="s">
        <v>1290</v>
      </c>
    </row>
    <row r="96" spans="1:14">
      <c r="A96" s="11" t="s">
        <v>1291</v>
      </c>
      <c r="B96" s="12">
        <v>331</v>
      </c>
      <c r="C96" s="12">
        <v>317</v>
      </c>
      <c r="D96" s="12" t="s">
        <v>1266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1291</v>
      </c>
      <c r="B97" s="12">
        <v>327</v>
      </c>
      <c r="C97" s="12">
        <v>313</v>
      </c>
      <c r="D97" s="12" t="s">
        <v>1266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1292</v>
      </c>
    </row>
    <row r="99" spans="1:14">
      <c r="A99" s="11" t="s">
        <v>1291</v>
      </c>
      <c r="B99" s="12">
        <v>348</v>
      </c>
      <c r="C99" s="12">
        <v>332</v>
      </c>
      <c r="D99" s="12" t="s">
        <v>1266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1293</v>
      </c>
    </row>
    <row r="101" spans="1:14">
      <c r="A101" s="11" t="s">
        <v>1291</v>
      </c>
      <c r="B101" s="12">
        <v>296</v>
      </c>
      <c r="C101" s="12">
        <v>334</v>
      </c>
      <c r="D101" s="12" t="s">
        <v>1266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1291</v>
      </c>
      <c r="B102" s="12">
        <v>302</v>
      </c>
      <c r="C102" s="12">
        <v>340</v>
      </c>
      <c r="D102" s="12" t="s">
        <v>1266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1294</v>
      </c>
    </row>
    <row r="104" spans="1:14">
      <c r="A104" s="11" t="s">
        <v>1291</v>
      </c>
      <c r="B104" s="12">
        <v>305</v>
      </c>
      <c r="C104" s="12">
        <v>290</v>
      </c>
      <c r="D104" s="12" t="s">
        <v>1266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  <c r="B105" s="12">
        <v>303</v>
      </c>
      <c r="C105" s="12">
        <v>302</v>
      </c>
      <c r="D105" s="12" t="s">
        <v>1266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1291</v>
      </c>
      <c r="B106" s="12">
        <v>288</v>
      </c>
      <c r="C106" s="12">
        <v>305</v>
      </c>
      <c r="D106" s="12" t="s">
        <v>1266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1295</v>
      </c>
    </row>
    <row r="108" spans="1:14">
      <c r="A108" s="11" t="s">
        <v>1291</v>
      </c>
      <c r="B108" s="12">
        <v>302</v>
      </c>
      <c r="C108" s="12">
        <v>370</v>
      </c>
      <c r="D108" s="12" t="s">
        <v>1266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1275</v>
      </c>
    </row>
    <row r="110" spans="1:14">
      <c r="A110" s="11" t="s">
        <v>1291</v>
      </c>
      <c r="B110" s="12">
        <v>273</v>
      </c>
      <c r="C110" s="12">
        <v>743</v>
      </c>
      <c r="D110" s="12" t="s">
        <v>1266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1291</v>
      </c>
      <c r="B111" s="12">
        <v>274</v>
      </c>
      <c r="C111" s="12">
        <v>744</v>
      </c>
      <c r="D111" s="12" t="s">
        <v>1266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1291</v>
      </c>
      <c r="B112" s="12">
        <v>512</v>
      </c>
      <c r="C112" s="12">
        <v>770</v>
      </c>
      <c r="D112" s="12" t="s">
        <v>1266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1291</v>
      </c>
      <c r="B113" s="12">
        <v>519</v>
      </c>
      <c r="C113" s="12">
        <v>777</v>
      </c>
      <c r="D113" s="12" t="s">
        <v>1266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1296</v>
      </c>
    </row>
    <row r="116" spans="1:14">
      <c r="A116" s="11" t="s">
        <v>1297</v>
      </c>
    </row>
    <row r="117" spans="1:14">
      <c r="A117" s="11" t="s">
        <v>1298</v>
      </c>
      <c r="B117" s="12">
        <v>13</v>
      </c>
      <c r="C117" s="12">
        <v>196</v>
      </c>
      <c r="D117" s="12" t="s">
        <v>1266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1298</v>
      </c>
      <c r="B118" s="12">
        <v>7</v>
      </c>
      <c r="C118" s="12">
        <v>201</v>
      </c>
      <c r="D118" s="12" t="s">
        <v>1266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1299</v>
      </c>
    </row>
    <row r="121" spans="1:14">
      <c r="A121" s="11" t="s">
        <v>1300</v>
      </c>
      <c r="B121" s="12" t="s">
        <v>1301</v>
      </c>
    </row>
    <row r="122" spans="1:14">
      <c r="A122" s="11" t="s">
        <v>1302</v>
      </c>
      <c r="B122" s="12">
        <v>10</v>
      </c>
      <c r="C122" s="12">
        <v>61</v>
      </c>
      <c r="D122" s="12" t="s">
        <v>1266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1302</v>
      </c>
      <c r="B123" s="12">
        <v>15</v>
      </c>
      <c r="C123" s="12">
        <v>68</v>
      </c>
      <c r="D123" s="12" t="s">
        <v>1266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1299</v>
      </c>
    </row>
    <row r="126" spans="1:14">
      <c r="A126" s="11" t="s">
        <v>1303</v>
      </c>
    </row>
    <row r="127" spans="1:14">
      <c r="A127" s="11" t="s">
        <v>1304</v>
      </c>
      <c r="B127" s="12">
        <v>139</v>
      </c>
      <c r="C127" s="12">
        <v>13</v>
      </c>
      <c r="D127" s="12" t="s">
        <v>1266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1304</v>
      </c>
      <c r="B128" s="12">
        <v>138</v>
      </c>
      <c r="C128" s="12">
        <v>12</v>
      </c>
      <c r="D128" s="12" t="s">
        <v>1266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1305</v>
      </c>
    </row>
    <row r="131" spans="1:14">
      <c r="A131" s="11" t="s">
        <v>1297</v>
      </c>
    </row>
    <row r="132" spans="1:14">
      <c r="A132" s="11" t="s">
        <v>1306</v>
      </c>
      <c r="B132" s="12">
        <v>332</v>
      </c>
      <c r="C132" s="12">
        <v>380</v>
      </c>
      <c r="D132" s="12" t="s">
        <v>1266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1306</v>
      </c>
      <c r="B133" s="12">
        <v>328</v>
      </c>
      <c r="C133" s="12">
        <v>384</v>
      </c>
      <c r="D133" s="12" t="s">
        <v>1266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1307</v>
      </c>
    </row>
    <row r="136" spans="1:14">
      <c r="A136" s="11" t="s">
        <v>1308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1308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1308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1308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1308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1308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1308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1308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1308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1308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1308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1308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1308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1308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1308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1308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1308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1308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1308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1308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1308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1308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1276</v>
      </c>
    </row>
    <row r="159" spans="1:14">
      <c r="A159" s="11" t="s">
        <v>1308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1308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1309</v>
      </c>
    </row>
    <row r="163" spans="1:14">
      <c r="A163" s="11" t="s">
        <v>1310</v>
      </c>
      <c r="B163" s="12">
        <v>136</v>
      </c>
      <c r="C163" s="12">
        <v>336</v>
      </c>
      <c r="D163" s="12" t="s">
        <v>1266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1310</v>
      </c>
      <c r="B164" s="12">
        <v>131</v>
      </c>
      <c r="C164" s="12">
        <v>301</v>
      </c>
      <c r="D164" s="12" t="s">
        <v>1266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1310</v>
      </c>
      <c r="B165" s="12">
        <v>140</v>
      </c>
      <c r="C165" s="12">
        <v>362</v>
      </c>
      <c r="D165" s="12" t="s">
        <v>1266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1310</v>
      </c>
      <c r="B166" s="12">
        <v>169</v>
      </c>
      <c r="C166" s="12">
        <v>352</v>
      </c>
      <c r="D166" s="12" t="s">
        <v>1266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1310</v>
      </c>
      <c r="B167" s="12">
        <v>164</v>
      </c>
      <c r="C167" s="12">
        <v>357</v>
      </c>
      <c r="D167" s="12" t="s">
        <v>1266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1310</v>
      </c>
      <c r="B168" s="12">
        <v>122</v>
      </c>
      <c r="C168" s="12">
        <v>334</v>
      </c>
      <c r="D168" s="12" t="s">
        <v>1266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1310</v>
      </c>
      <c r="B169" s="12">
        <v>143</v>
      </c>
      <c r="C169" s="12">
        <v>324</v>
      </c>
      <c r="D169" s="12" t="s">
        <v>1266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1311</v>
      </c>
    </row>
    <row r="172" spans="1:14">
      <c r="A172" s="11" t="s">
        <v>1312</v>
      </c>
      <c r="B172" s="12">
        <v>118</v>
      </c>
      <c r="C172" s="12">
        <v>147</v>
      </c>
      <c r="D172" s="12" t="s">
        <v>1266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1253</v>
      </c>
    </row>
    <row r="175" spans="1:14">
      <c r="A175" s="11" t="s">
        <v>1313</v>
      </c>
    </row>
    <row r="177" spans="1:14">
      <c r="A177" s="11" t="s">
        <v>1263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1314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1315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1316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1317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1318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1314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1315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1316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1317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1318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1314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1315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1316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1317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1318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1314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1315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1316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1317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1318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1314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1315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1316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1317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1318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1314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1315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1316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1317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1318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1319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1320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1321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1319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1320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1321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1319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1320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1321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1319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1320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1321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1322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1319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1320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1321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1319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1320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1321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1322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1319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1320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1321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1319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1320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1321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1322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1319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1320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1321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1319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1320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1321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1322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1319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1320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1321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1319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1320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1321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1322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1319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1320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1321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1319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1320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1321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1319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1320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1321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1319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1320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1321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1319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1320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1321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1319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1320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1321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1322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1319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1320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1321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1319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1320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1321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1319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1320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1321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1319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1320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1321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1319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1320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1321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1319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1320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1321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1322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1319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1320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1321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1322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1320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1321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1322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1319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1320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1321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1322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1320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1320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1321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1322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1323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1324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1253</v>
      </c>
    </row>
    <row r="462" spans="1:14">
      <c r="A462" s="11" t="s">
        <v>1325</v>
      </c>
    </row>
    <row r="463" spans="1:14" s="14" customFormat="1">
      <c r="A463" s="13" t="s">
        <v>1326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1327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1327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1327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1327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1326</v>
      </c>
      <c r="B468" s="14">
        <v>200</v>
      </c>
      <c r="C468" s="14">
        <v>200</v>
      </c>
      <c r="D468" s="14" t="s">
        <v>1328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1327</v>
      </c>
      <c r="B469" s="14">
        <v>200</v>
      </c>
      <c r="C469" s="14">
        <v>200</v>
      </c>
      <c r="D469" s="14" t="s">
        <v>1329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1327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1327</v>
      </c>
      <c r="B471" s="16">
        <v>195</v>
      </c>
      <c r="C471" s="16">
        <v>120</v>
      </c>
      <c r="D471" s="16" t="s">
        <v>1330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1327</v>
      </c>
      <c r="B472" s="16">
        <v>240</v>
      </c>
      <c r="C472" s="16">
        <v>250</v>
      </c>
      <c r="D472" s="16" t="s">
        <v>1330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1327</v>
      </c>
      <c r="B473" s="16">
        <v>94</v>
      </c>
      <c r="C473" s="16">
        <v>227</v>
      </c>
      <c r="D473" s="16" t="s">
        <v>1330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1327</v>
      </c>
      <c r="B474" s="16">
        <v>200</v>
      </c>
      <c r="C474" s="16">
        <v>200</v>
      </c>
      <c r="D474" s="16" t="s">
        <v>1330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1326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1327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1327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1327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1327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1326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1327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1327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1327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1327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1326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1327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1327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1327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1327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1326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1327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1327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1327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1327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1326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1327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1327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1327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1327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1326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1327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1327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1327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1327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1326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1327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1327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1327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1327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1326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1327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1327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1327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1327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1326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1327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1327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1327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1327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1326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1327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1327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1327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1327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1326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1327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1327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1327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1327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1326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1327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1327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1327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1327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1326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1327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1327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1327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1327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1326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1327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1327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1327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1327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1326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1327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1327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1327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1327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1326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1327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1327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1327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1327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1326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1327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1327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1327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1327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1326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1327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1327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1327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1327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1326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1327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1327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1327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1327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1326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1327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1327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1327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1327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1326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1327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1327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1327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1327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1326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1327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1327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1327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1327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1326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1327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1327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1327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1327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1326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1327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1327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1327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1327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1326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1327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1327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1327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1327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1326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1327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1327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1327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1327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1331</v>
      </c>
    </row>
    <row r="607" spans="1:14" s="14" customFormat="1">
      <c r="A607" s="13" t="s">
        <v>1332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1332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1332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1332</v>
      </c>
      <c r="B610" s="14">
        <v>200</v>
      </c>
      <c r="C610" s="14">
        <v>200</v>
      </c>
      <c r="D610" s="14" t="s">
        <v>1333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1332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1332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1332</v>
      </c>
      <c r="B613" s="14">
        <v>200</v>
      </c>
      <c r="C613" s="14">
        <v>200</v>
      </c>
      <c r="D613" s="14" t="s">
        <v>1328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1332</v>
      </c>
      <c r="B614" s="14">
        <v>200</v>
      </c>
      <c r="C614" s="14">
        <v>200</v>
      </c>
      <c r="D614" s="14" t="s">
        <v>1329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1332</v>
      </c>
      <c r="B615" s="14">
        <v>200</v>
      </c>
      <c r="C615" s="14">
        <v>200</v>
      </c>
      <c r="D615" s="14" t="s">
        <v>1334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1332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1332</v>
      </c>
      <c r="B617" s="18">
        <v>300</v>
      </c>
      <c r="C617" s="18">
        <v>150</v>
      </c>
      <c r="D617" s="18" t="s">
        <v>1330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1332</v>
      </c>
      <c r="B618" s="18">
        <v>290</v>
      </c>
      <c r="C618" s="18">
        <v>280</v>
      </c>
      <c r="D618" s="18" t="s">
        <v>1330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1332</v>
      </c>
      <c r="B619" s="18">
        <v>80</v>
      </c>
      <c r="C619" s="18">
        <v>240</v>
      </c>
      <c r="D619" s="18" t="s">
        <v>1330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1332</v>
      </c>
      <c r="B620" s="18">
        <v>200</v>
      </c>
      <c r="C620" s="18">
        <v>85</v>
      </c>
      <c r="D620" s="18" t="s">
        <v>1330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1332</v>
      </c>
      <c r="B621" s="18">
        <v>200</v>
      </c>
      <c r="C621" s="18">
        <v>200</v>
      </c>
      <c r="D621" s="18" t="s">
        <v>1330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1332</v>
      </c>
      <c r="B622" s="18">
        <v>200</v>
      </c>
      <c r="C622" s="18">
        <v>200</v>
      </c>
      <c r="D622" s="18" t="s">
        <v>1330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1332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1332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1332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1332</v>
      </c>
      <c r="B626" s="14">
        <v>42</v>
      </c>
      <c r="C626" s="14">
        <v>338</v>
      </c>
      <c r="D626" s="14" t="s">
        <v>1333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1332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1332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1332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1332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1332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1332</v>
      </c>
      <c r="B632" s="14">
        <v>74</v>
      </c>
      <c r="C632" s="14">
        <v>290</v>
      </c>
      <c r="D632" s="14" t="s">
        <v>1333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1332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1332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1332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1332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1332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1332</v>
      </c>
      <c r="B638" s="14">
        <v>76</v>
      </c>
      <c r="C638" s="14">
        <v>247</v>
      </c>
      <c r="D638" s="14" t="s">
        <v>1333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1332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1332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1332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1332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1332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1332</v>
      </c>
      <c r="B644" s="14">
        <v>91</v>
      </c>
      <c r="C644" s="14">
        <v>142</v>
      </c>
      <c r="D644" s="14" t="s">
        <v>1333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1332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1332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1332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1332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1332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1332</v>
      </c>
      <c r="B650" s="14">
        <v>129</v>
      </c>
      <c r="C650" s="14">
        <v>103</v>
      </c>
      <c r="D650" s="14" t="s">
        <v>1333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1332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1332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1332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1332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1332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1332</v>
      </c>
      <c r="B656" s="14">
        <v>138</v>
      </c>
      <c r="C656" s="14">
        <v>218</v>
      </c>
      <c r="D656" s="14" t="s">
        <v>1333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1332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1332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1332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1332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1332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1332</v>
      </c>
      <c r="B662" s="14">
        <v>120</v>
      </c>
      <c r="C662" s="14">
        <v>175</v>
      </c>
      <c r="D662" s="14" t="s">
        <v>1333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1332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1332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1332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1332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1332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1332</v>
      </c>
      <c r="B668" s="14">
        <v>175</v>
      </c>
      <c r="C668" s="14">
        <v>265</v>
      </c>
      <c r="D668" s="14" t="s">
        <v>1333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1332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1332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1332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1332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1332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1332</v>
      </c>
      <c r="B674" s="14">
        <v>179</v>
      </c>
      <c r="C674" s="14">
        <v>196</v>
      </c>
      <c r="D674" s="14" t="s">
        <v>1333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1332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1332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1332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1332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1332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1332</v>
      </c>
      <c r="B680" s="14">
        <v>209</v>
      </c>
      <c r="C680" s="14">
        <v>215</v>
      </c>
      <c r="D680" s="14" t="s">
        <v>1333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1332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1332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1332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1332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1332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1332</v>
      </c>
      <c r="B686" s="14">
        <v>244</v>
      </c>
      <c r="C686" s="14">
        <v>256</v>
      </c>
      <c r="D686" s="14" t="s">
        <v>1333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1332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1332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1332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1332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1332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1332</v>
      </c>
      <c r="B692" s="14">
        <v>290</v>
      </c>
      <c r="C692" s="14">
        <v>283</v>
      </c>
      <c r="D692" s="14" t="s">
        <v>1333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1332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1332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1332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1332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1332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1332</v>
      </c>
      <c r="B698" s="14">
        <v>331</v>
      </c>
      <c r="C698" s="14">
        <v>328</v>
      </c>
      <c r="D698" s="14" t="s">
        <v>1333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1332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1332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1332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1332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1332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1332</v>
      </c>
      <c r="B704" s="14">
        <v>362</v>
      </c>
      <c r="C704" s="14">
        <v>358</v>
      </c>
      <c r="D704" s="14" t="s">
        <v>1333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1332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1332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1332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1332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1332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1332</v>
      </c>
      <c r="B710" s="14">
        <v>222</v>
      </c>
      <c r="C710" s="14">
        <v>85</v>
      </c>
      <c r="D710" s="14" t="s">
        <v>1333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1332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1332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1332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1332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1332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1332</v>
      </c>
      <c r="B716" s="14">
        <v>288</v>
      </c>
      <c r="C716" s="14">
        <v>95</v>
      </c>
      <c r="D716" s="14" t="s">
        <v>1333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1332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1332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1332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1332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1332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1332</v>
      </c>
      <c r="B722" s="14">
        <v>300</v>
      </c>
      <c r="C722" s="14">
        <v>58</v>
      </c>
      <c r="D722" s="14" t="s">
        <v>1333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1332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1332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1332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1332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1332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1332</v>
      </c>
      <c r="B728" s="14">
        <v>317</v>
      </c>
      <c r="C728" s="14">
        <v>36</v>
      </c>
      <c r="D728" s="14" t="s">
        <v>1333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1332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1332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1332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1332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1332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1332</v>
      </c>
      <c r="B734" s="14">
        <v>344</v>
      </c>
      <c r="C734" s="14">
        <v>68</v>
      </c>
      <c r="D734" s="14" t="s">
        <v>1333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1332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1332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1332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1332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1332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1332</v>
      </c>
      <c r="B740" s="14">
        <v>299</v>
      </c>
      <c r="C740" s="14">
        <v>149</v>
      </c>
      <c r="D740" s="14" t="s">
        <v>1333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1332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1332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1332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1332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1332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1332</v>
      </c>
      <c r="B746" s="14">
        <v>290</v>
      </c>
      <c r="C746" s="14">
        <v>205</v>
      </c>
      <c r="D746" s="14" t="s">
        <v>1333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1332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1332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1332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1332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1332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1332</v>
      </c>
      <c r="B752" s="14">
        <v>328</v>
      </c>
      <c r="C752" s="14">
        <v>229</v>
      </c>
      <c r="D752" s="14" t="s">
        <v>1333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1332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1332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1335</v>
      </c>
    </row>
    <row r="757" spans="1:14" s="14" customFormat="1">
      <c r="A757" s="13" t="s">
        <v>1336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1336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1336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1336</v>
      </c>
      <c r="B760" s="14">
        <v>200</v>
      </c>
      <c r="C760" s="14">
        <v>200</v>
      </c>
      <c r="D760" s="14" t="s">
        <v>1333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1336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1336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1336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1336</v>
      </c>
      <c r="B764" s="14">
        <v>200</v>
      </c>
      <c r="C764" s="14">
        <v>200</v>
      </c>
      <c r="D764" s="14" t="s">
        <v>1329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1336</v>
      </c>
      <c r="B765" s="14">
        <v>200</v>
      </c>
      <c r="C765" s="14">
        <v>200</v>
      </c>
      <c r="D765" s="14" t="s">
        <v>1334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1336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1336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1336</v>
      </c>
      <c r="B768" s="18">
        <v>70</v>
      </c>
      <c r="C768" s="18">
        <v>160</v>
      </c>
      <c r="D768" s="18" t="s">
        <v>1330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1336</v>
      </c>
      <c r="B769" s="18">
        <v>90</v>
      </c>
      <c r="C769" s="18">
        <v>50</v>
      </c>
      <c r="D769" s="18" t="s">
        <v>1330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1336</v>
      </c>
      <c r="B770" s="18">
        <v>230</v>
      </c>
      <c r="C770" s="18">
        <v>80</v>
      </c>
      <c r="D770" s="18" t="s">
        <v>1330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1336</v>
      </c>
      <c r="B771" s="18">
        <v>180</v>
      </c>
      <c r="C771" s="18">
        <v>220</v>
      </c>
      <c r="D771" s="18" t="s">
        <v>1330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1336</v>
      </c>
      <c r="B772" s="18">
        <v>330</v>
      </c>
      <c r="C772" s="18">
        <v>240</v>
      </c>
      <c r="D772" s="18" t="s">
        <v>1330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1336</v>
      </c>
      <c r="B773" s="18">
        <v>200</v>
      </c>
      <c r="C773" s="18">
        <v>200</v>
      </c>
      <c r="D773" s="18" t="s">
        <v>1330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1336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1336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1336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1336</v>
      </c>
      <c r="B777" s="14">
        <v>70</v>
      </c>
      <c r="C777" s="14">
        <v>75</v>
      </c>
      <c r="D777" s="14" t="s">
        <v>1333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1336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1336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1336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1336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1336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1336</v>
      </c>
      <c r="B783" s="14">
        <v>100</v>
      </c>
      <c r="C783" s="14">
        <v>50</v>
      </c>
      <c r="D783" s="14" t="s">
        <v>1333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1336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1336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1336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1336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1336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1336</v>
      </c>
      <c r="B789" s="14">
        <v>125</v>
      </c>
      <c r="C789" s="14">
        <v>60</v>
      </c>
      <c r="D789" s="14" t="s">
        <v>1333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1336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1336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1336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1336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1336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1336</v>
      </c>
      <c r="B795" s="14">
        <v>110</v>
      </c>
      <c r="C795" s="14">
        <v>105</v>
      </c>
      <c r="D795" s="14" t="s">
        <v>1333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1336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1336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1336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1336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1336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1336</v>
      </c>
      <c r="B801" s="14">
        <v>158</v>
      </c>
      <c r="C801" s="14">
        <v>125</v>
      </c>
      <c r="D801" s="14" t="s">
        <v>1333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1336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1336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1336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1336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1336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1336</v>
      </c>
      <c r="B807" s="14">
        <v>170</v>
      </c>
      <c r="C807" s="14">
        <v>57</v>
      </c>
      <c r="D807" s="14" t="s">
        <v>1333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1336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1336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1336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1336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1336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1336</v>
      </c>
      <c r="B813" s="14">
        <v>205</v>
      </c>
      <c r="C813" s="14">
        <v>38</v>
      </c>
      <c r="D813" s="14" t="s">
        <v>1333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1336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1336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1336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1336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1336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1336</v>
      </c>
      <c r="B819" s="14">
        <v>230</v>
      </c>
      <c r="C819" s="14">
        <v>87</v>
      </c>
      <c r="D819" s="14" t="s">
        <v>1333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1336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1336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1336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1336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1336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1336</v>
      </c>
      <c r="B825" s="14">
        <v>257</v>
      </c>
      <c r="C825" s="14">
        <v>48</v>
      </c>
      <c r="D825" s="14" t="s">
        <v>1333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1336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1336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1336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1336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1336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1336</v>
      </c>
      <c r="B831" s="14">
        <v>245</v>
      </c>
      <c r="C831" s="14">
        <v>132</v>
      </c>
      <c r="D831" s="14" t="s">
        <v>1333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1336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1336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1336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1336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1336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1336</v>
      </c>
      <c r="B837" s="14">
        <v>205</v>
      </c>
      <c r="C837" s="14">
        <v>154</v>
      </c>
      <c r="D837" s="14" t="s">
        <v>1333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1336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1336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1336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1336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1336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1336</v>
      </c>
      <c r="B843" s="14">
        <v>248</v>
      </c>
      <c r="C843" s="14">
        <v>202</v>
      </c>
      <c r="D843" s="14" t="s">
        <v>1333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1336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1336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1336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1336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1336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1336</v>
      </c>
      <c r="B849" s="14">
        <v>325</v>
      </c>
      <c r="C849" s="14">
        <v>82</v>
      </c>
      <c r="D849" s="14" t="s">
        <v>1333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1336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1336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1336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1336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1336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1336</v>
      </c>
      <c r="B855" s="14">
        <v>309</v>
      </c>
      <c r="C855" s="14">
        <v>155</v>
      </c>
      <c r="D855" s="14" t="s">
        <v>1333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1336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1336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1336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1336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1336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1336</v>
      </c>
      <c r="B861" s="14">
        <v>330</v>
      </c>
      <c r="C861" s="14">
        <v>245</v>
      </c>
      <c r="D861" s="14" t="s">
        <v>1333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1336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1336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1336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1336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1336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1336</v>
      </c>
      <c r="B867" s="14">
        <v>303</v>
      </c>
      <c r="C867" s="14">
        <v>215</v>
      </c>
      <c r="D867" s="14" t="s">
        <v>1333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1336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1336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1336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1336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1336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1336</v>
      </c>
      <c r="B873" s="14">
        <v>306</v>
      </c>
      <c r="C873" s="14">
        <v>309</v>
      </c>
      <c r="D873" s="14" t="s">
        <v>1333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1336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1336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1336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1336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1336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1336</v>
      </c>
      <c r="B879" s="14">
        <v>243</v>
      </c>
      <c r="C879" s="14">
        <v>276</v>
      </c>
      <c r="D879" s="14" t="s">
        <v>1333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1336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1336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1336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1336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1336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1336</v>
      </c>
      <c r="B885" s="14">
        <v>225</v>
      </c>
      <c r="C885" s="14">
        <v>316</v>
      </c>
      <c r="D885" s="14" t="s">
        <v>1333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1336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1336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1336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1336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1336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1336</v>
      </c>
      <c r="B891" s="14">
        <v>172</v>
      </c>
      <c r="C891" s="14">
        <v>321</v>
      </c>
      <c r="D891" s="14" t="s">
        <v>1333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1336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1336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1336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1336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1336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1336</v>
      </c>
      <c r="B897" s="14">
        <v>185</v>
      </c>
      <c r="C897" s="14">
        <v>223</v>
      </c>
      <c r="D897" s="14" t="s">
        <v>1333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1336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1336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1336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1336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1336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1336</v>
      </c>
      <c r="B903" s="14">
        <v>140</v>
      </c>
      <c r="C903" s="14">
        <v>190</v>
      </c>
      <c r="D903" s="14" t="s">
        <v>1333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1336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1336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1336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1336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1336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1336</v>
      </c>
      <c r="B909" s="14">
        <v>116</v>
      </c>
      <c r="C909" s="14">
        <v>304</v>
      </c>
      <c r="D909" s="14" t="s">
        <v>1333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1336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1336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1336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1336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1336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1336</v>
      </c>
      <c r="B915" s="14">
        <v>73</v>
      </c>
      <c r="C915" s="14">
        <v>286</v>
      </c>
      <c r="D915" s="14" t="s">
        <v>1333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1336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1336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1336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1336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1336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1336</v>
      </c>
      <c r="B921" s="14">
        <v>77</v>
      </c>
      <c r="C921" s="14">
        <v>188</v>
      </c>
      <c r="D921" s="14" t="s">
        <v>1333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1336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1336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1336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1336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1336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1336</v>
      </c>
      <c r="B927" s="14">
        <v>64</v>
      </c>
      <c r="C927" s="14">
        <v>141</v>
      </c>
      <c r="D927" s="14" t="s">
        <v>1333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1336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1336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1253</v>
      </c>
    </row>
    <row r="932" spans="1:14">
      <c r="A932" s="11" t="s">
        <v>1337</v>
      </c>
    </row>
    <row r="933" spans="1:14" s="14" customFormat="1">
      <c r="A933" s="13" t="s">
        <v>1338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1338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1338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1338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1338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1338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1338</v>
      </c>
      <c r="B939" s="14">
        <v>200</v>
      </c>
      <c r="C939" s="14">
        <v>200</v>
      </c>
      <c r="D939" s="14" t="s">
        <v>1329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1338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1338</v>
      </c>
      <c r="B941" s="18">
        <v>290</v>
      </c>
      <c r="C941" s="18">
        <v>50</v>
      </c>
      <c r="D941" s="18" t="s">
        <v>1330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1338</v>
      </c>
      <c r="B942" s="18">
        <v>60</v>
      </c>
      <c r="C942" s="18">
        <v>130</v>
      </c>
      <c r="D942" s="18" t="s">
        <v>1330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1338</v>
      </c>
      <c r="B943" s="18">
        <v>200</v>
      </c>
      <c r="C943" s="18">
        <v>190</v>
      </c>
      <c r="D943" s="18" t="s">
        <v>1330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1338</v>
      </c>
      <c r="B944" s="18">
        <v>200</v>
      </c>
      <c r="C944" s="18">
        <v>200</v>
      </c>
      <c r="D944" s="18" t="s">
        <v>1330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1338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1338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1338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1338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1338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1338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1338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1338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1338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1338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1338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1338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1338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1338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1338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1338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1338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1338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1338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1338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1338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1338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1338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1338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1338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1338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1338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1338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1338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1338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1338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1338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1338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1338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1338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1338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1338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1338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1338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1338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1338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1338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1338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1338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1338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1338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1338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1338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1338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1338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1338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1338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1338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1338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1338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1338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1338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1338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1338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1338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1338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1338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1338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1338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1338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1338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1338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1338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1338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1338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1338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1338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1338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1338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1338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1338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1338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1338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1338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1338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1338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1338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1338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1338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1338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1338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1338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1338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1338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1338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1338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1339</v>
      </c>
    </row>
    <row r="1038" spans="1:14" s="14" customFormat="1">
      <c r="A1038" s="11" t="s">
        <v>1340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1340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1340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1340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1340</v>
      </c>
      <c r="B1042" s="14">
        <v>200</v>
      </c>
      <c r="C1042" s="14">
        <v>200</v>
      </c>
      <c r="D1042" s="14" t="s">
        <v>1333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1340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1340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1340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1340</v>
      </c>
      <c r="B1046" s="14">
        <v>200</v>
      </c>
      <c r="C1046" s="14">
        <v>200</v>
      </c>
      <c r="D1046" s="14" t="s">
        <v>1329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1340</v>
      </c>
      <c r="B1047" s="14">
        <v>200</v>
      </c>
      <c r="C1047" s="14">
        <v>200</v>
      </c>
      <c r="D1047" s="14" t="s">
        <v>1334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1340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1340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1340</v>
      </c>
      <c r="B1050" s="18">
        <v>55</v>
      </c>
      <c r="C1050" s="18">
        <v>360</v>
      </c>
      <c r="D1050" s="18" t="s">
        <v>1330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1340</v>
      </c>
      <c r="B1051" s="18">
        <v>220</v>
      </c>
      <c r="C1051" s="18">
        <v>370</v>
      </c>
      <c r="D1051" s="18" t="s">
        <v>1330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1340</v>
      </c>
      <c r="B1052" s="18">
        <v>240</v>
      </c>
      <c r="C1052" s="18">
        <v>86</v>
      </c>
      <c r="D1052" s="18" t="s">
        <v>1330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1340</v>
      </c>
      <c r="B1053" s="18">
        <v>310</v>
      </c>
      <c r="C1053" s="18">
        <v>310</v>
      </c>
      <c r="D1053" s="18" t="s">
        <v>1330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1340</v>
      </c>
      <c r="B1054" s="18">
        <v>130</v>
      </c>
      <c r="C1054" s="18">
        <v>70</v>
      </c>
      <c r="D1054" s="18" t="s">
        <v>1330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1340</v>
      </c>
      <c r="B1055" s="18">
        <v>200</v>
      </c>
      <c r="C1055" s="18">
        <v>200</v>
      </c>
      <c r="D1055" s="18" t="s">
        <v>1330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1340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1340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1340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1340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1340</v>
      </c>
      <c r="B1060" s="14">
        <v>70</v>
      </c>
      <c r="C1060" s="14">
        <v>310</v>
      </c>
      <c r="D1060" s="14" t="s">
        <v>1333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1340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1340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1340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1340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1340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1340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1340</v>
      </c>
      <c r="B1067" s="14">
        <v>96</v>
      </c>
      <c r="C1067" s="14">
        <v>242</v>
      </c>
      <c r="D1067" s="14" t="s">
        <v>1333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1340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1340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1340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1340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1340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1340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1340</v>
      </c>
      <c r="B1074" s="14">
        <v>128</v>
      </c>
      <c r="C1074" s="14">
        <v>263</v>
      </c>
      <c r="D1074" s="14" t="s">
        <v>1333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1340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1340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1340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1340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1340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1340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1340</v>
      </c>
      <c r="B1081" s="14">
        <v>223</v>
      </c>
      <c r="C1081" s="14">
        <v>370</v>
      </c>
      <c r="D1081" s="14" t="s">
        <v>1333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1340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1340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1340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1340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1340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1340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1340</v>
      </c>
      <c r="B1088" s="14">
        <v>184</v>
      </c>
      <c r="C1088" s="14">
        <v>313</v>
      </c>
      <c r="D1088" s="14" t="s">
        <v>1333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1340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1340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1340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1340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1340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1340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1340</v>
      </c>
      <c r="B1095" s="14">
        <v>166</v>
      </c>
      <c r="C1095" s="14">
        <v>269</v>
      </c>
      <c r="D1095" s="14" t="s">
        <v>1333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1340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1340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1340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1340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1340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1340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1340</v>
      </c>
      <c r="B1102" s="14">
        <v>200</v>
      </c>
      <c r="C1102" s="14">
        <v>240</v>
      </c>
      <c r="D1102" s="14" t="s">
        <v>1333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1340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1340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1340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1340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1340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1340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1340</v>
      </c>
      <c r="B1109" s="14">
        <v>226</v>
      </c>
      <c r="C1109" s="14">
        <v>215</v>
      </c>
      <c r="D1109" s="14" t="s">
        <v>1333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1340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1340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1340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1340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1340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1340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1340</v>
      </c>
      <c r="B1116" s="14">
        <v>160</v>
      </c>
      <c r="C1116" s="14">
        <v>200</v>
      </c>
      <c r="D1116" s="14" t="s">
        <v>1333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1340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1340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1340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1340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1340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1340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1340</v>
      </c>
      <c r="B1123" s="14">
        <v>130</v>
      </c>
      <c r="C1123" s="14">
        <v>160</v>
      </c>
      <c r="D1123" s="14" t="s">
        <v>1333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1340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1340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1340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1340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1340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1340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1340</v>
      </c>
      <c r="B1130" s="14">
        <v>44</v>
      </c>
      <c r="C1130" s="14">
        <v>108</v>
      </c>
      <c r="D1130" s="14" t="s">
        <v>1333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1340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1340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1340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1340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1340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1340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1340</v>
      </c>
      <c r="B1137" s="14">
        <v>70</v>
      </c>
      <c r="C1137" s="14">
        <v>135</v>
      </c>
      <c r="D1137" s="14" t="s">
        <v>1333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1340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1340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1340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1340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1340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1340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1340</v>
      </c>
      <c r="B1144" s="14">
        <v>85</v>
      </c>
      <c r="C1144" s="14">
        <v>180</v>
      </c>
      <c r="D1144" s="14" t="s">
        <v>1333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1340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1340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1340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1340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1340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1340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1340</v>
      </c>
      <c r="B1151" s="14">
        <v>144</v>
      </c>
      <c r="C1151" s="14">
        <v>79</v>
      </c>
      <c r="D1151" s="14" t="s">
        <v>1333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1340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1340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1340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1340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1340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1340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1340</v>
      </c>
      <c r="B1158" s="14">
        <v>290</v>
      </c>
      <c r="C1158" s="14">
        <v>320</v>
      </c>
      <c r="D1158" s="14" t="s">
        <v>1333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1340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1340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1340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1340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1340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1340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1340</v>
      </c>
      <c r="B1165" s="14">
        <v>265</v>
      </c>
      <c r="C1165" s="14">
        <v>274</v>
      </c>
      <c r="D1165" s="14" t="s">
        <v>1333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1340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1340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1340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1340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1340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1340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1340</v>
      </c>
      <c r="B1172" s="14">
        <v>326</v>
      </c>
      <c r="C1172" s="14">
        <v>240</v>
      </c>
      <c r="D1172" s="14" t="s">
        <v>1333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1340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1340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1340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1340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1340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1340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1340</v>
      </c>
      <c r="B1179" s="14">
        <v>305</v>
      </c>
      <c r="C1179" s="14">
        <v>200</v>
      </c>
      <c r="D1179" s="14" t="s">
        <v>1333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1340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1340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1340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1340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1340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1340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1340</v>
      </c>
      <c r="B1186" s="14">
        <v>270</v>
      </c>
      <c r="C1186" s="14">
        <v>150</v>
      </c>
      <c r="D1186" s="14" t="s">
        <v>1333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1340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1340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1340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1340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1340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1340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1340</v>
      </c>
      <c r="B1193" s="14">
        <v>286</v>
      </c>
      <c r="C1193" s="14">
        <v>78</v>
      </c>
      <c r="D1193" s="14" t="s">
        <v>1333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1340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1340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1340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1340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1340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1340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1340</v>
      </c>
      <c r="B1200" s="14">
        <v>359</v>
      </c>
      <c r="C1200" s="14">
        <v>98</v>
      </c>
      <c r="D1200" s="14" t="s">
        <v>1333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1340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1340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1340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1340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1340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1340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1340</v>
      </c>
      <c r="B1207" s="14">
        <v>252</v>
      </c>
      <c r="C1207" s="14">
        <v>76</v>
      </c>
      <c r="D1207" s="14" t="s">
        <v>1333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1340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1340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1253</v>
      </c>
    </row>
    <row r="1212" spans="1:14">
      <c r="A1212" s="11" t="s">
        <v>1341</v>
      </c>
    </row>
    <row r="1213" spans="1:14">
      <c r="A1213" s="11" t="s">
        <v>1342</v>
      </c>
    </row>
    <row r="1214" spans="1:14">
      <c r="A1214" s="11" t="s">
        <v>1343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1344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1344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1344</v>
      </c>
      <c r="B1217" s="12">
        <v>50</v>
      </c>
      <c r="C1217" s="12">
        <v>50</v>
      </c>
      <c r="D1217" s="12" t="s">
        <v>1333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1344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1344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1343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1344</v>
      </c>
      <c r="B1221" s="18">
        <v>50</v>
      </c>
      <c r="C1221" s="18">
        <v>50</v>
      </c>
      <c r="D1221" s="18" t="s">
        <v>1330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1343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1344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1344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1344</v>
      </c>
      <c r="B1225" s="12">
        <v>47</v>
      </c>
      <c r="C1225" s="12">
        <v>20</v>
      </c>
      <c r="D1225" s="12" t="s">
        <v>1333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1344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1344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1343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1344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1344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1344</v>
      </c>
      <c r="B1231" s="12">
        <v>52</v>
      </c>
      <c r="C1231" s="12">
        <v>54</v>
      </c>
      <c r="D1231" s="12" t="s">
        <v>1333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1344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1344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1343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1344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1344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1344</v>
      </c>
      <c r="B1237" s="12">
        <v>16</v>
      </c>
      <c r="C1237" s="12">
        <v>80</v>
      </c>
      <c r="D1237" s="12" t="s">
        <v>1333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1344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1344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1343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1344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1344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1344</v>
      </c>
      <c r="B1243" s="12">
        <v>84</v>
      </c>
      <c r="C1243" s="12">
        <v>78</v>
      </c>
      <c r="D1243" s="12" t="s">
        <v>1333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1344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1344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1343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1344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1344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1344</v>
      </c>
      <c r="B1249" s="12">
        <v>89</v>
      </c>
      <c r="C1249" s="12">
        <v>27</v>
      </c>
      <c r="D1249" s="12" t="s">
        <v>1333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1344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1344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1345</v>
      </c>
      <c r="G1253" s="14"/>
    </row>
    <row r="1254" spans="1:14">
      <c r="A1254" s="11" t="s">
        <v>1346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1347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1347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1347</v>
      </c>
      <c r="B1257" s="12">
        <v>50</v>
      </c>
      <c r="C1257" s="12">
        <v>50</v>
      </c>
      <c r="D1257" s="12" t="s">
        <v>1333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1347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1347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1347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1347</v>
      </c>
      <c r="B1261" s="18">
        <v>50</v>
      </c>
      <c r="C1261" s="18">
        <v>50</v>
      </c>
      <c r="D1261" s="18" t="s">
        <v>1330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1346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1347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1347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1347</v>
      </c>
      <c r="B1265" s="12">
        <v>88</v>
      </c>
      <c r="C1265" s="12">
        <v>28</v>
      </c>
      <c r="D1265" s="12" t="s">
        <v>1333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1347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1347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1346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1347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1347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1347</v>
      </c>
      <c r="B1271" s="12">
        <v>80</v>
      </c>
      <c r="C1271" s="12">
        <v>75</v>
      </c>
      <c r="D1271" s="12" t="s">
        <v>1333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1347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1347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1346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1347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1347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1347</v>
      </c>
      <c r="B1277" s="12">
        <v>60</v>
      </c>
      <c r="C1277" s="12">
        <v>18</v>
      </c>
      <c r="D1277" s="12" t="s">
        <v>1333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1347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1347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1346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1347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1347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1347</v>
      </c>
      <c r="B1283" s="12">
        <v>14</v>
      </c>
      <c r="C1283" s="12">
        <v>22</v>
      </c>
      <c r="D1283" s="12" t="s">
        <v>1333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1347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1347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1346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1347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1347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1347</v>
      </c>
      <c r="B1289" s="12">
        <v>24</v>
      </c>
      <c r="C1289" s="12">
        <v>72</v>
      </c>
      <c r="D1289" s="12" t="s">
        <v>1333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1347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1347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1348</v>
      </c>
    </row>
    <row r="1294" spans="1:14">
      <c r="A1294" s="11" t="s">
        <v>1349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1350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1350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1350</v>
      </c>
      <c r="B1297" s="12">
        <v>50</v>
      </c>
      <c r="C1297" s="12">
        <v>50</v>
      </c>
      <c r="D1297" s="12" t="s">
        <v>1333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1350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1350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1350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1350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1350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1350</v>
      </c>
      <c r="B1303" s="12">
        <v>50</v>
      </c>
      <c r="C1303" s="12">
        <v>50</v>
      </c>
      <c r="D1303" s="12" t="s">
        <v>1351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1350</v>
      </c>
      <c r="B1304" s="12">
        <v>50</v>
      </c>
      <c r="C1304" s="12">
        <v>50</v>
      </c>
      <c r="D1304" s="12" t="s">
        <v>1352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1349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1350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1350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1350</v>
      </c>
      <c r="B1308" s="12">
        <v>47</v>
      </c>
      <c r="C1308" s="12">
        <v>26</v>
      </c>
      <c r="D1308" s="12" t="s">
        <v>1333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1350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1350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1349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1350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1350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1350</v>
      </c>
      <c r="B1314" s="12">
        <v>80</v>
      </c>
      <c r="C1314" s="12">
        <v>50</v>
      </c>
      <c r="D1314" s="12" t="s">
        <v>1333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1350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1350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1349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1350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1350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1350</v>
      </c>
      <c r="B1320" s="12">
        <v>15</v>
      </c>
      <c r="C1320" s="12">
        <v>78</v>
      </c>
      <c r="D1320" s="12" t="s">
        <v>1333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1350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1350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1349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1350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1350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1350</v>
      </c>
      <c r="B1326" s="12">
        <v>25</v>
      </c>
      <c r="C1326" s="12">
        <v>50</v>
      </c>
      <c r="D1326" s="12" t="s">
        <v>1333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1350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1350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1349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1350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1350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1350</v>
      </c>
      <c r="B1332" s="12">
        <v>48</v>
      </c>
      <c r="C1332" s="12">
        <v>64</v>
      </c>
      <c r="D1332" s="12" t="s">
        <v>1333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1350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1350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1353</v>
      </c>
      <c r="G1336" s="14"/>
    </row>
    <row r="1337" spans="1:14">
      <c r="A1337" s="11" t="s">
        <v>1354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1355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1355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1355</v>
      </c>
      <c r="B1340" s="12">
        <v>50</v>
      </c>
      <c r="C1340" s="12">
        <v>50</v>
      </c>
      <c r="D1340" s="12" t="s">
        <v>1333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1355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1355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1355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1355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1355</v>
      </c>
      <c r="B1345" s="12">
        <v>50</v>
      </c>
      <c r="C1345" s="12">
        <v>50</v>
      </c>
      <c r="D1345" s="12" t="s">
        <v>1356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1355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1354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1355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1355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1355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1355</v>
      </c>
      <c r="B1351" s="12">
        <v>50</v>
      </c>
      <c r="C1351" s="12">
        <v>50</v>
      </c>
      <c r="D1351" s="12" t="s">
        <v>1351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1355</v>
      </c>
      <c r="B1352" s="12">
        <v>50</v>
      </c>
      <c r="C1352" s="12">
        <v>50</v>
      </c>
      <c r="D1352" s="12" t="s">
        <v>1352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1354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1355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1355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1355</v>
      </c>
      <c r="B1356" s="12">
        <v>30</v>
      </c>
      <c r="C1356" s="12">
        <v>72</v>
      </c>
      <c r="D1356" s="12" t="s">
        <v>1333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1355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1355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1355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1355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1355</v>
      </c>
      <c r="B1361" s="12">
        <v>30</v>
      </c>
      <c r="C1361" s="12">
        <v>72</v>
      </c>
      <c r="D1361" s="12" t="s">
        <v>1356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1355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1354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1354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1355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1355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1355</v>
      </c>
      <c r="B1367" s="12">
        <v>40</v>
      </c>
      <c r="C1367" s="12">
        <v>29</v>
      </c>
      <c r="D1367" s="12" t="s">
        <v>1333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1355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1355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1355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1355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1355</v>
      </c>
      <c r="B1372" s="12">
        <v>40</v>
      </c>
      <c r="C1372" s="12">
        <v>29</v>
      </c>
      <c r="D1372" s="12" t="s">
        <v>1356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1355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1354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1354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1355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1355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1355</v>
      </c>
      <c r="B1378" s="12">
        <v>73</v>
      </c>
      <c r="C1378" s="12">
        <v>32</v>
      </c>
      <c r="D1378" s="12" t="s">
        <v>1333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1355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1355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1355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1355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1355</v>
      </c>
      <c r="B1383" s="12">
        <v>73</v>
      </c>
      <c r="C1383" s="12">
        <v>32</v>
      </c>
      <c r="D1383" s="12" t="s">
        <v>1356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1355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1354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1354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1355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1355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1355</v>
      </c>
      <c r="B1389" s="12">
        <v>70</v>
      </c>
      <c r="C1389" s="12">
        <v>80</v>
      </c>
      <c r="D1389" s="12" t="s">
        <v>1333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1355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1355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1355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1355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1355</v>
      </c>
      <c r="B1394" s="12">
        <v>70</v>
      </c>
      <c r="C1394" s="12">
        <v>80</v>
      </c>
      <c r="D1394" s="12" t="s">
        <v>1356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1355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1354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1357</v>
      </c>
    </row>
    <row r="1399" spans="1:14">
      <c r="A1399" s="11" t="s">
        <v>1358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1358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1358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1358</v>
      </c>
      <c r="B1402" s="12">
        <v>50</v>
      </c>
      <c r="C1402" s="12">
        <v>50</v>
      </c>
      <c r="D1402" s="12" t="s">
        <v>1333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1358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1358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1358</v>
      </c>
      <c r="B1405" s="12">
        <v>50</v>
      </c>
      <c r="C1405" s="12">
        <v>50</v>
      </c>
      <c r="D1405" s="12" t="s">
        <v>1359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1358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1358</v>
      </c>
      <c r="B1407" s="12">
        <v>50</v>
      </c>
      <c r="C1407" s="12">
        <v>50</v>
      </c>
      <c r="D1407" s="12" t="s">
        <v>1356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1358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1358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1360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1358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1358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1358</v>
      </c>
      <c r="B1413" s="12">
        <v>50</v>
      </c>
      <c r="C1413" s="12">
        <v>50</v>
      </c>
      <c r="D1413" s="12" t="s">
        <v>1351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1358</v>
      </c>
      <c r="B1414" s="12">
        <v>50</v>
      </c>
      <c r="C1414" s="12">
        <v>50</v>
      </c>
      <c r="D1414" s="12" t="s">
        <v>1352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1358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1358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1358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1358</v>
      </c>
      <c r="B1418" s="12">
        <v>80</v>
      </c>
      <c r="C1418" s="12">
        <v>44</v>
      </c>
      <c r="D1418" s="12" t="s">
        <v>1333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1358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1358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1358</v>
      </c>
      <c r="B1421" s="12">
        <v>80</v>
      </c>
      <c r="C1421" s="12">
        <v>44</v>
      </c>
      <c r="D1421" s="12" t="s">
        <v>1359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1358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1358</v>
      </c>
      <c r="B1423" s="12">
        <v>80</v>
      </c>
      <c r="C1423" s="12">
        <v>44</v>
      </c>
      <c r="D1423" s="12" t="s">
        <v>1356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1358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1358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1358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1358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1358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1358</v>
      </c>
      <c r="B1429" s="12">
        <v>49</v>
      </c>
      <c r="C1429" s="12">
        <v>52</v>
      </c>
      <c r="D1429" s="12" t="s">
        <v>1333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1358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1358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1358</v>
      </c>
      <c r="B1432" s="12">
        <v>49</v>
      </c>
      <c r="C1432" s="12">
        <v>52</v>
      </c>
      <c r="D1432" s="12" t="s">
        <v>1359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1358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1358</v>
      </c>
      <c r="B1434" s="12">
        <v>49</v>
      </c>
      <c r="C1434" s="12">
        <v>52</v>
      </c>
      <c r="D1434" s="12" t="s">
        <v>1356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1358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1358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1358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1358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1358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1358</v>
      </c>
      <c r="B1440" s="12">
        <v>28</v>
      </c>
      <c r="C1440" s="12">
        <v>15</v>
      </c>
      <c r="D1440" s="12" t="s">
        <v>1333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1358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1358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1358</v>
      </c>
      <c r="B1443" s="12">
        <v>28</v>
      </c>
      <c r="C1443" s="12">
        <v>15</v>
      </c>
      <c r="D1443" s="12" t="s">
        <v>1359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1358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1358</v>
      </c>
      <c r="B1445" s="12">
        <v>28</v>
      </c>
      <c r="C1445" s="12">
        <v>15</v>
      </c>
      <c r="D1445" s="12" t="s">
        <v>1356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1358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1358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1358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1358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1358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1358</v>
      </c>
      <c r="B1451" s="12">
        <v>24</v>
      </c>
      <c r="C1451" s="12">
        <v>70</v>
      </c>
      <c r="D1451" s="12" t="s">
        <v>1333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1358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1358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1358</v>
      </c>
      <c r="B1454" s="12">
        <v>24</v>
      </c>
      <c r="C1454" s="12">
        <v>70</v>
      </c>
      <c r="D1454" s="12" t="s">
        <v>1359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1358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1358</v>
      </c>
      <c r="B1456" s="12">
        <v>24</v>
      </c>
      <c r="C1456" s="12">
        <v>70</v>
      </c>
      <c r="D1456" s="12" t="s">
        <v>1356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1358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1358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1361</v>
      </c>
    </row>
    <row r="1461" spans="1:14">
      <c r="A1461" s="11" t="s">
        <v>1362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1363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1363</v>
      </c>
      <c r="B1463" s="12">
        <v>50</v>
      </c>
      <c r="C1463" s="12">
        <v>50</v>
      </c>
      <c r="D1463" s="12" t="s">
        <v>1356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1363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1363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1362</v>
      </c>
      <c r="B1466" s="12">
        <v>50</v>
      </c>
      <c r="C1466" s="12">
        <v>50</v>
      </c>
      <c r="D1466" s="12" t="s">
        <v>1364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1363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1363</v>
      </c>
      <c r="B1468" s="12">
        <v>50</v>
      </c>
      <c r="C1468" s="12">
        <v>50</v>
      </c>
      <c r="D1468" s="12" t="s">
        <v>1365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1363</v>
      </c>
      <c r="B1469" s="12">
        <v>50</v>
      </c>
      <c r="C1469" s="12">
        <v>50</v>
      </c>
      <c r="D1469" s="12" t="s">
        <v>1366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1363</v>
      </c>
      <c r="B1470" s="12">
        <v>50</v>
      </c>
      <c r="C1470" s="12">
        <v>50</v>
      </c>
      <c r="D1470" s="12" t="s">
        <v>1367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1362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1363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1363</v>
      </c>
      <c r="B1473" s="12">
        <v>50</v>
      </c>
      <c r="C1473" s="12">
        <v>50</v>
      </c>
      <c r="D1473" s="12" t="s">
        <v>1356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1363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1363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1253</v>
      </c>
      <c r="G1477" s="14"/>
    </row>
    <row r="1478" spans="1:14">
      <c r="A1478" s="11" t="s">
        <v>1368</v>
      </c>
      <c r="G1478" s="14"/>
    </row>
    <row r="1479" spans="1:14">
      <c r="A1479" s="11" t="s">
        <v>1369</v>
      </c>
      <c r="G1479" s="14"/>
    </row>
    <row r="1480" spans="1:14">
      <c r="A1480" s="11" t="s">
        <v>1370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1370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1371</v>
      </c>
      <c r="B1482" s="12">
        <v>100</v>
      </c>
      <c r="C1482" s="12">
        <v>100</v>
      </c>
      <c r="D1482" s="12" t="s">
        <v>1356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1371</v>
      </c>
      <c r="B1483" s="12">
        <v>100</v>
      </c>
      <c r="C1483" s="12">
        <v>100</v>
      </c>
      <c r="D1483" s="12" t="s">
        <v>1372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1371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1371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1371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1371</v>
      </c>
      <c r="B1487" s="12">
        <v>138</v>
      </c>
      <c r="C1487" s="12">
        <v>116</v>
      </c>
      <c r="D1487" s="12" t="s">
        <v>1356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1371</v>
      </c>
      <c r="B1488" s="12">
        <v>138</v>
      </c>
      <c r="C1488" s="12">
        <v>116</v>
      </c>
      <c r="D1488" s="12" t="s">
        <v>1372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1371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1371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1371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1371</v>
      </c>
      <c r="B1492" s="12">
        <v>35</v>
      </c>
      <c r="C1492" s="12">
        <v>150</v>
      </c>
      <c r="D1492" s="12" t="s">
        <v>1356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1371</v>
      </c>
      <c r="B1493" s="12">
        <v>35</v>
      </c>
      <c r="C1493" s="12">
        <v>150</v>
      </c>
      <c r="D1493" s="12" t="s">
        <v>1372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1371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1371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1371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1371</v>
      </c>
      <c r="B1497" s="12">
        <v>50</v>
      </c>
      <c r="C1497" s="12">
        <v>50</v>
      </c>
      <c r="D1497" s="12" t="s">
        <v>1356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1371</v>
      </c>
      <c r="B1498" s="12">
        <v>50</v>
      </c>
      <c r="C1498" s="12">
        <v>50</v>
      </c>
      <c r="D1498" s="12" t="s">
        <v>1372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1371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1371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1371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1371</v>
      </c>
      <c r="B1502" s="12">
        <v>164</v>
      </c>
      <c r="C1502" s="12">
        <v>35</v>
      </c>
      <c r="D1502" s="12" t="s">
        <v>1356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1371</v>
      </c>
      <c r="B1503" s="12">
        <v>164</v>
      </c>
      <c r="C1503" s="12">
        <v>35</v>
      </c>
      <c r="D1503" s="12" t="s">
        <v>1372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1371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1373</v>
      </c>
      <c r="G1506" s="14"/>
    </row>
    <row r="1507" spans="1:14">
      <c r="A1507" s="11" t="s">
        <v>1374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1375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1375</v>
      </c>
      <c r="B1509" s="12">
        <v>100</v>
      </c>
      <c r="C1509" s="12">
        <v>100</v>
      </c>
      <c r="D1509" s="12" t="s">
        <v>1356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1375</v>
      </c>
      <c r="B1510" s="12">
        <v>100</v>
      </c>
      <c r="C1510" s="12">
        <v>100</v>
      </c>
      <c r="D1510" s="12" t="s">
        <v>1372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1375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1374</v>
      </c>
      <c r="B1512" s="18">
        <v>100</v>
      </c>
      <c r="C1512" s="18">
        <v>100</v>
      </c>
      <c r="D1512" s="18" t="s">
        <v>1376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1374</v>
      </c>
      <c r="B1513" s="18">
        <v>165</v>
      </c>
      <c r="C1513" s="18">
        <v>25</v>
      </c>
      <c r="D1513" s="18" t="s">
        <v>1376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  <c r="B1514" s="18">
        <v>35</v>
      </c>
      <c r="C1514" s="18">
        <v>45</v>
      </c>
      <c r="D1514" s="18" t="s">
        <v>1376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1374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1377</v>
      </c>
    </row>
    <row r="1517" spans="1:14" s="18" customFormat="1">
      <c r="A1517" s="19" t="s">
        <v>1374</v>
      </c>
      <c r="B1517" s="18">
        <v>137</v>
      </c>
      <c r="C1517" s="18">
        <v>107</v>
      </c>
      <c r="D1517" s="18" t="s">
        <v>1378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1374</v>
      </c>
      <c r="B1518" s="18">
        <v>138</v>
      </c>
      <c r="C1518" s="18">
        <v>107</v>
      </c>
      <c r="D1518" s="18" t="s">
        <v>1378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1374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1375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1375</v>
      </c>
      <c r="B1521" s="12">
        <v>100</v>
      </c>
      <c r="C1521" s="12">
        <v>100</v>
      </c>
      <c r="D1521" s="12" t="s">
        <v>1356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1374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1375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1375</v>
      </c>
      <c r="B1524" s="12">
        <v>35</v>
      </c>
      <c r="C1524" s="12">
        <v>40</v>
      </c>
      <c r="D1524" s="12" t="s">
        <v>1356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1374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1375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1375</v>
      </c>
      <c r="B1527" s="12">
        <v>70</v>
      </c>
      <c r="C1527" s="12">
        <v>163</v>
      </c>
      <c r="D1527" s="12" t="s">
        <v>1356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1374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1375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1375</v>
      </c>
      <c r="B1530" s="12">
        <v>150</v>
      </c>
      <c r="C1530" s="12">
        <v>160</v>
      </c>
      <c r="D1530" s="12" t="s">
        <v>1356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1374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1375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1375</v>
      </c>
      <c r="B1533" s="12">
        <v>84</v>
      </c>
      <c r="C1533" s="12">
        <v>74</v>
      </c>
      <c r="D1533" s="12" t="s">
        <v>1356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1374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1375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1375</v>
      </c>
      <c r="B1536" s="12">
        <v>165</v>
      </c>
      <c r="C1536" s="12">
        <v>20</v>
      </c>
      <c r="D1536" s="12" t="s">
        <v>1356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1374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1375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1375</v>
      </c>
      <c r="B1539" s="12">
        <v>150</v>
      </c>
      <c r="C1539" s="12">
        <v>74</v>
      </c>
      <c r="D1539" s="12" t="s">
        <v>1356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1379</v>
      </c>
    </row>
    <row r="1542" spans="1:14">
      <c r="A1542" s="11" t="s">
        <v>1380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1380</v>
      </c>
      <c r="B1543" s="12">
        <v>100</v>
      </c>
      <c r="C1543" s="12">
        <v>100</v>
      </c>
      <c r="D1543" s="12" t="s">
        <v>1356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1380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1380</v>
      </c>
      <c r="B1545" s="12">
        <v>100</v>
      </c>
      <c r="C1545" s="12">
        <v>100</v>
      </c>
      <c r="D1545" s="12" t="s">
        <v>1372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1380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1380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1381</v>
      </c>
      <c r="B1548" s="18">
        <v>90</v>
      </c>
      <c r="C1548" s="18">
        <v>80</v>
      </c>
      <c r="D1548" s="18" t="s">
        <v>1376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1381</v>
      </c>
      <c r="B1549" s="18">
        <v>170</v>
      </c>
      <c r="C1549" s="18">
        <v>60</v>
      </c>
      <c r="D1549" s="18" t="s">
        <v>1376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1381</v>
      </c>
      <c r="B1550" s="18">
        <v>40</v>
      </c>
      <c r="C1550" s="18">
        <v>150</v>
      </c>
      <c r="D1550" s="18" t="s">
        <v>1376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1381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1380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1380</v>
      </c>
      <c r="B1553" s="12">
        <v>40</v>
      </c>
      <c r="C1553" s="12">
        <v>145</v>
      </c>
      <c r="D1553" s="12" t="s">
        <v>1356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1380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1380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1380</v>
      </c>
      <c r="B1556" s="12">
        <v>90</v>
      </c>
      <c r="C1556" s="12">
        <v>80</v>
      </c>
      <c r="D1556" s="12" t="s">
        <v>1356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1380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1380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1380</v>
      </c>
      <c r="B1559" s="12">
        <v>170</v>
      </c>
      <c r="C1559" s="12">
        <v>65</v>
      </c>
      <c r="D1559" s="12" t="s">
        <v>1356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1380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1380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1380</v>
      </c>
      <c r="B1562" s="12">
        <v>50</v>
      </c>
      <c r="C1562" s="12">
        <v>30</v>
      </c>
      <c r="D1562" s="12" t="s">
        <v>1356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1380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1380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1380</v>
      </c>
      <c r="B1565" s="12">
        <v>172</v>
      </c>
      <c r="C1565" s="12">
        <v>145</v>
      </c>
      <c r="D1565" s="12" t="s">
        <v>1356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1380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1382</v>
      </c>
    </row>
    <row r="1569" spans="1:14">
      <c r="A1569" s="11" t="s">
        <v>1383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1384</v>
      </c>
      <c r="B1570" s="12">
        <v>100</v>
      </c>
      <c r="C1570" s="12">
        <v>100</v>
      </c>
      <c r="D1570" s="12" t="s">
        <v>1356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1384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1384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1384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1384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1384</v>
      </c>
      <c r="B1575" s="18">
        <v>85</v>
      </c>
      <c r="C1575" s="18">
        <v>30</v>
      </c>
      <c r="D1575" s="18" t="s">
        <v>1376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1384</v>
      </c>
      <c r="B1576" s="18">
        <v>160</v>
      </c>
      <c r="C1576" s="18">
        <v>150</v>
      </c>
      <c r="D1576" s="18" t="s">
        <v>1376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1384</v>
      </c>
      <c r="B1577" s="18">
        <v>70</v>
      </c>
      <c r="C1577" s="18">
        <v>170</v>
      </c>
      <c r="D1577" s="18" t="s">
        <v>1376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1384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1383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1384</v>
      </c>
      <c r="B1580" s="12">
        <v>43</v>
      </c>
      <c r="C1580" s="12">
        <v>94</v>
      </c>
      <c r="D1580" s="12" t="s">
        <v>1356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1384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1383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1384</v>
      </c>
      <c r="B1583" s="12">
        <v>75</v>
      </c>
      <c r="C1583" s="12">
        <v>153</v>
      </c>
      <c r="D1583" s="12" t="s">
        <v>1356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1384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1383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1384</v>
      </c>
      <c r="B1586" s="12">
        <v>100</v>
      </c>
      <c r="C1586" s="12">
        <v>105</v>
      </c>
      <c r="D1586" s="12" t="s">
        <v>1356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1384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1383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1384</v>
      </c>
      <c r="B1589" s="12">
        <v>98</v>
      </c>
      <c r="C1589" s="12">
        <v>60</v>
      </c>
      <c r="D1589" s="12" t="s">
        <v>1356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1384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1383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1384</v>
      </c>
      <c r="B1592" s="12">
        <v>140</v>
      </c>
      <c r="C1592" s="12">
        <v>30</v>
      </c>
      <c r="D1592" s="12" t="s">
        <v>1356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1384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1383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1384</v>
      </c>
      <c r="B1595" s="12">
        <v>154</v>
      </c>
      <c r="C1595" s="12">
        <v>106</v>
      </c>
      <c r="D1595" s="12" t="s">
        <v>1356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1384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1383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1384</v>
      </c>
      <c r="B1598" s="12">
        <v>161</v>
      </c>
      <c r="C1598" s="12">
        <v>156</v>
      </c>
      <c r="D1598" s="12" t="s">
        <v>1356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1384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1385</v>
      </c>
    </row>
    <row r="1602" spans="1:14">
      <c r="A1602" s="11" t="s">
        <v>1386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1387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1387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1387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1387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1387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1387</v>
      </c>
      <c r="B1608" s="18">
        <v>100</v>
      </c>
      <c r="C1608" s="18">
        <v>60</v>
      </c>
      <c r="D1608" s="18" t="s">
        <v>1376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1387</v>
      </c>
      <c r="B1609" s="18">
        <v>50</v>
      </c>
      <c r="C1609" s="18">
        <v>30</v>
      </c>
      <c r="D1609" s="18" t="s">
        <v>1376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1387</v>
      </c>
      <c r="B1610" s="18">
        <v>90</v>
      </c>
      <c r="C1610" s="18">
        <v>150</v>
      </c>
      <c r="D1610" s="18" t="s">
        <v>1376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1387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1386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1387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1387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1386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1387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1387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1386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1387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1387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1386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1387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1387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1386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1387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1387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1386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1387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1387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1388</v>
      </c>
    </row>
    <row r="1632" spans="1:14">
      <c r="A1632" s="11" t="s">
        <v>1389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1390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1390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1390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1390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1390</v>
      </c>
      <c r="B1637" s="12">
        <v>100</v>
      </c>
      <c r="C1637" s="12">
        <v>100</v>
      </c>
      <c r="D1637" s="12" t="s">
        <v>1372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1390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1390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1390</v>
      </c>
      <c r="B1640" s="18">
        <v>150</v>
      </c>
      <c r="C1640" s="18">
        <v>30</v>
      </c>
      <c r="D1640" s="18" t="s">
        <v>1376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1390</v>
      </c>
      <c r="B1641" s="18">
        <v>50</v>
      </c>
      <c r="C1641" s="18">
        <v>150</v>
      </c>
      <c r="D1641" s="18" t="s">
        <v>1376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1390</v>
      </c>
      <c r="B1642" s="18">
        <v>140</v>
      </c>
      <c r="C1642" s="18">
        <v>140</v>
      </c>
      <c r="D1642" s="18" t="s">
        <v>1376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1390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1389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1390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1390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1390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1389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1390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1390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1390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1389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1390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1390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1390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1389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1390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1390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1390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1391</v>
      </c>
    </row>
    <row r="1662" spans="1:14">
      <c r="A1662" s="11" t="s">
        <v>1392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1393</v>
      </c>
      <c r="B1663" s="12">
        <v>50</v>
      </c>
      <c r="C1663" s="12">
        <v>50</v>
      </c>
      <c r="D1663" s="12" t="s">
        <v>1372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1392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1392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1392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1392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1392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1394</v>
      </c>
    </row>
    <row r="1671" spans="1:14">
      <c r="A1671" s="11" t="s">
        <v>1395</v>
      </c>
      <c r="B1671" s="12">
        <v>50</v>
      </c>
      <c r="C1671" s="12">
        <v>50</v>
      </c>
      <c r="D1671" s="12" t="s">
        <v>1356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1396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1395</v>
      </c>
      <c r="B1673" s="12">
        <v>50</v>
      </c>
      <c r="C1673" s="12">
        <v>50</v>
      </c>
      <c r="D1673" s="12" t="s">
        <v>1356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1395</v>
      </c>
      <c r="B1674" s="12">
        <v>40</v>
      </c>
      <c r="C1674" s="12">
        <v>44</v>
      </c>
      <c r="D1674" s="12" t="s">
        <v>1356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1397</v>
      </c>
    </row>
    <row r="1677" spans="1:14">
      <c r="A1677" s="11" t="s">
        <v>1398</v>
      </c>
      <c r="B1677" s="12">
        <v>50</v>
      </c>
      <c r="C1677" s="12">
        <v>50</v>
      </c>
      <c r="D1677" s="12" t="s">
        <v>1356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1399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1399</v>
      </c>
      <c r="B1679" s="12">
        <v>22</v>
      </c>
      <c r="C1679" s="12">
        <v>70</v>
      </c>
      <c r="D1679" s="12" t="s">
        <v>1356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1399</v>
      </c>
      <c r="B1680" s="12">
        <v>60</v>
      </c>
      <c r="C1680" s="12">
        <v>30</v>
      </c>
      <c r="D1680" s="12" t="s">
        <v>1356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1400</v>
      </c>
    </row>
    <row r="1683" spans="1:14">
      <c r="A1683" s="11" t="s">
        <v>1401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1402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1401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1401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1401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1403</v>
      </c>
    </row>
    <row r="1690" spans="1:14">
      <c r="A1690" s="11" t="s">
        <v>1404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1405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1404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1404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1404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1403</v>
      </c>
    </row>
    <row r="1697" spans="1:14">
      <c r="A1697" s="11" t="s">
        <v>1406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1407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1406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1406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1406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1406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1406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1253</v>
      </c>
    </row>
    <row r="1706" spans="1:14">
      <c r="A1706" s="11" t="s">
        <v>1408</v>
      </c>
    </row>
    <row r="1707" spans="1:14" s="18" customFormat="1">
      <c r="A1707" s="17" t="s">
        <v>1409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1409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1409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1253</v>
      </c>
    </row>
    <row r="1712" spans="1:14">
      <c r="A1712" s="11" t="s">
        <v>1277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1319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1320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1321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1410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1411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1319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1320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1321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1410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1319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1320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1321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1410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1411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1319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1320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1321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1410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1319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1320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1321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1314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1315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1316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1412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1253</v>
      </c>
    </row>
    <row r="1760" spans="1:14">
      <c r="A1760" s="11" t="s">
        <v>1413</v>
      </c>
    </row>
    <row r="1761" spans="1:14">
      <c r="A1761" s="11" t="s">
        <v>1414</v>
      </c>
    </row>
    <row r="1762" spans="1:14">
      <c r="A1762" s="11" t="s">
        <v>1415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1416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1415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1417</v>
      </c>
    </row>
    <row r="1767" spans="1:14" s="14" customFormat="1">
      <c r="A1767" s="13" t="s">
        <v>1418</v>
      </c>
      <c r="B1767" s="14">
        <v>250</v>
      </c>
      <c r="C1767" s="14">
        <v>250</v>
      </c>
      <c r="D1767" s="14" t="s">
        <v>1419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1418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1418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1418</v>
      </c>
      <c r="B1770" s="14">
        <v>250</v>
      </c>
      <c r="C1770" s="14">
        <v>250</v>
      </c>
      <c r="D1770" s="14" t="s">
        <v>1420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1418</v>
      </c>
      <c r="B1771" s="14">
        <v>250</v>
      </c>
      <c r="C1771" s="14">
        <v>250</v>
      </c>
      <c r="D1771" s="14" t="s">
        <v>1419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1418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1418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1418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1418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1421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1418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1422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1418</v>
      </c>
      <c r="B1780" s="16">
        <v>250</v>
      </c>
      <c r="C1780" s="16">
        <v>250</v>
      </c>
      <c r="D1780" s="16" t="s">
        <v>1423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1418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1418</v>
      </c>
      <c r="B1782" s="14">
        <v>100</v>
      </c>
      <c r="C1782" s="14">
        <v>280</v>
      </c>
      <c r="D1782" s="14" t="s">
        <v>1419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1418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1418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1418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1418</v>
      </c>
      <c r="B1786" s="16">
        <v>100</v>
      </c>
      <c r="C1786" s="16">
        <v>280</v>
      </c>
      <c r="D1786" s="16" t="s">
        <v>1423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1418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1418</v>
      </c>
      <c r="B1788" s="14">
        <v>400</v>
      </c>
      <c r="C1788" s="14">
        <v>195</v>
      </c>
      <c r="D1788" s="14" t="s">
        <v>1419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1418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1418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1418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1418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1418</v>
      </c>
      <c r="B1793" s="14">
        <v>268</v>
      </c>
      <c r="C1793" s="14">
        <v>77</v>
      </c>
      <c r="D1793" s="14" t="s">
        <v>1419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1418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1418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1418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1418</v>
      </c>
      <c r="B1797" s="16">
        <v>268</v>
      </c>
      <c r="C1797" s="16">
        <v>77</v>
      </c>
      <c r="D1797" s="16" t="s">
        <v>1423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1418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1418</v>
      </c>
      <c r="B1799" s="14">
        <v>106</v>
      </c>
      <c r="C1799" s="14">
        <v>176</v>
      </c>
      <c r="D1799" s="14" t="s">
        <v>1419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1418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1418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1418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1418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1418</v>
      </c>
      <c r="B1804" s="14">
        <v>302</v>
      </c>
      <c r="C1804" s="14">
        <v>395</v>
      </c>
      <c r="D1804" s="14" t="s">
        <v>1419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1418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1418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1418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1418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1418</v>
      </c>
      <c r="B1809" s="14">
        <v>208</v>
      </c>
      <c r="C1809" s="14">
        <v>366</v>
      </c>
      <c r="D1809" s="14" t="s">
        <v>1419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1418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1418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1418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1418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1418</v>
      </c>
      <c r="B1814" s="14">
        <v>174</v>
      </c>
      <c r="C1814" s="14">
        <v>178</v>
      </c>
      <c r="D1814" s="14" t="s">
        <v>1419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1418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1418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1418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1418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1418</v>
      </c>
      <c r="B1819" s="14">
        <v>360</v>
      </c>
      <c r="C1819" s="14">
        <v>150</v>
      </c>
      <c r="D1819" s="14" t="s">
        <v>1419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1418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1418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1418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1418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1418</v>
      </c>
      <c r="B1824" s="14">
        <v>250</v>
      </c>
      <c r="C1824" s="14">
        <v>280</v>
      </c>
      <c r="D1824" s="14" t="s">
        <v>1419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1418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1418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1418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1424</v>
      </c>
    </row>
    <row r="1830" spans="1:14" s="14" customFormat="1">
      <c r="A1830" s="13" t="s">
        <v>1425</v>
      </c>
      <c r="B1830" s="14">
        <v>250</v>
      </c>
      <c r="C1830" s="14">
        <v>250</v>
      </c>
      <c r="D1830" s="14" t="s">
        <v>1419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1425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1425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1425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1425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1426</v>
      </c>
      <c r="B1835" s="14">
        <v>250</v>
      </c>
      <c r="C1835" s="14">
        <v>250</v>
      </c>
      <c r="D1835" s="14" t="s">
        <v>1419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1425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1425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1425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1425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1425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1425</v>
      </c>
      <c r="B1841" s="14">
        <v>250</v>
      </c>
      <c r="C1841" s="14">
        <v>250</v>
      </c>
      <c r="D1841" s="14" t="s">
        <v>1421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1425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1425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1425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1425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1425</v>
      </c>
      <c r="B1846" s="16">
        <v>250</v>
      </c>
      <c r="C1846" s="16">
        <v>250</v>
      </c>
      <c r="D1846" s="16" t="s">
        <v>1423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1425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1425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1425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1426</v>
      </c>
      <c r="B1850" s="14">
        <v>180</v>
      </c>
      <c r="C1850" s="14">
        <v>80</v>
      </c>
      <c r="D1850" s="14" t="s">
        <v>1419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1425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1425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1425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1425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1425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1425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1426</v>
      </c>
      <c r="B1857" s="14">
        <v>330</v>
      </c>
      <c r="C1857" s="14">
        <v>90</v>
      </c>
      <c r="D1857" s="14" t="s">
        <v>1419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1425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1425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1425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1425</v>
      </c>
      <c r="B1861" s="16">
        <v>330</v>
      </c>
      <c r="C1861" s="16">
        <v>90</v>
      </c>
      <c r="D1861" s="16" t="s">
        <v>1423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1425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1425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1425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1426</v>
      </c>
      <c r="B1865" s="14">
        <v>267</v>
      </c>
      <c r="C1865" s="14">
        <v>245</v>
      </c>
      <c r="D1865" s="14" t="s">
        <v>1419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1425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1425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1425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1425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1425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1425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1426</v>
      </c>
      <c r="B1872" s="14">
        <v>143</v>
      </c>
      <c r="C1872" s="14">
        <v>293</v>
      </c>
      <c r="D1872" s="14" t="s">
        <v>1419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1425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1425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1425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1425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1425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1425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1426</v>
      </c>
      <c r="B1879" s="14">
        <v>40</v>
      </c>
      <c r="C1879" s="14">
        <v>160</v>
      </c>
      <c r="D1879" s="14" t="s">
        <v>1419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1425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1425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1425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1425</v>
      </c>
      <c r="B1883" s="16">
        <v>40</v>
      </c>
      <c r="C1883" s="16">
        <v>160</v>
      </c>
      <c r="D1883" s="16" t="s">
        <v>1423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1425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1425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1425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1426</v>
      </c>
      <c r="B1887" s="14">
        <v>60</v>
      </c>
      <c r="C1887" s="14">
        <v>90</v>
      </c>
      <c r="D1887" s="14" t="s">
        <v>1419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1425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1425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1425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1425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1425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1425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1426</v>
      </c>
      <c r="B1894" s="14">
        <v>120</v>
      </c>
      <c r="C1894" s="14">
        <v>160</v>
      </c>
      <c r="D1894" s="14" t="s">
        <v>1419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1425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1425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1425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1425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1425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1425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1426</v>
      </c>
      <c r="B1901" s="14">
        <v>350</v>
      </c>
      <c r="C1901" s="14">
        <v>340</v>
      </c>
      <c r="D1901" s="14" t="s">
        <v>1419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1425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1425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1425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1427</v>
      </c>
    </row>
    <row r="1907" spans="1:14">
      <c r="A1907" s="11" t="s">
        <v>1428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1429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1428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1428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1428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1428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1428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1428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1428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1428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1428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1428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1428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1428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1428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1428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1428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1428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1428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1428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1428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1428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1428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1428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1428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1428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1428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1428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1428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1428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1428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1428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1428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1428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1428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1428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1428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1428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1428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1428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1428</v>
      </c>
      <c r="B1947" s="18">
        <v>50</v>
      </c>
      <c r="C1947" s="18">
        <v>50</v>
      </c>
      <c r="D1947" s="18" t="s">
        <v>1423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1428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1253</v>
      </c>
    </row>
    <row r="1951" spans="1:14">
      <c r="A1951" s="11" t="s">
        <v>1282</v>
      </c>
    </row>
    <row r="1952" spans="1:14">
      <c r="A1952" s="11" t="s">
        <v>1283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1283</v>
      </c>
      <c r="B1953" s="12">
        <v>120</v>
      </c>
      <c r="C1953" s="12">
        <v>395</v>
      </c>
      <c r="D1953" s="12" t="s">
        <v>1319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1283</v>
      </c>
      <c r="B1954" s="12">
        <v>120</v>
      </c>
      <c r="C1954" s="12">
        <v>395</v>
      </c>
      <c r="D1954" s="12" t="s">
        <v>1410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1283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1283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1283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1283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1283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1283</v>
      </c>
      <c r="B1961" s="12">
        <v>260</v>
      </c>
      <c r="C1961" s="12">
        <v>395</v>
      </c>
      <c r="D1961" s="12" t="s">
        <v>1319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1283</v>
      </c>
      <c r="B1962" s="12">
        <v>260</v>
      </c>
      <c r="C1962" s="12">
        <v>395</v>
      </c>
      <c r="D1962" s="12" t="s">
        <v>1410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1283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1283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1283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1283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1283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1283</v>
      </c>
      <c r="B1969" s="12">
        <v>360</v>
      </c>
      <c r="C1969" s="12">
        <v>395</v>
      </c>
      <c r="D1969" s="12" t="s">
        <v>1319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1283</v>
      </c>
      <c r="B1970" s="12">
        <v>360</v>
      </c>
      <c r="C1970" s="12">
        <v>395</v>
      </c>
      <c r="D1970" s="12" t="s">
        <v>1410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1283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1283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1283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1283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1283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1283</v>
      </c>
      <c r="B1977" s="12">
        <v>300</v>
      </c>
      <c r="C1977" s="12">
        <v>340</v>
      </c>
      <c r="D1977" s="12" t="s">
        <v>1319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1283</v>
      </c>
      <c r="B1978" s="12">
        <v>300</v>
      </c>
      <c r="C1978" s="12">
        <v>340</v>
      </c>
      <c r="D1978" s="12" t="s">
        <v>1410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1283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1283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1283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1283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1283</v>
      </c>
      <c r="B1983" s="12">
        <v>300</v>
      </c>
      <c r="C1983" s="12">
        <v>340</v>
      </c>
      <c r="D1983" s="12" t="s">
        <v>1430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1283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1283</v>
      </c>
      <c r="B1986" s="12">
        <v>380</v>
      </c>
      <c r="C1986" s="12">
        <v>340</v>
      </c>
      <c r="D1986" s="12" t="s">
        <v>1319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1283</v>
      </c>
      <c r="B1987" s="12">
        <v>380</v>
      </c>
      <c r="C1987" s="12">
        <v>340</v>
      </c>
      <c r="D1987" s="12" t="s">
        <v>1410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1283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1283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1283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1283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1283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1283</v>
      </c>
      <c r="B1994" s="12">
        <v>100</v>
      </c>
      <c r="C1994" s="12">
        <v>300</v>
      </c>
      <c r="D1994" s="12" t="s">
        <v>1319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1283</v>
      </c>
      <c r="B1995" s="12">
        <v>100</v>
      </c>
      <c r="C1995" s="12">
        <v>300</v>
      </c>
      <c r="D1995" s="12" t="s">
        <v>1410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1283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1283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1283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1283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1283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1283</v>
      </c>
      <c r="B2002" s="12">
        <v>150</v>
      </c>
      <c r="C2002" s="12">
        <v>230</v>
      </c>
      <c r="D2002" s="12" t="s">
        <v>1319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1283</v>
      </c>
      <c r="B2003" s="12">
        <v>150</v>
      </c>
      <c r="C2003" s="12">
        <v>230</v>
      </c>
      <c r="D2003" s="12" t="s">
        <v>1410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1283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1283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1283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1283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1283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1283</v>
      </c>
      <c r="B2010" s="12">
        <v>290</v>
      </c>
      <c r="C2010" s="12">
        <v>238</v>
      </c>
      <c r="D2010" s="12" t="s">
        <v>1319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1283</v>
      </c>
      <c r="B2011" s="12">
        <v>290</v>
      </c>
      <c r="C2011" s="12">
        <v>238</v>
      </c>
      <c r="D2011" s="12" t="s">
        <v>1410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1283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1283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1283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1283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1283</v>
      </c>
      <c r="B2016" s="12">
        <v>290</v>
      </c>
      <c r="C2016" s="12">
        <v>238</v>
      </c>
      <c r="D2016" s="12" t="s">
        <v>1430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1283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1283</v>
      </c>
      <c r="B2019" s="12">
        <v>387</v>
      </c>
      <c r="C2019" s="12">
        <v>274</v>
      </c>
      <c r="D2019" s="12" t="s">
        <v>1319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1283</v>
      </c>
      <c r="B2020" s="12">
        <v>387</v>
      </c>
      <c r="C2020" s="12">
        <v>274</v>
      </c>
      <c r="D2020" s="12" t="s">
        <v>1410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1283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1283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1283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1283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1283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1283</v>
      </c>
      <c r="B2027" s="12">
        <v>78</v>
      </c>
      <c r="C2027" s="12">
        <v>127</v>
      </c>
      <c r="D2027" s="12" t="s">
        <v>1319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1283</v>
      </c>
      <c r="B2028" s="12">
        <v>78</v>
      </c>
      <c r="C2028" s="12">
        <v>127</v>
      </c>
      <c r="D2028" s="12" t="s">
        <v>1410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1283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1283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1283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1283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1283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1283</v>
      </c>
      <c r="B2035" s="12">
        <v>352</v>
      </c>
      <c r="C2035" s="12">
        <v>125</v>
      </c>
      <c r="D2035" s="12" t="s">
        <v>1319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1283</v>
      </c>
      <c r="B2036" s="12">
        <v>352</v>
      </c>
      <c r="C2036" s="12">
        <v>125</v>
      </c>
      <c r="D2036" s="12" t="s">
        <v>1410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1283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1283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1283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1283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1283</v>
      </c>
      <c r="B2042" s="12">
        <v>360</v>
      </c>
      <c r="C2042" s="12">
        <v>330</v>
      </c>
      <c r="D2042" s="12" t="s">
        <v>1430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1283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1283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1253</v>
      </c>
    </row>
    <row r="2047" spans="1:14">
      <c r="A2047" s="11" t="s">
        <v>1285</v>
      </c>
    </row>
    <row r="2048" spans="1:14">
      <c r="A2048" s="21" t="s">
        <v>1431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1432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1433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1434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1435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1432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1433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1434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1436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1432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1433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1434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1437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1432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1433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1434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1438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1432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1433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1434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1253</v>
      </c>
    </row>
    <row r="2126" spans="1:14">
      <c r="A2126" s="11" t="s">
        <v>1439</v>
      </c>
    </row>
    <row r="2127" spans="1:14">
      <c r="A2127" s="11" t="s">
        <v>1440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1441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1441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1441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1441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1441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1441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1441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1441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1441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1441</v>
      </c>
      <c r="B2137" s="12">
        <v>200</v>
      </c>
      <c r="C2137" s="12">
        <v>200</v>
      </c>
      <c r="D2137" s="12" t="s">
        <v>1434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1441</v>
      </c>
      <c r="B2138" s="18">
        <v>200</v>
      </c>
      <c r="C2138" s="18">
        <v>200</v>
      </c>
      <c r="D2138" s="18" t="s">
        <v>1442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1441</v>
      </c>
      <c r="B2139" s="18">
        <v>200</v>
      </c>
      <c r="C2139" s="18">
        <v>200</v>
      </c>
      <c r="D2139" s="18" t="s">
        <v>1443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1440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1441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1441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1441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1441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1441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1441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1441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1441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1441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1441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1441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1441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1441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1441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1441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1441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1441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1441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1441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1441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1441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1441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1441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1441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1440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1441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1441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1441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1441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1440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1441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1441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1441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1441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1440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1441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1441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1441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1441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1440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1441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1441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1441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1441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1440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1441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1441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1441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1441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1444</v>
      </c>
    </row>
    <row r="2193" spans="1:14">
      <c r="A2193" s="11" t="s">
        <v>1445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1445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1446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1446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1446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1446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1446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1446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1446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1446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1446</v>
      </c>
      <c r="B2203" s="12">
        <v>150</v>
      </c>
      <c r="C2203" s="12">
        <v>150</v>
      </c>
      <c r="D2203" s="12" t="s">
        <v>1434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1446</v>
      </c>
      <c r="B2204" s="18">
        <v>150</v>
      </c>
      <c r="C2204" s="18">
        <v>150</v>
      </c>
      <c r="D2204" s="18" t="s">
        <v>1442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1446</v>
      </c>
      <c r="B2205" s="18">
        <v>150</v>
      </c>
      <c r="C2205" s="18">
        <v>150</v>
      </c>
      <c r="D2205" s="18" t="s">
        <v>1443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1445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1446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1446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1446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1446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1446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1446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1446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1446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1446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1446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1446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1446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1446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1446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1445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1445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1446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1446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1446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1445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1445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1446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1446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1446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1445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1445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1446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1446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1446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1447</v>
      </c>
    </row>
    <row r="2239" spans="1:14">
      <c r="A2239" s="11" t="s">
        <v>1448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1449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1449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1449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1449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1449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1449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1449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1449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1449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1449</v>
      </c>
      <c r="B2249" s="12">
        <v>150</v>
      </c>
      <c r="C2249" s="12">
        <v>140</v>
      </c>
      <c r="D2249" s="12" t="s">
        <v>1434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1449</v>
      </c>
      <c r="B2250" s="18">
        <v>150</v>
      </c>
      <c r="C2250" s="18">
        <v>140</v>
      </c>
      <c r="D2250" s="18" t="s">
        <v>1442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1449</v>
      </c>
      <c r="B2251" s="18">
        <v>150</v>
      </c>
      <c r="C2251" s="18">
        <v>140</v>
      </c>
      <c r="D2251" s="18" t="s">
        <v>1443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1448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1449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1449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1449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1449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1449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1449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1449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1448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1449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1449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1449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1449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1449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1448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1449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1449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1449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1449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1448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1449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1449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1449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1449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1448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1449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1449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1449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1449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1448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1449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1449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1449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1449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1448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1449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1449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1449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1449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1448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1449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1449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1449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1449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1448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1449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1449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1449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1449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1450</v>
      </c>
    </row>
    <row r="2305" spans="1:14">
      <c r="A2305" s="11" t="s">
        <v>1451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1451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1451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1451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1451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1451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1451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1451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1451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1451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1451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1451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1451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1451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1451</v>
      </c>
      <c r="B2319" s="12">
        <v>150</v>
      </c>
      <c r="C2319" s="12">
        <v>135</v>
      </c>
      <c r="D2319" s="12" t="s">
        <v>1434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1451</v>
      </c>
      <c r="B2320" s="18">
        <v>150</v>
      </c>
      <c r="C2320" s="18">
        <v>135</v>
      </c>
      <c r="D2320" s="18" t="s">
        <v>1442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1451</v>
      </c>
      <c r="B2321" s="18">
        <v>150</v>
      </c>
      <c r="C2321" s="18">
        <v>135</v>
      </c>
      <c r="D2321" s="18" t="s">
        <v>1443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1451</v>
      </c>
      <c r="B2322" s="18">
        <v>150</v>
      </c>
      <c r="C2322" s="18">
        <v>135</v>
      </c>
      <c r="D2322" s="18" t="s">
        <v>1452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1451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1451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1451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1451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1451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1451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1451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1451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1451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1451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1451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1451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1451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1451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1451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1451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1451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1451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1451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1451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1451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1451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1451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1451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1451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1451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1451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1451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1451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1451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1451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1451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1451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1451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1451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1451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1451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1451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1451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1451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1451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1451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1451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1451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1451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1451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1451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1451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1451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1453</v>
      </c>
    </row>
    <row r="2375" spans="1:14">
      <c r="A2375" s="11" t="s">
        <v>1454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1455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1455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1455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1455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1455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1455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1455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1455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1455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1455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1455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1455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1455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1455</v>
      </c>
      <c r="B2389" s="18">
        <v>145</v>
      </c>
      <c r="C2389" s="18">
        <v>140</v>
      </c>
      <c r="D2389" s="18" t="s">
        <v>1456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1455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1455</v>
      </c>
      <c r="B2391" s="18">
        <v>145</v>
      </c>
      <c r="C2391" s="18">
        <v>140</v>
      </c>
      <c r="D2391" s="18" t="s">
        <v>1457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1455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1455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1455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1455</v>
      </c>
      <c r="B2395" s="12">
        <v>145</v>
      </c>
      <c r="C2395" s="12">
        <v>140</v>
      </c>
      <c r="D2395" s="12" t="s">
        <v>1434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1455</v>
      </c>
      <c r="B2396" s="18">
        <v>145</v>
      </c>
      <c r="C2396" s="18">
        <v>140</v>
      </c>
      <c r="D2396" s="18" t="s">
        <v>1442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1455</v>
      </c>
      <c r="B2397" s="18">
        <v>145</v>
      </c>
      <c r="C2397" s="18">
        <v>140</v>
      </c>
      <c r="D2397" s="18" t="s">
        <v>1443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1455</v>
      </c>
      <c r="B2398" s="18">
        <v>145</v>
      </c>
      <c r="C2398" s="18">
        <v>140</v>
      </c>
      <c r="D2398" s="18" t="s">
        <v>1452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1455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1455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1455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1455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1455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1455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1455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1455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1455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1455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1455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1455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1455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1455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1455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1455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1455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1455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1455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1455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1455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1455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1455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1455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1455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1455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1455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1455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1455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1455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1455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1455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1455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1455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1455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1455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1455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1455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1455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1455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1455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1455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1455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1455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1455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1455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1455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1455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1455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1455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1455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1455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1455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1455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1455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1455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1455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1455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1455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1458</v>
      </c>
    </row>
    <row r="2461" spans="1:14">
      <c r="A2461" s="11" t="s">
        <v>1459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1459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1460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1460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1460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1460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1460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1460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1460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1460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1460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1460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1460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1460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1460</v>
      </c>
      <c r="B2475" s="18">
        <v>150</v>
      </c>
      <c r="C2475" s="18">
        <v>140</v>
      </c>
      <c r="D2475" s="18" t="s">
        <v>1456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1460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1460</v>
      </c>
      <c r="B2477" s="18">
        <v>150</v>
      </c>
      <c r="C2477" s="18">
        <v>140</v>
      </c>
      <c r="D2477" s="18" t="s">
        <v>1457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1460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1460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1460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1460</v>
      </c>
      <c r="B2481" s="12">
        <v>150</v>
      </c>
      <c r="C2481" s="12">
        <v>140</v>
      </c>
      <c r="D2481" s="12" t="s">
        <v>1434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1460</v>
      </c>
      <c r="B2482" s="18">
        <v>150</v>
      </c>
      <c r="C2482" s="18">
        <v>140</v>
      </c>
      <c r="D2482" s="18" t="s">
        <v>1442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1460</v>
      </c>
      <c r="B2483" s="18">
        <v>150</v>
      </c>
      <c r="C2483" s="18">
        <v>140</v>
      </c>
      <c r="D2483" s="18" t="s">
        <v>1443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1460</v>
      </c>
      <c r="B2484" s="18">
        <v>150</v>
      </c>
      <c r="C2484" s="18">
        <v>140</v>
      </c>
      <c r="D2484" s="18" t="s">
        <v>1452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1460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1460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1460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1460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1460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1460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1460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1460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1460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1460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1460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1460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1460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1460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1460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1460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1460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1460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1460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1460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1460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1460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1460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1460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1460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1460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1460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1460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1460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1460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1460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1460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1460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1460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1460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1460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1460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1460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1460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1460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1460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1460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1460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1460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1460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1460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1460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1460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1460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1460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1460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1460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1460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1460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1460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1460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1460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1460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1460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1460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1460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1460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1460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1460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1460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1460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1460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1461</v>
      </c>
    </row>
    <row r="2555" spans="1:14">
      <c r="A2555" s="11" t="s">
        <v>1462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1463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1463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1463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1463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1463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1463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1463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1463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1463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1463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1463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1463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1463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1463</v>
      </c>
      <c r="B2569" s="18">
        <v>156</v>
      </c>
      <c r="C2569" s="18">
        <v>159</v>
      </c>
      <c r="D2569" s="18" t="s">
        <v>1456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1463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1463</v>
      </c>
      <c r="B2571" s="18">
        <v>156</v>
      </c>
      <c r="C2571" s="18">
        <v>159</v>
      </c>
      <c r="D2571" s="18" t="s">
        <v>1457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1463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1463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1463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1463</v>
      </c>
      <c r="B2575" s="12">
        <v>156</v>
      </c>
      <c r="C2575" s="12">
        <v>159</v>
      </c>
      <c r="D2575" s="12" t="s">
        <v>1434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1463</v>
      </c>
      <c r="B2576" s="18">
        <v>156</v>
      </c>
      <c r="C2576" s="18">
        <v>159</v>
      </c>
      <c r="D2576" s="18" t="s">
        <v>1442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1463</v>
      </c>
      <c r="B2577" s="18">
        <v>156</v>
      </c>
      <c r="C2577" s="18">
        <v>159</v>
      </c>
      <c r="D2577" s="18" t="s">
        <v>1443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1463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1463</v>
      </c>
      <c r="B2579" s="18">
        <v>156</v>
      </c>
      <c r="C2579" s="18">
        <v>159</v>
      </c>
      <c r="D2579" s="18" t="s">
        <v>1452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1463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1463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1462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1463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1463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1463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1463</v>
      </c>
      <c r="B2587" s="18">
        <v>74</v>
      </c>
      <c r="C2587" s="18">
        <v>172</v>
      </c>
      <c r="D2587" s="18" t="s">
        <v>1456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1463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1463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1463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1463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1463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1463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1463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1463</v>
      </c>
      <c r="B2595" s="18">
        <v>250</v>
      </c>
      <c r="C2595" s="18">
        <v>158</v>
      </c>
      <c r="D2595" s="18" t="s">
        <v>1456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1463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1463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1463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1463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1463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1463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1463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1463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1463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1463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1463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1463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1463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1463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1463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1463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1463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1463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1463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1463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1463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1463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1463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1463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1463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1463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1463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1463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1463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1463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1463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1463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1463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1463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1463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1463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1463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1464</v>
      </c>
    </row>
    <row r="2635" spans="1:14">
      <c r="A2635" s="11" t="s">
        <v>1465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1466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1466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1466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1466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1466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1466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1466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1466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1466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1466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1466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1466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1466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1466</v>
      </c>
      <c r="B2649" s="18">
        <v>104</v>
      </c>
      <c r="C2649" s="18">
        <v>90</v>
      </c>
      <c r="D2649" s="18" t="s">
        <v>1456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1466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1466</v>
      </c>
      <c r="B2651" s="18">
        <v>104</v>
      </c>
      <c r="C2651" s="18">
        <v>90</v>
      </c>
      <c r="D2651" s="18" t="s">
        <v>1457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1466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1466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1466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1466</v>
      </c>
      <c r="B2655" s="12">
        <v>104</v>
      </c>
      <c r="C2655" s="12">
        <v>90</v>
      </c>
      <c r="D2655" s="12" t="s">
        <v>1434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1466</v>
      </c>
      <c r="B2656" s="18">
        <v>104</v>
      </c>
      <c r="C2656" s="18">
        <v>90</v>
      </c>
      <c r="D2656" s="18" t="s">
        <v>1442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1466</v>
      </c>
      <c r="B2657" s="18">
        <v>104</v>
      </c>
      <c r="C2657" s="18">
        <v>90</v>
      </c>
      <c r="D2657" s="18" t="s">
        <v>1443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1466</v>
      </c>
      <c r="B2658" s="18">
        <v>104</v>
      </c>
      <c r="C2658" s="18">
        <v>90</v>
      </c>
      <c r="D2658" s="18" t="s">
        <v>1452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1466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1466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1466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1466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1466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1466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1466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1466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1466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1466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1466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1466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1466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1466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1466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1466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1466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1466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1466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1466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1466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1466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1466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1466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1466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1466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1466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1466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1466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1466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1466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1466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1466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1466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1466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1466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1466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1466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1466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1466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1466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1466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1466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1466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1466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1466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1466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1466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1466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1466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1466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1466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1466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1466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1466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1466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1466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1466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1466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1466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1466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1466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1466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1466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1466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1466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1467</v>
      </c>
    </row>
    <row r="2728" spans="1:14">
      <c r="A2728" s="11" t="s">
        <v>1468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1469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1469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1468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1469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1469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1469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1469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1469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1469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1469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1469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1469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1469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1469</v>
      </c>
      <c r="B2742" s="18">
        <v>108</v>
      </c>
      <c r="C2742" s="18">
        <v>96</v>
      </c>
      <c r="D2742" s="18" t="s">
        <v>1456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1469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1469</v>
      </c>
      <c r="B2744" s="18">
        <v>108</v>
      </c>
      <c r="C2744" s="18">
        <v>96</v>
      </c>
      <c r="D2744" s="18" t="s">
        <v>1457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1469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1469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1469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1469</v>
      </c>
      <c r="B2748" s="12">
        <v>108</v>
      </c>
      <c r="C2748" s="12">
        <v>96</v>
      </c>
      <c r="D2748" s="12" t="s">
        <v>1434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1469</v>
      </c>
      <c r="B2749" s="18">
        <v>108</v>
      </c>
      <c r="C2749" s="18">
        <v>96</v>
      </c>
      <c r="D2749" s="18" t="s">
        <v>1442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1469</v>
      </c>
      <c r="B2750" s="18">
        <v>108</v>
      </c>
      <c r="C2750" s="18">
        <v>96</v>
      </c>
      <c r="D2750" s="18" t="s">
        <v>1443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1469</v>
      </c>
      <c r="B2751" s="18">
        <v>108</v>
      </c>
      <c r="C2751" s="18">
        <v>96</v>
      </c>
      <c r="D2751" s="18" t="s">
        <v>1452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1469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1469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1469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1469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1468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1469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1469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1469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1469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1468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1469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1469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1469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1469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1468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1469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1469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1469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1469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1468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1469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1469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1469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1469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1468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1469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1469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1469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1469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1468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1469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1470</v>
      </c>
    </row>
    <row r="2786" spans="1:14" s="18" customFormat="1">
      <c r="A2786" s="17" t="s">
        <v>1471</v>
      </c>
      <c r="B2786" s="18">
        <v>16</v>
      </c>
      <c r="C2786" s="18">
        <v>19</v>
      </c>
      <c r="D2786" s="18" t="s">
        <v>1456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1471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1471</v>
      </c>
      <c r="B2788" s="18">
        <v>15</v>
      </c>
      <c r="C2788" s="18">
        <v>18</v>
      </c>
      <c r="D2788" s="18" t="s">
        <v>1457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1471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1471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1471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1472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1471</v>
      </c>
      <c r="B2793" s="18">
        <v>15</v>
      </c>
      <c r="C2793" s="18">
        <v>18</v>
      </c>
      <c r="D2793" s="18" t="s">
        <v>1473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1471</v>
      </c>
      <c r="B2794" s="12">
        <v>15</v>
      </c>
      <c r="C2794" s="12">
        <v>18</v>
      </c>
      <c r="D2794" s="12" t="s">
        <v>1474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1471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1471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1471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1471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1471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1471</v>
      </c>
      <c r="B2800" s="12">
        <v>15</v>
      </c>
      <c r="C2800" s="12">
        <v>18</v>
      </c>
      <c r="D2800" s="12" t="s">
        <v>1474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1471</v>
      </c>
      <c r="B2801" s="12">
        <v>15</v>
      </c>
      <c r="C2801" s="12">
        <v>18</v>
      </c>
      <c r="D2801" s="12" t="s">
        <v>1475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1472</v>
      </c>
      <c r="B2802" s="12">
        <v>15</v>
      </c>
      <c r="C2802" s="12">
        <v>18</v>
      </c>
      <c r="D2802" s="12" t="s">
        <v>1476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1471</v>
      </c>
      <c r="B2803" s="12">
        <v>15</v>
      </c>
      <c r="C2803" s="12">
        <v>18</v>
      </c>
      <c r="D2803" s="12" t="s">
        <v>1477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1471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1471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1472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1471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1471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1471</v>
      </c>
      <c r="B2809" s="18">
        <v>15</v>
      </c>
      <c r="C2809" s="18">
        <v>18</v>
      </c>
      <c r="D2809" s="18" t="s">
        <v>1452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1471</v>
      </c>
      <c r="B2810" s="12">
        <v>15</v>
      </c>
      <c r="C2810" s="12">
        <v>18</v>
      </c>
      <c r="D2810" s="12" t="s">
        <v>1442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1471</v>
      </c>
      <c r="B2811" s="12">
        <v>15</v>
      </c>
      <c r="C2811" s="12">
        <v>18</v>
      </c>
      <c r="D2811" s="12" t="s">
        <v>1443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1478</v>
      </c>
    </row>
    <row r="2814" spans="1:14" s="18" customFormat="1">
      <c r="A2814" s="17" t="s">
        <v>1479</v>
      </c>
      <c r="B2814" s="18">
        <v>16</v>
      </c>
      <c r="C2814" s="18">
        <v>18</v>
      </c>
      <c r="D2814" s="18" t="s">
        <v>1456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1479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1479</v>
      </c>
      <c r="B2816" s="18">
        <v>17</v>
      </c>
      <c r="C2816" s="18">
        <v>19</v>
      </c>
      <c r="D2816" s="18" t="s">
        <v>1457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1479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1479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1479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1480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1479</v>
      </c>
      <c r="B2821" s="12">
        <v>21</v>
      </c>
      <c r="C2821" s="12">
        <v>13</v>
      </c>
      <c r="D2821" s="12" t="s">
        <v>1474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1480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1479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1479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1479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1479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1479</v>
      </c>
      <c r="B2827" s="12">
        <v>17</v>
      </c>
      <c r="C2827" s="12">
        <v>19</v>
      </c>
      <c r="D2827" s="12" t="s">
        <v>1474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1479</v>
      </c>
      <c r="B2828" s="12">
        <v>17</v>
      </c>
      <c r="C2828" s="12">
        <v>19</v>
      </c>
      <c r="D2828" s="12" t="s">
        <v>1475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1479</v>
      </c>
      <c r="B2829" s="12">
        <v>17</v>
      </c>
      <c r="C2829" s="12">
        <v>19</v>
      </c>
      <c r="D2829" s="12" t="s">
        <v>1476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1479</v>
      </c>
      <c r="B2830" s="12">
        <v>17</v>
      </c>
      <c r="C2830" s="12">
        <v>19</v>
      </c>
      <c r="D2830" s="12" t="s">
        <v>1477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1479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1479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1479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1479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1479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1479</v>
      </c>
      <c r="B2836" s="18">
        <v>17</v>
      </c>
      <c r="C2836" s="18">
        <v>19</v>
      </c>
      <c r="D2836" s="18" t="s">
        <v>1452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1479</v>
      </c>
      <c r="B2837" s="12">
        <v>17</v>
      </c>
      <c r="C2837" s="12">
        <v>19</v>
      </c>
      <c r="D2837" s="12" t="s">
        <v>1442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1479</v>
      </c>
      <c r="B2838" s="12">
        <v>17</v>
      </c>
      <c r="C2838" s="12">
        <v>19</v>
      </c>
      <c r="D2838" s="12" t="s">
        <v>1443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1481</v>
      </c>
    </row>
    <row r="2841" spans="1:14">
      <c r="A2841" s="11" t="s">
        <v>1482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1482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1482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1482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1482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1482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1481</v>
      </c>
    </row>
    <row r="2849" spans="1:14">
      <c r="A2849" s="11" t="s">
        <v>1483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1483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1483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1483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1483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1483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1481</v>
      </c>
    </row>
    <row r="2857" spans="1:14">
      <c r="A2857" s="11" t="s">
        <v>1484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1484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1484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1484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1484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1484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1253</v>
      </c>
    </row>
    <row r="2865" spans="1:14">
      <c r="A2865" s="11" t="s">
        <v>1286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1485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1319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1486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1487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1316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1485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1319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1485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1319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1485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1319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1485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1319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1253</v>
      </c>
    </row>
    <row r="2907" spans="1:14">
      <c r="A2907" s="11" t="s">
        <v>1488</v>
      </c>
    </row>
    <row r="2908" spans="1:14">
      <c r="A2908" s="11" t="s">
        <v>1489</v>
      </c>
    </row>
    <row r="2909" spans="1:14">
      <c r="A2909" s="11" t="s">
        <v>1490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1491</v>
      </c>
      <c r="B2910" s="12">
        <v>120</v>
      </c>
      <c r="C2910" s="12">
        <v>250</v>
      </c>
      <c r="D2910" s="12" t="s">
        <v>1356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1491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1491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1491</v>
      </c>
      <c r="B2913" s="12">
        <v>270</v>
      </c>
      <c r="C2913" s="12">
        <v>120</v>
      </c>
      <c r="D2913" s="12" t="s">
        <v>1356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1491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1491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1491</v>
      </c>
      <c r="B2916" s="12">
        <v>200</v>
      </c>
      <c r="C2916" s="12">
        <v>200</v>
      </c>
      <c r="D2916" s="12" t="s">
        <v>1356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1491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1491</v>
      </c>
      <c r="B2918" s="12">
        <v>200</v>
      </c>
      <c r="C2918" s="12">
        <v>200</v>
      </c>
      <c r="D2918" s="12" t="s">
        <v>1372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1491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1491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1491</v>
      </c>
      <c r="B2921" s="18">
        <v>92</v>
      </c>
      <c r="C2921" s="18">
        <v>37</v>
      </c>
      <c r="D2921" s="18" t="s">
        <v>1376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1491</v>
      </c>
      <c r="B2922" s="18">
        <v>160</v>
      </c>
      <c r="C2922" s="18">
        <v>200</v>
      </c>
      <c r="D2922" s="18" t="s">
        <v>1376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1491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1491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1490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1491</v>
      </c>
      <c r="B2926" s="12">
        <v>89</v>
      </c>
      <c r="C2926" s="12">
        <v>320</v>
      </c>
      <c r="D2926" s="12" t="s">
        <v>1356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1491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1490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1491</v>
      </c>
      <c r="B2929" s="12">
        <v>56</v>
      </c>
      <c r="C2929" s="12">
        <v>259</v>
      </c>
      <c r="D2929" s="12" t="s">
        <v>1356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1491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1490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1491</v>
      </c>
      <c r="B2932" s="12">
        <v>69</v>
      </c>
      <c r="C2932" s="12">
        <v>116</v>
      </c>
      <c r="D2932" s="12" t="s">
        <v>1356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1491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1490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1491</v>
      </c>
      <c r="B2935" s="12">
        <v>99</v>
      </c>
      <c r="C2935" s="12">
        <v>228</v>
      </c>
      <c r="D2935" s="12" t="s">
        <v>1356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1491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1490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1491</v>
      </c>
      <c r="B2938" s="12">
        <v>183</v>
      </c>
      <c r="C2938" s="12">
        <v>141</v>
      </c>
      <c r="D2938" s="12" t="s">
        <v>1356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1491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1490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1491</v>
      </c>
      <c r="B2941" s="12">
        <v>143</v>
      </c>
      <c r="C2941" s="12">
        <v>342</v>
      </c>
      <c r="D2941" s="12" t="s">
        <v>1356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1491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1490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1491</v>
      </c>
      <c r="B2944" s="12">
        <v>274</v>
      </c>
      <c r="C2944" s="12">
        <v>224</v>
      </c>
      <c r="D2944" s="12" t="s">
        <v>1356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1491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1490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1491</v>
      </c>
      <c r="B2947" s="12">
        <v>336</v>
      </c>
      <c r="C2947" s="12">
        <v>246</v>
      </c>
      <c r="D2947" s="12" t="s">
        <v>1356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1491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1490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1491</v>
      </c>
      <c r="B2950" s="12">
        <v>326</v>
      </c>
      <c r="C2950" s="12">
        <v>180</v>
      </c>
      <c r="D2950" s="12" t="s">
        <v>1356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1491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1490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1491</v>
      </c>
      <c r="B2953" s="12">
        <v>354</v>
      </c>
      <c r="C2953" s="12">
        <v>27</v>
      </c>
      <c r="D2953" s="12" t="s">
        <v>1356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1491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1305</v>
      </c>
    </row>
    <row r="2957" spans="1:14">
      <c r="A2957" s="11" t="s">
        <v>1492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1306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1306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1306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1306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1306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1306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1306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1306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1306</v>
      </c>
      <c r="B2966" s="12">
        <v>200</v>
      </c>
      <c r="C2966" s="12">
        <v>200</v>
      </c>
      <c r="D2966" s="12" t="s">
        <v>1372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1306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1306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1306</v>
      </c>
      <c r="B2969" s="18">
        <v>180</v>
      </c>
      <c r="C2969" s="18">
        <v>184</v>
      </c>
      <c r="D2969" s="18" t="s">
        <v>1376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1306</v>
      </c>
      <c r="B2970" s="18">
        <v>220</v>
      </c>
      <c r="C2970" s="18">
        <v>360</v>
      </c>
      <c r="D2970" s="18" t="s">
        <v>1376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1306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1306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1306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1306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1492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1306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1306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1306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1492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1306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1306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1306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1492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1306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1306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1306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1492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1306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1306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1306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1492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1306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1306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1306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1492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1306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1306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1306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1492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1306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1306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1306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1492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1306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1306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1306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1492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1306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1306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1306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1492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1306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1306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1306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1253</v>
      </c>
    </row>
    <row r="3017" spans="1:14">
      <c r="A3017" s="11" t="s">
        <v>1493</v>
      </c>
    </row>
    <row r="3018" spans="1:14">
      <c r="A3018" s="11" t="s">
        <v>1299</v>
      </c>
    </row>
    <row r="3019" spans="1:14">
      <c r="A3019" s="11" t="s">
        <v>1494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1304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1304</v>
      </c>
      <c r="B3021" s="12">
        <v>75</v>
      </c>
      <c r="C3021" s="12">
        <v>75</v>
      </c>
      <c r="D3021" s="12" t="s">
        <v>1356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1304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1304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1304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1304</v>
      </c>
      <c r="B3025" s="12">
        <v>75</v>
      </c>
      <c r="C3025" s="12">
        <v>75</v>
      </c>
      <c r="D3025" s="12" t="s">
        <v>1372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1304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1304</v>
      </c>
      <c r="B3027" s="12">
        <v>75</v>
      </c>
      <c r="C3027" s="12">
        <v>75</v>
      </c>
      <c r="D3027" s="12" t="s">
        <v>1366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1304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1494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1304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1304</v>
      </c>
      <c r="B3032" s="12">
        <v>75</v>
      </c>
      <c r="C3032" s="12">
        <v>75</v>
      </c>
      <c r="D3032" s="12" t="s">
        <v>1356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1304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1304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1494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1304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1304</v>
      </c>
      <c r="B3037" s="12">
        <v>35</v>
      </c>
      <c r="C3037" s="12">
        <v>25</v>
      </c>
      <c r="D3037" s="12" t="s">
        <v>1356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1304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1304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1494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1304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1304</v>
      </c>
      <c r="B3042" s="12">
        <v>122</v>
      </c>
      <c r="C3042" s="12">
        <v>58</v>
      </c>
      <c r="D3042" s="12" t="s">
        <v>1356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1304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1304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1299</v>
      </c>
    </row>
    <row r="3047" spans="1:14">
      <c r="A3047" s="11" t="s">
        <v>1495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1496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1496</v>
      </c>
      <c r="B3049" s="12">
        <v>75</v>
      </c>
      <c r="C3049" s="12">
        <v>75</v>
      </c>
      <c r="D3049" s="12" t="s">
        <v>1356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1496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1496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1496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1496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1496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1496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1496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1496</v>
      </c>
      <c r="B3057" s="12">
        <v>75</v>
      </c>
      <c r="C3057" s="12">
        <v>75</v>
      </c>
      <c r="D3057" s="12" t="s">
        <v>1372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1496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1496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1496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1495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1496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1496</v>
      </c>
      <c r="B3064" s="12">
        <v>75</v>
      </c>
      <c r="C3064" s="12">
        <v>75</v>
      </c>
      <c r="D3064" s="12" t="s">
        <v>1356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1496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1496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1496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1496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1496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1496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1495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1496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1496</v>
      </c>
      <c r="B3073" s="12">
        <v>117</v>
      </c>
      <c r="C3073" s="12">
        <v>111</v>
      </c>
      <c r="D3073" s="12" t="s">
        <v>1356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1496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1496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1496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1496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1496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1496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1495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1496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1496</v>
      </c>
      <c r="B3082" s="12">
        <v>56</v>
      </c>
      <c r="C3082" s="12">
        <v>53</v>
      </c>
      <c r="D3082" s="12" t="s">
        <v>1356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1496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1496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1496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1496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1496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1496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1495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1496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1496</v>
      </c>
      <c r="B3091" s="12">
        <v>36</v>
      </c>
      <c r="C3091" s="12">
        <v>111</v>
      </c>
      <c r="D3091" s="12" t="s">
        <v>1356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1496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1496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1496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1496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1496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1496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1495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1496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1496</v>
      </c>
      <c r="B3100" s="12">
        <v>104</v>
      </c>
      <c r="C3100" s="12">
        <v>44</v>
      </c>
      <c r="D3100" s="12" t="s">
        <v>1356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1496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1496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1496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1496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1496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1496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1299</v>
      </c>
    </row>
    <row r="3109" spans="1:14">
      <c r="A3109" s="11" t="s">
        <v>1497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1498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1498</v>
      </c>
      <c r="B3111" s="12">
        <v>100</v>
      </c>
      <c r="C3111" s="12">
        <v>100</v>
      </c>
      <c r="D3111" s="12" t="s">
        <v>1356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1498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1498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1498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1498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1498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1498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1498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1498</v>
      </c>
      <c r="B3119" s="12">
        <v>100</v>
      </c>
      <c r="C3119" s="12">
        <v>100</v>
      </c>
      <c r="D3119" s="12" t="s">
        <v>1372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1498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1498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1498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1498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1497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1498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1498</v>
      </c>
      <c r="B3127" s="12">
        <v>100</v>
      </c>
      <c r="C3127" s="12">
        <v>100</v>
      </c>
      <c r="D3127" s="12" t="s">
        <v>1356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1498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1498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1498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1498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1498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1498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1497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1498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1498</v>
      </c>
      <c r="B3136" s="12">
        <v>151</v>
      </c>
      <c r="C3136" s="12">
        <v>107</v>
      </c>
      <c r="D3136" s="12" t="s">
        <v>1356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1498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1498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1498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1498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1498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1498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1497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1498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1498</v>
      </c>
      <c r="B3145" s="12">
        <v>39</v>
      </c>
      <c r="C3145" s="12">
        <v>160</v>
      </c>
      <c r="D3145" s="12" t="s">
        <v>1356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1498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1498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1498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1498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1498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1498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1299</v>
      </c>
    </row>
    <row r="3154" spans="1:14">
      <c r="A3154" s="11" t="s">
        <v>1499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1499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1500</v>
      </c>
      <c r="B3156" s="12">
        <v>75</v>
      </c>
      <c r="C3156" s="12">
        <v>75</v>
      </c>
      <c r="D3156" s="12" t="s">
        <v>1356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1499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1499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1499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1499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1499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1499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1499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1499</v>
      </c>
      <c r="B3164" s="12">
        <v>75</v>
      </c>
      <c r="C3164" s="12">
        <v>75</v>
      </c>
      <c r="D3164" s="12" t="s">
        <v>1372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1499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1499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1499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1499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1499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1500</v>
      </c>
      <c r="B3171" s="12">
        <v>75</v>
      </c>
      <c r="C3171" s="12">
        <v>75</v>
      </c>
      <c r="D3171" s="12" t="s">
        <v>1356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1499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1499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1499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1499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1499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1499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1299</v>
      </c>
    </row>
    <row r="3180" spans="1:14">
      <c r="A3180" s="11" t="s">
        <v>1501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1302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1302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1302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1302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1302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1302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1302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1501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1302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1302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1302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1501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1302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1302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1302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1501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1302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1302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1302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1501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1302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1302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1302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1253</v>
      </c>
    </row>
    <row r="3207" spans="1:14">
      <c r="A3207" s="11" t="s">
        <v>1502</v>
      </c>
    </row>
    <row r="3208" spans="1:14">
      <c r="A3208" s="11" t="s">
        <v>1503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1503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1504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1504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1504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1504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1504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1504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1504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1504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1503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1503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1504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1504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1504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1504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1504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1504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1504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1504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1503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1503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1504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1504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1504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1504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1504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1504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1504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1504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1503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1503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1504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1504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1504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1504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1504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1504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1504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1504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1503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1503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1504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1504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1504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1504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1504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1504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1504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1504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1503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1503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1504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1504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1504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1504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1504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1504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1504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1504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1503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1503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1504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1504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1504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1504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1504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1504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1504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1504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1503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1503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1504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1504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1504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1504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1504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1504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1504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1504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1503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1503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1504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1504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1504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1504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1504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1504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1504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1504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1253</v>
      </c>
    </row>
    <row r="3308" spans="1:14">
      <c r="A3308" s="11" t="s">
        <v>1289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1505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1506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1506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1506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1506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1253</v>
      </c>
    </row>
    <row r="3408" spans="1:14">
      <c r="A3408" s="11" t="s">
        <v>1507</v>
      </c>
    </row>
    <row r="3409" spans="1:14">
      <c r="A3409" s="11" t="s">
        <v>1508</v>
      </c>
    </row>
    <row r="3410" spans="1:14">
      <c r="A3410" s="11" t="s">
        <v>1509</v>
      </c>
    </row>
    <row r="3411" spans="1:14">
      <c r="A3411" s="11" t="s">
        <v>1510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1511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1511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1511</v>
      </c>
      <c r="B3414" s="12">
        <v>220</v>
      </c>
      <c r="C3414" s="12">
        <v>170</v>
      </c>
      <c r="D3414" s="12" t="s">
        <v>1512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1511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1513</v>
      </c>
    </row>
    <row r="3417" spans="1:14">
      <c r="A3417" s="11" t="s">
        <v>1510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1511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1514</v>
      </c>
    </row>
    <row r="3421" spans="1:14">
      <c r="A3421" s="11" t="s">
        <v>1510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1511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1515</v>
      </c>
    </row>
    <row r="3425" spans="1:14">
      <c r="A3425" s="11" t="s">
        <v>1510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1511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1511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1516</v>
      </c>
    </row>
    <row r="3429" spans="1:14">
      <c r="A3429" s="11" t="s">
        <v>1510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1511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1511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1517</v>
      </c>
    </row>
    <row r="3433" spans="1:14">
      <c r="A3433" s="11" t="s">
        <v>1510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1511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1511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1518</v>
      </c>
    </row>
    <row r="3437" spans="1:14">
      <c r="A3437" s="11" t="s">
        <v>1510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1511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1511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1519</v>
      </c>
    </row>
    <row r="3441" spans="1:14">
      <c r="A3441" s="11" t="s">
        <v>1510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1511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1511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1520</v>
      </c>
    </row>
    <row r="3445" spans="1:14">
      <c r="A3445" s="11" t="s">
        <v>1510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1511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1511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1521</v>
      </c>
    </row>
    <row r="3450" spans="1:14">
      <c r="A3450" s="11" t="s">
        <v>1509</v>
      </c>
    </row>
    <row r="3451" spans="1:14">
      <c r="A3451" s="11" t="s">
        <v>1522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1522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1522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1522</v>
      </c>
      <c r="B3454" s="12">
        <v>220</v>
      </c>
      <c r="C3454" s="12">
        <v>170</v>
      </c>
      <c r="D3454" s="12" t="s">
        <v>1512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1522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1522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1513</v>
      </c>
    </row>
    <row r="3458" spans="1:14">
      <c r="A3458" s="11" t="s">
        <v>1522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1522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1522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1522</v>
      </c>
      <c r="B3461" s="12">
        <v>250</v>
      </c>
      <c r="C3461" s="12">
        <v>140</v>
      </c>
      <c r="D3461" s="12" t="s">
        <v>1512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1522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1514</v>
      </c>
    </row>
    <row r="3464" spans="1:14">
      <c r="A3464" s="11" t="s">
        <v>1522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1522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1522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1522</v>
      </c>
      <c r="B3467" s="12">
        <v>160</v>
      </c>
      <c r="C3467" s="12">
        <v>230</v>
      </c>
      <c r="D3467" s="12" t="s">
        <v>1512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1522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1515</v>
      </c>
    </row>
    <row r="3470" spans="1:14">
      <c r="A3470" s="11" t="s">
        <v>1522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1522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1522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1522</v>
      </c>
      <c r="B3473" s="12">
        <v>210</v>
      </c>
      <c r="C3473" s="12">
        <v>85</v>
      </c>
      <c r="D3473" s="12" t="s">
        <v>1512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1522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</row>
    <row r="3476" spans="1:14">
      <c r="A3476" s="11" t="s">
        <v>1522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1522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1522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1522</v>
      </c>
      <c r="B3479" s="12">
        <v>170</v>
      </c>
      <c r="C3479" s="12">
        <v>120</v>
      </c>
      <c r="D3479" s="12" t="s">
        <v>1512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1522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1517</v>
      </c>
    </row>
    <row r="3482" spans="1:14">
      <c r="A3482" s="11" t="s">
        <v>1522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1522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1522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1522</v>
      </c>
      <c r="B3485" s="12">
        <v>130</v>
      </c>
      <c r="C3485" s="12">
        <v>160</v>
      </c>
      <c r="D3485" s="12" t="s">
        <v>1512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1522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</row>
    <row r="3488" spans="1:14">
      <c r="A3488" s="11" t="s">
        <v>1522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1522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1522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1522</v>
      </c>
      <c r="B3491" s="12">
        <v>310</v>
      </c>
      <c r="C3491" s="12">
        <v>190</v>
      </c>
      <c r="D3491" s="12" t="s">
        <v>1512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1522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</row>
    <row r="3494" spans="1:14">
      <c r="A3494" s="11" t="s">
        <v>1522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1522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1522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1522</v>
      </c>
      <c r="B3497" s="12">
        <v>270</v>
      </c>
      <c r="C3497" s="12">
        <v>230</v>
      </c>
      <c r="D3497" s="12" t="s">
        <v>1512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1522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1520</v>
      </c>
    </row>
    <row r="3500" spans="1:14">
      <c r="A3500" s="11" t="s">
        <v>1522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1522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1522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1522</v>
      </c>
      <c r="B3503" s="12">
        <v>230</v>
      </c>
      <c r="C3503" s="12">
        <v>270</v>
      </c>
      <c r="D3503" s="12" t="s">
        <v>1512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1522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1523</v>
      </c>
    </row>
    <row r="3507" spans="1:14">
      <c r="A3507" s="21" t="s">
        <v>1509</v>
      </c>
    </row>
    <row r="3508" spans="1:14">
      <c r="A3508" s="11" t="s">
        <v>1524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1524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1524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1524</v>
      </c>
      <c r="B3511" s="12">
        <v>230</v>
      </c>
      <c r="C3511" s="12">
        <v>170</v>
      </c>
      <c r="D3511" s="12" t="s">
        <v>1512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1524</v>
      </c>
      <c r="B3512" s="12">
        <v>230</v>
      </c>
      <c r="C3512" s="12">
        <v>170</v>
      </c>
      <c r="D3512" s="12" t="s">
        <v>1525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1524</v>
      </c>
      <c r="B3513" s="12">
        <v>230</v>
      </c>
      <c r="C3513" s="12">
        <v>170</v>
      </c>
      <c r="D3513" s="12" t="s">
        <v>1526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1524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1524</v>
      </c>
      <c r="B3515" s="12">
        <v>230</v>
      </c>
      <c r="C3515" s="12">
        <v>170</v>
      </c>
      <c r="D3515" s="12" t="s">
        <v>1527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1524</v>
      </c>
      <c r="B3516" s="12">
        <v>230</v>
      </c>
      <c r="C3516" s="12">
        <v>170</v>
      </c>
      <c r="D3516" s="12" t="s">
        <v>1528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1524</v>
      </c>
      <c r="B3517" s="12">
        <v>230</v>
      </c>
      <c r="C3517" s="12">
        <v>170</v>
      </c>
      <c r="D3517" s="12" t="s">
        <v>1529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1524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1524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1524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1524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1513</v>
      </c>
    </row>
    <row r="3523" spans="1:14">
      <c r="A3523" s="11" t="s">
        <v>1524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1524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1524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1524</v>
      </c>
      <c r="B3526" s="12">
        <v>250</v>
      </c>
      <c r="C3526" s="12">
        <v>150</v>
      </c>
      <c r="D3526" s="12" t="s">
        <v>1512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1524</v>
      </c>
      <c r="B3527" s="12">
        <v>250</v>
      </c>
      <c r="C3527" s="12">
        <v>150</v>
      </c>
      <c r="D3527" s="12" t="s">
        <v>1525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1524</v>
      </c>
      <c r="B3528" s="12">
        <v>250</v>
      </c>
      <c r="C3528" s="12">
        <v>150</v>
      </c>
      <c r="D3528" s="12" t="s">
        <v>1526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1514</v>
      </c>
    </row>
    <row r="3530" spans="1:14">
      <c r="A3530" s="11" t="s">
        <v>1524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1524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1524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1524</v>
      </c>
      <c r="B3533" s="12">
        <v>150</v>
      </c>
      <c r="C3533" s="12">
        <v>240</v>
      </c>
      <c r="D3533" s="12" t="s">
        <v>1512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1524</v>
      </c>
      <c r="B3534" s="12">
        <v>150</v>
      </c>
      <c r="C3534" s="12">
        <v>240</v>
      </c>
      <c r="D3534" s="12" t="s">
        <v>1525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1524</v>
      </c>
      <c r="B3535" s="12">
        <v>150</v>
      </c>
      <c r="C3535" s="12">
        <v>240</v>
      </c>
      <c r="D3535" s="12" t="s">
        <v>1526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1515</v>
      </c>
    </row>
    <row r="3537" spans="1:14">
      <c r="A3537" s="11" t="s">
        <v>1524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1524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1524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1524</v>
      </c>
      <c r="B3540" s="12">
        <v>195</v>
      </c>
      <c r="C3540" s="12">
        <v>85</v>
      </c>
      <c r="D3540" s="12" t="s">
        <v>1512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1524</v>
      </c>
      <c r="B3541" s="12">
        <v>195</v>
      </c>
      <c r="C3541" s="12">
        <v>85</v>
      </c>
      <c r="D3541" s="12" t="s">
        <v>1525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1524</v>
      </c>
      <c r="B3542" s="12">
        <v>195</v>
      </c>
      <c r="C3542" s="12">
        <v>85</v>
      </c>
      <c r="D3542" s="12" t="s">
        <v>1526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1516</v>
      </c>
    </row>
    <row r="3544" spans="1:14">
      <c r="A3544" s="11" t="s">
        <v>1524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1524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1524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1524</v>
      </c>
      <c r="B3547" s="12">
        <v>145</v>
      </c>
      <c r="C3547" s="12">
        <v>135</v>
      </c>
      <c r="D3547" s="12" t="s">
        <v>1512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1524</v>
      </c>
      <c r="B3548" s="12">
        <v>145</v>
      </c>
      <c r="C3548" s="12">
        <v>135</v>
      </c>
      <c r="D3548" s="12" t="s">
        <v>1525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1524</v>
      </c>
      <c r="B3549" s="12">
        <v>145</v>
      </c>
      <c r="C3549" s="12">
        <v>135</v>
      </c>
      <c r="D3549" s="12" t="s">
        <v>1526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1517</v>
      </c>
    </row>
    <row r="3551" spans="1:14">
      <c r="A3551" s="11" t="s">
        <v>1524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1524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1524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1524</v>
      </c>
      <c r="B3554" s="12">
        <v>100</v>
      </c>
      <c r="C3554" s="12">
        <v>180</v>
      </c>
      <c r="D3554" s="12" t="s">
        <v>1512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1524</v>
      </c>
      <c r="B3555" s="12">
        <v>100</v>
      </c>
      <c r="C3555" s="12">
        <v>180</v>
      </c>
      <c r="D3555" s="12" t="s">
        <v>1525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1524</v>
      </c>
      <c r="B3556" s="12">
        <v>100</v>
      </c>
      <c r="C3556" s="12">
        <v>180</v>
      </c>
      <c r="D3556" s="12" t="s">
        <v>1526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1518</v>
      </c>
    </row>
    <row r="3558" spans="1:14">
      <c r="A3558" s="11" t="s">
        <v>1524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1524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1524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1524</v>
      </c>
      <c r="B3561" s="12">
        <v>320</v>
      </c>
      <c r="C3561" s="12">
        <v>205</v>
      </c>
      <c r="D3561" s="12" t="s">
        <v>1512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1524</v>
      </c>
      <c r="B3562" s="12">
        <v>320</v>
      </c>
      <c r="C3562" s="12">
        <v>205</v>
      </c>
      <c r="D3562" s="12" t="s">
        <v>1525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1524</v>
      </c>
      <c r="B3563" s="12">
        <v>320</v>
      </c>
      <c r="C3563" s="12">
        <v>205</v>
      </c>
      <c r="D3563" s="12" t="s">
        <v>1526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1519</v>
      </c>
    </row>
    <row r="3565" spans="1:14">
      <c r="A3565" s="11" t="s">
        <v>1524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1524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1524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1524</v>
      </c>
      <c r="B3568" s="12">
        <v>265</v>
      </c>
      <c r="C3568" s="12">
        <v>260</v>
      </c>
      <c r="D3568" s="12" t="s">
        <v>1512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1524</v>
      </c>
      <c r="B3569" s="12">
        <v>265</v>
      </c>
      <c r="C3569" s="12">
        <v>260</v>
      </c>
      <c r="D3569" s="12" t="s">
        <v>1525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1524</v>
      </c>
      <c r="B3570" s="12">
        <v>265</v>
      </c>
      <c r="C3570" s="12">
        <v>260</v>
      </c>
      <c r="D3570" s="12" t="s">
        <v>1526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1520</v>
      </c>
    </row>
    <row r="3572" spans="1:14">
      <c r="A3572" s="11" t="s">
        <v>1524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1524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1524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1524</v>
      </c>
      <c r="B3575" s="12">
        <v>220</v>
      </c>
      <c r="C3575" s="12">
        <v>300</v>
      </c>
      <c r="D3575" s="12" t="s">
        <v>1512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1524</v>
      </c>
      <c r="B3576" s="12">
        <v>220</v>
      </c>
      <c r="C3576" s="12">
        <v>300</v>
      </c>
      <c r="D3576" s="12" t="s">
        <v>1525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1524</v>
      </c>
      <c r="B3577" s="12">
        <v>220</v>
      </c>
      <c r="C3577" s="12">
        <v>300</v>
      </c>
      <c r="D3577" s="12" t="s">
        <v>1526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1530</v>
      </c>
    </row>
    <row r="3580" spans="1:14">
      <c r="A3580" s="21" t="s">
        <v>1509</v>
      </c>
    </row>
    <row r="3581" spans="1:14">
      <c r="A3581" s="11" t="s">
        <v>1531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1531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1531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1531</v>
      </c>
      <c r="B3584" s="12">
        <v>230</v>
      </c>
      <c r="C3584" s="12">
        <v>170</v>
      </c>
      <c r="D3584" s="12" t="s">
        <v>1512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1531</v>
      </c>
      <c r="B3585" s="12">
        <v>230</v>
      </c>
      <c r="C3585" s="12">
        <v>170</v>
      </c>
      <c r="D3585" s="12" t="s">
        <v>1525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1531</v>
      </c>
      <c r="B3586" s="12">
        <v>230</v>
      </c>
      <c r="C3586" s="12">
        <v>170</v>
      </c>
      <c r="D3586" s="12" t="s">
        <v>1526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1531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1531</v>
      </c>
      <c r="B3588" s="12">
        <v>230</v>
      </c>
      <c r="C3588" s="12">
        <v>170</v>
      </c>
      <c r="D3588" s="12" t="s">
        <v>1527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1531</v>
      </c>
      <c r="B3589" s="12">
        <v>230</v>
      </c>
      <c r="C3589" s="12">
        <v>170</v>
      </c>
      <c r="D3589" s="12" t="s">
        <v>1528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1531</v>
      </c>
      <c r="B3590" s="12">
        <v>230</v>
      </c>
      <c r="C3590" s="12">
        <v>170</v>
      </c>
      <c r="D3590" s="12" t="s">
        <v>1529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1531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1531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1531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1531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1531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1513</v>
      </c>
    </row>
    <row r="3597" spans="1:14">
      <c r="A3597" s="11" t="s">
        <v>1531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1531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1531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1531</v>
      </c>
      <c r="B3600" s="12">
        <v>250</v>
      </c>
      <c r="C3600" s="12">
        <v>150</v>
      </c>
      <c r="D3600" s="12" t="s">
        <v>1512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1531</v>
      </c>
      <c r="B3601" s="12">
        <v>250</v>
      </c>
      <c r="C3601" s="12">
        <v>150</v>
      </c>
      <c r="D3601" s="12" t="s">
        <v>1525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1531</v>
      </c>
      <c r="B3602" s="12">
        <v>250</v>
      </c>
      <c r="C3602" s="12">
        <v>150</v>
      </c>
      <c r="D3602" s="12" t="s">
        <v>1526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1514</v>
      </c>
    </row>
    <row r="3604" spans="1:14">
      <c r="A3604" s="11" t="s">
        <v>1531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1531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1531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1531</v>
      </c>
      <c r="B3607" s="12">
        <v>150</v>
      </c>
      <c r="C3607" s="12">
        <v>240</v>
      </c>
      <c r="D3607" s="12" t="s">
        <v>1512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1531</v>
      </c>
      <c r="B3608" s="12">
        <v>150</v>
      </c>
      <c r="C3608" s="12">
        <v>240</v>
      </c>
      <c r="D3608" s="12" t="s">
        <v>1525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1531</v>
      </c>
      <c r="B3609" s="12">
        <v>150</v>
      </c>
      <c r="C3609" s="12">
        <v>240</v>
      </c>
      <c r="D3609" s="12" t="s">
        <v>1526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1515</v>
      </c>
    </row>
    <row r="3611" spans="1:14">
      <c r="A3611" s="11" t="s">
        <v>1531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1531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1531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1531</v>
      </c>
      <c r="B3614" s="12">
        <v>195</v>
      </c>
      <c r="C3614" s="12">
        <v>85</v>
      </c>
      <c r="D3614" s="12" t="s">
        <v>1512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1531</v>
      </c>
      <c r="B3615" s="12">
        <v>195</v>
      </c>
      <c r="C3615" s="12">
        <v>85</v>
      </c>
      <c r="D3615" s="12" t="s">
        <v>1525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1531</v>
      </c>
      <c r="B3616" s="12">
        <v>195</v>
      </c>
      <c r="C3616" s="12">
        <v>85</v>
      </c>
      <c r="D3616" s="12" t="s">
        <v>1526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1516</v>
      </c>
    </row>
    <row r="3618" spans="1:14">
      <c r="A3618" s="11" t="s">
        <v>1531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1531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1531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1531</v>
      </c>
      <c r="B3621" s="12">
        <v>145</v>
      </c>
      <c r="C3621" s="12">
        <v>135</v>
      </c>
      <c r="D3621" s="12" t="s">
        <v>1512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1531</v>
      </c>
      <c r="B3622" s="12">
        <v>145</v>
      </c>
      <c r="C3622" s="12">
        <v>135</v>
      </c>
      <c r="D3622" s="12" t="s">
        <v>1525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1531</v>
      </c>
      <c r="B3623" s="12">
        <v>145</v>
      </c>
      <c r="C3623" s="12">
        <v>135</v>
      </c>
      <c r="D3623" s="12" t="s">
        <v>1526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1517</v>
      </c>
    </row>
    <row r="3625" spans="1:14">
      <c r="A3625" s="11" t="s">
        <v>1531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1531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1531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1531</v>
      </c>
      <c r="B3628" s="12">
        <v>100</v>
      </c>
      <c r="C3628" s="12">
        <v>180</v>
      </c>
      <c r="D3628" s="12" t="s">
        <v>1512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1531</v>
      </c>
      <c r="B3629" s="12">
        <v>100</v>
      </c>
      <c r="C3629" s="12">
        <v>180</v>
      </c>
      <c r="D3629" s="12" t="s">
        <v>1525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1531</v>
      </c>
      <c r="B3630" s="12">
        <v>100</v>
      </c>
      <c r="C3630" s="12">
        <v>180</v>
      </c>
      <c r="D3630" s="12" t="s">
        <v>1526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1518</v>
      </c>
    </row>
    <row r="3632" spans="1:14">
      <c r="A3632" s="11" t="s">
        <v>1531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1531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1531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1531</v>
      </c>
      <c r="B3635" s="12">
        <v>320</v>
      </c>
      <c r="C3635" s="12">
        <v>205</v>
      </c>
      <c r="D3635" s="12" t="s">
        <v>1512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1531</v>
      </c>
      <c r="B3636" s="12">
        <v>320</v>
      </c>
      <c r="C3636" s="12">
        <v>205</v>
      </c>
      <c r="D3636" s="12" t="s">
        <v>1525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1531</v>
      </c>
      <c r="B3637" s="12">
        <v>320</v>
      </c>
      <c r="C3637" s="12">
        <v>205</v>
      </c>
      <c r="D3637" s="12" t="s">
        <v>1526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1519</v>
      </c>
    </row>
    <row r="3639" spans="1:14">
      <c r="A3639" s="11" t="s">
        <v>1531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1531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1531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1531</v>
      </c>
      <c r="B3642" s="12">
        <v>265</v>
      </c>
      <c r="C3642" s="12">
        <v>260</v>
      </c>
      <c r="D3642" s="12" t="s">
        <v>1512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1531</v>
      </c>
      <c r="B3643" s="12">
        <v>265</v>
      </c>
      <c r="C3643" s="12">
        <v>260</v>
      </c>
      <c r="D3643" s="12" t="s">
        <v>1525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1531</v>
      </c>
      <c r="B3644" s="12">
        <v>265</v>
      </c>
      <c r="C3644" s="12">
        <v>260</v>
      </c>
      <c r="D3644" s="12" t="s">
        <v>1526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1520</v>
      </c>
    </row>
    <row r="3646" spans="1:14">
      <c r="A3646" s="11" t="s">
        <v>1531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1531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1531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1531</v>
      </c>
      <c r="B3649" s="12">
        <v>220</v>
      </c>
      <c r="C3649" s="12">
        <v>300</v>
      </c>
      <c r="D3649" s="12" t="s">
        <v>1512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1531</v>
      </c>
      <c r="B3650" s="12">
        <v>220</v>
      </c>
      <c r="C3650" s="12">
        <v>300</v>
      </c>
      <c r="D3650" s="12" t="s">
        <v>1525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1531</v>
      </c>
      <c r="B3651" s="12">
        <v>220</v>
      </c>
      <c r="C3651" s="12">
        <v>300</v>
      </c>
      <c r="D3651" s="12" t="s">
        <v>1526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1532</v>
      </c>
    </row>
    <row r="3654" spans="1:14">
      <c r="A3654" s="11" t="s">
        <v>1533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1533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1534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1533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1533</v>
      </c>
      <c r="B3658" s="12">
        <v>100</v>
      </c>
      <c r="C3658" s="12">
        <v>100</v>
      </c>
      <c r="D3658" s="12" t="s">
        <v>1526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1533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1533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1534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1533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1533</v>
      </c>
      <c r="B3663" s="12">
        <v>100</v>
      </c>
      <c r="C3663" s="12">
        <v>100</v>
      </c>
      <c r="D3663" s="12" t="s">
        <v>1526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1533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1533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1533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1533</v>
      </c>
      <c r="B3667" s="18">
        <v>100</v>
      </c>
      <c r="C3667" s="18">
        <v>100</v>
      </c>
      <c r="D3667" s="18" t="s">
        <v>1535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1533</v>
      </c>
      <c r="B3668" s="18">
        <v>100</v>
      </c>
      <c r="C3668" s="18">
        <v>100</v>
      </c>
      <c r="D3668" s="18" t="s">
        <v>1536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1533</v>
      </c>
      <c r="B3669" s="18">
        <v>100</v>
      </c>
      <c r="C3669" s="18">
        <v>100</v>
      </c>
      <c r="D3669" s="18" t="s">
        <v>1537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1533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1533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1534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1533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1533</v>
      </c>
      <c r="B3674" s="12">
        <v>65</v>
      </c>
      <c r="C3674" s="12">
        <v>130</v>
      </c>
      <c r="D3674" s="12" t="s">
        <v>1526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1533</v>
      </c>
      <c r="B3675" s="18">
        <v>65</v>
      </c>
      <c r="C3675" s="18">
        <v>130</v>
      </c>
      <c r="D3675" s="18" t="s">
        <v>1535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1533</v>
      </c>
      <c r="B3676" s="18">
        <v>65</v>
      </c>
      <c r="C3676" s="18">
        <v>130</v>
      </c>
      <c r="D3676" s="18" t="s">
        <v>1536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1533</v>
      </c>
      <c r="B3677" s="18">
        <v>65</v>
      </c>
      <c r="C3677" s="18">
        <v>130</v>
      </c>
      <c r="D3677" s="18" t="s">
        <v>1537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1533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1533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1534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1533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1533</v>
      </c>
      <c r="B3682" s="12">
        <v>135</v>
      </c>
      <c r="C3682" s="12">
        <v>127</v>
      </c>
      <c r="D3682" s="12" t="s">
        <v>1526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1533</v>
      </c>
      <c r="B3683" s="18">
        <v>135</v>
      </c>
      <c r="C3683" s="18">
        <v>127</v>
      </c>
      <c r="D3683" s="18" t="s">
        <v>1535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1533</v>
      </c>
      <c r="B3684" s="18">
        <v>135</v>
      </c>
      <c r="C3684" s="18">
        <v>127</v>
      </c>
      <c r="D3684" s="18" t="s">
        <v>1536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1533</v>
      </c>
      <c r="B3685" s="18">
        <v>135</v>
      </c>
      <c r="C3685" s="18">
        <v>127</v>
      </c>
      <c r="D3685" s="18" t="s">
        <v>1537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1533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1533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1534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1533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1533</v>
      </c>
      <c r="B3690" s="12">
        <v>130</v>
      </c>
      <c r="C3690" s="12">
        <v>65</v>
      </c>
      <c r="D3690" s="12" t="s">
        <v>1526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1533</v>
      </c>
      <c r="B3691" s="18">
        <v>130</v>
      </c>
      <c r="C3691" s="18">
        <v>65</v>
      </c>
      <c r="D3691" s="18" t="s">
        <v>1535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1533</v>
      </c>
      <c r="B3692" s="18">
        <v>130</v>
      </c>
      <c r="C3692" s="18">
        <v>65</v>
      </c>
      <c r="D3692" s="18" t="s">
        <v>1536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1533</v>
      </c>
      <c r="B3693" s="18">
        <v>130</v>
      </c>
      <c r="C3693" s="18">
        <v>65</v>
      </c>
      <c r="D3693" s="18" t="s">
        <v>1537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1533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1533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1534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1533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1533</v>
      </c>
      <c r="B3698" s="12">
        <v>70</v>
      </c>
      <c r="C3698" s="12">
        <v>65</v>
      </c>
      <c r="D3698" s="12" t="s">
        <v>1526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1533</v>
      </c>
      <c r="B3699" s="18">
        <v>70</v>
      </c>
      <c r="C3699" s="18">
        <v>65</v>
      </c>
      <c r="D3699" s="18" t="s">
        <v>1535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1533</v>
      </c>
      <c r="B3700" s="18">
        <v>70</v>
      </c>
      <c r="C3700" s="18">
        <v>65</v>
      </c>
      <c r="D3700" s="18" t="s">
        <v>1536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1533</v>
      </c>
      <c r="B3701" s="18">
        <v>70</v>
      </c>
      <c r="C3701" s="18">
        <v>65</v>
      </c>
      <c r="D3701" s="18" t="s">
        <v>1537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1533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1533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1533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1533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1533</v>
      </c>
      <c r="B3706" s="12">
        <v>154</v>
      </c>
      <c r="C3706" s="12">
        <v>172</v>
      </c>
      <c r="D3706" s="12" t="s">
        <v>1526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1533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1533</v>
      </c>
      <c r="B3708" s="18">
        <v>154</v>
      </c>
      <c r="C3708" s="18">
        <v>172</v>
      </c>
      <c r="D3708" s="18" t="s">
        <v>1538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1533</v>
      </c>
      <c r="B3709" s="18">
        <v>154</v>
      </c>
      <c r="C3709" s="18">
        <v>172</v>
      </c>
      <c r="D3709" s="18" t="s">
        <v>1539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1540</v>
      </c>
    </row>
    <row r="3712" spans="1:14">
      <c r="A3712" s="11" t="s">
        <v>1541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1541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1541</v>
      </c>
      <c r="B3714" s="12">
        <v>11</v>
      </c>
      <c r="C3714" s="12">
        <v>13</v>
      </c>
      <c r="D3714" s="12" t="s">
        <v>1526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1541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1541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1541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1541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1541</v>
      </c>
      <c r="B3719" s="12">
        <v>37</v>
      </c>
      <c r="C3719" s="12">
        <v>13</v>
      </c>
      <c r="D3719" s="12" t="s">
        <v>1526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1541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1541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1541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1541</v>
      </c>
      <c r="B3723" s="12">
        <v>63</v>
      </c>
      <c r="C3723" s="12">
        <v>13</v>
      </c>
      <c r="D3723" s="12" t="s">
        <v>1526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1541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1541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1541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1541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1541</v>
      </c>
      <c r="B3728" s="12">
        <v>88</v>
      </c>
      <c r="C3728" s="12">
        <v>14</v>
      </c>
      <c r="D3728" s="12" t="s">
        <v>1526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1541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1541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1541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1541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1541</v>
      </c>
      <c r="B3733" s="12">
        <v>11</v>
      </c>
      <c r="C3733" s="12">
        <v>41</v>
      </c>
      <c r="D3733" s="12" t="s">
        <v>1526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1541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1541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1541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1541</v>
      </c>
      <c r="B3737" s="12">
        <v>37</v>
      </c>
      <c r="C3737" s="12">
        <v>41</v>
      </c>
      <c r="D3737" s="12" t="s">
        <v>1526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1541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1541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1541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1541</v>
      </c>
      <c r="B3741" s="12">
        <v>37</v>
      </c>
      <c r="C3741" s="12">
        <v>41</v>
      </c>
      <c r="D3741" s="12" t="s">
        <v>1526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1541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1541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1541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1541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1541</v>
      </c>
      <c r="B3746" s="12">
        <v>63</v>
      </c>
      <c r="C3746" s="12">
        <v>41</v>
      </c>
      <c r="D3746" s="12" t="s">
        <v>1526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1541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1541</v>
      </c>
      <c r="B3748" s="12">
        <v>89</v>
      </c>
      <c r="C3748" s="12">
        <v>41</v>
      </c>
      <c r="D3748" s="12" t="s">
        <v>1526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1541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1541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1541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1541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1541</v>
      </c>
      <c r="B3753" s="12">
        <v>12</v>
      </c>
      <c r="C3753" s="12">
        <v>74</v>
      </c>
      <c r="D3753" s="12" t="s">
        <v>1526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1541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1541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1541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1541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1541</v>
      </c>
      <c r="B3758" s="12">
        <v>37</v>
      </c>
      <c r="C3758" s="12">
        <v>73</v>
      </c>
      <c r="D3758" s="12" t="s">
        <v>1526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1541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1541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1541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1541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1541</v>
      </c>
      <c r="B3763" s="12">
        <v>63</v>
      </c>
      <c r="C3763" s="12">
        <v>73</v>
      </c>
      <c r="D3763" s="12" t="s">
        <v>1526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1541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1541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1541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1541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1541</v>
      </c>
      <c r="B3768" s="12">
        <v>87</v>
      </c>
      <c r="C3768" s="12">
        <v>73</v>
      </c>
      <c r="D3768" s="12" t="s">
        <v>1526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1541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1541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1541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1541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1541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1541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1542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1542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1542</v>
      </c>
      <c r="B3778" s="12">
        <v>11</v>
      </c>
      <c r="C3778" s="12">
        <v>13</v>
      </c>
      <c r="D3778" s="12" t="s">
        <v>1526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1542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1542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1542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1542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1542</v>
      </c>
      <c r="B3783" s="12">
        <v>37</v>
      </c>
      <c r="C3783" s="12">
        <v>13</v>
      </c>
      <c r="D3783" s="12" t="s">
        <v>1526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1542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1542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1542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1542</v>
      </c>
      <c r="B3787" s="12">
        <v>63</v>
      </c>
      <c r="C3787" s="12">
        <v>13</v>
      </c>
      <c r="D3787" s="12" t="s">
        <v>1526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1542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1542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1542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1542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1542</v>
      </c>
      <c r="B3792" s="12">
        <v>88</v>
      </c>
      <c r="C3792" s="12">
        <v>14</v>
      </c>
      <c r="D3792" s="12" t="s">
        <v>1526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1542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1542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1542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1542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1542</v>
      </c>
      <c r="B3797" s="12">
        <v>11</v>
      </c>
      <c r="C3797" s="12">
        <v>41</v>
      </c>
      <c r="D3797" s="12" t="s">
        <v>1526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1542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1542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1542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1542</v>
      </c>
      <c r="B3801" s="12">
        <v>37</v>
      </c>
      <c r="C3801" s="12">
        <v>41</v>
      </c>
      <c r="D3801" s="12" t="s">
        <v>1526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1542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1542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1542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1542</v>
      </c>
      <c r="B3805" s="12">
        <v>37</v>
      </c>
      <c r="C3805" s="12">
        <v>41</v>
      </c>
      <c r="D3805" s="12" t="s">
        <v>1526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1542</v>
      </c>
      <c r="B3806" s="12">
        <v>63</v>
      </c>
      <c r="C3806" s="12">
        <v>41</v>
      </c>
      <c r="D3806" s="12" t="s">
        <v>1526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1542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1542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1542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1542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1542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1542</v>
      </c>
      <c r="B3812" s="12">
        <v>89</v>
      </c>
      <c r="C3812" s="12">
        <v>41</v>
      </c>
      <c r="D3812" s="12" t="s">
        <v>1526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1542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1542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1542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1542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1542</v>
      </c>
      <c r="B3817" s="12">
        <v>12</v>
      </c>
      <c r="C3817" s="12">
        <v>74</v>
      </c>
      <c r="D3817" s="12" t="s">
        <v>1526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1542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1542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1542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1542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1542</v>
      </c>
      <c r="B3822" s="12">
        <v>37</v>
      </c>
      <c r="C3822" s="12">
        <v>73</v>
      </c>
      <c r="D3822" s="12" t="s">
        <v>1526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1542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1542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1542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1542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1542</v>
      </c>
      <c r="B3827" s="12">
        <v>63</v>
      </c>
      <c r="C3827" s="12">
        <v>73</v>
      </c>
      <c r="D3827" s="12" t="s">
        <v>1526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1542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1542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1542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1542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1542</v>
      </c>
      <c r="B3832" s="12">
        <v>87</v>
      </c>
      <c r="C3832" s="12">
        <v>73</v>
      </c>
      <c r="D3832" s="12" t="s">
        <v>1526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1542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1542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1542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1542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1542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1542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1543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1543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1543</v>
      </c>
      <c r="B3842" s="12">
        <v>11</v>
      </c>
      <c r="C3842" s="12">
        <v>13</v>
      </c>
      <c r="D3842" s="12" t="s">
        <v>1526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1543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1543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1543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1543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1543</v>
      </c>
      <c r="B3847" s="12">
        <v>37</v>
      </c>
      <c r="C3847" s="12">
        <v>13</v>
      </c>
      <c r="D3847" s="12" t="s">
        <v>1526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1543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1543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1543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1543</v>
      </c>
      <c r="B3851" s="12">
        <v>63</v>
      </c>
      <c r="C3851" s="12">
        <v>13</v>
      </c>
      <c r="D3851" s="12" t="s">
        <v>1526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1543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1543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1543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1543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1543</v>
      </c>
      <c r="B3856" s="12">
        <v>88</v>
      </c>
      <c r="C3856" s="12">
        <v>14</v>
      </c>
      <c r="D3856" s="12" t="s">
        <v>1526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1543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1543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1543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1543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1543</v>
      </c>
      <c r="B3861" s="12">
        <v>11</v>
      </c>
      <c r="C3861" s="12">
        <v>41</v>
      </c>
      <c r="D3861" s="12" t="s">
        <v>1526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1543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1543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1543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1543</v>
      </c>
      <c r="B3865" s="12">
        <v>37</v>
      </c>
      <c r="C3865" s="12">
        <v>41</v>
      </c>
      <c r="D3865" s="12" t="s">
        <v>1526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1543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1543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1543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1543</v>
      </c>
      <c r="B3869" s="12">
        <v>37</v>
      </c>
      <c r="C3869" s="12">
        <v>41</v>
      </c>
      <c r="D3869" s="12" t="s">
        <v>1526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1543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1543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1543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1543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1543</v>
      </c>
      <c r="B3874" s="12">
        <v>63</v>
      </c>
      <c r="C3874" s="12">
        <v>41</v>
      </c>
      <c r="D3874" s="12" t="s">
        <v>1526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1543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1543</v>
      </c>
      <c r="B3876" s="12">
        <v>89</v>
      </c>
      <c r="C3876" s="12">
        <v>41</v>
      </c>
      <c r="D3876" s="12" t="s">
        <v>1526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1543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1543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1543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1543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1543</v>
      </c>
      <c r="B3881" s="12">
        <v>12</v>
      </c>
      <c r="C3881" s="12">
        <v>74</v>
      </c>
      <c r="D3881" s="12" t="s">
        <v>1526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1543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1543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1543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1543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1543</v>
      </c>
      <c r="B3886" s="12">
        <v>37</v>
      </c>
      <c r="C3886" s="12">
        <v>73</v>
      </c>
      <c r="D3886" s="12" t="s">
        <v>1526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1543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1543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1543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1543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1543</v>
      </c>
      <c r="B3891" s="12">
        <v>63</v>
      </c>
      <c r="C3891" s="12">
        <v>73</v>
      </c>
      <c r="D3891" s="12" t="s">
        <v>1526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1543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1543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1543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1543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1543</v>
      </c>
      <c r="B3896" s="12">
        <v>87</v>
      </c>
      <c r="C3896" s="12">
        <v>73</v>
      </c>
      <c r="D3896" s="12" t="s">
        <v>1526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1543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1543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1543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1543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1543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1543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1544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1544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1544</v>
      </c>
      <c r="B3906" s="12">
        <v>11</v>
      </c>
      <c r="C3906" s="12">
        <v>13</v>
      </c>
      <c r="D3906" s="12" t="s">
        <v>1526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1544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1544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1544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1544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1544</v>
      </c>
      <c r="B3911" s="12">
        <v>37</v>
      </c>
      <c r="C3911" s="12">
        <v>13</v>
      </c>
      <c r="D3911" s="12" t="s">
        <v>1526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1544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1544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1544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1544</v>
      </c>
      <c r="B3915" s="12">
        <v>63</v>
      </c>
      <c r="C3915" s="12">
        <v>13</v>
      </c>
      <c r="D3915" s="12" t="s">
        <v>1526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1544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1544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1544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1544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1544</v>
      </c>
      <c r="B3920" s="12">
        <v>88</v>
      </c>
      <c r="C3920" s="12">
        <v>14</v>
      </c>
      <c r="D3920" s="12" t="s">
        <v>1526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1544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1544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1544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1544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1544</v>
      </c>
      <c r="B3925" s="12">
        <v>11</v>
      </c>
      <c r="C3925" s="12">
        <v>41</v>
      </c>
      <c r="D3925" s="12" t="s">
        <v>1526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1544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1544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1544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1544</v>
      </c>
      <c r="B3929" s="12">
        <v>37</v>
      </c>
      <c r="C3929" s="12">
        <v>41</v>
      </c>
      <c r="D3929" s="12" t="s">
        <v>1526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1544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1544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1544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1544</v>
      </c>
      <c r="B3933" s="12">
        <v>37</v>
      </c>
      <c r="C3933" s="12">
        <v>41</v>
      </c>
      <c r="D3933" s="12" t="s">
        <v>1526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1544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1544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1544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1544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1544</v>
      </c>
      <c r="B3938" s="12">
        <v>63</v>
      </c>
      <c r="C3938" s="12">
        <v>41</v>
      </c>
      <c r="D3938" s="12" t="s">
        <v>1526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1544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1544</v>
      </c>
      <c r="B3940" s="12">
        <v>89</v>
      </c>
      <c r="C3940" s="12">
        <v>41</v>
      </c>
      <c r="D3940" s="12" t="s">
        <v>1526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1544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1544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1544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1544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1544</v>
      </c>
      <c r="B3945" s="12">
        <v>12</v>
      </c>
      <c r="C3945" s="12">
        <v>74</v>
      </c>
      <c r="D3945" s="12" t="s">
        <v>1526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1544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1544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1544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1544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1544</v>
      </c>
      <c r="B3950" s="12">
        <v>37</v>
      </c>
      <c r="C3950" s="12">
        <v>73</v>
      </c>
      <c r="D3950" s="12" t="s">
        <v>1526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1544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1544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1544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1544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1544</v>
      </c>
      <c r="B3955" s="12">
        <v>63</v>
      </c>
      <c r="C3955" s="12">
        <v>73</v>
      </c>
      <c r="D3955" s="12" t="s">
        <v>1526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1544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1544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1544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1544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1544</v>
      </c>
      <c r="B3960" s="12">
        <v>87</v>
      </c>
      <c r="C3960" s="12">
        <v>73</v>
      </c>
      <c r="D3960" s="12" t="s">
        <v>1526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1544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1544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1544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1544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1544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1544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1545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1545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1545</v>
      </c>
      <c r="B3970" s="12">
        <v>11</v>
      </c>
      <c r="C3970" s="12">
        <v>13</v>
      </c>
      <c r="D3970" s="12" t="s">
        <v>1526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1545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1545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1545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1545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1545</v>
      </c>
      <c r="B3975" s="12">
        <v>37</v>
      </c>
      <c r="C3975" s="12">
        <v>13</v>
      </c>
      <c r="D3975" s="12" t="s">
        <v>1526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1545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1545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1545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1545</v>
      </c>
      <c r="B3979" s="12">
        <v>63</v>
      </c>
      <c r="C3979" s="12">
        <v>13</v>
      </c>
      <c r="D3979" s="12" t="s">
        <v>1526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1545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1545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1545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1545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1545</v>
      </c>
      <c r="B3984" s="12">
        <v>88</v>
      </c>
      <c r="C3984" s="12">
        <v>14</v>
      </c>
      <c r="D3984" s="12" t="s">
        <v>1526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1545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1545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1545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1545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1545</v>
      </c>
      <c r="B3989" s="12">
        <v>11</v>
      </c>
      <c r="C3989" s="12">
        <v>41</v>
      </c>
      <c r="D3989" s="12" t="s">
        <v>1526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1545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1545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1545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1545</v>
      </c>
      <c r="B3993" s="12">
        <v>37</v>
      </c>
      <c r="C3993" s="12">
        <v>41</v>
      </c>
      <c r="D3993" s="12" t="s">
        <v>1526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1545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1545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1545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1545</v>
      </c>
      <c r="B3997" s="12">
        <v>37</v>
      </c>
      <c r="C3997" s="12">
        <v>41</v>
      </c>
      <c r="D3997" s="12" t="s">
        <v>1526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1545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1545</v>
      </c>
      <c r="B3999" s="12">
        <v>63</v>
      </c>
      <c r="C3999" s="12">
        <v>41</v>
      </c>
      <c r="D3999" s="12" t="s">
        <v>1526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1545</v>
      </c>
      <c r="B4000" s="12">
        <v>89</v>
      </c>
      <c r="C4000" s="12">
        <v>41</v>
      </c>
      <c r="D4000" s="12" t="s">
        <v>1526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1545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1545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1545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1545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1545</v>
      </c>
      <c r="B4005" s="12">
        <v>12</v>
      </c>
      <c r="C4005" s="12">
        <v>74</v>
      </c>
      <c r="D4005" s="12" t="s">
        <v>1526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1545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1545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1545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1545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1545</v>
      </c>
      <c r="B4010" s="12">
        <v>37</v>
      </c>
      <c r="C4010" s="12">
        <v>73</v>
      </c>
      <c r="D4010" s="12" t="s">
        <v>1526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1545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1545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1545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1545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1545</v>
      </c>
      <c r="B4015" s="12">
        <v>63</v>
      </c>
      <c r="C4015" s="12">
        <v>73</v>
      </c>
      <c r="D4015" s="12" t="s">
        <v>1526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1545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1545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1545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1545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1545</v>
      </c>
      <c r="B4020" s="12">
        <v>87</v>
      </c>
      <c r="C4020" s="12">
        <v>73</v>
      </c>
      <c r="D4020" s="12" t="s">
        <v>1526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1545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1545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1545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1545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1545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1545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1546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1546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1546</v>
      </c>
      <c r="B4030" s="12">
        <v>11</v>
      </c>
      <c r="C4030" s="12">
        <v>13</v>
      </c>
      <c r="D4030" s="12" t="s">
        <v>1526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1546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1546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1546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1546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1546</v>
      </c>
      <c r="B4035" s="12">
        <v>37</v>
      </c>
      <c r="C4035" s="12">
        <v>13</v>
      </c>
      <c r="D4035" s="12" t="s">
        <v>1526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1546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1546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1546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1546</v>
      </c>
      <c r="B4039" s="12">
        <v>63</v>
      </c>
      <c r="C4039" s="12">
        <v>13</v>
      </c>
      <c r="D4039" s="12" t="s">
        <v>1526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1546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1546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1546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1546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1546</v>
      </c>
      <c r="B4044" s="12">
        <v>88</v>
      </c>
      <c r="C4044" s="12">
        <v>14</v>
      </c>
      <c r="D4044" s="12" t="s">
        <v>1526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1546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1546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1546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1546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1546</v>
      </c>
      <c r="B4049" s="12">
        <v>11</v>
      </c>
      <c r="C4049" s="12">
        <v>41</v>
      </c>
      <c r="D4049" s="12" t="s">
        <v>1526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1546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1546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1546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1546</v>
      </c>
      <c r="B4053" s="12">
        <v>37</v>
      </c>
      <c r="C4053" s="12">
        <v>41</v>
      </c>
      <c r="D4053" s="12" t="s">
        <v>1526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1546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1546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1546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1546</v>
      </c>
      <c r="B4057" s="12">
        <v>37</v>
      </c>
      <c r="C4057" s="12">
        <v>41</v>
      </c>
      <c r="D4057" s="12" t="s">
        <v>1526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1546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1546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1546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1546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1546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1546</v>
      </c>
      <c r="B4063" s="12">
        <v>63</v>
      </c>
      <c r="C4063" s="12">
        <v>41</v>
      </c>
      <c r="D4063" s="12" t="s">
        <v>1526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1546</v>
      </c>
      <c r="B4064" s="12">
        <v>89</v>
      </c>
      <c r="C4064" s="12">
        <v>41</v>
      </c>
      <c r="D4064" s="12" t="s">
        <v>1526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1546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1546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1546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1546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1546</v>
      </c>
      <c r="B4069" s="12">
        <v>12</v>
      </c>
      <c r="C4069" s="12">
        <v>74</v>
      </c>
      <c r="D4069" s="12" t="s">
        <v>1526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1546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1546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1546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1546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1546</v>
      </c>
      <c r="B4074" s="12">
        <v>37</v>
      </c>
      <c r="C4074" s="12">
        <v>73</v>
      </c>
      <c r="D4074" s="12" t="s">
        <v>1526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1546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1546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1546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1546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1546</v>
      </c>
      <c r="B4079" s="12">
        <v>63</v>
      </c>
      <c r="C4079" s="12">
        <v>73</v>
      </c>
      <c r="D4079" s="12" t="s">
        <v>1526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1546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1546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1546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1546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1546</v>
      </c>
      <c r="B4084" s="12">
        <v>87</v>
      </c>
      <c r="C4084" s="12">
        <v>73</v>
      </c>
      <c r="D4084" s="12" t="s">
        <v>1526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1546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1546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1546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1546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1546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1546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1547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1547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1547</v>
      </c>
      <c r="B4094" s="12">
        <v>11</v>
      </c>
      <c r="C4094" s="12">
        <v>13</v>
      </c>
      <c r="D4094" s="12" t="s">
        <v>1526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1547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1547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1547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1547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1547</v>
      </c>
      <c r="B4099" s="12">
        <v>37</v>
      </c>
      <c r="C4099" s="12">
        <v>13</v>
      </c>
      <c r="D4099" s="12" t="s">
        <v>1526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1547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1547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1547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1547</v>
      </c>
      <c r="B4103" s="12">
        <v>63</v>
      </c>
      <c r="C4103" s="12">
        <v>13</v>
      </c>
      <c r="D4103" s="12" t="s">
        <v>1526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1547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1547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1547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1547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1547</v>
      </c>
      <c r="B4108" s="12">
        <v>88</v>
      </c>
      <c r="C4108" s="12">
        <v>14</v>
      </c>
      <c r="D4108" s="12" t="s">
        <v>1526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1547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1547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1547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1547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1547</v>
      </c>
      <c r="B4113" s="12">
        <v>11</v>
      </c>
      <c r="C4113" s="12">
        <v>41</v>
      </c>
      <c r="D4113" s="12" t="s">
        <v>1526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1547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1547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1547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1547</v>
      </c>
      <c r="B4117" s="12">
        <v>37</v>
      </c>
      <c r="C4117" s="12">
        <v>41</v>
      </c>
      <c r="D4117" s="12" t="s">
        <v>1526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1547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1547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1547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1547</v>
      </c>
      <c r="B4121" s="12">
        <v>37</v>
      </c>
      <c r="C4121" s="12">
        <v>41</v>
      </c>
      <c r="D4121" s="12" t="s">
        <v>1526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1547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1547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1547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1547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1547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1547</v>
      </c>
      <c r="B4127" s="12">
        <v>63</v>
      </c>
      <c r="C4127" s="12">
        <v>41</v>
      </c>
      <c r="D4127" s="12" t="s">
        <v>1526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1547</v>
      </c>
      <c r="B4128" s="12">
        <v>89</v>
      </c>
      <c r="C4128" s="12">
        <v>41</v>
      </c>
      <c r="D4128" s="12" t="s">
        <v>1526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1547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1547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1547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1547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1547</v>
      </c>
      <c r="B4133" s="12">
        <v>12</v>
      </c>
      <c r="C4133" s="12">
        <v>74</v>
      </c>
      <c r="D4133" s="12" t="s">
        <v>1526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1547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1547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1547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1547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1547</v>
      </c>
      <c r="B4138" s="12">
        <v>37</v>
      </c>
      <c r="C4138" s="12">
        <v>73</v>
      </c>
      <c r="D4138" s="12" t="s">
        <v>1526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1547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1547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1547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1547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1547</v>
      </c>
      <c r="B4143" s="12">
        <v>63</v>
      </c>
      <c r="C4143" s="12">
        <v>73</v>
      </c>
      <c r="D4143" s="12" t="s">
        <v>1526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1547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1547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1547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1547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1547</v>
      </c>
      <c r="B4148" s="12">
        <v>87</v>
      </c>
      <c r="C4148" s="12">
        <v>73</v>
      </c>
      <c r="D4148" s="12" t="s">
        <v>1526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1547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1547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1547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1547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1547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1547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1548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1548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1548</v>
      </c>
      <c r="B4158" s="12">
        <v>11</v>
      </c>
      <c r="C4158" s="12">
        <v>13</v>
      </c>
      <c r="D4158" s="12" t="s">
        <v>1526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1548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1548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1548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1548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1548</v>
      </c>
      <c r="B4163" s="12">
        <v>37</v>
      </c>
      <c r="C4163" s="12">
        <v>13</v>
      </c>
      <c r="D4163" s="12" t="s">
        <v>1526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1548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1548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1548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1548</v>
      </c>
      <c r="B4167" s="12">
        <v>63</v>
      </c>
      <c r="C4167" s="12">
        <v>13</v>
      </c>
      <c r="D4167" s="12" t="s">
        <v>1526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1548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1548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1548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1548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1548</v>
      </c>
      <c r="B4172" s="12">
        <v>88</v>
      </c>
      <c r="C4172" s="12">
        <v>14</v>
      </c>
      <c r="D4172" s="12" t="s">
        <v>1526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1548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1548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1548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1548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1548</v>
      </c>
      <c r="B4177" s="12">
        <v>11</v>
      </c>
      <c r="C4177" s="12">
        <v>41</v>
      </c>
      <c r="D4177" s="12" t="s">
        <v>1526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1548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1548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1548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1548</v>
      </c>
      <c r="B4181" s="12">
        <v>37</v>
      </c>
      <c r="C4181" s="12">
        <v>41</v>
      </c>
      <c r="D4181" s="12" t="s">
        <v>1526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1548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1548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1548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1548</v>
      </c>
      <c r="B4185" s="12">
        <v>37</v>
      </c>
      <c r="C4185" s="12">
        <v>41</v>
      </c>
      <c r="D4185" s="12" t="s">
        <v>1526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1548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1548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1548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1548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1548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1548</v>
      </c>
      <c r="B4191" s="12">
        <v>63</v>
      </c>
      <c r="C4191" s="12">
        <v>41</v>
      </c>
      <c r="D4191" s="12" t="s">
        <v>1526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1548</v>
      </c>
      <c r="B4192" s="12">
        <v>89</v>
      </c>
      <c r="C4192" s="12">
        <v>41</v>
      </c>
      <c r="D4192" s="12" t="s">
        <v>1526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1548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1548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1548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1548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1548</v>
      </c>
      <c r="B4197" s="12">
        <v>12</v>
      </c>
      <c r="C4197" s="12">
        <v>74</v>
      </c>
      <c r="D4197" s="12" t="s">
        <v>1526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1548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1548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1548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1548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1548</v>
      </c>
      <c r="B4202" s="12">
        <v>37</v>
      </c>
      <c r="C4202" s="12">
        <v>73</v>
      </c>
      <c r="D4202" s="12" t="s">
        <v>1526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1548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1548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1548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1548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1548</v>
      </c>
      <c r="B4207" s="12">
        <v>63</v>
      </c>
      <c r="C4207" s="12">
        <v>73</v>
      </c>
      <c r="D4207" s="12" t="s">
        <v>1526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1548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1548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1548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1548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1548</v>
      </c>
      <c r="B4212" s="12">
        <v>87</v>
      </c>
      <c r="C4212" s="12">
        <v>73</v>
      </c>
      <c r="D4212" s="12" t="s">
        <v>1526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1548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1548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1548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1548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1548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1548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1549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1549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1549</v>
      </c>
      <c r="B4222" s="12">
        <v>11</v>
      </c>
      <c r="C4222" s="12">
        <v>13</v>
      </c>
      <c r="D4222" s="12" t="s">
        <v>1526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1549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1549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1549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1549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1549</v>
      </c>
      <c r="B4227" s="12">
        <v>37</v>
      </c>
      <c r="C4227" s="12">
        <v>13</v>
      </c>
      <c r="D4227" s="12" t="s">
        <v>1526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1549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1549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1549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1549</v>
      </c>
      <c r="B4231" s="12">
        <v>63</v>
      </c>
      <c r="C4231" s="12">
        <v>13</v>
      </c>
      <c r="D4231" s="12" t="s">
        <v>1526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1549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1549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1549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1549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1549</v>
      </c>
      <c r="B4236" s="12">
        <v>88</v>
      </c>
      <c r="C4236" s="12">
        <v>14</v>
      </c>
      <c r="D4236" s="12" t="s">
        <v>1526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1549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1549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1549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1549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1549</v>
      </c>
      <c r="B4241" s="12">
        <v>11</v>
      </c>
      <c r="C4241" s="12">
        <v>41</v>
      </c>
      <c r="D4241" s="12" t="s">
        <v>1526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1549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1549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1549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1549</v>
      </c>
      <c r="B4245" s="12">
        <v>37</v>
      </c>
      <c r="C4245" s="12">
        <v>41</v>
      </c>
      <c r="D4245" s="12" t="s">
        <v>1526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1549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1549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1549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1549</v>
      </c>
      <c r="B4249" s="12">
        <v>37</v>
      </c>
      <c r="C4249" s="12">
        <v>41</v>
      </c>
      <c r="D4249" s="12" t="s">
        <v>1526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1549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1549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1549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1549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1549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1549</v>
      </c>
      <c r="B4255" s="12">
        <v>63</v>
      </c>
      <c r="C4255" s="12">
        <v>41</v>
      </c>
      <c r="D4255" s="12" t="s">
        <v>1526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1549</v>
      </c>
      <c r="B4256" s="12">
        <v>89</v>
      </c>
      <c r="C4256" s="12">
        <v>41</v>
      </c>
      <c r="D4256" s="12" t="s">
        <v>1526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1549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1549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1549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1549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1549</v>
      </c>
      <c r="B4261" s="12">
        <v>12</v>
      </c>
      <c r="C4261" s="12">
        <v>74</v>
      </c>
      <c r="D4261" s="12" t="s">
        <v>1526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1549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1549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1549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1549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1549</v>
      </c>
      <c r="B4266" s="12">
        <v>37</v>
      </c>
      <c r="C4266" s="12">
        <v>73</v>
      </c>
      <c r="D4266" s="12" t="s">
        <v>1526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1549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1549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1549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1549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1549</v>
      </c>
      <c r="B4271" s="12">
        <v>63</v>
      </c>
      <c r="C4271" s="12">
        <v>73</v>
      </c>
      <c r="D4271" s="12" t="s">
        <v>1526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1549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1549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1549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1549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1549</v>
      </c>
      <c r="B4276" s="12">
        <v>87</v>
      </c>
      <c r="C4276" s="12">
        <v>73</v>
      </c>
      <c r="D4276" s="12" t="s">
        <v>1526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1549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1549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1549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1549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1549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1550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1551</v>
      </c>
    </row>
    <row r="4285" spans="1:14">
      <c r="A4285" s="11" t="s">
        <v>1552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1553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1552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1553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1553</v>
      </c>
      <c r="B4289" s="12">
        <v>50</v>
      </c>
      <c r="C4289" s="12">
        <v>50</v>
      </c>
      <c r="D4289" s="12" t="s">
        <v>1526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1553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1553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1553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1552</v>
      </c>
      <c r="B4293" s="18">
        <v>50</v>
      </c>
      <c r="C4293" s="18">
        <v>50</v>
      </c>
      <c r="D4293" s="18" t="s">
        <v>1535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1553</v>
      </c>
      <c r="B4294" s="18">
        <v>50</v>
      </c>
      <c r="C4294" s="18">
        <v>50</v>
      </c>
      <c r="D4294" s="18" t="s">
        <v>1536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1553</v>
      </c>
      <c r="B4295" s="18">
        <v>50</v>
      </c>
      <c r="C4295" s="18">
        <v>50</v>
      </c>
      <c r="D4295" s="18" t="s">
        <v>1537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1552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1553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1552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1553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1553</v>
      </c>
      <c r="B4300" s="12">
        <v>18</v>
      </c>
      <c r="C4300" s="12">
        <v>62</v>
      </c>
      <c r="D4300" s="12" t="s">
        <v>1526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1552</v>
      </c>
      <c r="B4301" s="18">
        <v>18</v>
      </c>
      <c r="C4301" s="18">
        <v>62</v>
      </c>
      <c r="D4301" s="18" t="s">
        <v>1535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1553</v>
      </c>
      <c r="B4302" s="18">
        <v>18</v>
      </c>
      <c r="C4302" s="18">
        <v>62</v>
      </c>
      <c r="D4302" s="18" t="s">
        <v>1536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1553</v>
      </c>
      <c r="B4303" s="18">
        <v>18</v>
      </c>
      <c r="C4303" s="18">
        <v>62</v>
      </c>
      <c r="D4303" s="18" t="s">
        <v>1537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1552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1553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1552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1553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1553</v>
      </c>
      <c r="B4308" s="12">
        <v>58</v>
      </c>
      <c r="C4308" s="12">
        <v>79</v>
      </c>
      <c r="D4308" s="12" t="s">
        <v>1526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1552</v>
      </c>
      <c r="B4309" s="18">
        <v>58</v>
      </c>
      <c r="C4309" s="18">
        <v>79</v>
      </c>
      <c r="D4309" s="18" t="s">
        <v>1535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1553</v>
      </c>
      <c r="B4310" s="18">
        <v>58</v>
      </c>
      <c r="C4310" s="18">
        <v>79</v>
      </c>
      <c r="D4310" s="18" t="s">
        <v>1536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1553</v>
      </c>
      <c r="B4311" s="18">
        <v>58</v>
      </c>
      <c r="C4311" s="18">
        <v>79</v>
      </c>
      <c r="D4311" s="18" t="s">
        <v>1537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1552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1553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1552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1553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1553</v>
      </c>
      <c r="B4316" s="12">
        <v>32</v>
      </c>
      <c r="C4316" s="12">
        <v>27</v>
      </c>
      <c r="D4316" s="12" t="s">
        <v>1526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1552</v>
      </c>
      <c r="B4317" s="18">
        <v>32</v>
      </c>
      <c r="C4317" s="18">
        <v>27</v>
      </c>
      <c r="D4317" s="18" t="s">
        <v>1535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1553</v>
      </c>
      <c r="B4318" s="18">
        <v>32</v>
      </c>
      <c r="C4318" s="18">
        <v>27</v>
      </c>
      <c r="D4318" s="18" t="s">
        <v>1536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1553</v>
      </c>
      <c r="B4319" s="18">
        <v>32</v>
      </c>
      <c r="C4319" s="18">
        <v>27</v>
      </c>
      <c r="D4319" s="18" t="s">
        <v>1537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1552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1553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1552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1553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1553</v>
      </c>
      <c r="B4324" s="12">
        <v>68</v>
      </c>
      <c r="C4324" s="12">
        <v>33</v>
      </c>
      <c r="D4324" s="12" t="s">
        <v>1526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1552</v>
      </c>
      <c r="B4325" s="18">
        <v>68</v>
      </c>
      <c r="C4325" s="18">
        <v>33</v>
      </c>
      <c r="D4325" s="18" t="s">
        <v>1535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1553</v>
      </c>
      <c r="B4326" s="18">
        <v>68</v>
      </c>
      <c r="C4326" s="18">
        <v>33</v>
      </c>
      <c r="D4326" s="18" t="s">
        <v>1536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1553</v>
      </c>
      <c r="B4327" s="18">
        <v>68</v>
      </c>
      <c r="C4327" s="18">
        <v>33</v>
      </c>
      <c r="D4327" s="18" t="s">
        <v>1537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1554</v>
      </c>
    </row>
    <row r="4330" spans="1:14">
      <c r="A4330" s="11" t="s">
        <v>1555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1555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1555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1555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1555</v>
      </c>
      <c r="B4334" s="12">
        <v>50</v>
      </c>
      <c r="C4334" s="12">
        <v>50</v>
      </c>
      <c r="D4334" s="12" t="s">
        <v>1526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1555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1555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1555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1555</v>
      </c>
      <c r="B4338" s="18">
        <v>50</v>
      </c>
      <c r="C4338" s="18">
        <v>50</v>
      </c>
      <c r="D4338" s="18" t="s">
        <v>1535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1555</v>
      </c>
      <c r="B4339" s="18">
        <v>50</v>
      </c>
      <c r="C4339" s="18">
        <v>50</v>
      </c>
      <c r="D4339" s="18" t="s">
        <v>1536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1555</v>
      </c>
      <c r="B4340" s="18">
        <v>50</v>
      </c>
      <c r="C4340" s="18">
        <v>50</v>
      </c>
      <c r="D4340" s="18" t="s">
        <v>1537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1555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1555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1556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1556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1556</v>
      </c>
      <c r="B4345" s="12">
        <v>49</v>
      </c>
      <c r="C4345" s="12">
        <v>67</v>
      </c>
      <c r="D4345" s="12" t="s">
        <v>1526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1555</v>
      </c>
      <c r="B4346" s="18">
        <v>49</v>
      </c>
      <c r="C4346" s="18">
        <v>67</v>
      </c>
      <c r="D4346" s="18" t="s">
        <v>1535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1555</v>
      </c>
      <c r="B4347" s="18">
        <v>49</v>
      </c>
      <c r="C4347" s="18">
        <v>67</v>
      </c>
      <c r="D4347" s="18" t="s">
        <v>1536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1555</v>
      </c>
      <c r="B4348" s="18">
        <v>49</v>
      </c>
      <c r="C4348" s="18">
        <v>67</v>
      </c>
      <c r="D4348" s="18" t="s">
        <v>1537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1555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1555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1556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1556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1556</v>
      </c>
      <c r="B4353" s="12">
        <v>82</v>
      </c>
      <c r="C4353" s="12">
        <v>31</v>
      </c>
      <c r="D4353" s="12" t="s">
        <v>1526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1555</v>
      </c>
      <c r="B4354" s="18">
        <v>82</v>
      </c>
      <c r="C4354" s="18">
        <v>31</v>
      </c>
      <c r="D4354" s="18" t="s">
        <v>1535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1555</v>
      </c>
      <c r="B4355" s="18">
        <v>82</v>
      </c>
      <c r="C4355" s="18">
        <v>31</v>
      </c>
      <c r="D4355" s="18" t="s">
        <v>1536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1555</v>
      </c>
      <c r="B4356" s="18">
        <v>82</v>
      </c>
      <c r="C4356" s="18">
        <v>31</v>
      </c>
      <c r="D4356" s="18" t="s">
        <v>1537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1555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1555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1556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1556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1556</v>
      </c>
      <c r="B4361" s="12">
        <v>29</v>
      </c>
      <c r="C4361" s="12">
        <v>31</v>
      </c>
      <c r="D4361" s="12" t="s">
        <v>1526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1555</v>
      </c>
      <c r="B4362" s="18">
        <v>29</v>
      </c>
      <c r="C4362" s="18">
        <v>31</v>
      </c>
      <c r="D4362" s="18" t="s">
        <v>1535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1555</v>
      </c>
      <c r="B4363" s="18">
        <v>29</v>
      </c>
      <c r="C4363" s="18">
        <v>31</v>
      </c>
      <c r="D4363" s="18" t="s">
        <v>1536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1556</v>
      </c>
      <c r="B4364" s="18">
        <v>29</v>
      </c>
      <c r="C4364" s="18">
        <v>31</v>
      </c>
      <c r="D4364" s="18" t="s">
        <v>1537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1555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1555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1556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1556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1556</v>
      </c>
      <c r="B4369" s="12">
        <v>47</v>
      </c>
      <c r="C4369" s="12">
        <v>20</v>
      </c>
      <c r="D4369" s="12" t="s">
        <v>1526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1555</v>
      </c>
      <c r="B4370" s="18">
        <v>47</v>
      </c>
      <c r="C4370" s="18">
        <v>20</v>
      </c>
      <c r="D4370" s="18" t="s">
        <v>1535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1555</v>
      </c>
      <c r="B4371" s="18">
        <v>47</v>
      </c>
      <c r="C4371" s="18">
        <v>20</v>
      </c>
      <c r="D4371" s="18" t="s">
        <v>1536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1556</v>
      </c>
      <c r="B4372" s="18">
        <v>47</v>
      </c>
      <c r="C4372" s="18">
        <v>20</v>
      </c>
      <c r="D4372" s="18" t="s">
        <v>1537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1557</v>
      </c>
    </row>
    <row r="4375" spans="1:14">
      <c r="A4375" s="11" t="s">
        <v>1558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1558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1558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1558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1558</v>
      </c>
      <c r="B4379" s="12">
        <v>50</v>
      </c>
      <c r="C4379" s="12">
        <v>50</v>
      </c>
      <c r="D4379" s="12" t="s">
        <v>1526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1558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1558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1558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1558</v>
      </c>
      <c r="B4383" s="18">
        <v>50</v>
      </c>
      <c r="C4383" s="18">
        <v>50</v>
      </c>
      <c r="D4383" s="18" t="s">
        <v>1535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1558</v>
      </c>
      <c r="B4384" s="18">
        <v>50</v>
      </c>
      <c r="C4384" s="18">
        <v>50</v>
      </c>
      <c r="D4384" s="18" t="s">
        <v>1536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1558</v>
      </c>
      <c r="B4385" s="18">
        <v>50</v>
      </c>
      <c r="C4385" s="18">
        <v>50</v>
      </c>
      <c r="D4385" s="18" t="s">
        <v>1537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1558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1559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1559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1559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1559</v>
      </c>
      <c r="B4390" s="12">
        <v>33</v>
      </c>
      <c r="C4390" s="12">
        <v>74</v>
      </c>
      <c r="D4390" s="12" t="s">
        <v>1526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1558</v>
      </c>
      <c r="B4391" s="18">
        <v>33</v>
      </c>
      <c r="C4391" s="18">
        <v>74</v>
      </c>
      <c r="D4391" s="18" t="s">
        <v>1535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1558</v>
      </c>
      <c r="B4392" s="18">
        <v>33</v>
      </c>
      <c r="C4392" s="18">
        <v>74</v>
      </c>
      <c r="D4392" s="18" t="s">
        <v>1536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1558</v>
      </c>
      <c r="B4393" s="18">
        <v>33</v>
      </c>
      <c r="C4393" s="18">
        <v>74</v>
      </c>
      <c r="D4393" s="18" t="s">
        <v>1537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1558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1559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1559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1559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1559</v>
      </c>
      <c r="B4398" s="12">
        <v>32</v>
      </c>
      <c r="C4398" s="12">
        <v>24</v>
      </c>
      <c r="D4398" s="12" t="s">
        <v>1526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1558</v>
      </c>
      <c r="B4399" s="18">
        <v>32</v>
      </c>
      <c r="C4399" s="18">
        <v>24</v>
      </c>
      <c r="D4399" s="18" t="s">
        <v>1535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1558</v>
      </c>
      <c r="B4400" s="18">
        <v>32</v>
      </c>
      <c r="C4400" s="18">
        <v>24</v>
      </c>
      <c r="D4400" s="18" t="s">
        <v>1536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1558</v>
      </c>
      <c r="B4401" s="18">
        <v>32</v>
      </c>
      <c r="C4401" s="18">
        <v>24</v>
      </c>
      <c r="D4401" s="18" t="s">
        <v>1537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1558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1559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1559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1559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1559</v>
      </c>
      <c r="B4406" s="12">
        <v>66</v>
      </c>
      <c r="C4406" s="12">
        <v>60</v>
      </c>
      <c r="D4406" s="12" t="s">
        <v>1526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1558</v>
      </c>
      <c r="B4407" s="18">
        <v>66</v>
      </c>
      <c r="C4407" s="18">
        <v>60</v>
      </c>
      <c r="D4407" s="18" t="s">
        <v>1535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1558</v>
      </c>
      <c r="B4408" s="18">
        <v>66</v>
      </c>
      <c r="C4408" s="18">
        <v>60</v>
      </c>
      <c r="D4408" s="18" t="s">
        <v>1536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1558</v>
      </c>
      <c r="B4409" s="18">
        <v>66</v>
      </c>
      <c r="C4409" s="18">
        <v>60</v>
      </c>
      <c r="D4409" s="18" t="s">
        <v>1537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1558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1559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1559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1559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1559</v>
      </c>
      <c r="B4414" s="12">
        <v>88</v>
      </c>
      <c r="C4414" s="12">
        <v>66</v>
      </c>
      <c r="D4414" s="12" t="s">
        <v>1526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1558</v>
      </c>
      <c r="B4415" s="18">
        <v>88</v>
      </c>
      <c r="C4415" s="18">
        <v>66</v>
      </c>
      <c r="D4415" s="18" t="s">
        <v>1535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1558</v>
      </c>
      <c r="B4416" s="18">
        <v>88</v>
      </c>
      <c r="C4416" s="18">
        <v>66</v>
      </c>
      <c r="D4416" s="18" t="s">
        <v>1536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1558</v>
      </c>
      <c r="B4417" s="18">
        <v>88</v>
      </c>
      <c r="C4417" s="18">
        <v>66</v>
      </c>
      <c r="D4417" s="18" t="s">
        <v>1537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1558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1559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1559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1559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1559</v>
      </c>
      <c r="B4422" s="12">
        <v>74</v>
      </c>
      <c r="C4422" s="12">
        <v>22</v>
      </c>
      <c r="D4422" s="12" t="s">
        <v>1526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1558</v>
      </c>
      <c r="B4423" s="18">
        <v>74</v>
      </c>
      <c r="C4423" s="18">
        <v>22</v>
      </c>
      <c r="D4423" s="18" t="s">
        <v>1535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1558</v>
      </c>
      <c r="B4424" s="18">
        <v>74</v>
      </c>
      <c r="C4424" s="18">
        <v>22</v>
      </c>
      <c r="D4424" s="18" t="s">
        <v>1536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1558</v>
      </c>
      <c r="B4425" s="18">
        <v>74</v>
      </c>
      <c r="C4425" s="18">
        <v>22</v>
      </c>
      <c r="D4425" s="18" t="s">
        <v>1537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1560</v>
      </c>
    </row>
    <row r="4428" spans="1:14">
      <c r="A4428" s="11" t="s">
        <v>1561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1561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1561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1561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1561</v>
      </c>
      <c r="B4432" s="12">
        <v>23</v>
      </c>
      <c r="C4432" s="12">
        <v>20</v>
      </c>
      <c r="D4432" s="12" t="s">
        <v>1526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1561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1561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1561</v>
      </c>
      <c r="B4435" s="12">
        <v>17</v>
      </c>
      <c r="C4435" s="12">
        <v>26</v>
      </c>
      <c r="D4435" s="12" t="s">
        <v>1526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1561</v>
      </c>
      <c r="B4436" s="18">
        <v>19</v>
      </c>
      <c r="C4436" s="18">
        <v>24</v>
      </c>
      <c r="D4436" s="18" t="s">
        <v>1562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1253</v>
      </c>
    </row>
    <row r="4439" spans="1:14">
      <c r="A4439" s="11" t="s">
        <v>1563</v>
      </c>
    </row>
    <row r="4440" spans="1:14">
      <c r="A4440" s="11" t="s">
        <v>1296</v>
      </c>
    </row>
    <row r="4441" spans="1:14">
      <c r="A4441" s="11" t="s">
        <v>1564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1298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1564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1298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1298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1298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1298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1298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1298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1298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1298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1298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1298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1298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1298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1298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1298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1298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1298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1298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1298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1298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1298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1298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1298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1298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1298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1298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1298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1298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1298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1298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1298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1298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1298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1298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1298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1298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1298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1298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1298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1298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1298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1298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1565</v>
      </c>
    </row>
    <row r="4488" spans="1:14">
      <c r="A4488" s="11" t="s">
        <v>1566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1566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1566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1566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1566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1566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1567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1566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1566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1567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1566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1566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1567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1566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1566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1567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1566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1566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1567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1566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1566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1567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1566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1566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1568</v>
      </c>
    </row>
    <row r="4515" spans="1:14">
      <c r="A4515" s="11" t="s">
        <v>1569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1569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1569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1569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1569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1569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1569</v>
      </c>
      <c r="B4521" s="18">
        <v>100</v>
      </c>
      <c r="C4521" s="18">
        <v>100</v>
      </c>
      <c r="D4521" s="18" t="s">
        <v>1570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1569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1569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1569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1569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1569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1569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1569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1569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1569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1569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1569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1569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1569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1569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1569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1569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1569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1569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1569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1569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1569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1569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1569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1569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1571</v>
      </c>
    </row>
    <row r="4549" spans="1:14">
      <c r="A4549" s="11" t="s">
        <v>1572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1572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1572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1572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1572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1572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1572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1572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1572</v>
      </c>
      <c r="B4557" s="18">
        <v>100</v>
      </c>
      <c r="C4557" s="18">
        <v>100</v>
      </c>
      <c r="D4557" s="18" t="s">
        <v>1570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1572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1572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1572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1572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1572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1572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1572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1572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1572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1572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1572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1572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1572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1572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1572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1572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1572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1572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1572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1572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1572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1572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1572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1572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1572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1572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1572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1572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1573</v>
      </c>
    </row>
    <row r="4589" spans="1:14">
      <c r="A4589" s="11" t="s">
        <v>1574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1574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1574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1574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1574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1574</v>
      </c>
      <c r="B4594" s="12">
        <v>100</v>
      </c>
      <c r="C4594" s="12">
        <v>100</v>
      </c>
      <c r="D4594" s="12" t="s">
        <v>1575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1574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1574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1574</v>
      </c>
      <c r="B4597" s="18">
        <v>100</v>
      </c>
      <c r="C4597" s="18">
        <v>100</v>
      </c>
      <c r="D4597" s="18" t="s">
        <v>1570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1574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1574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1574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1574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1574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1574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1574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1574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1574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1574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1574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1574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1574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1574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1574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1574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1574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1574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1574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1574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1574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1574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1574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1574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1574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1574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1574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1574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1576</v>
      </c>
    </row>
    <row r="4629" spans="1:14">
      <c r="A4629" s="11" t="s">
        <v>1577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1577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1577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1577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1577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1577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1577</v>
      </c>
      <c r="B4635" s="12">
        <v>100</v>
      </c>
      <c r="C4635" s="12">
        <v>100</v>
      </c>
      <c r="D4635" s="12" t="s">
        <v>1575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1577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1577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1577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1577</v>
      </c>
      <c r="B4639" s="18">
        <v>100</v>
      </c>
      <c r="C4639" s="18">
        <v>100</v>
      </c>
      <c r="D4639" s="18" t="s">
        <v>1570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1577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1577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1577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1577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1577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1577</v>
      </c>
      <c r="B4646" s="18">
        <v>21</v>
      </c>
      <c r="C4646" s="18">
        <v>39</v>
      </c>
      <c r="D4646" s="18" t="s">
        <v>1578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1577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1577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1577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1577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1577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1577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1577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1577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1577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1577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1577</v>
      </c>
      <c r="B4657" s="18">
        <v>80</v>
      </c>
      <c r="C4657" s="18">
        <v>80</v>
      </c>
      <c r="D4657" s="18" t="s">
        <v>1578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1577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1577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1577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1577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1577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1577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1577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1577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1577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1577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1577</v>
      </c>
      <c r="B4668" s="18">
        <v>66</v>
      </c>
      <c r="C4668" s="18">
        <v>162</v>
      </c>
      <c r="D4668" s="18" t="s">
        <v>1578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1577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1577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1577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1577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1577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1577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1577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1577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1577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1577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1577</v>
      </c>
      <c r="B4679" s="18">
        <v>176</v>
      </c>
      <c r="C4679" s="18">
        <v>122</v>
      </c>
      <c r="D4679" s="18" t="s">
        <v>1578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1577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1577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1577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1577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1577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1577</v>
      </c>
      <c r="B4685" s="18">
        <v>83</v>
      </c>
      <c r="C4685" s="18">
        <v>168</v>
      </c>
      <c r="D4685" s="18" t="s">
        <v>1579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1580</v>
      </c>
    </row>
    <row r="4688" spans="1:14">
      <c r="A4688" s="11" t="s">
        <v>1581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1581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1581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1581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1581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1581</v>
      </c>
      <c r="B4693" s="12">
        <v>150</v>
      </c>
      <c r="C4693" s="12">
        <v>150</v>
      </c>
      <c r="D4693" s="12" t="s">
        <v>1582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1581</v>
      </c>
      <c r="B4694" s="12">
        <v>150</v>
      </c>
      <c r="C4694" s="12">
        <v>150</v>
      </c>
      <c r="D4694" s="12" t="s">
        <v>1575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1581</v>
      </c>
      <c r="B4695" s="12">
        <v>150</v>
      </c>
      <c r="C4695" s="12">
        <v>150</v>
      </c>
      <c r="D4695" s="12" t="s">
        <v>1583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1581</v>
      </c>
      <c r="B4696" s="12">
        <v>150</v>
      </c>
      <c r="C4696" s="12">
        <v>150</v>
      </c>
      <c r="D4696" s="12" t="s">
        <v>1584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1581</v>
      </c>
      <c r="B4697" s="12">
        <v>150</v>
      </c>
      <c r="C4697" s="12">
        <v>150</v>
      </c>
      <c r="D4697" s="12" t="s">
        <v>1585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1581</v>
      </c>
      <c r="B4698" s="18">
        <v>150</v>
      </c>
      <c r="C4698" s="18">
        <v>170</v>
      </c>
      <c r="D4698" s="18" t="s">
        <v>1570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1581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1581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1581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1581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1581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1581</v>
      </c>
      <c r="B4705" s="18">
        <v>150</v>
      </c>
      <c r="C4705" s="18">
        <v>170</v>
      </c>
      <c r="D4705" s="18" t="s">
        <v>1578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1581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1581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1581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1581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1581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1581</v>
      </c>
      <c r="B4711" s="18">
        <v>33</v>
      </c>
      <c r="C4711" s="18">
        <v>88</v>
      </c>
      <c r="D4711" s="18" t="s">
        <v>1578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1581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1581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1581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1581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1581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1581</v>
      </c>
      <c r="B4717" s="18">
        <v>19</v>
      </c>
      <c r="C4717" s="18">
        <v>144</v>
      </c>
      <c r="D4717" s="18" t="s">
        <v>1578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1581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1581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1581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1581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1581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1581</v>
      </c>
      <c r="B4723" s="18">
        <v>62</v>
      </c>
      <c r="C4723" s="18">
        <v>197</v>
      </c>
      <c r="D4723" s="18" t="s">
        <v>1578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1581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1581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1581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1581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1581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1581</v>
      </c>
      <c r="B4729" s="18">
        <v>50</v>
      </c>
      <c r="C4729" s="18">
        <v>224</v>
      </c>
      <c r="D4729" s="18" t="s">
        <v>1578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1581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1581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1581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1581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1581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1581</v>
      </c>
      <c r="B4735" s="18">
        <v>40</v>
      </c>
      <c r="C4735" s="18">
        <v>265</v>
      </c>
      <c r="D4735" s="18" t="s">
        <v>1578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1581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1581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1581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1581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1581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1581</v>
      </c>
      <c r="B4741" s="18">
        <v>78</v>
      </c>
      <c r="C4741" s="18">
        <v>256</v>
      </c>
      <c r="D4741" s="18" t="s">
        <v>1578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1581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1581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1581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1581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1581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1581</v>
      </c>
      <c r="B4747" s="18">
        <v>145</v>
      </c>
      <c r="C4747" s="18">
        <v>263</v>
      </c>
      <c r="D4747" s="18" t="s">
        <v>1578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1581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1581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1581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1581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1581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1581</v>
      </c>
      <c r="B4753" s="18">
        <v>106</v>
      </c>
      <c r="C4753" s="18">
        <v>212</v>
      </c>
      <c r="D4753" s="18" t="s">
        <v>1578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1581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1581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1581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1581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1581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1581</v>
      </c>
      <c r="B4759" s="18">
        <v>79</v>
      </c>
      <c r="C4759" s="18">
        <v>90</v>
      </c>
      <c r="D4759" s="18" t="s">
        <v>1578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1581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1581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1581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1581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1581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1581</v>
      </c>
      <c r="B4765" s="18">
        <v>187</v>
      </c>
      <c r="C4765" s="18">
        <v>192</v>
      </c>
      <c r="D4765" s="18" t="s">
        <v>1578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1581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1581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1581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1581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1581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1581</v>
      </c>
      <c r="B4771" s="18">
        <v>211</v>
      </c>
      <c r="C4771" s="18">
        <v>142</v>
      </c>
      <c r="D4771" s="18" t="s">
        <v>1578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1581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1581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1581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1581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1581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1581</v>
      </c>
      <c r="B4777" s="18">
        <v>226</v>
      </c>
      <c r="C4777" s="18">
        <v>262</v>
      </c>
      <c r="D4777" s="18" t="s">
        <v>1578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1581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1581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1581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1581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1581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1581</v>
      </c>
      <c r="B4783" s="18">
        <v>258</v>
      </c>
      <c r="C4783" s="18">
        <v>236</v>
      </c>
      <c r="D4783" s="18" t="s">
        <v>1578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1581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1581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1581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1581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1581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1581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1581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1581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1581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1581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1581</v>
      </c>
      <c r="B4794" s="18">
        <v>271</v>
      </c>
      <c r="C4794" s="18">
        <v>108</v>
      </c>
      <c r="D4794" s="18" t="s">
        <v>1578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1581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1581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1581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1581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1581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1581</v>
      </c>
      <c r="B4800" s="18">
        <v>162</v>
      </c>
      <c r="C4800" s="18">
        <v>90</v>
      </c>
      <c r="D4800" s="18" t="s">
        <v>1578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1581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1581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1581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1581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1581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1581</v>
      </c>
      <c r="B4806" s="18">
        <v>244</v>
      </c>
      <c r="C4806" s="18">
        <v>94</v>
      </c>
      <c r="D4806" s="18" t="s">
        <v>1578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1581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1581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1581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1581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1581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1581</v>
      </c>
      <c r="B4812" s="18">
        <v>244</v>
      </c>
      <c r="C4812" s="18">
        <v>53</v>
      </c>
      <c r="D4812" s="18" t="s">
        <v>1578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1581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1581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1581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1581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1581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1586</v>
      </c>
    </row>
    <row r="4820" spans="1:14">
      <c r="A4820" s="11" t="s">
        <v>1587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1587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1587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1587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1587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1587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1587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1587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1587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1587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1587</v>
      </c>
      <c r="B4830" s="18">
        <v>50</v>
      </c>
      <c r="C4830" s="18">
        <v>50</v>
      </c>
      <c r="D4830" s="18" t="s">
        <v>1578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1587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1587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1587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1587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1587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1587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1587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1587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1587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1587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1588</v>
      </c>
    </row>
    <row r="4844" spans="1:14">
      <c r="A4844" s="11" t="s">
        <v>1589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1589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1589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1589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1589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1589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1589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1589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1589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1589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1589</v>
      </c>
      <c r="B4854" s="18">
        <v>20</v>
      </c>
      <c r="C4854" s="18">
        <v>84</v>
      </c>
      <c r="D4854" s="18" t="s">
        <v>1578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1589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1589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1589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1589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1589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1589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1589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1589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1589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1589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1590</v>
      </c>
    </row>
    <row r="4868" spans="1:14">
      <c r="A4868" s="11" t="s">
        <v>1591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1591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1591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1591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1591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1591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1591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1591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1591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1591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1591</v>
      </c>
      <c r="B4878" s="18">
        <v>50</v>
      </c>
      <c r="C4878" s="18">
        <v>50</v>
      </c>
      <c r="D4878" s="18" t="s">
        <v>1578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1591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1591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1591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1591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1591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1591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1591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1591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1591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1592</v>
      </c>
    </row>
    <row r="4891" spans="1:14">
      <c r="A4891" s="11" t="s">
        <v>1593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1593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1593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1593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1593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1593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1593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1593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1593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1593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1593</v>
      </c>
      <c r="B4901" s="18">
        <v>50</v>
      </c>
      <c r="C4901" s="18">
        <v>50</v>
      </c>
      <c r="D4901" s="18" t="s">
        <v>1578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1593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1593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1593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1593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1593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1593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1593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1593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1593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1593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1594</v>
      </c>
    </row>
    <row r="4915" spans="1:14">
      <c r="A4915" s="11" t="s">
        <v>1595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1595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1595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1595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1595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1595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1595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1595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1595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1595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1595</v>
      </c>
      <c r="B4925" s="18">
        <v>50</v>
      </c>
      <c r="C4925" s="18">
        <v>50</v>
      </c>
      <c r="D4925" s="18" t="s">
        <v>1578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1595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1595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1595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1595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1595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1595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1595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1595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1595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1595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1596</v>
      </c>
    </row>
    <row r="4939" spans="1:14">
      <c r="A4939" s="11" t="s">
        <v>1597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1597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1597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1597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1597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1597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1597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1597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1597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1597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1597</v>
      </c>
      <c r="B4949" s="18">
        <v>100</v>
      </c>
      <c r="C4949" s="18">
        <v>100</v>
      </c>
      <c r="D4949" s="18" t="s">
        <v>1570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1597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1597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1597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1597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1597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1597</v>
      </c>
      <c r="B4956" s="18">
        <v>52</v>
      </c>
      <c r="C4956" s="18">
        <v>162</v>
      </c>
      <c r="D4956" s="18" t="s">
        <v>1578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1597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1597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1597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1597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1597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1597</v>
      </c>
      <c r="B4962" s="18">
        <v>162</v>
      </c>
      <c r="C4962" s="18">
        <v>165</v>
      </c>
      <c r="D4962" s="18" t="s">
        <v>1578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1597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1597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1597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1597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1597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1597</v>
      </c>
      <c r="B4968" s="18">
        <v>128</v>
      </c>
      <c r="C4968" s="18">
        <v>132</v>
      </c>
      <c r="D4968" s="18" t="s">
        <v>1578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1597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1597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1597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1597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1597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1597</v>
      </c>
      <c r="B4974" s="18">
        <v>126</v>
      </c>
      <c r="C4974" s="18">
        <v>98</v>
      </c>
      <c r="D4974" s="18" t="s">
        <v>1578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1597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1597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1597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1597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1597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1597</v>
      </c>
      <c r="B4980" s="18">
        <v>164</v>
      </c>
      <c r="C4980" s="18">
        <v>87</v>
      </c>
      <c r="D4980" s="18" t="s">
        <v>1578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1597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1597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1597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1597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1597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1597</v>
      </c>
      <c r="B4986" s="18">
        <v>161</v>
      </c>
      <c r="C4986" s="18">
        <v>45</v>
      </c>
      <c r="D4986" s="18" t="s">
        <v>1578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1597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1597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1597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1597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1597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1597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1597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1597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1597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1597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1597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1597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1597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1597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1597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1597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1597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1597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1597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1597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1597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1597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1597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1597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1597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1597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1597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1597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1597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1597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1597</v>
      </c>
      <c r="B5017" s="18">
        <v>75</v>
      </c>
      <c r="C5017" s="18">
        <v>23</v>
      </c>
      <c r="D5017" s="18" t="s">
        <v>1578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1597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1597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1597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1597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1597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1597</v>
      </c>
      <c r="B5023" s="18">
        <v>24</v>
      </c>
      <c r="C5023" s="18">
        <v>83</v>
      </c>
      <c r="D5023" s="18" t="s">
        <v>1578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1597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1597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1597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1597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1597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1597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1597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1597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1597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1597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1253</v>
      </c>
    </row>
    <row r="5036" spans="1:14">
      <c r="A5036" s="11" t="s">
        <v>1598</v>
      </c>
    </row>
    <row r="5037" spans="1:14">
      <c r="A5037" s="11" t="s">
        <v>1599</v>
      </c>
    </row>
    <row r="5038" spans="1:14">
      <c r="A5038" s="11" t="s">
        <v>1600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1601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1601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1601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1600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1601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1601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1601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1600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1601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1601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1601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1601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1601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1601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1600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1601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1601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1601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1600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1601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1601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1601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1600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1601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1601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1601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1600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1601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1601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1601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1600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1601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1601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1601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1600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1601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1601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1601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1600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1601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1601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1601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1600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1601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1601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1601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1602</v>
      </c>
    </row>
    <row r="5088" spans="1:14">
      <c r="A5088" s="11" t="s">
        <v>1603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1603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1603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1603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1603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1603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1603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1603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1603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1603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1603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1603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1603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1603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1603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1603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1603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1603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1603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1603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1603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1603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1603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1603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1603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1603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1603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1603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1603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1603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1603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1603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1603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1603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1603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1603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1603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1603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1603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1603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1603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1603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1603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1603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1603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1603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1603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1604</v>
      </c>
    </row>
    <row r="5138" spans="1:14">
      <c r="A5138" s="11" t="s">
        <v>1605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1605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1605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1605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1605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1605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1605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1605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1605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1605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1605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1605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1605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1605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1605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1605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1605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1605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1605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1605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1605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1605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1605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1605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1605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1605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1605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1605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1605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1605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1605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1605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1605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1605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1605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1605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1605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1605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1605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1605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1605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1605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1605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1605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1605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1605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1605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1605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1605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1605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1605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1605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1605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1605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1606</v>
      </c>
    </row>
    <row r="5195" spans="1:14">
      <c r="A5195" s="11" t="s">
        <v>1607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1607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1607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1607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1607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1607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1607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1607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1607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1607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1607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1607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1607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1607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1607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1607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1607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1607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1607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1607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1607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1607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1607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1607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1607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1607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1607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1607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1607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1607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1607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1607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1607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1607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1607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1607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1607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1607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1607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1607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1607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1607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1607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1607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1607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1607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1608</v>
      </c>
    </row>
    <row r="5244" spans="1:14">
      <c r="A5244" s="11" t="s">
        <v>1609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1609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1609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1609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1609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1609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1609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1609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1609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1609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1609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1609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1609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1609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1609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1609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1609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1609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1609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1609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1609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1609</v>
      </c>
      <c r="B5265" s="18">
        <v>200</v>
      </c>
      <c r="C5265" s="18">
        <v>200</v>
      </c>
      <c r="D5265" s="18" t="s">
        <v>1610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1609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1609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1609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1609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1609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1609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1609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1609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1609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1609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1609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1609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1609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1609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1609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1609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1609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1609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1609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1609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1609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1609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1609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1609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1611</v>
      </c>
    </row>
    <row r="5293" spans="1:14">
      <c r="A5293" s="11" t="s">
        <v>1612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1612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1612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1612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1612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1612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1612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1612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1612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1612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1613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1613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1613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1613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1613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1613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1613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1613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1613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1613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1614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1614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1614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1614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1614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1614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1614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1614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1614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1614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1615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1615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1615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1615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1615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1615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1615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1615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1615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1615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1616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1616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1616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1616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1616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1616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1616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1616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1616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1616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1617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1617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1617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1617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1617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1617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1617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1617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1617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1617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1618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1618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1618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1618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1618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1618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1618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1618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1618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1618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1619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1619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1619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1619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1619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1619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1619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1619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1619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1619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1620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1620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1620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1620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1620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1620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1620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1620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1620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1620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1621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1621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1621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1621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1621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1621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1621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1621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1621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1621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1622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1622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1622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1622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1622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1622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1622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1622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1622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1622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1623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1623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1623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1623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1623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1623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1623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1623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1623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1623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1624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1624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1624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1624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1624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1624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1624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1624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1624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1624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1625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1625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1625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1625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1625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1625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1625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1625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1625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1625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1626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1626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1626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1626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1626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1626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1626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1626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1626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1626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1627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1627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1627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1627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1627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1627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1627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1627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1627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1627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1628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1628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1628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1628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1628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1628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1628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1628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1628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1628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1629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1629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1629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1629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1629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1629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1629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1629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1629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1629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1630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1630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1630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1630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1630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1630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1630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1630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1630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1630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1631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1631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1631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1631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1631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1631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1631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1631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1631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1631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1632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1632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1632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1632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1632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1632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1632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1632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1632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1632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1633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1633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1633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1633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1633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1633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1633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1633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1633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1633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1634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1634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1634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1634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1634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1634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1634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1634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1634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1634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1635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1635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1635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1635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1635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1635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1635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1635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1635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1635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1636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1636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1636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1636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1636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1636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1636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1636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1636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1636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1637</v>
      </c>
    </row>
    <row r="5570" spans="1:14">
      <c r="A5570" s="11" t="s">
        <v>1638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1639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1639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1639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1639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1639</v>
      </c>
      <c r="B5575" s="12">
        <v>25</v>
      </c>
      <c r="C5575" s="12">
        <v>25</v>
      </c>
      <c r="D5575" s="12" t="s">
        <v>1640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1639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1641</v>
      </c>
    </row>
    <row r="5579" spans="1:14">
      <c r="A5579" s="11" t="s">
        <v>1642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1642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1642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1642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1642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1642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1642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1642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1642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1642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1642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1642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1642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1642</v>
      </c>
      <c r="B5592" s="12">
        <v>100</v>
      </c>
      <c r="C5592" s="12">
        <v>100</v>
      </c>
      <c r="D5592" s="12" t="s">
        <v>1643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1642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1642</v>
      </c>
      <c r="B5594" s="12">
        <v>100</v>
      </c>
      <c r="C5594" s="12">
        <v>100</v>
      </c>
      <c r="D5594" s="12" t="s">
        <v>1644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1642</v>
      </c>
      <c r="B5595" s="12">
        <v>100</v>
      </c>
      <c r="C5595" s="12">
        <v>100</v>
      </c>
      <c r="D5595" s="12" t="s">
        <v>1645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1642</v>
      </c>
      <c r="B5596" s="12">
        <v>100</v>
      </c>
      <c r="C5596" s="12">
        <v>100</v>
      </c>
      <c r="D5596" s="12" t="s">
        <v>1646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1642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1642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1642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1642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1642</v>
      </c>
      <c r="B5601" s="18">
        <v>100</v>
      </c>
      <c r="C5601" s="18">
        <v>100</v>
      </c>
      <c r="D5601" s="18" t="s">
        <v>1647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1642</v>
      </c>
      <c r="B5602" s="18">
        <v>100</v>
      </c>
      <c r="C5602" s="18">
        <v>100</v>
      </c>
      <c r="D5602" s="18" t="s">
        <v>1648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1642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1649</v>
      </c>
    </row>
    <row r="5605" spans="1:14" s="18" customFormat="1">
      <c r="A5605" s="17" t="s">
        <v>1650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1253</v>
      </c>
    </row>
    <row r="5608" spans="1:14">
      <c r="A5608" s="11" t="s">
        <v>1651</v>
      </c>
    </row>
    <row r="5609" spans="1:14">
      <c r="A5609" s="11" t="s">
        <v>1652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1652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 ht="16">
      <c r="A5611" s="11" t="s">
        <v>1652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 ht="16">
      <c r="A5612" s="11" t="s">
        <v>1652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 ht="16">
      <c r="A5613" s="11" t="s">
        <v>1652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1652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1652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 ht="16">
      <c r="A5616" s="11" t="s">
        <v>1652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ht="16">
      <c r="A5617" s="11" t="s">
        <v>1652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 ht="16">
      <c r="A5618" s="11" t="s">
        <v>1652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1652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1652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1652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 ht="16">
      <c r="A5622" s="11" t="s">
        <v>1652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 ht="16">
      <c r="A5623" s="11" t="s">
        <v>1652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 ht="16">
      <c r="A5624" s="11" t="s">
        <v>1652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1652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1652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 ht="16">
      <c r="A5627" s="11" t="s">
        <v>1652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 ht="16">
      <c r="A5628" s="11" t="s">
        <v>1652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 ht="16">
      <c r="A5629" s="11" t="s">
        <v>1652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1253</v>
      </c>
    </row>
    <row r="5632" spans="1:14">
      <c r="A5632" s="11" t="s">
        <v>1653</v>
      </c>
    </row>
    <row r="5633" spans="1:14">
      <c r="A5633" s="11" t="s">
        <v>1654</v>
      </c>
    </row>
    <row r="5634" spans="1:14">
      <c r="A5634" s="11" t="s">
        <v>1655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1656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1656</v>
      </c>
      <c r="B5636" s="12">
        <v>50</v>
      </c>
      <c r="C5636" s="12">
        <v>50</v>
      </c>
      <c r="D5636" s="12" t="s">
        <v>1356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1656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1656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1656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1656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1656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1655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1656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1656</v>
      </c>
      <c r="B5645" s="12">
        <v>50</v>
      </c>
      <c r="C5645" s="12">
        <v>50</v>
      </c>
      <c r="D5645" s="12" t="s">
        <v>1356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1656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1656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1655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1656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1656</v>
      </c>
      <c r="B5650" s="12">
        <v>48</v>
      </c>
      <c r="C5650" s="12">
        <v>21</v>
      </c>
      <c r="D5650" s="12" t="s">
        <v>1356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1656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1656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1655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1656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1656</v>
      </c>
      <c r="B5655" s="12">
        <v>80</v>
      </c>
      <c r="C5655" s="12">
        <v>26</v>
      </c>
      <c r="D5655" s="12" t="s">
        <v>1356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1656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1656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1655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1656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1656</v>
      </c>
      <c r="B5660" s="12">
        <v>55</v>
      </c>
      <c r="C5660" s="12">
        <v>70</v>
      </c>
      <c r="D5660" s="12" t="s">
        <v>1356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1656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1656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1657</v>
      </c>
    </row>
    <row r="5665" spans="1:14">
      <c r="A5665" s="11" t="s">
        <v>1658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1658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1658</v>
      </c>
      <c r="B5667" s="12">
        <v>50</v>
      </c>
      <c r="C5667" s="12">
        <v>50</v>
      </c>
      <c r="D5667" s="12" t="s">
        <v>1356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1658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1658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1658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1658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1658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1658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1658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1658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1658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1658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1658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1658</v>
      </c>
      <c r="B5679" s="12">
        <v>50</v>
      </c>
      <c r="C5679" s="12">
        <v>50</v>
      </c>
      <c r="D5679" s="12" t="s">
        <v>1659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1658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1658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1658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1658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1658</v>
      </c>
      <c r="B5685" s="12">
        <v>48</v>
      </c>
      <c r="C5685" s="12">
        <v>79</v>
      </c>
      <c r="D5685" s="12" t="s">
        <v>1356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1658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1658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1658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1658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1658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1658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1658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1658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1658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1658</v>
      </c>
      <c r="B5695" s="12">
        <v>34</v>
      </c>
      <c r="C5695" s="12">
        <v>29</v>
      </c>
      <c r="D5695" s="12" t="s">
        <v>1356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1658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1658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1658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1658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1658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1658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1658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1658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1658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1658</v>
      </c>
      <c r="B5705" s="12">
        <v>74</v>
      </c>
      <c r="C5705" s="12">
        <v>33</v>
      </c>
      <c r="D5705" s="12" t="s">
        <v>1356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1658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1658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1658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1658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1658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1658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1658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1660</v>
      </c>
    </row>
    <row r="5715" spans="1:14">
      <c r="A5715" s="11" t="s">
        <v>1661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1661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1661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1661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1661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1661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1661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1661</v>
      </c>
      <c r="B5722" s="12">
        <v>50</v>
      </c>
      <c r="C5722" s="12">
        <v>50</v>
      </c>
      <c r="D5722" s="12" t="s">
        <v>1662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1661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1661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1661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1661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1661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1661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1661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1661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1661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1661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1661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1661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1661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1661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1661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1661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1661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1661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1661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1661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1661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1661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1661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1661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1661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1661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1661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1661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1661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1661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1661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1253</v>
      </c>
    </row>
    <row r="5757" spans="1:14">
      <c r="A5757" s="11" t="s">
        <v>1663</v>
      </c>
    </row>
    <row r="5758" spans="1:14">
      <c r="A5758" s="11" t="s">
        <v>1664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1664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1664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1664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1664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1664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1664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1253</v>
      </c>
    </row>
    <row r="5767" spans="1:14">
      <c r="A5767" s="11" t="s">
        <v>1307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1333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1356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1334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1665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1364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1365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1366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1367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1666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1333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1356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1333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1356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1333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1356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1333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1356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1333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1356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1333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1356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1333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1356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1667</v>
      </c>
    </row>
    <row r="5868" spans="1:14" s="18" customFormat="1">
      <c r="A5868" s="17" t="s">
        <v>1668</v>
      </c>
      <c r="B5868" s="18">
        <v>21</v>
      </c>
      <c r="C5868" s="18">
        <v>25</v>
      </c>
      <c r="D5868" s="18" t="s">
        <v>1423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1669</v>
      </c>
    </row>
    <row r="5871" spans="1:14">
      <c r="A5871" s="11" t="s">
        <v>1670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1671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1670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1670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1671</v>
      </c>
      <c r="B5875" s="12">
        <v>131</v>
      </c>
      <c r="C5875" s="12">
        <v>154</v>
      </c>
      <c r="D5875" s="12" t="s">
        <v>1659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1670</v>
      </c>
      <c r="B5876" s="12">
        <v>131</v>
      </c>
      <c r="C5876" s="12">
        <v>154</v>
      </c>
      <c r="D5876" s="12" t="s">
        <v>1662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1670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1670</v>
      </c>
      <c r="B5878" s="18">
        <v>131</v>
      </c>
      <c r="C5878" s="18">
        <v>154</v>
      </c>
      <c r="D5878" s="18" t="s">
        <v>1647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1670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1670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1670</v>
      </c>
      <c r="B5881" s="18">
        <v>131</v>
      </c>
      <c r="C5881" s="18">
        <v>154</v>
      </c>
      <c r="D5881" s="18" t="s">
        <v>1672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1673</v>
      </c>
    </row>
    <row r="5884" spans="1:14">
      <c r="A5884" s="21" t="s">
        <v>1674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1675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1675</v>
      </c>
      <c r="B5886" s="12">
        <v>100</v>
      </c>
      <c r="C5886" s="12">
        <v>100</v>
      </c>
      <c r="D5886" s="12" t="s">
        <v>1356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1675</v>
      </c>
      <c r="B5887" s="12">
        <v>100</v>
      </c>
      <c r="C5887" s="12">
        <v>100</v>
      </c>
      <c r="D5887" s="12" t="s">
        <v>1372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1675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1674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1675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1675</v>
      </c>
      <c r="B5891" s="12">
        <v>138</v>
      </c>
      <c r="C5891" s="12">
        <v>116</v>
      </c>
      <c r="D5891" s="12" t="s">
        <v>1356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1675</v>
      </c>
      <c r="B5892" s="12">
        <v>138</v>
      </c>
      <c r="C5892" s="12">
        <v>116</v>
      </c>
      <c r="D5892" s="12" t="s">
        <v>1372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1675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1674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1675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1675</v>
      </c>
      <c r="B5896" s="12">
        <v>35</v>
      </c>
      <c r="C5896" s="12">
        <v>150</v>
      </c>
      <c r="D5896" s="12" t="s">
        <v>1356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1675</v>
      </c>
      <c r="B5897" s="12">
        <v>35</v>
      </c>
      <c r="C5897" s="12">
        <v>150</v>
      </c>
      <c r="D5897" s="12" t="s">
        <v>1372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1675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1674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1675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1675</v>
      </c>
      <c r="B5901" s="12">
        <v>50</v>
      </c>
      <c r="C5901" s="12">
        <v>50</v>
      </c>
      <c r="D5901" s="12" t="s">
        <v>1356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1675</v>
      </c>
      <c r="B5902" s="12">
        <v>50</v>
      </c>
      <c r="C5902" s="12">
        <v>50</v>
      </c>
      <c r="D5902" s="12" t="s">
        <v>1372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1675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1674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1675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1675</v>
      </c>
      <c r="B5906" s="12">
        <v>164</v>
      </c>
      <c r="C5906" s="12">
        <v>35</v>
      </c>
      <c r="D5906" s="12" t="s">
        <v>1356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1675</v>
      </c>
      <c r="B5907" s="12">
        <v>164</v>
      </c>
      <c r="C5907" s="12">
        <v>35</v>
      </c>
      <c r="D5907" s="12" t="s">
        <v>1372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1675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1676</v>
      </c>
    </row>
    <row r="5911" spans="1:14">
      <c r="A5911" s="21" t="s">
        <v>1677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1678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1678</v>
      </c>
      <c r="B5913" s="12">
        <v>150</v>
      </c>
      <c r="C5913" s="12">
        <v>150</v>
      </c>
      <c r="D5913" s="12" t="s">
        <v>1356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1678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1678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1678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1678</v>
      </c>
      <c r="B5917" s="12">
        <v>150</v>
      </c>
      <c r="C5917" s="12">
        <v>150</v>
      </c>
      <c r="D5917" s="12" t="s">
        <v>1372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1678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1677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1678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1678</v>
      </c>
      <c r="B5921" s="12">
        <v>238</v>
      </c>
      <c r="C5921" s="12">
        <v>120</v>
      </c>
      <c r="D5921" s="12" t="s">
        <v>1356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1678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1678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1678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1678</v>
      </c>
      <c r="B5925" s="12">
        <v>238</v>
      </c>
      <c r="C5925" s="12">
        <v>120</v>
      </c>
      <c r="D5925" s="12" t="s">
        <v>1372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1678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1678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1678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1678</v>
      </c>
      <c r="B5929" s="12">
        <v>136</v>
      </c>
      <c r="C5929" s="12">
        <v>78</v>
      </c>
      <c r="D5929" s="12" t="s">
        <v>1356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1678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1678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1677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1678</v>
      </c>
      <c r="B5933" s="12">
        <v>136</v>
      </c>
      <c r="C5933" s="12">
        <v>78</v>
      </c>
      <c r="D5933" s="12" t="s">
        <v>1372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1678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1678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1678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1678</v>
      </c>
      <c r="B5937" s="12">
        <v>140</v>
      </c>
      <c r="C5937" s="12">
        <v>230</v>
      </c>
      <c r="D5937" s="12" t="s">
        <v>1356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1678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1678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1677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1678</v>
      </c>
      <c r="B5941" s="12">
        <v>140</v>
      </c>
      <c r="C5941" s="12">
        <v>230</v>
      </c>
      <c r="D5941" s="12" t="s">
        <v>1372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1678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1678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1678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1678</v>
      </c>
      <c r="B5945" s="12">
        <v>252</v>
      </c>
      <c r="C5945" s="12">
        <v>235</v>
      </c>
      <c r="D5945" s="12" t="s">
        <v>1356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1678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1678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1678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1678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1678</v>
      </c>
      <c r="B5950" s="12">
        <v>265</v>
      </c>
      <c r="C5950" s="12">
        <v>150</v>
      </c>
      <c r="D5950" s="12" t="s">
        <v>1356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1678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1678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1678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1678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1678</v>
      </c>
      <c r="B5955" s="12">
        <v>204</v>
      </c>
      <c r="C5955" s="12">
        <v>182</v>
      </c>
      <c r="D5955" s="12" t="s">
        <v>1356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1678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1678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1678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1678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1678</v>
      </c>
      <c r="B5960" s="12">
        <v>109</v>
      </c>
      <c r="C5960" s="12">
        <v>163</v>
      </c>
      <c r="D5960" s="12" t="s">
        <v>1356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1678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1678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1678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1678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1678</v>
      </c>
      <c r="B5965" s="12">
        <v>83</v>
      </c>
      <c r="C5965" s="12">
        <v>90</v>
      </c>
      <c r="D5965" s="12" t="s">
        <v>1356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1678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1678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1678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1678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1299</v>
      </c>
    </row>
    <row r="5972" spans="1:14">
      <c r="A5972" s="21" t="s">
        <v>1679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1679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1679</v>
      </c>
      <c r="B5974" s="12">
        <v>21</v>
      </c>
      <c r="C5974" s="12">
        <v>23</v>
      </c>
      <c r="D5974" s="12" t="s">
        <v>1356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1679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1679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1679</v>
      </c>
      <c r="B5977" s="18">
        <v>22</v>
      </c>
      <c r="C5977" s="18">
        <v>22</v>
      </c>
      <c r="D5977" s="18" t="s">
        <v>1376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1679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1679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1680</v>
      </c>
    </row>
    <row r="5982" spans="1:14">
      <c r="A5982" s="21" t="s">
        <v>1681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1681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1681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1681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1681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1681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1681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1681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1681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1681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1681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1681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1681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1681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1681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1681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1681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1681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1682</v>
      </c>
    </row>
    <row r="6002" spans="1:14">
      <c r="A6002" s="21" t="s">
        <v>1683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1683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1683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1683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1683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1683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1683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1683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1683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1683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1683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1683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1683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1683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1683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1683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1683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1683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1683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1683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1683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1683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1683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1684</v>
      </c>
    </row>
    <row r="6027" spans="1:14">
      <c r="A6027" s="21" t="s">
        <v>1685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1685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1685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1685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1685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1685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1685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1685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1685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1685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1685</v>
      </c>
      <c r="B6037" s="18">
        <v>40</v>
      </c>
      <c r="C6037" s="18">
        <v>40</v>
      </c>
      <c r="D6037" s="18" t="s">
        <v>1610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1685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1685</v>
      </c>
      <c r="B6039" s="18">
        <v>40</v>
      </c>
      <c r="C6039" s="18">
        <v>40</v>
      </c>
      <c r="D6039" s="18" t="s">
        <v>1686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1685</v>
      </c>
      <c r="B6040" s="18">
        <v>40</v>
      </c>
      <c r="C6040" s="18">
        <v>40</v>
      </c>
      <c r="D6040" s="18" t="s">
        <v>1687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1685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1685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1685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1685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1685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1685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1685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1685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1685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1685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1685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1685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1685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1685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1685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1685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1688</v>
      </c>
    </row>
    <row r="6059" spans="1:14">
      <c r="A6059" s="21" t="s">
        <v>1689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1689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1689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1689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1689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1689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1689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1689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1689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1689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1689</v>
      </c>
      <c r="B6069" s="18">
        <v>100</v>
      </c>
      <c r="C6069" s="18">
        <v>100</v>
      </c>
      <c r="D6069" s="18" t="s">
        <v>1610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1689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1689</v>
      </c>
      <c r="B6071" s="18">
        <v>100</v>
      </c>
      <c r="C6071" s="18">
        <v>100</v>
      </c>
      <c r="D6071" s="18" t="s">
        <v>1686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1689</v>
      </c>
      <c r="B6072" s="18">
        <v>100</v>
      </c>
      <c r="C6072" s="18">
        <v>100</v>
      </c>
      <c r="D6072" s="18" t="s">
        <v>1687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1689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1689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1689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1689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1689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1689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1689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1689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1689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1689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1689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1689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1689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1689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1689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1689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1689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1689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1689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1689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1689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1690</v>
      </c>
    </row>
    <row r="6096" spans="1:14">
      <c r="A6096" s="21" t="s">
        <v>1691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1691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1691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1691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1691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1691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1691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1691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1691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1691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1691</v>
      </c>
      <c r="B6106" s="18">
        <v>60</v>
      </c>
      <c r="C6106" s="18">
        <v>40</v>
      </c>
      <c r="D6106" s="18" t="s">
        <v>1610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1691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1691</v>
      </c>
      <c r="B6108" s="18">
        <v>60</v>
      </c>
      <c r="C6108" s="18">
        <v>40</v>
      </c>
      <c r="D6108" s="18" t="s">
        <v>1686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1691</v>
      </c>
      <c r="B6109" s="18">
        <v>60</v>
      </c>
      <c r="C6109" s="18">
        <v>40</v>
      </c>
      <c r="D6109" s="18" t="s">
        <v>1687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1691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1691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1691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1691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1691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1691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1691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1691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1691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1691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1691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1691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1692</v>
      </c>
    </row>
    <row r="6124" spans="1:14">
      <c r="A6124" s="21" t="s">
        <v>1693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1694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1694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1694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1694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1694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1694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1693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1693</v>
      </c>
      <c r="B6132" s="18">
        <v>150</v>
      </c>
      <c r="C6132" s="18">
        <v>170</v>
      </c>
      <c r="D6132" s="18" t="s">
        <v>1610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1693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1693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1694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1694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1693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1694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1694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1695</v>
      </c>
    </row>
    <row r="6142" spans="1:14">
      <c r="A6142" s="21" t="s">
        <v>1696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1697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1697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1697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1697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1697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1697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1697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1697</v>
      </c>
      <c r="B6150" s="18">
        <v>50</v>
      </c>
      <c r="C6150" s="18">
        <v>45</v>
      </c>
      <c r="D6150" s="18" t="s">
        <v>1610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1697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1697</v>
      </c>
      <c r="B6152" s="18">
        <v>50</v>
      </c>
      <c r="C6152" s="18">
        <v>45</v>
      </c>
      <c r="D6152" s="18" t="s">
        <v>1686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1697</v>
      </c>
      <c r="B6153" s="18">
        <v>50</v>
      </c>
      <c r="C6153" s="18">
        <v>45</v>
      </c>
      <c r="D6153" s="18" t="s">
        <v>1687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1697</v>
      </c>
      <c r="B6154" s="18">
        <v>50</v>
      </c>
      <c r="C6154" s="18">
        <v>45</v>
      </c>
      <c r="D6154" s="18" t="s">
        <v>1672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1697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1697</v>
      </c>
      <c r="B6156" s="18">
        <v>50</v>
      </c>
      <c r="C6156" s="18">
        <v>45</v>
      </c>
      <c r="D6156" s="18" t="s">
        <v>1698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1696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1697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1697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1697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1696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1697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1697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1697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1696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1697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1697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1697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1696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1697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1697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1697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1699</v>
      </c>
    </row>
    <row r="6175" spans="1:14">
      <c r="A6175" s="21" t="s">
        <v>1700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1700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1700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1700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1700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1700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1700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1700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1700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1700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1700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1700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1700</v>
      </c>
      <c r="B6187" s="18">
        <v>41</v>
      </c>
      <c r="C6187" s="18">
        <v>44</v>
      </c>
      <c r="D6187" s="18" t="s">
        <v>1610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1700</v>
      </c>
      <c r="B6188" s="18">
        <v>41</v>
      </c>
      <c r="C6188" s="18">
        <v>44</v>
      </c>
      <c r="D6188" s="18" t="s">
        <v>1647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1700</v>
      </c>
      <c r="B6189" s="18">
        <v>41</v>
      </c>
      <c r="C6189" s="18">
        <v>44</v>
      </c>
      <c r="D6189" s="18" t="s">
        <v>1686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1700</v>
      </c>
      <c r="B6190" s="18">
        <v>41</v>
      </c>
      <c r="C6190" s="18">
        <v>44</v>
      </c>
      <c r="D6190" s="18" t="s">
        <v>1687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1700</v>
      </c>
      <c r="B6191" s="18">
        <v>41</v>
      </c>
      <c r="C6191" s="18">
        <v>44</v>
      </c>
      <c r="D6191" s="18" t="s">
        <v>1672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1700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1700</v>
      </c>
      <c r="B6193" s="18">
        <v>41</v>
      </c>
      <c r="C6193" s="18">
        <v>44</v>
      </c>
      <c r="D6193" s="18" t="s">
        <v>1698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1700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1700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1700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1700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1700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1700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1700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1700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1700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1700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1700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1700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1700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1700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1700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1700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1701</v>
      </c>
    </row>
    <row r="6212" spans="1:14">
      <c r="A6212" s="21" t="s">
        <v>1702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1702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1702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1702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1702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1702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1702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1702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1702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1702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1702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1702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1702</v>
      </c>
      <c r="B6224" s="18">
        <v>150</v>
      </c>
      <c r="C6224" s="18">
        <v>150</v>
      </c>
      <c r="D6224" s="18" t="s">
        <v>1610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1702</v>
      </c>
      <c r="B6225" s="18">
        <v>150</v>
      </c>
      <c r="C6225" s="18">
        <v>150</v>
      </c>
      <c r="D6225" s="18" t="s">
        <v>1647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1702</v>
      </c>
      <c r="B6226" s="18">
        <v>150</v>
      </c>
      <c r="C6226" s="18">
        <v>150</v>
      </c>
      <c r="D6226" s="18" t="s">
        <v>1686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1702</v>
      </c>
      <c r="B6227" s="18">
        <v>150</v>
      </c>
      <c r="C6227" s="18">
        <v>150</v>
      </c>
      <c r="D6227" s="18" t="s">
        <v>1687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1702</v>
      </c>
      <c r="B6228" s="18">
        <v>150</v>
      </c>
      <c r="C6228" s="18">
        <v>150</v>
      </c>
      <c r="D6228" s="18" t="s">
        <v>1672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1702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1702</v>
      </c>
      <c r="B6230" s="18">
        <v>150</v>
      </c>
      <c r="C6230" s="18">
        <v>150</v>
      </c>
      <c r="D6230" s="18" t="s">
        <v>1698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1702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1702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1702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1702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1702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1702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1702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1702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1702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1702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1702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1702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1702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1702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1702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1702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1702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1702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1702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1702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1702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1702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1702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1702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1702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1702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1702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1702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1702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1702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1690</v>
      </c>
    </row>
    <row r="6263" spans="1:14">
      <c r="A6263" s="21" t="s">
        <v>1703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1703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1703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1703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1703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1703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1703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1703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1703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1703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1703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1703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1703</v>
      </c>
      <c r="B6275" s="18">
        <v>44</v>
      </c>
      <c r="C6275" s="18">
        <v>44</v>
      </c>
      <c r="D6275" s="18" t="s">
        <v>1610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1703</v>
      </c>
      <c r="B6276" s="18">
        <v>44</v>
      </c>
      <c r="C6276" s="18">
        <v>44</v>
      </c>
      <c r="D6276" s="18" t="s">
        <v>1647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1703</v>
      </c>
      <c r="B6277" s="18">
        <v>44</v>
      </c>
      <c r="C6277" s="18">
        <v>44</v>
      </c>
      <c r="D6277" s="18" t="s">
        <v>1686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1703</v>
      </c>
      <c r="B6278" s="18">
        <v>44</v>
      </c>
      <c r="C6278" s="18">
        <v>44</v>
      </c>
      <c r="D6278" s="18" t="s">
        <v>1687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1703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1703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1703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1703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1703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1703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1703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1703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1703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1703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1703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1703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1704</v>
      </c>
    </row>
    <row r="6293" spans="1:14">
      <c r="A6293" s="21" t="s">
        <v>1705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1706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1706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1706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1706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1706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1706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1706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1706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1706</v>
      </c>
      <c r="B6302" s="12">
        <v>32</v>
      </c>
      <c r="C6302" s="12">
        <v>31</v>
      </c>
      <c r="D6302" s="12" t="s">
        <v>1526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1706</v>
      </c>
      <c r="B6303" s="12">
        <v>32</v>
      </c>
      <c r="C6303" s="12">
        <v>31</v>
      </c>
      <c r="D6303" s="12" t="s">
        <v>1659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1706</v>
      </c>
      <c r="B6304" s="12">
        <v>32</v>
      </c>
      <c r="C6304" s="12">
        <v>31</v>
      </c>
      <c r="D6304" s="12" t="s">
        <v>1662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1706</v>
      </c>
      <c r="B6305" s="12">
        <v>32</v>
      </c>
      <c r="C6305" s="12">
        <v>31</v>
      </c>
      <c r="D6305" s="12" t="s">
        <v>1527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1706</v>
      </c>
      <c r="B6306" s="12">
        <v>32</v>
      </c>
      <c r="C6306" s="12">
        <v>31</v>
      </c>
      <c r="D6306" s="12" t="s">
        <v>1528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1706</v>
      </c>
      <c r="B6307" s="12">
        <v>32</v>
      </c>
      <c r="C6307" s="12">
        <v>31</v>
      </c>
      <c r="D6307" s="12" t="s">
        <v>1529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1706</v>
      </c>
      <c r="B6308" s="18">
        <v>32</v>
      </c>
      <c r="C6308" s="18">
        <v>31</v>
      </c>
      <c r="D6308" s="18" t="s">
        <v>1537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1706</v>
      </c>
      <c r="B6309" s="18">
        <v>32</v>
      </c>
      <c r="C6309" s="18">
        <v>31</v>
      </c>
      <c r="D6309" s="18" t="s">
        <v>1536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1706</v>
      </c>
      <c r="B6310" s="18">
        <v>32</v>
      </c>
      <c r="C6310" s="18">
        <v>31</v>
      </c>
      <c r="D6310" s="18" t="s">
        <v>1535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1706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1706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1706</v>
      </c>
      <c r="B6313" s="18">
        <v>32</v>
      </c>
      <c r="C6313" s="18">
        <v>31</v>
      </c>
      <c r="D6313" s="18" t="s">
        <v>1610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1706</v>
      </c>
      <c r="B6314" s="18">
        <v>32</v>
      </c>
      <c r="C6314" s="18">
        <v>31</v>
      </c>
      <c r="D6314" s="18" t="s">
        <v>1647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1706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1706</v>
      </c>
      <c r="B6316" s="18">
        <v>32</v>
      </c>
      <c r="C6316" s="18">
        <v>31</v>
      </c>
      <c r="D6316" s="18" t="s">
        <v>1686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1706</v>
      </c>
      <c r="B6317" s="18">
        <v>32</v>
      </c>
      <c r="C6317" s="18">
        <v>31</v>
      </c>
      <c r="D6317" s="18" t="s">
        <v>1687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1706</v>
      </c>
      <c r="B6318" s="18">
        <v>32</v>
      </c>
      <c r="C6318" s="18">
        <v>31</v>
      </c>
      <c r="D6318" s="18" t="s">
        <v>1672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1706</v>
      </c>
      <c r="B6319" s="18">
        <v>32</v>
      </c>
      <c r="C6319" s="18">
        <v>31</v>
      </c>
      <c r="D6319" s="18" t="s">
        <v>1707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1706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1705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1706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1706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1706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1706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1706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1706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1706</v>
      </c>
      <c r="B6328" s="12">
        <v>25</v>
      </c>
      <c r="C6328" s="12">
        <v>26</v>
      </c>
      <c r="D6328" s="12" t="s">
        <v>1526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1705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1706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1706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1706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1706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1706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1706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1706</v>
      </c>
      <c r="B6336" s="12">
        <v>42</v>
      </c>
      <c r="C6336" s="12">
        <v>42</v>
      </c>
      <c r="D6336" s="12" t="s">
        <v>1526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1705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1706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1706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1706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1706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1706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1706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1706</v>
      </c>
      <c r="B6344" s="12">
        <v>78</v>
      </c>
      <c r="C6344" s="12">
        <v>77</v>
      </c>
      <c r="D6344" s="12" t="s">
        <v>1526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1705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1706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1706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1706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1706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1706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1706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1706</v>
      </c>
      <c r="B6352" s="12">
        <v>54</v>
      </c>
      <c r="C6352" s="12">
        <v>54</v>
      </c>
      <c r="D6352" s="12" t="s">
        <v>1526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1708</v>
      </c>
    </row>
    <row r="6355" spans="1:14">
      <c r="A6355" s="21" t="s">
        <v>1709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1709</v>
      </c>
      <c r="B6356" s="12">
        <v>10</v>
      </c>
      <c r="C6356" s="12">
        <v>55</v>
      </c>
      <c r="D6356" s="12" t="s">
        <v>1526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1709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1709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1709</v>
      </c>
      <c r="B6359" s="12">
        <v>26</v>
      </c>
      <c r="C6359" s="12">
        <v>72</v>
      </c>
      <c r="D6359" s="12" t="s">
        <v>1526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1709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1709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1709</v>
      </c>
      <c r="B6362" s="12">
        <v>57</v>
      </c>
      <c r="C6362" s="12">
        <v>13</v>
      </c>
      <c r="D6362" s="12" t="s">
        <v>1526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1709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1709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1709</v>
      </c>
      <c r="B6365" s="12">
        <v>72</v>
      </c>
      <c r="C6365" s="12">
        <v>28</v>
      </c>
      <c r="D6365" s="12" t="s">
        <v>1526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1709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1709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1709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1709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1709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1709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1709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1709</v>
      </c>
      <c r="B6373" s="12">
        <v>66</v>
      </c>
      <c r="C6373" s="12">
        <v>66</v>
      </c>
      <c r="D6373" s="12" t="s">
        <v>1526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1709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1709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1709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1709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1709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1709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1709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1709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1709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1709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1709</v>
      </c>
      <c r="B6384" s="12">
        <v>46</v>
      </c>
      <c r="C6384" s="12">
        <v>46</v>
      </c>
      <c r="D6384" s="12" t="s">
        <v>1526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1709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1709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1709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1709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1709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1709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1709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1709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1709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1709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1709</v>
      </c>
      <c r="B6395" s="12">
        <v>28</v>
      </c>
      <c r="C6395" s="12">
        <v>31</v>
      </c>
      <c r="D6395" s="12" t="s">
        <v>1526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1709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1709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1709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1709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1709</v>
      </c>
      <c r="B6400" s="18">
        <v>28</v>
      </c>
      <c r="C6400" s="18">
        <v>31</v>
      </c>
      <c r="D6400" s="18" t="s">
        <v>1537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1709</v>
      </c>
      <c r="B6401" s="18">
        <v>28</v>
      </c>
      <c r="C6401" s="18">
        <v>31</v>
      </c>
      <c r="D6401" s="18" t="s">
        <v>1536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1709</v>
      </c>
      <c r="B6402" s="18">
        <v>28</v>
      </c>
      <c r="C6402" s="18">
        <v>31</v>
      </c>
      <c r="D6402" s="18" t="s">
        <v>1535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1709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1709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1709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1709</v>
      </c>
      <c r="B6406" s="12">
        <v>50</v>
      </c>
      <c r="C6406" s="12">
        <v>50</v>
      </c>
      <c r="D6406" s="12" t="s">
        <v>1526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1709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1709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1709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1709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1709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1709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1709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1709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1709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1709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1709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1709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1709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1709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1709</v>
      </c>
      <c r="B6421" s="18">
        <v>50</v>
      </c>
      <c r="C6421" s="18">
        <v>50</v>
      </c>
      <c r="D6421" s="18" t="s">
        <v>1537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1709</v>
      </c>
      <c r="B6422" s="18">
        <v>50</v>
      </c>
      <c r="C6422" s="18">
        <v>50</v>
      </c>
      <c r="D6422" s="18" t="s">
        <v>1536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1709</v>
      </c>
      <c r="B6423" s="18">
        <v>50</v>
      </c>
      <c r="C6423" s="18">
        <v>50</v>
      </c>
      <c r="D6423" s="18" t="s">
        <v>1535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1709</v>
      </c>
      <c r="B6424" s="18">
        <v>50</v>
      </c>
      <c r="C6424" s="18">
        <v>50</v>
      </c>
      <c r="D6424" s="18" t="s">
        <v>1610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1709</v>
      </c>
      <c r="B6425" s="18">
        <v>50</v>
      </c>
      <c r="C6425" s="18">
        <v>50</v>
      </c>
      <c r="D6425" s="18" t="s">
        <v>1647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1709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1709</v>
      </c>
      <c r="B6427" s="18">
        <v>50</v>
      </c>
      <c r="C6427" s="18">
        <v>50</v>
      </c>
      <c r="D6427" s="18" t="s">
        <v>1686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1709</v>
      </c>
      <c r="B6428" s="18">
        <v>50</v>
      </c>
      <c r="C6428" s="18">
        <v>50</v>
      </c>
      <c r="D6428" s="18" t="s">
        <v>1687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1709</v>
      </c>
      <c r="B6429" s="18">
        <v>50</v>
      </c>
      <c r="C6429" s="18">
        <v>50</v>
      </c>
      <c r="D6429" s="18" t="s">
        <v>1672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1709</v>
      </c>
      <c r="B6430" s="18">
        <v>50</v>
      </c>
      <c r="C6430" s="18">
        <v>50</v>
      </c>
      <c r="D6430" s="18" t="s">
        <v>1707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1709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1710</v>
      </c>
    </row>
    <row r="6434" spans="1:14">
      <c r="A6434" s="21" t="s">
        <v>1711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1711</v>
      </c>
      <c r="B6435" s="12">
        <v>77</v>
      </c>
      <c r="C6435" s="12">
        <v>77</v>
      </c>
      <c r="D6435" s="12" t="s">
        <v>1526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1711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1711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1711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1711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1711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1711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1711</v>
      </c>
      <c r="B6442" s="18">
        <v>77</v>
      </c>
      <c r="C6442" s="18">
        <v>77</v>
      </c>
      <c r="D6442" s="18" t="s">
        <v>1537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1711</v>
      </c>
      <c r="B6443" s="18">
        <v>77</v>
      </c>
      <c r="C6443" s="18">
        <v>77</v>
      </c>
      <c r="D6443" s="18" t="s">
        <v>1536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1711</v>
      </c>
      <c r="B6444" s="18">
        <v>77</v>
      </c>
      <c r="C6444" s="18">
        <v>77</v>
      </c>
      <c r="D6444" s="18" t="s">
        <v>1535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1711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1711</v>
      </c>
      <c r="B6446" s="12">
        <v>25</v>
      </c>
      <c r="C6446" s="12">
        <v>60</v>
      </c>
      <c r="D6446" s="12" t="s">
        <v>1526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1711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1711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1711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1711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1711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1711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1711</v>
      </c>
      <c r="B6453" s="18">
        <v>25</v>
      </c>
      <c r="C6453" s="18">
        <v>60</v>
      </c>
      <c r="D6453" s="18" t="s">
        <v>1537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1711</v>
      </c>
      <c r="B6454" s="18">
        <v>25</v>
      </c>
      <c r="C6454" s="18">
        <v>60</v>
      </c>
      <c r="D6454" s="18" t="s">
        <v>1536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1711</v>
      </c>
      <c r="B6455" s="18">
        <v>25</v>
      </c>
      <c r="C6455" s="18">
        <v>60</v>
      </c>
      <c r="D6455" s="18" t="s">
        <v>1535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1711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1711</v>
      </c>
      <c r="B6457" s="12">
        <v>60</v>
      </c>
      <c r="C6457" s="12">
        <v>25</v>
      </c>
      <c r="D6457" s="12" t="s">
        <v>1526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1711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1711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1711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1711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1711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1711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1711</v>
      </c>
      <c r="B6464" s="18">
        <v>60</v>
      </c>
      <c r="C6464" s="18">
        <v>25</v>
      </c>
      <c r="D6464" s="18" t="s">
        <v>1537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1711</v>
      </c>
      <c r="B6465" s="18">
        <v>60</v>
      </c>
      <c r="C6465" s="18">
        <v>25</v>
      </c>
      <c r="D6465" s="18" t="s">
        <v>1536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1711</v>
      </c>
      <c r="B6466" s="18">
        <v>60</v>
      </c>
      <c r="C6466" s="18">
        <v>25</v>
      </c>
      <c r="D6466" s="18" t="s">
        <v>1535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1711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1711</v>
      </c>
      <c r="B6468" s="12">
        <v>30</v>
      </c>
      <c r="C6468" s="12">
        <v>30</v>
      </c>
      <c r="D6468" s="12" t="s">
        <v>1526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1711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1711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1711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1711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1711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1711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1711</v>
      </c>
      <c r="B6475" s="18">
        <v>30</v>
      </c>
      <c r="C6475" s="18">
        <v>30</v>
      </c>
      <c r="D6475" s="18" t="s">
        <v>1537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1711</v>
      </c>
      <c r="B6476" s="18">
        <v>30</v>
      </c>
      <c r="C6476" s="18">
        <v>30</v>
      </c>
      <c r="D6476" s="18" t="s">
        <v>1536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1711</v>
      </c>
      <c r="B6477" s="18">
        <v>30</v>
      </c>
      <c r="C6477" s="18">
        <v>30</v>
      </c>
      <c r="D6477" s="18" t="s">
        <v>1535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1711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1711</v>
      </c>
      <c r="B6479" s="12">
        <v>48</v>
      </c>
      <c r="C6479" s="12">
        <v>48</v>
      </c>
      <c r="D6479" s="12" t="s">
        <v>1526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1711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1711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1711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1711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1711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1711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1711</v>
      </c>
      <c r="B6486" s="18">
        <v>48</v>
      </c>
      <c r="C6486" s="18">
        <v>48</v>
      </c>
      <c r="D6486" s="18" t="s">
        <v>1537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1711</v>
      </c>
      <c r="B6487" s="18">
        <v>48</v>
      </c>
      <c r="C6487" s="18">
        <v>48</v>
      </c>
      <c r="D6487" s="18" t="s">
        <v>1536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1711</v>
      </c>
      <c r="B6488" s="18">
        <v>48</v>
      </c>
      <c r="C6488" s="18">
        <v>48</v>
      </c>
      <c r="D6488" s="18" t="s">
        <v>1535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1711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1711</v>
      </c>
      <c r="B6490" s="12">
        <v>40</v>
      </c>
      <c r="C6490" s="12">
        <v>40</v>
      </c>
      <c r="D6490" s="12" t="s">
        <v>1526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1711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1711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1711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1711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1711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1711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1711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1711</v>
      </c>
      <c r="B6498" s="12">
        <v>40</v>
      </c>
      <c r="C6498" s="12">
        <v>40</v>
      </c>
      <c r="D6498" s="12" t="s">
        <v>1526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1711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1711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1711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1711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1711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1711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1711</v>
      </c>
      <c r="B6505" s="18">
        <v>40</v>
      </c>
      <c r="C6505" s="18">
        <v>40</v>
      </c>
      <c r="D6505" s="18" t="s">
        <v>1537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1711</v>
      </c>
      <c r="B6506" s="18">
        <v>40</v>
      </c>
      <c r="C6506" s="18">
        <v>40</v>
      </c>
      <c r="D6506" s="18" t="s">
        <v>1536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1711</v>
      </c>
      <c r="B6507" s="18">
        <v>40</v>
      </c>
      <c r="C6507" s="18">
        <v>40</v>
      </c>
      <c r="D6507" s="18" t="s">
        <v>1535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1711</v>
      </c>
      <c r="B6508" s="18">
        <v>40</v>
      </c>
      <c r="C6508" s="18">
        <v>40</v>
      </c>
      <c r="D6508" s="18" t="s">
        <v>1537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1711</v>
      </c>
      <c r="B6509" s="18">
        <v>40</v>
      </c>
      <c r="C6509" s="18">
        <v>40</v>
      </c>
      <c r="D6509" s="18" t="s">
        <v>1536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1711</v>
      </c>
      <c r="B6510" s="18">
        <v>40</v>
      </c>
      <c r="C6510" s="18">
        <v>40</v>
      </c>
      <c r="D6510" s="18" t="s">
        <v>1535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1711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1711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1711</v>
      </c>
      <c r="B6513" s="18">
        <v>40</v>
      </c>
      <c r="C6513" s="18">
        <v>40</v>
      </c>
      <c r="D6513" s="18" t="s">
        <v>1610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1711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1711</v>
      </c>
      <c r="B6515" s="18">
        <v>40</v>
      </c>
      <c r="C6515" s="18">
        <v>40</v>
      </c>
      <c r="D6515" s="18" t="s">
        <v>1686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1711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1711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1711</v>
      </c>
      <c r="B6518" s="18">
        <v>40</v>
      </c>
      <c r="C6518" s="18">
        <v>40</v>
      </c>
      <c r="D6518" s="18" t="s">
        <v>1707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1711</v>
      </c>
      <c r="B6519" s="18">
        <v>40</v>
      </c>
      <c r="C6519" s="18">
        <v>40</v>
      </c>
      <c r="D6519" s="18" t="s">
        <v>1698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1711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1711</v>
      </c>
      <c r="B6521" s="12">
        <v>25</v>
      </c>
      <c r="C6521" s="12">
        <v>29</v>
      </c>
      <c r="D6521" s="12" t="s">
        <v>1526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1711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1711</v>
      </c>
      <c r="B6523" s="18">
        <v>25</v>
      </c>
      <c r="C6523" s="18">
        <v>29</v>
      </c>
      <c r="D6523" s="18" t="s">
        <v>1712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1253</v>
      </c>
    </row>
    <row r="6526" spans="1:14">
      <c r="A6526" s="11" t="s">
        <v>1309</v>
      </c>
    </row>
    <row r="6527" spans="1:14">
      <c r="A6527" s="22">
        <v>5</v>
      </c>
      <c r="B6527" s="14">
        <v>400</v>
      </c>
      <c r="C6527" s="14">
        <v>400</v>
      </c>
      <c r="D6527" s="12" t="s">
        <v>1410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1333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1334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1665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1666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1410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1333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1410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1333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1410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1333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1410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1333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1410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1333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1410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1333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1410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1333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1410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1333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1410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1333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1410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1333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1253</v>
      </c>
    </row>
    <row r="6606" spans="1:14">
      <c r="A6606" s="11" t="s">
        <v>1713</v>
      </c>
    </row>
    <row r="6607" spans="1:14">
      <c r="A6607" s="11" t="s">
        <v>1714</v>
      </c>
    </row>
    <row r="6608" spans="1:14">
      <c r="A6608" s="21" t="s">
        <v>1715</v>
      </c>
      <c r="B6608" s="12">
        <v>100</v>
      </c>
      <c r="C6608" s="12">
        <v>100</v>
      </c>
      <c r="D6608" s="12" t="s">
        <v>1716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1715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1717</v>
      </c>
      <c r="B6610" s="12">
        <v>100</v>
      </c>
      <c r="C6610" s="12">
        <v>100</v>
      </c>
      <c r="D6610" s="12" t="s">
        <v>1718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1717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1715</v>
      </c>
      <c r="B6612" s="12">
        <v>153</v>
      </c>
      <c r="C6612" s="12">
        <v>132</v>
      </c>
      <c r="D6612" s="12" t="s">
        <v>1716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1715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1715</v>
      </c>
      <c r="B6614" s="12">
        <v>140</v>
      </c>
      <c r="C6614" s="12">
        <v>60</v>
      </c>
      <c r="D6614" s="12" t="s">
        <v>1716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1715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1715</v>
      </c>
      <c r="B6616" s="12">
        <v>65</v>
      </c>
      <c r="C6616" s="12">
        <v>96</v>
      </c>
      <c r="D6616" s="12" t="s">
        <v>1716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1715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1719</v>
      </c>
    </row>
    <row r="6620" spans="1:14">
      <c r="A6620" s="21" t="s">
        <v>1720</v>
      </c>
      <c r="B6620" s="12">
        <v>150</v>
      </c>
      <c r="C6620" s="12">
        <v>150</v>
      </c>
      <c r="D6620" s="12" t="s">
        <v>1716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1721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1721</v>
      </c>
      <c r="B6622" s="12">
        <v>150</v>
      </c>
      <c r="C6622" s="12">
        <v>150</v>
      </c>
      <c r="D6622" s="12" t="s">
        <v>1718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1721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1720</v>
      </c>
      <c r="B6624" s="12">
        <v>90</v>
      </c>
      <c r="C6624" s="12">
        <v>200</v>
      </c>
      <c r="D6624" s="12" t="s">
        <v>1716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1721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1720</v>
      </c>
      <c r="B6626" s="12">
        <v>240</v>
      </c>
      <c r="C6626" s="12">
        <v>230</v>
      </c>
      <c r="D6626" s="12" t="s">
        <v>1716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1721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1720</v>
      </c>
      <c r="B6628" s="12">
        <v>166</v>
      </c>
      <c r="C6628" s="12">
        <v>166</v>
      </c>
      <c r="D6628" s="12" t="s">
        <v>1716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1721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1720</v>
      </c>
      <c r="B6630" s="12">
        <v>235</v>
      </c>
      <c r="C6630" s="12">
        <v>62</v>
      </c>
      <c r="D6630" s="12" t="s">
        <v>1716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1721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1720</v>
      </c>
      <c r="B6632" s="12">
        <v>140</v>
      </c>
      <c r="C6632" s="12">
        <v>40</v>
      </c>
      <c r="D6632" s="12" t="s">
        <v>1716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1721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1720</v>
      </c>
      <c r="B6634" s="12">
        <v>52</v>
      </c>
      <c r="C6634" s="12">
        <v>62</v>
      </c>
      <c r="D6634" s="12" t="s">
        <v>1716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1721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1722</v>
      </c>
    </row>
    <row r="6638" spans="1:14">
      <c r="A6638" s="21" t="s">
        <v>1723</v>
      </c>
      <c r="B6638" s="12">
        <v>50</v>
      </c>
      <c r="C6638" s="12">
        <v>50</v>
      </c>
      <c r="D6638" s="12" t="s">
        <v>1716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1724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1724</v>
      </c>
      <c r="B6640" s="12">
        <v>50</v>
      </c>
      <c r="C6640" s="12">
        <v>50</v>
      </c>
      <c r="D6640" s="12" t="s">
        <v>1718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1724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1723</v>
      </c>
      <c r="B6642" s="12">
        <v>50</v>
      </c>
      <c r="C6642" s="12">
        <v>50</v>
      </c>
      <c r="D6642" s="12" t="s">
        <v>1716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1724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1253</v>
      </c>
    </row>
    <row r="6646" spans="1:14">
      <c r="A6646" s="11" t="s">
        <v>1725</v>
      </c>
    </row>
    <row r="6647" spans="1:14">
      <c r="A6647" s="11" t="s">
        <v>1726</v>
      </c>
    </row>
    <row r="6648" spans="1:14">
      <c r="A6648" s="21" t="s">
        <v>1727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1728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1728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1728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1728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1728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1727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1728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1728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1727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1728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1728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1727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1728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1728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1727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1728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1728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1727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1728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1728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1729</v>
      </c>
    </row>
    <row r="6672" spans="1:14">
      <c r="A6672" s="21" t="s">
        <v>1730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1730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1731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1731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1731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1731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1731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1731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1730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1730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1731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1731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1730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1730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1731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1731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1730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1730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1731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1731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1730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1730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1731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1731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1730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1730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1731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1731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1730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1730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1731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1731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1732</v>
      </c>
    </row>
    <row r="6707" spans="1:14">
      <c r="A6707" s="21" t="s">
        <v>1733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1734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1734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1734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1734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1734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1734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1734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1733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1734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1734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1734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1733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1734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1734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1734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1733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1734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1734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1734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1733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1734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1734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1734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1733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1734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1734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1734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1735</v>
      </c>
    </row>
    <row r="6738" spans="1:14">
      <c r="A6738" s="21" t="s">
        <v>1736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1737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1737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1737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1737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1737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1737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1737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1736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1737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1737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1737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1736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1737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1737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1737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1736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1737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1737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1737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1736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1737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1737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1737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1736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1737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1737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1737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1738</v>
      </c>
    </row>
    <row r="6769" spans="1:14">
      <c r="A6769" s="21" t="s">
        <v>1739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1739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1739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1739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1739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1739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1740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1739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1739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1739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1739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1739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1739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1739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1739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1739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1739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1739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1739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1739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1739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1739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1739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1739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1739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1739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1739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1739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1739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1739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1739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1739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1739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1739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1739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1739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1739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1739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1739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1739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1739</v>
      </c>
      <c r="B6810" s="18">
        <v>260</v>
      </c>
      <c r="C6810" s="18">
        <v>50</v>
      </c>
      <c r="D6810" s="18" t="s">
        <v>1741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1253</v>
      </c>
    </row>
    <row r="6813" spans="1:14">
      <c r="A6813" s="11" t="s">
        <v>1742</v>
      </c>
    </row>
    <row r="6814" spans="1:14">
      <c r="A6814" s="11" t="s">
        <v>1743</v>
      </c>
    </row>
    <row r="6815" spans="1:14">
      <c r="A6815" s="21" t="s">
        <v>1744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1745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1745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1745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1744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1745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1745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1745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1745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1745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1745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1745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1744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1745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1745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1745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1744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1745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1745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1745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1744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1745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1745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1745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1744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1745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1745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1745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1744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1745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1745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1745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1744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1745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1745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1745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1746</v>
      </c>
    </row>
    <row r="6854" spans="1:14">
      <c r="A6854" s="21" t="s">
        <v>1747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1748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1748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1748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1747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1748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1748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1748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1748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1748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1748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1748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1747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1748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1748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1748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1747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1748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1748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1748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1747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1748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1748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1748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1747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1748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1748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1748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1749</v>
      </c>
    </row>
    <row r="6885" spans="1:14">
      <c r="A6885" s="21" t="s">
        <v>1750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1751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1751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1751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1751</v>
      </c>
      <c r="B6889" s="12">
        <v>200</v>
      </c>
      <c r="C6889" s="12">
        <v>200</v>
      </c>
      <c r="D6889" s="12" t="s">
        <v>1752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1751</v>
      </c>
      <c r="B6890" s="18">
        <v>200</v>
      </c>
      <c r="C6890" s="18">
        <v>200</v>
      </c>
      <c r="D6890" s="18" t="s">
        <v>1753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1751</v>
      </c>
      <c r="B6891" s="18">
        <v>200</v>
      </c>
      <c r="C6891" s="18">
        <v>200</v>
      </c>
      <c r="D6891" s="18" t="s">
        <v>1754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1750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1751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1751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1751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1751</v>
      </c>
      <c r="B6896" s="12">
        <v>200</v>
      </c>
      <c r="C6896" s="12">
        <v>200</v>
      </c>
      <c r="D6896" s="12" t="s">
        <v>1752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1751</v>
      </c>
      <c r="B6897" s="18">
        <v>200</v>
      </c>
      <c r="C6897" s="18">
        <v>200</v>
      </c>
      <c r="D6897" s="18" t="s">
        <v>1753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1751</v>
      </c>
      <c r="B6898" s="18">
        <v>200</v>
      </c>
      <c r="C6898" s="18">
        <v>200</v>
      </c>
      <c r="D6898" s="18" t="s">
        <v>1754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1751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1751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1751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1751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1751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1751</v>
      </c>
      <c r="B6904" s="18">
        <v>200</v>
      </c>
      <c r="C6904" s="18">
        <v>200</v>
      </c>
      <c r="D6904" s="18" t="s">
        <v>1755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1751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1750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1751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1751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1751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1751</v>
      </c>
      <c r="B6911" s="12">
        <v>326</v>
      </c>
      <c r="C6911" s="12">
        <v>327</v>
      </c>
      <c r="D6911" s="12" t="s">
        <v>1752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1751</v>
      </c>
      <c r="B6912" s="18">
        <v>326</v>
      </c>
      <c r="C6912" s="18">
        <v>327</v>
      </c>
      <c r="D6912" s="18" t="s">
        <v>1753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1751</v>
      </c>
      <c r="B6913" s="18">
        <v>326</v>
      </c>
      <c r="C6913" s="18">
        <v>327</v>
      </c>
      <c r="D6913" s="18" t="s">
        <v>1754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1750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1751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1751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1751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1751</v>
      </c>
      <c r="B6918" s="12">
        <v>250</v>
      </c>
      <c r="C6918" s="12">
        <v>253</v>
      </c>
      <c r="D6918" s="12" t="s">
        <v>1752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1751</v>
      </c>
      <c r="B6919" s="18">
        <v>250</v>
      </c>
      <c r="C6919" s="18">
        <v>253</v>
      </c>
      <c r="D6919" s="18" t="s">
        <v>1753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1751</v>
      </c>
      <c r="B6920" s="18">
        <v>250</v>
      </c>
      <c r="C6920" s="18">
        <v>253</v>
      </c>
      <c r="D6920" s="18" t="s">
        <v>1754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1750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1751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1751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1751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1751</v>
      </c>
      <c r="B6925" s="12">
        <v>84</v>
      </c>
      <c r="C6925" s="12">
        <v>302</v>
      </c>
      <c r="D6925" s="12" t="s">
        <v>1752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1751</v>
      </c>
      <c r="B6926" s="18">
        <v>84</v>
      </c>
      <c r="C6926" s="18">
        <v>302</v>
      </c>
      <c r="D6926" s="18" t="s">
        <v>1753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1751</v>
      </c>
      <c r="B6927" s="18">
        <v>84</v>
      </c>
      <c r="C6927" s="18">
        <v>302</v>
      </c>
      <c r="D6927" s="18" t="s">
        <v>1754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1750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1751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1751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1751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1751</v>
      </c>
      <c r="B6932" s="12">
        <v>294</v>
      </c>
      <c r="C6932" s="12">
        <v>92</v>
      </c>
      <c r="D6932" s="12" t="s">
        <v>1752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1751</v>
      </c>
      <c r="B6933" s="18">
        <v>294</v>
      </c>
      <c r="C6933" s="18">
        <v>92</v>
      </c>
      <c r="D6933" s="18" t="s">
        <v>1753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1751</v>
      </c>
      <c r="B6934" s="18">
        <v>294</v>
      </c>
      <c r="C6934" s="18">
        <v>92</v>
      </c>
      <c r="D6934" s="18" t="s">
        <v>1754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1750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1751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1751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1751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1751</v>
      </c>
      <c r="B6939" s="12">
        <v>93</v>
      </c>
      <c r="C6939" s="12">
        <v>99</v>
      </c>
      <c r="D6939" s="12" t="s">
        <v>1752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1751</v>
      </c>
      <c r="B6940" s="18">
        <v>93</v>
      </c>
      <c r="C6940" s="18">
        <v>99</v>
      </c>
      <c r="D6940" s="18" t="s">
        <v>1753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1751</v>
      </c>
      <c r="B6941" s="18">
        <v>93</v>
      </c>
      <c r="C6941" s="18">
        <v>99</v>
      </c>
      <c r="D6941" s="18" t="s">
        <v>1754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1756</v>
      </c>
    </row>
    <row r="6944" spans="1:14">
      <c r="A6944" s="21" t="s">
        <v>1757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1758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1758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1758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1758</v>
      </c>
      <c r="B6948" s="12">
        <v>100</v>
      </c>
      <c r="C6948" s="12">
        <v>100</v>
      </c>
      <c r="D6948" s="12" t="s">
        <v>1752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1758</v>
      </c>
      <c r="B6949" s="18">
        <v>100</v>
      </c>
      <c r="C6949" s="18">
        <v>100</v>
      </c>
      <c r="D6949" s="18" t="s">
        <v>1753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1758</v>
      </c>
      <c r="B6950" s="18">
        <v>100</v>
      </c>
      <c r="C6950" s="18">
        <v>100</v>
      </c>
      <c r="D6950" s="18" t="s">
        <v>1754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1758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1758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1758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1758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1758</v>
      </c>
      <c r="B6955" s="12">
        <v>100</v>
      </c>
      <c r="C6955" s="12">
        <v>100</v>
      </c>
      <c r="D6955" s="12" t="s">
        <v>1759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1758</v>
      </c>
      <c r="B6956" s="18">
        <v>100</v>
      </c>
      <c r="C6956" s="18">
        <v>100</v>
      </c>
      <c r="D6956" s="18" t="s">
        <v>1755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1758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1757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1758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1758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1758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1758</v>
      </c>
      <c r="B6963" s="12">
        <v>33</v>
      </c>
      <c r="C6963" s="12">
        <v>46</v>
      </c>
      <c r="D6963" s="12" t="s">
        <v>1752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1758</v>
      </c>
      <c r="B6964" s="18">
        <v>33</v>
      </c>
      <c r="C6964" s="18">
        <v>46</v>
      </c>
      <c r="D6964" s="18" t="s">
        <v>1753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1758</v>
      </c>
      <c r="B6965" s="18">
        <v>33</v>
      </c>
      <c r="C6965" s="18">
        <v>46</v>
      </c>
      <c r="D6965" s="18" t="s">
        <v>1754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1757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1758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1758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1758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1758</v>
      </c>
      <c r="B6970" s="12">
        <v>170</v>
      </c>
      <c r="C6970" s="12">
        <v>33</v>
      </c>
      <c r="D6970" s="12" t="s">
        <v>1752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1758</v>
      </c>
      <c r="B6971" s="18">
        <v>170</v>
      </c>
      <c r="C6971" s="18">
        <v>33</v>
      </c>
      <c r="D6971" s="18" t="s">
        <v>1753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1758</v>
      </c>
      <c r="B6972" s="18">
        <v>170</v>
      </c>
      <c r="C6972" s="18">
        <v>33</v>
      </c>
      <c r="D6972" s="18" t="s">
        <v>1754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1757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1758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1758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1758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1758</v>
      </c>
      <c r="B6977" s="12">
        <v>159</v>
      </c>
      <c r="C6977" s="12">
        <v>103</v>
      </c>
      <c r="D6977" s="12" t="s">
        <v>1752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1758</v>
      </c>
      <c r="B6978" s="18">
        <v>159</v>
      </c>
      <c r="C6978" s="18">
        <v>103</v>
      </c>
      <c r="D6978" s="18" t="s">
        <v>1753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1758</v>
      </c>
      <c r="B6979" s="18">
        <v>159</v>
      </c>
      <c r="C6979" s="18">
        <v>103</v>
      </c>
      <c r="D6979" s="18" t="s">
        <v>1754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1757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1758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1758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1758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1758</v>
      </c>
      <c r="B6984" s="12">
        <v>45</v>
      </c>
      <c r="C6984" s="12">
        <v>160</v>
      </c>
      <c r="D6984" s="12" t="s">
        <v>1752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1758</v>
      </c>
      <c r="B6985" s="18">
        <v>45</v>
      </c>
      <c r="C6985" s="18">
        <v>160</v>
      </c>
      <c r="D6985" s="18" t="s">
        <v>1753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1758</v>
      </c>
      <c r="B6986" s="18">
        <v>45</v>
      </c>
      <c r="C6986" s="18">
        <v>160</v>
      </c>
      <c r="D6986" s="18" t="s">
        <v>1754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1757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1758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1758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1758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1758</v>
      </c>
      <c r="B6991" s="12">
        <v>125</v>
      </c>
      <c r="C6991" s="12">
        <v>130</v>
      </c>
      <c r="D6991" s="12" t="s">
        <v>1752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1758</v>
      </c>
      <c r="B6992" s="18">
        <v>125</v>
      </c>
      <c r="C6992" s="18">
        <v>130</v>
      </c>
      <c r="D6992" s="18" t="s">
        <v>1753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1758</v>
      </c>
      <c r="B6993" s="18">
        <v>125</v>
      </c>
      <c r="C6993" s="18">
        <v>130</v>
      </c>
      <c r="D6993" s="18" t="s">
        <v>1754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1760</v>
      </c>
    </row>
    <row r="6996" spans="1:14">
      <c r="A6996" s="21" t="s">
        <v>1761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1762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1762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1762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1762</v>
      </c>
      <c r="B7000" s="12">
        <v>100</v>
      </c>
      <c r="C7000" s="12">
        <v>100</v>
      </c>
      <c r="D7000" s="12" t="s">
        <v>1752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1762</v>
      </c>
      <c r="B7001" s="18">
        <v>100</v>
      </c>
      <c r="C7001" s="18">
        <v>100</v>
      </c>
      <c r="D7001" s="18" t="s">
        <v>1753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1762</v>
      </c>
      <c r="B7002" s="18">
        <v>100</v>
      </c>
      <c r="C7002" s="18">
        <v>100</v>
      </c>
      <c r="D7002" s="18" t="s">
        <v>1754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1762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1762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1762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1762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1762</v>
      </c>
      <c r="B7007" s="12">
        <v>100</v>
      </c>
      <c r="C7007" s="12">
        <v>100</v>
      </c>
      <c r="D7007" s="12" t="s">
        <v>1759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1762</v>
      </c>
      <c r="B7008" s="18">
        <v>100</v>
      </c>
      <c r="C7008" s="18">
        <v>100</v>
      </c>
      <c r="D7008" s="18" t="s">
        <v>1755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1762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1761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1762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1762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1762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1762</v>
      </c>
      <c r="B7015" s="12">
        <v>102</v>
      </c>
      <c r="C7015" s="12">
        <v>78</v>
      </c>
      <c r="D7015" s="12" t="s">
        <v>1752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1762</v>
      </c>
      <c r="B7016" s="18">
        <v>102</v>
      </c>
      <c r="C7016" s="18">
        <v>78</v>
      </c>
      <c r="D7016" s="18" t="s">
        <v>1753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1762</v>
      </c>
      <c r="B7017" s="18">
        <v>102</v>
      </c>
      <c r="C7017" s="18">
        <v>78</v>
      </c>
      <c r="D7017" s="18" t="s">
        <v>1754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1761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1762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1762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1762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1762</v>
      </c>
      <c r="B7022" s="12">
        <v>152</v>
      </c>
      <c r="C7022" s="12">
        <v>148</v>
      </c>
      <c r="D7022" s="12" t="s">
        <v>1752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1762</v>
      </c>
      <c r="B7023" s="18">
        <v>152</v>
      </c>
      <c r="C7023" s="18">
        <v>148</v>
      </c>
      <c r="D7023" s="18" t="s">
        <v>1753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1762</v>
      </c>
      <c r="B7024" s="18">
        <v>152</v>
      </c>
      <c r="C7024" s="18">
        <v>148</v>
      </c>
      <c r="D7024" s="18" t="s">
        <v>1754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1761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1762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1762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1762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1762</v>
      </c>
      <c r="B7029" s="12">
        <v>50</v>
      </c>
      <c r="C7029" s="12">
        <v>156</v>
      </c>
      <c r="D7029" s="12" t="s">
        <v>1752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1762</v>
      </c>
      <c r="B7030" s="18">
        <v>50</v>
      </c>
      <c r="C7030" s="18">
        <v>156</v>
      </c>
      <c r="D7030" s="18" t="s">
        <v>1753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1762</v>
      </c>
      <c r="B7031" s="18">
        <v>50</v>
      </c>
      <c r="C7031" s="18">
        <v>156</v>
      </c>
      <c r="D7031" s="18" t="s">
        <v>1754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1761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1762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1762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1762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1762</v>
      </c>
      <c r="B7036" s="12">
        <v>170</v>
      </c>
      <c r="C7036" s="12">
        <v>99</v>
      </c>
      <c r="D7036" s="12" t="s">
        <v>1752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1762</v>
      </c>
      <c r="B7037" s="18">
        <v>170</v>
      </c>
      <c r="C7037" s="18">
        <v>99</v>
      </c>
      <c r="D7037" s="18" t="s">
        <v>1753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1762</v>
      </c>
      <c r="B7038" s="18">
        <v>170</v>
      </c>
      <c r="C7038" s="18">
        <v>99</v>
      </c>
      <c r="D7038" s="18" t="s">
        <v>1754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1761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1762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1762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1762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1762</v>
      </c>
      <c r="B7043" s="12">
        <v>35</v>
      </c>
      <c r="C7043" s="12">
        <v>40</v>
      </c>
      <c r="D7043" s="12" t="s">
        <v>1752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1762</v>
      </c>
      <c r="B7044" s="18">
        <v>35</v>
      </c>
      <c r="C7044" s="18">
        <v>40</v>
      </c>
      <c r="D7044" s="18" t="s">
        <v>1753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1762</v>
      </c>
      <c r="B7045" s="18">
        <v>35</v>
      </c>
      <c r="C7045" s="18">
        <v>40</v>
      </c>
      <c r="D7045" s="18" t="s">
        <v>1754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1763</v>
      </c>
    </row>
    <row r="7048" spans="1:14">
      <c r="A7048" s="11" t="s">
        <v>1764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1765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1765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1765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1765</v>
      </c>
      <c r="B7052" s="12">
        <v>150</v>
      </c>
      <c r="C7052" s="12">
        <v>150</v>
      </c>
      <c r="D7052" s="12" t="s">
        <v>1752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1765</v>
      </c>
      <c r="B7053" s="18">
        <v>150</v>
      </c>
      <c r="C7053" s="18">
        <v>150</v>
      </c>
      <c r="D7053" s="18" t="s">
        <v>1753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1765</v>
      </c>
      <c r="B7054" s="18">
        <v>150</v>
      </c>
      <c r="C7054" s="18">
        <v>150</v>
      </c>
      <c r="D7054" s="18" t="s">
        <v>1754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1765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1765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1765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1765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1765</v>
      </c>
      <c r="B7059" s="12">
        <v>150</v>
      </c>
      <c r="C7059" s="12">
        <v>150</v>
      </c>
      <c r="D7059" s="12" t="s">
        <v>1759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1765</v>
      </c>
      <c r="B7060" s="18">
        <v>150</v>
      </c>
      <c r="C7060" s="18">
        <v>150</v>
      </c>
      <c r="D7060" s="18" t="s">
        <v>1755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1765</v>
      </c>
      <c r="B7061" s="18">
        <v>150</v>
      </c>
      <c r="C7061" s="18">
        <v>150</v>
      </c>
      <c r="D7061" s="18" t="s">
        <v>1766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1764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1765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1765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1765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1765</v>
      </c>
      <c r="B7067" s="12">
        <v>211</v>
      </c>
      <c r="C7067" s="12">
        <v>86</v>
      </c>
      <c r="D7067" s="12" t="s">
        <v>1752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1765</v>
      </c>
      <c r="B7068" s="18">
        <v>211</v>
      </c>
      <c r="C7068" s="18">
        <v>86</v>
      </c>
      <c r="D7068" s="18" t="s">
        <v>1753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1765</v>
      </c>
      <c r="B7069" s="18">
        <v>211</v>
      </c>
      <c r="C7069" s="18">
        <v>86</v>
      </c>
      <c r="D7069" s="18" t="s">
        <v>1754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1764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1765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1765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1765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1765</v>
      </c>
      <c r="B7074" s="12">
        <v>88</v>
      </c>
      <c r="C7074" s="12">
        <v>216</v>
      </c>
      <c r="D7074" s="12" t="s">
        <v>1752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1765</v>
      </c>
      <c r="B7075" s="18">
        <v>88</v>
      </c>
      <c r="C7075" s="18">
        <v>216</v>
      </c>
      <c r="D7075" s="18" t="s">
        <v>1753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1765</v>
      </c>
      <c r="B7076" s="18">
        <v>88</v>
      </c>
      <c r="C7076" s="18">
        <v>216</v>
      </c>
      <c r="D7076" s="18" t="s">
        <v>1754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1764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1765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1765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1765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1765</v>
      </c>
      <c r="B7081" s="12">
        <v>224</v>
      </c>
      <c r="C7081" s="12">
        <v>220</v>
      </c>
      <c r="D7081" s="12" t="s">
        <v>1752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1765</v>
      </c>
      <c r="B7082" s="18">
        <v>224</v>
      </c>
      <c r="C7082" s="18">
        <v>220</v>
      </c>
      <c r="D7082" s="18" t="s">
        <v>1753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1765</v>
      </c>
      <c r="B7083" s="18">
        <v>224</v>
      </c>
      <c r="C7083" s="18">
        <v>220</v>
      </c>
      <c r="D7083" s="18" t="s">
        <v>1754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1764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1765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1765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1765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1765</v>
      </c>
      <c r="B7088" s="12">
        <v>78</v>
      </c>
      <c r="C7088" s="12">
        <v>72</v>
      </c>
      <c r="D7088" s="12" t="s">
        <v>1752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1765</v>
      </c>
      <c r="B7089" s="18">
        <v>78</v>
      </c>
      <c r="C7089" s="18">
        <v>72</v>
      </c>
      <c r="D7089" s="18" t="s">
        <v>1753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1765</v>
      </c>
      <c r="B7090" s="18">
        <v>78</v>
      </c>
      <c r="C7090" s="18">
        <v>72</v>
      </c>
      <c r="D7090" s="18" t="s">
        <v>1754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1767</v>
      </c>
    </row>
    <row r="7093" spans="1:14">
      <c r="A7093" s="21" t="s">
        <v>1768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1768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1768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1768</v>
      </c>
      <c r="B7096" s="12">
        <v>27</v>
      </c>
      <c r="C7096" s="12">
        <v>74</v>
      </c>
      <c r="D7096" s="12" t="s">
        <v>1752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1768</v>
      </c>
      <c r="B7097" s="18">
        <v>27</v>
      </c>
      <c r="C7097" s="18">
        <v>74</v>
      </c>
      <c r="D7097" s="18" t="s">
        <v>1754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1768</v>
      </c>
      <c r="B7098" s="18">
        <v>27</v>
      </c>
      <c r="C7098" s="18">
        <v>74</v>
      </c>
      <c r="D7098" s="18" t="s">
        <v>1753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1768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1768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1768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1768</v>
      </c>
      <c r="B7102" s="12">
        <v>75</v>
      </c>
      <c r="C7102" s="12">
        <v>26</v>
      </c>
      <c r="D7102" s="12" t="s">
        <v>1752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1768</v>
      </c>
      <c r="B7103" s="18">
        <v>75</v>
      </c>
      <c r="C7103" s="18">
        <v>26</v>
      </c>
      <c r="D7103" s="18" t="s">
        <v>1754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1768</v>
      </c>
      <c r="B7104" s="18">
        <v>75</v>
      </c>
      <c r="C7104" s="18">
        <v>26</v>
      </c>
      <c r="D7104" s="18" t="s">
        <v>1753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1768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1768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1768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1768</v>
      </c>
      <c r="B7108" s="12">
        <v>28</v>
      </c>
      <c r="C7108" s="12">
        <v>26</v>
      </c>
      <c r="D7108" s="12" t="s">
        <v>1752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1768</v>
      </c>
      <c r="B7109" s="18">
        <v>28</v>
      </c>
      <c r="C7109" s="18">
        <v>26</v>
      </c>
      <c r="D7109" s="18" t="s">
        <v>1754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1768</v>
      </c>
      <c r="B7110" s="18">
        <v>28</v>
      </c>
      <c r="C7110" s="18">
        <v>26</v>
      </c>
      <c r="D7110" s="18" t="s">
        <v>1753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1768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1768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1768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1768</v>
      </c>
      <c r="B7114" s="12">
        <v>76</v>
      </c>
      <c r="C7114" s="12">
        <v>73</v>
      </c>
      <c r="D7114" s="12" t="s">
        <v>1752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1768</v>
      </c>
      <c r="B7115" s="18">
        <v>76</v>
      </c>
      <c r="C7115" s="18">
        <v>73</v>
      </c>
      <c r="D7115" s="18" t="s">
        <v>1754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1768</v>
      </c>
      <c r="B7116" s="18">
        <v>76</v>
      </c>
      <c r="C7116" s="18">
        <v>73</v>
      </c>
      <c r="D7116" s="18" t="s">
        <v>1753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1768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1768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1768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1768</v>
      </c>
      <c r="B7120" s="12">
        <v>52</v>
      </c>
      <c r="C7120" s="12">
        <v>51</v>
      </c>
      <c r="D7120" s="12" t="s">
        <v>1752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1768</v>
      </c>
      <c r="B7121" s="18">
        <v>52</v>
      </c>
      <c r="C7121" s="18">
        <v>51</v>
      </c>
      <c r="D7121" s="18" t="s">
        <v>1754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1768</v>
      </c>
      <c r="B7122" s="18">
        <v>52</v>
      </c>
      <c r="C7122" s="18">
        <v>51</v>
      </c>
      <c r="D7122" s="18" t="s">
        <v>1753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1768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1768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1768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1768</v>
      </c>
      <c r="B7126" s="12">
        <v>50</v>
      </c>
      <c r="C7126" s="12">
        <v>50</v>
      </c>
      <c r="D7126" s="12" t="s">
        <v>1752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1768</v>
      </c>
      <c r="B7127" s="18">
        <v>50</v>
      </c>
      <c r="C7127" s="18">
        <v>50</v>
      </c>
      <c r="D7127" s="18" t="s">
        <v>1754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1768</v>
      </c>
      <c r="B7128" s="18">
        <v>50</v>
      </c>
      <c r="C7128" s="18">
        <v>50</v>
      </c>
      <c r="D7128" s="18" t="s">
        <v>1753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1768</v>
      </c>
      <c r="B7129" s="18">
        <v>150</v>
      </c>
      <c r="C7129" s="18">
        <v>150</v>
      </c>
      <c r="D7129" s="18" t="s">
        <v>1755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1768</v>
      </c>
      <c r="B7130" s="18">
        <v>150</v>
      </c>
      <c r="C7130" s="18">
        <v>150</v>
      </c>
      <c r="D7130" s="18" t="s">
        <v>1766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1768</v>
      </c>
      <c r="B7131" s="18">
        <v>52</v>
      </c>
      <c r="C7131" s="18">
        <v>51</v>
      </c>
      <c r="D7131" s="18" t="s">
        <v>1769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1253</v>
      </c>
    </row>
    <row r="7134" spans="1:14">
      <c r="A7134" s="11" t="s">
        <v>1770</v>
      </c>
    </row>
    <row r="7135" spans="1:14">
      <c r="A7135" s="11" t="s">
        <v>1771</v>
      </c>
    </row>
    <row r="7136" spans="1:14" s="31" customFormat="1">
      <c r="A7136" s="17" t="s">
        <v>1772</v>
      </c>
      <c r="B7136" s="31">
        <v>368</v>
      </c>
      <c r="C7136" s="31">
        <v>20</v>
      </c>
      <c r="D7136" s="31" t="s">
        <v>1773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18</v>
      </c>
      <c r="C7138" s="31">
        <v>16</v>
      </c>
      <c r="D7138" s="31" t="s">
        <v>1776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1777</v>
      </c>
    </row>
    <row r="7140" spans="1:14" s="31" customFormat="1">
      <c r="A7140" s="17" t="s">
        <v>1778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1779</v>
      </c>
    </row>
    <row r="7142" spans="1:14" s="31" customFormat="1">
      <c r="A7142" s="17" t="s">
        <v>1780</v>
      </c>
      <c r="B7142" s="31">
        <v>50</v>
      </c>
      <c r="C7142" s="31">
        <v>50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1782</v>
      </c>
      <c r="B7143" s="27"/>
    </row>
    <row r="7144" spans="1:14" s="31" customFormat="1">
      <c r="A7144" s="17" t="s">
        <v>1783</v>
      </c>
      <c r="B7144" s="31">
        <v>100</v>
      </c>
      <c r="C7144" s="31">
        <v>100</v>
      </c>
      <c r="D7144" s="31" t="s">
        <v>1784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1692</v>
      </c>
      <c r="B7145" s="27"/>
    </row>
    <row r="7146" spans="1:14" s="31" customFormat="1">
      <c r="A7146" s="17" t="s">
        <v>1785</v>
      </c>
      <c r="B7146" s="31">
        <v>96</v>
      </c>
      <c r="C7146" s="31">
        <v>128</v>
      </c>
      <c r="D7146" s="31" t="s">
        <v>1786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1253</v>
      </c>
    </row>
    <row r="7149" spans="1:14">
      <c r="A7149" s="11" t="s">
        <v>1311</v>
      </c>
    </row>
    <row r="7150" spans="1:14">
      <c r="A7150" s="11" t="s">
        <v>1787</v>
      </c>
    </row>
    <row r="7151" spans="1:14">
      <c r="A7151" s="11" t="s">
        <v>1312</v>
      </c>
      <c r="B7151" s="12">
        <v>300</v>
      </c>
      <c r="C7151" s="12">
        <v>300</v>
      </c>
      <c r="D7151" s="12" t="s">
        <v>1788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1312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1312</v>
      </c>
      <c r="B7153" s="12">
        <v>300</v>
      </c>
      <c r="C7153" s="12">
        <v>300</v>
      </c>
      <c r="D7153" s="12" t="s">
        <v>1789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1312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1312</v>
      </c>
      <c r="B7155" s="12">
        <v>300</v>
      </c>
      <c r="C7155" s="12">
        <v>300</v>
      </c>
      <c r="D7155" s="12" t="s">
        <v>1790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1312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1312</v>
      </c>
      <c r="B7157" s="12">
        <v>300</v>
      </c>
      <c r="C7157" s="12">
        <v>300</v>
      </c>
      <c r="D7157" s="12" t="s">
        <v>1791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1312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1312</v>
      </c>
      <c r="B7160" s="12">
        <v>400</v>
      </c>
      <c r="C7160" s="12">
        <v>420</v>
      </c>
      <c r="D7160" s="12" t="s">
        <v>1788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1312</v>
      </c>
      <c r="B7161" s="12">
        <v>400</v>
      </c>
      <c r="C7161" s="12">
        <v>420</v>
      </c>
      <c r="D7161" s="12" t="s">
        <v>1789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1312</v>
      </c>
      <c r="B7162" s="12">
        <v>400</v>
      </c>
      <c r="C7162" s="12">
        <v>420</v>
      </c>
      <c r="D7162" s="12" t="s">
        <v>1790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1312</v>
      </c>
      <c r="B7163" s="12">
        <v>400</v>
      </c>
      <c r="C7163" s="12">
        <v>420</v>
      </c>
      <c r="D7163" s="12" t="s">
        <v>1791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1312</v>
      </c>
      <c r="B7165" s="12">
        <v>400</v>
      </c>
      <c r="C7165" s="12">
        <v>290</v>
      </c>
      <c r="D7165" s="12" t="s">
        <v>1788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1312</v>
      </c>
      <c r="B7166" s="12">
        <v>400</v>
      </c>
      <c r="C7166" s="12">
        <v>290</v>
      </c>
      <c r="D7166" s="12" t="s">
        <v>1789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1312</v>
      </c>
      <c r="B7167" s="12">
        <v>400</v>
      </c>
      <c r="C7167" s="12">
        <v>290</v>
      </c>
      <c r="D7167" s="12" t="s">
        <v>1790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1312</v>
      </c>
      <c r="B7168" s="12">
        <v>400</v>
      </c>
      <c r="C7168" s="12">
        <v>290</v>
      </c>
      <c r="D7168" s="12" t="s">
        <v>1791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1312</v>
      </c>
      <c r="B7170" s="12">
        <v>400</v>
      </c>
      <c r="C7170" s="12">
        <v>120</v>
      </c>
      <c r="D7170" s="12" t="s">
        <v>1788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1312</v>
      </c>
      <c r="B7171" s="12">
        <v>400</v>
      </c>
      <c r="C7171" s="12">
        <v>120</v>
      </c>
      <c r="D7171" s="12" t="s">
        <v>1789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1312</v>
      </c>
      <c r="B7172" s="12">
        <v>400</v>
      </c>
      <c r="C7172" s="12">
        <v>120</v>
      </c>
      <c r="D7172" s="12" t="s">
        <v>1790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1312</v>
      </c>
      <c r="B7173" s="12">
        <v>400</v>
      </c>
      <c r="C7173" s="12">
        <v>120</v>
      </c>
      <c r="D7173" s="12" t="s">
        <v>1791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1312</v>
      </c>
      <c r="B7175" s="12">
        <v>270</v>
      </c>
      <c r="C7175" s="12">
        <v>280</v>
      </c>
      <c r="D7175" s="12" t="s">
        <v>1788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1312</v>
      </c>
      <c r="B7176" s="12">
        <v>270</v>
      </c>
      <c r="C7176" s="12">
        <v>280</v>
      </c>
      <c r="D7176" s="12" t="s">
        <v>1789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1312</v>
      </c>
      <c r="B7177" s="12">
        <v>270</v>
      </c>
      <c r="C7177" s="12">
        <v>280</v>
      </c>
      <c r="D7177" s="12" t="s">
        <v>1790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1312</v>
      </c>
      <c r="B7178" s="12">
        <v>270</v>
      </c>
      <c r="C7178" s="12">
        <v>280</v>
      </c>
      <c r="D7178" s="12" t="s">
        <v>1791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1312</v>
      </c>
      <c r="B7180" s="12">
        <v>240</v>
      </c>
      <c r="C7180" s="12">
        <v>370</v>
      </c>
      <c r="D7180" s="12" t="s">
        <v>1788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1312</v>
      </c>
      <c r="B7181" s="12">
        <v>240</v>
      </c>
      <c r="C7181" s="12">
        <v>370</v>
      </c>
      <c r="D7181" s="12" t="s">
        <v>1789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1312</v>
      </c>
      <c r="B7182" s="12">
        <v>240</v>
      </c>
      <c r="C7182" s="12">
        <v>370</v>
      </c>
      <c r="D7182" s="12" t="s">
        <v>1790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1312</v>
      </c>
      <c r="B7183" s="12">
        <v>240</v>
      </c>
      <c r="C7183" s="12">
        <v>370</v>
      </c>
      <c r="D7183" s="12" t="s">
        <v>1791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1312</v>
      </c>
      <c r="B7185" s="12">
        <v>140</v>
      </c>
      <c r="C7185" s="12">
        <v>310</v>
      </c>
      <c r="D7185" s="12" t="s">
        <v>1788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1312</v>
      </c>
      <c r="B7186" s="12">
        <v>140</v>
      </c>
      <c r="C7186" s="12">
        <v>310</v>
      </c>
      <c r="D7186" s="12" t="s">
        <v>1789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1312</v>
      </c>
      <c r="B7187" s="12">
        <v>140</v>
      </c>
      <c r="C7187" s="12">
        <v>310</v>
      </c>
      <c r="D7187" s="12" t="s">
        <v>1790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1312</v>
      </c>
      <c r="B7188" s="12">
        <v>140</v>
      </c>
      <c r="C7188" s="12">
        <v>310</v>
      </c>
      <c r="D7188" s="12" t="s">
        <v>1791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1312</v>
      </c>
      <c r="B7190" s="12">
        <v>230</v>
      </c>
      <c r="C7190" s="12">
        <v>140</v>
      </c>
      <c r="D7190" s="12" t="s">
        <v>1788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1312</v>
      </c>
      <c r="B7191" s="12">
        <v>230</v>
      </c>
      <c r="C7191" s="12">
        <v>140</v>
      </c>
      <c r="D7191" s="12" t="s">
        <v>1789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1312</v>
      </c>
      <c r="B7192" s="12">
        <v>230</v>
      </c>
      <c r="C7192" s="12">
        <v>140</v>
      </c>
      <c r="D7192" s="12" t="s">
        <v>1790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1312</v>
      </c>
      <c r="B7193" s="12">
        <v>230</v>
      </c>
      <c r="C7193" s="12">
        <v>140</v>
      </c>
      <c r="D7193" s="12" t="s">
        <v>1791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1792</v>
      </c>
    </row>
    <row r="7196" spans="1:14">
      <c r="A7196" s="11" t="s">
        <v>1793</v>
      </c>
      <c r="B7196" s="12">
        <v>100</v>
      </c>
      <c r="C7196" s="12">
        <v>250</v>
      </c>
      <c r="D7196" s="12" t="s">
        <v>1788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1793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1793</v>
      </c>
      <c r="B7198" s="12">
        <v>100</v>
      </c>
      <c r="C7198" s="12">
        <v>250</v>
      </c>
      <c r="D7198" s="12" t="s">
        <v>1789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1793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1793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1793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1793</v>
      </c>
      <c r="B7202" s="12">
        <v>100</v>
      </c>
      <c r="C7202" s="12">
        <v>250</v>
      </c>
      <c r="D7202" s="12" t="s">
        <v>1794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1793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1793</v>
      </c>
      <c r="B7204" s="12">
        <v>100</v>
      </c>
      <c r="C7204" s="12">
        <v>250</v>
      </c>
      <c r="D7204" s="12" t="s">
        <v>1791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1793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1793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1793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1793</v>
      </c>
      <c r="B7209" s="12">
        <v>60</v>
      </c>
      <c r="C7209" s="12">
        <v>440</v>
      </c>
      <c r="D7209" s="12" t="s">
        <v>1788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1793</v>
      </c>
      <c r="B7210" s="12">
        <v>60</v>
      </c>
      <c r="C7210" s="12">
        <v>440</v>
      </c>
      <c r="D7210" s="12" t="s">
        <v>1789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1793</v>
      </c>
      <c r="B7211" s="12">
        <v>60</v>
      </c>
      <c r="C7211" s="12">
        <v>440</v>
      </c>
      <c r="D7211" s="12" t="s">
        <v>1790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1793</v>
      </c>
      <c r="B7212" s="12">
        <v>60</v>
      </c>
      <c r="C7212" s="12">
        <v>440</v>
      </c>
      <c r="D7212" s="12" t="s">
        <v>1794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1793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1793</v>
      </c>
      <c r="B7214" s="12">
        <v>60</v>
      </c>
      <c r="C7214" s="12">
        <v>440</v>
      </c>
      <c r="D7214" s="12" t="s">
        <v>1791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1793</v>
      </c>
      <c r="B7215" s="12">
        <v>35</v>
      </c>
      <c r="C7215" s="12">
        <v>280</v>
      </c>
      <c r="D7215" s="12" t="s">
        <v>1788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1793</v>
      </c>
      <c r="B7216" s="12">
        <v>35</v>
      </c>
      <c r="C7216" s="12">
        <v>280</v>
      </c>
      <c r="D7216" s="12" t="s">
        <v>1789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1793</v>
      </c>
      <c r="B7217" s="12">
        <v>35</v>
      </c>
      <c r="C7217" s="12">
        <v>280</v>
      </c>
      <c r="D7217" s="12" t="s">
        <v>1790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1793</v>
      </c>
      <c r="B7218" s="12">
        <v>35</v>
      </c>
      <c r="C7218" s="12">
        <v>280</v>
      </c>
      <c r="D7218" s="12" t="s">
        <v>1794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1793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1793</v>
      </c>
      <c r="B7220" s="12">
        <v>35</v>
      </c>
      <c r="C7220" s="12">
        <v>280</v>
      </c>
      <c r="D7220" s="12" t="s">
        <v>1791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1793</v>
      </c>
      <c r="B7221" s="12">
        <v>110</v>
      </c>
      <c r="C7221" s="12">
        <v>310</v>
      </c>
      <c r="D7221" s="12" t="s">
        <v>1788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1793</v>
      </c>
      <c r="B7222" s="12">
        <v>110</v>
      </c>
      <c r="C7222" s="12">
        <v>310</v>
      </c>
      <c r="D7222" s="12" t="s">
        <v>1789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1793</v>
      </c>
      <c r="B7223" s="12">
        <v>110</v>
      </c>
      <c r="C7223" s="12">
        <v>310</v>
      </c>
      <c r="D7223" s="12" t="s">
        <v>1790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1793</v>
      </c>
      <c r="B7224" s="12">
        <v>110</v>
      </c>
      <c r="C7224" s="12">
        <v>310</v>
      </c>
      <c r="D7224" s="12" t="s">
        <v>1794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1793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1793</v>
      </c>
      <c r="B7226" s="12">
        <v>110</v>
      </c>
      <c r="C7226" s="12">
        <v>310</v>
      </c>
      <c r="D7226" s="12" t="s">
        <v>1791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1793</v>
      </c>
      <c r="B7227" s="12">
        <v>120</v>
      </c>
      <c r="C7227" s="12">
        <v>170</v>
      </c>
      <c r="D7227" s="12" t="s">
        <v>1788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1793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1793</v>
      </c>
      <c r="B7229" s="12">
        <v>120</v>
      </c>
      <c r="C7229" s="12">
        <v>170</v>
      </c>
      <c r="D7229" s="12" t="s">
        <v>1790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1793</v>
      </c>
      <c r="B7230" s="12">
        <v>120</v>
      </c>
      <c r="C7230" s="12">
        <v>170</v>
      </c>
      <c r="D7230" s="12" t="s">
        <v>1794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1793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1793</v>
      </c>
      <c r="B7232" s="12">
        <v>120</v>
      </c>
      <c r="C7232" s="12">
        <v>170</v>
      </c>
      <c r="D7232" s="12" t="s">
        <v>1791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1793</v>
      </c>
      <c r="B7233" s="12">
        <v>150</v>
      </c>
      <c r="C7233" s="12">
        <v>80</v>
      </c>
      <c r="D7233" s="12" t="s">
        <v>1788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1793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1793</v>
      </c>
      <c r="B7235" s="12">
        <v>150</v>
      </c>
      <c r="C7235" s="12">
        <v>80</v>
      </c>
      <c r="D7235" s="12" t="s">
        <v>1790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1793</v>
      </c>
      <c r="B7236" s="12">
        <v>150</v>
      </c>
      <c r="C7236" s="12">
        <v>80</v>
      </c>
      <c r="D7236" s="12" t="s">
        <v>1794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1793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1793</v>
      </c>
      <c r="B7238" s="12">
        <v>150</v>
      </c>
      <c r="C7238" s="12">
        <v>80</v>
      </c>
      <c r="D7238" s="12" t="s">
        <v>1791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1795</v>
      </c>
    </row>
    <row r="7241" spans="1:14">
      <c r="A7241" s="11" t="s">
        <v>1796</v>
      </c>
      <c r="B7241" s="12">
        <v>100</v>
      </c>
      <c r="C7241" s="12">
        <v>100</v>
      </c>
      <c r="D7241" s="12" t="s">
        <v>1789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1796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1796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1796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1796</v>
      </c>
      <c r="B7245" s="12">
        <v>100</v>
      </c>
      <c r="C7245" s="12">
        <v>100</v>
      </c>
      <c r="D7245" s="12" t="s">
        <v>1794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1796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1796</v>
      </c>
      <c r="B7247" s="12">
        <v>100</v>
      </c>
      <c r="C7247" s="12">
        <v>100</v>
      </c>
      <c r="D7247" s="12" t="s">
        <v>1791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1796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1796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1796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1796</v>
      </c>
      <c r="B7252" s="12">
        <v>55</v>
      </c>
      <c r="C7252" s="12">
        <v>45</v>
      </c>
      <c r="D7252" s="12" t="s">
        <v>1789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1796</v>
      </c>
      <c r="B7253" s="12">
        <v>55</v>
      </c>
      <c r="C7253" s="12">
        <v>45</v>
      </c>
      <c r="D7253" s="12" t="s">
        <v>1790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1796</v>
      </c>
      <c r="B7254" s="12">
        <v>55</v>
      </c>
      <c r="C7254" s="12">
        <v>45</v>
      </c>
      <c r="D7254" s="12" t="s">
        <v>1794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1796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1796</v>
      </c>
      <c r="B7256" s="12">
        <v>55</v>
      </c>
      <c r="C7256" s="12">
        <v>45</v>
      </c>
      <c r="D7256" s="12" t="s">
        <v>1791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1796</v>
      </c>
      <c r="B7257" s="12">
        <v>90</v>
      </c>
      <c r="C7257" s="12">
        <v>60</v>
      </c>
      <c r="D7257" s="12" t="s">
        <v>1789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1796</v>
      </c>
      <c r="B7258" s="12">
        <v>90</v>
      </c>
      <c r="C7258" s="12">
        <v>60</v>
      </c>
      <c r="D7258" s="12" t="s">
        <v>1790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1796</v>
      </c>
      <c r="B7259" s="12">
        <v>90</v>
      </c>
      <c r="C7259" s="12">
        <v>60</v>
      </c>
      <c r="D7259" s="12" t="s">
        <v>1794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1796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1796</v>
      </c>
      <c r="B7261" s="12">
        <v>90</v>
      </c>
      <c r="C7261" s="12">
        <v>60</v>
      </c>
      <c r="D7261" s="12" t="s">
        <v>1791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1796</v>
      </c>
      <c r="B7262" s="12">
        <v>145</v>
      </c>
      <c r="C7262" s="12">
        <v>50</v>
      </c>
      <c r="D7262" s="12" t="s">
        <v>1789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1796</v>
      </c>
      <c r="B7263" s="12">
        <v>145</v>
      </c>
      <c r="C7263" s="12">
        <v>50</v>
      </c>
      <c r="D7263" s="12" t="s">
        <v>1790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1796</v>
      </c>
      <c r="B7264" s="12">
        <v>145</v>
      </c>
      <c r="C7264" s="12">
        <v>50</v>
      </c>
      <c r="D7264" s="12" t="s">
        <v>1794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1796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1796</v>
      </c>
      <c r="B7266" s="12">
        <v>145</v>
      </c>
      <c r="C7266" s="12">
        <v>50</v>
      </c>
      <c r="D7266" s="12" t="s">
        <v>1791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1796</v>
      </c>
      <c r="B7267" s="12">
        <v>70</v>
      </c>
      <c r="C7267" s="12">
        <v>160</v>
      </c>
      <c r="D7267" s="12" t="s">
        <v>1789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1796</v>
      </c>
      <c r="B7268" s="12">
        <v>70</v>
      </c>
      <c r="C7268" s="12">
        <v>160</v>
      </c>
      <c r="D7268" s="12" t="s">
        <v>1790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1796</v>
      </c>
      <c r="B7269" s="12">
        <v>70</v>
      </c>
      <c r="C7269" s="12">
        <v>160</v>
      </c>
      <c r="D7269" s="12" t="s">
        <v>1794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1796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1796</v>
      </c>
      <c r="B7271" s="12">
        <v>70</v>
      </c>
      <c r="C7271" s="12">
        <v>160</v>
      </c>
      <c r="D7271" s="12" t="s">
        <v>1791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1796</v>
      </c>
      <c r="B7272" s="12">
        <v>150</v>
      </c>
      <c r="C7272" s="12">
        <v>130</v>
      </c>
      <c r="D7272" s="12" t="s">
        <v>1789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1796</v>
      </c>
      <c r="B7273" s="12">
        <v>150</v>
      </c>
      <c r="C7273" s="12">
        <v>130</v>
      </c>
      <c r="D7273" s="12" t="s">
        <v>1790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1796</v>
      </c>
      <c r="B7274" s="12">
        <v>150</v>
      </c>
      <c r="C7274" s="12">
        <v>130</v>
      </c>
      <c r="D7274" s="12" t="s">
        <v>1794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1796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1796</v>
      </c>
      <c r="B7276" s="12">
        <v>150</v>
      </c>
      <c r="C7276" s="12">
        <v>130</v>
      </c>
      <c r="D7276" s="12" t="s">
        <v>1791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1797</v>
      </c>
    </row>
    <row r="7279" spans="1:14">
      <c r="A7279" s="11" t="s">
        <v>1798</v>
      </c>
      <c r="B7279" s="12">
        <v>200</v>
      </c>
      <c r="C7279" s="12">
        <v>150</v>
      </c>
      <c r="D7279" s="12" t="s">
        <v>1788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1798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1798</v>
      </c>
      <c r="B7281" s="12">
        <v>200</v>
      </c>
      <c r="C7281" s="12">
        <v>150</v>
      </c>
      <c r="D7281" s="12" t="s">
        <v>1789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1798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1798</v>
      </c>
      <c r="B7283" s="12">
        <v>200</v>
      </c>
      <c r="C7283" s="12">
        <v>150</v>
      </c>
      <c r="D7283" s="12" t="s">
        <v>1790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1798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1798</v>
      </c>
      <c r="B7285" s="12">
        <v>200</v>
      </c>
      <c r="C7285" s="12">
        <v>150</v>
      </c>
      <c r="D7285" s="12" t="s">
        <v>1794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1798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1798</v>
      </c>
      <c r="B7287" s="12">
        <v>200</v>
      </c>
      <c r="C7287" s="12">
        <v>150</v>
      </c>
      <c r="D7287" s="12" t="s">
        <v>1791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1798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1798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1798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1798</v>
      </c>
      <c r="B7292" s="12">
        <v>98</v>
      </c>
      <c r="C7292" s="12">
        <v>48</v>
      </c>
      <c r="D7292" s="12" t="s">
        <v>1788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1798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1798</v>
      </c>
      <c r="B7294" s="12">
        <v>98</v>
      </c>
      <c r="C7294" s="12">
        <v>48</v>
      </c>
      <c r="D7294" s="12" t="s">
        <v>1790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1798</v>
      </c>
      <c r="B7295" s="12">
        <v>98</v>
      </c>
      <c r="C7295" s="12">
        <v>48</v>
      </c>
      <c r="D7295" s="12" t="s">
        <v>1794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1798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1798</v>
      </c>
      <c r="B7297" s="12">
        <v>98</v>
      </c>
      <c r="C7297" s="12">
        <v>48</v>
      </c>
      <c r="D7297" s="12" t="s">
        <v>1791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1798</v>
      </c>
      <c r="B7298" s="12">
        <v>200</v>
      </c>
      <c r="C7298" s="12">
        <v>100</v>
      </c>
      <c r="D7298" s="12" t="s">
        <v>1788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1798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1798</v>
      </c>
      <c r="B7300" s="12">
        <v>200</v>
      </c>
      <c r="C7300" s="12">
        <v>100</v>
      </c>
      <c r="D7300" s="12" t="s">
        <v>1790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1798</v>
      </c>
      <c r="B7301" s="12">
        <v>200</v>
      </c>
      <c r="C7301" s="12">
        <v>100</v>
      </c>
      <c r="D7301" s="12" t="s">
        <v>1794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1798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1798</v>
      </c>
      <c r="B7303" s="12">
        <v>200</v>
      </c>
      <c r="C7303" s="12">
        <v>100</v>
      </c>
      <c r="D7303" s="12" t="s">
        <v>1791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1798</v>
      </c>
      <c r="B7304" s="12">
        <v>110</v>
      </c>
      <c r="C7304" s="12">
        <v>130</v>
      </c>
      <c r="D7304" s="12" t="s">
        <v>1788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1798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1798</v>
      </c>
      <c r="B7306" s="12">
        <v>110</v>
      </c>
      <c r="C7306" s="12">
        <v>130</v>
      </c>
      <c r="D7306" s="12" t="s">
        <v>1790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1798</v>
      </c>
      <c r="B7307" s="12">
        <v>110</v>
      </c>
      <c r="C7307" s="12">
        <v>130</v>
      </c>
      <c r="D7307" s="12" t="s">
        <v>1794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1798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1798</v>
      </c>
      <c r="B7309" s="12">
        <v>110</v>
      </c>
      <c r="C7309" s="12">
        <v>130</v>
      </c>
      <c r="D7309" s="12" t="s">
        <v>1791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1798</v>
      </c>
      <c r="B7310" s="12">
        <v>140</v>
      </c>
      <c r="C7310" s="12">
        <v>150</v>
      </c>
      <c r="D7310" s="12" t="s">
        <v>1788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1798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1798</v>
      </c>
      <c r="B7312" s="12">
        <v>140</v>
      </c>
      <c r="C7312" s="12">
        <v>150</v>
      </c>
      <c r="D7312" s="12" t="s">
        <v>1790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1798</v>
      </c>
      <c r="B7313" s="12">
        <v>140</v>
      </c>
      <c r="C7313" s="12">
        <v>150</v>
      </c>
      <c r="D7313" s="12" t="s">
        <v>1794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1798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1798</v>
      </c>
      <c r="B7315" s="12">
        <v>140</v>
      </c>
      <c r="C7315" s="12">
        <v>150</v>
      </c>
      <c r="D7315" s="12" t="s">
        <v>1791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1798</v>
      </c>
      <c r="B7316" s="12">
        <v>100</v>
      </c>
      <c r="C7316" s="12">
        <v>160</v>
      </c>
      <c r="D7316" s="12" t="s">
        <v>1788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1798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1798</v>
      </c>
      <c r="B7318" s="12">
        <v>100</v>
      </c>
      <c r="C7318" s="12">
        <v>160</v>
      </c>
      <c r="D7318" s="12" t="s">
        <v>1790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1798</v>
      </c>
      <c r="B7319" s="12">
        <v>100</v>
      </c>
      <c r="C7319" s="12">
        <v>160</v>
      </c>
      <c r="D7319" s="12" t="s">
        <v>1794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1798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1798</v>
      </c>
      <c r="B7321" s="12">
        <v>100</v>
      </c>
      <c r="C7321" s="12">
        <v>160</v>
      </c>
      <c r="D7321" s="12" t="s">
        <v>1791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1798</v>
      </c>
      <c r="B7322" s="12">
        <v>110</v>
      </c>
      <c r="C7322" s="12">
        <v>220</v>
      </c>
      <c r="D7322" s="12" t="s">
        <v>1788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1798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1798</v>
      </c>
      <c r="B7324" s="12">
        <v>110</v>
      </c>
      <c r="C7324" s="12">
        <v>220</v>
      </c>
      <c r="D7324" s="12" t="s">
        <v>1790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1798</v>
      </c>
      <c r="B7325" s="12">
        <v>110</v>
      </c>
      <c r="C7325" s="12">
        <v>220</v>
      </c>
      <c r="D7325" s="12" t="s">
        <v>1794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1798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1798</v>
      </c>
      <c r="B7327" s="12">
        <v>110</v>
      </c>
      <c r="C7327" s="12">
        <v>220</v>
      </c>
      <c r="D7327" s="12" t="s">
        <v>1791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1798</v>
      </c>
      <c r="B7328" s="12">
        <v>200</v>
      </c>
      <c r="C7328" s="12">
        <v>220</v>
      </c>
      <c r="D7328" s="12" t="s">
        <v>1788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1798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1798</v>
      </c>
      <c r="B7330" s="12">
        <v>200</v>
      </c>
      <c r="C7330" s="12">
        <v>220</v>
      </c>
      <c r="D7330" s="12" t="s">
        <v>1790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1798</v>
      </c>
      <c r="B7331" s="12">
        <v>200</v>
      </c>
      <c r="C7331" s="12">
        <v>220</v>
      </c>
      <c r="D7331" s="12" t="s">
        <v>1794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1798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1798</v>
      </c>
      <c r="B7333" s="12">
        <v>200</v>
      </c>
      <c r="C7333" s="12">
        <v>220</v>
      </c>
      <c r="D7333" s="12" t="s">
        <v>1791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1798</v>
      </c>
      <c r="B7334" s="12">
        <v>280</v>
      </c>
      <c r="C7334" s="12">
        <v>170</v>
      </c>
      <c r="D7334" s="12" t="s">
        <v>1788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1798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1798</v>
      </c>
      <c r="B7336" s="12">
        <v>280</v>
      </c>
      <c r="C7336" s="12">
        <v>170</v>
      </c>
      <c r="D7336" s="12" t="s">
        <v>1790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1798</v>
      </c>
      <c r="B7337" s="12">
        <v>280</v>
      </c>
      <c r="C7337" s="12">
        <v>170</v>
      </c>
      <c r="D7337" s="12" t="s">
        <v>1794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1798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1798</v>
      </c>
      <c r="B7339" s="12">
        <v>280</v>
      </c>
      <c r="C7339" s="12">
        <v>170</v>
      </c>
      <c r="D7339" s="12" t="s">
        <v>1791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1798</v>
      </c>
      <c r="B7340" s="12">
        <v>330</v>
      </c>
      <c r="C7340" s="12">
        <v>120</v>
      </c>
      <c r="D7340" s="12" t="s">
        <v>1788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1798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1798</v>
      </c>
      <c r="B7342" s="12">
        <v>330</v>
      </c>
      <c r="C7342" s="12">
        <v>120</v>
      </c>
      <c r="D7342" s="12" t="s">
        <v>1790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1798</v>
      </c>
      <c r="B7343" s="12">
        <v>330</v>
      </c>
      <c r="C7343" s="12">
        <v>120</v>
      </c>
      <c r="D7343" s="12" t="s">
        <v>1794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1798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1798</v>
      </c>
      <c r="B7345" s="12">
        <v>330</v>
      </c>
      <c r="C7345" s="12">
        <v>120</v>
      </c>
      <c r="D7345" s="12" t="s">
        <v>1791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1799</v>
      </c>
    </row>
    <row r="7348" spans="1:14">
      <c r="A7348" s="11" t="s">
        <v>1800</v>
      </c>
      <c r="B7348" s="12">
        <v>200</v>
      </c>
      <c r="C7348" s="12">
        <v>100</v>
      </c>
      <c r="D7348" s="12" t="s">
        <v>1789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1800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1800</v>
      </c>
      <c r="B7350" s="12">
        <v>200</v>
      </c>
      <c r="C7350" s="12">
        <v>100</v>
      </c>
      <c r="D7350" s="12" t="s">
        <v>1790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1800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1800</v>
      </c>
      <c r="B7352" s="12">
        <v>200</v>
      </c>
      <c r="C7352" s="12">
        <v>100</v>
      </c>
      <c r="D7352" s="12" t="s">
        <v>1794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1800</v>
      </c>
      <c r="B7353" s="12">
        <v>200</v>
      </c>
      <c r="C7353" s="12">
        <v>100</v>
      </c>
      <c r="D7353" s="12" t="s">
        <v>1801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1800</v>
      </c>
      <c r="B7354" s="12">
        <v>200</v>
      </c>
      <c r="C7354" s="12">
        <v>100</v>
      </c>
      <c r="D7354" s="12" t="s">
        <v>1791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1800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1800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1800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1800</v>
      </c>
      <c r="B7359" s="12">
        <v>160</v>
      </c>
      <c r="C7359" s="12">
        <v>150</v>
      </c>
      <c r="D7359" s="12" t="s">
        <v>1789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1800</v>
      </c>
      <c r="B7360" s="12">
        <v>160</v>
      </c>
      <c r="C7360" s="12">
        <v>150</v>
      </c>
      <c r="D7360" s="12" t="s">
        <v>1790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1800</v>
      </c>
      <c r="B7361" s="12">
        <v>160</v>
      </c>
      <c r="C7361" s="12">
        <v>150</v>
      </c>
      <c r="D7361" s="12" t="s">
        <v>1794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1800</v>
      </c>
      <c r="B7362" s="12">
        <v>160</v>
      </c>
      <c r="C7362" s="12">
        <v>150</v>
      </c>
      <c r="D7362" s="12" t="s">
        <v>1801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1800</v>
      </c>
      <c r="B7363" s="12">
        <v>160</v>
      </c>
      <c r="C7363" s="12">
        <v>150</v>
      </c>
      <c r="D7363" s="12" t="s">
        <v>1791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1800</v>
      </c>
      <c r="B7364" s="12">
        <v>100</v>
      </c>
      <c r="C7364" s="12">
        <v>125</v>
      </c>
      <c r="D7364" s="12" t="s">
        <v>1789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1800</v>
      </c>
      <c r="B7365" s="12">
        <v>100</v>
      </c>
      <c r="C7365" s="12">
        <v>125</v>
      </c>
      <c r="D7365" s="12" t="s">
        <v>1790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1800</v>
      </c>
      <c r="B7366" s="12">
        <v>100</v>
      </c>
      <c r="C7366" s="12">
        <v>125</v>
      </c>
      <c r="D7366" s="12" t="s">
        <v>1794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1800</v>
      </c>
      <c r="B7367" s="12">
        <v>100</v>
      </c>
      <c r="C7367" s="12">
        <v>125</v>
      </c>
      <c r="D7367" s="12" t="s">
        <v>1801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1800</v>
      </c>
      <c r="B7368" s="12">
        <v>100</v>
      </c>
      <c r="C7368" s="12">
        <v>125</v>
      </c>
      <c r="D7368" s="12" t="s">
        <v>1791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1800</v>
      </c>
      <c r="B7369" s="12">
        <v>110</v>
      </c>
      <c r="C7369" s="12">
        <v>70</v>
      </c>
      <c r="D7369" s="12" t="s">
        <v>1789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1800</v>
      </c>
      <c r="B7370" s="12">
        <v>110</v>
      </c>
      <c r="C7370" s="12">
        <v>70</v>
      </c>
      <c r="D7370" s="12" t="s">
        <v>1790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1800</v>
      </c>
      <c r="B7371" s="12">
        <v>110</v>
      </c>
      <c r="C7371" s="12">
        <v>70</v>
      </c>
      <c r="D7371" s="12" t="s">
        <v>1794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1800</v>
      </c>
      <c r="B7372" s="12">
        <v>110</v>
      </c>
      <c r="C7372" s="12">
        <v>70</v>
      </c>
      <c r="D7372" s="12" t="s">
        <v>1801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1800</v>
      </c>
      <c r="B7373" s="12">
        <v>110</v>
      </c>
      <c r="C7373" s="12">
        <v>70</v>
      </c>
      <c r="D7373" s="12" t="s">
        <v>1791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1800</v>
      </c>
      <c r="B7374" s="12">
        <v>160</v>
      </c>
      <c r="C7374" s="12">
        <v>80</v>
      </c>
      <c r="D7374" s="12" t="s">
        <v>1789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1800</v>
      </c>
      <c r="B7375" s="12">
        <v>160</v>
      </c>
      <c r="C7375" s="12">
        <v>80</v>
      </c>
      <c r="D7375" s="12" t="s">
        <v>1790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1800</v>
      </c>
      <c r="B7376" s="12">
        <v>160</v>
      </c>
      <c r="C7376" s="12">
        <v>80</v>
      </c>
      <c r="D7376" s="12" t="s">
        <v>1794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1800</v>
      </c>
      <c r="B7377" s="12">
        <v>160</v>
      </c>
      <c r="C7377" s="12">
        <v>80</v>
      </c>
      <c r="D7377" s="12" t="s">
        <v>1801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1800</v>
      </c>
      <c r="B7378" s="12">
        <v>160</v>
      </c>
      <c r="C7378" s="12">
        <v>80</v>
      </c>
      <c r="D7378" s="12" t="s">
        <v>1791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1800</v>
      </c>
      <c r="B7379" s="12">
        <v>205</v>
      </c>
      <c r="C7379" s="12">
        <v>65</v>
      </c>
      <c r="D7379" s="12" t="s">
        <v>1789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1800</v>
      </c>
      <c r="B7380" s="12">
        <v>205</v>
      </c>
      <c r="C7380" s="12">
        <v>65</v>
      </c>
      <c r="D7380" s="12" t="s">
        <v>1790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1800</v>
      </c>
      <c r="B7381" s="12">
        <v>205</v>
      </c>
      <c r="C7381" s="12">
        <v>65</v>
      </c>
      <c r="D7381" s="12" t="s">
        <v>1794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1800</v>
      </c>
      <c r="B7382" s="12">
        <v>205</v>
      </c>
      <c r="C7382" s="12">
        <v>65</v>
      </c>
      <c r="D7382" s="12" t="s">
        <v>1801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1800</v>
      </c>
      <c r="B7383" s="12">
        <v>205</v>
      </c>
      <c r="C7383" s="12">
        <v>65</v>
      </c>
      <c r="D7383" s="12" t="s">
        <v>1791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1800</v>
      </c>
      <c r="B7384" s="12">
        <v>255</v>
      </c>
      <c r="C7384" s="12">
        <v>90</v>
      </c>
      <c r="D7384" s="12" t="s">
        <v>1789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1800</v>
      </c>
      <c r="B7385" s="12">
        <v>255</v>
      </c>
      <c r="C7385" s="12">
        <v>90</v>
      </c>
      <c r="D7385" s="12" t="s">
        <v>1790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1800</v>
      </c>
      <c r="B7386" s="12">
        <v>255</v>
      </c>
      <c r="C7386" s="12">
        <v>90</v>
      </c>
      <c r="D7386" s="12" t="s">
        <v>1794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1800</v>
      </c>
      <c r="B7387" s="12">
        <v>255</v>
      </c>
      <c r="C7387" s="12">
        <v>90</v>
      </c>
      <c r="D7387" s="12" t="s">
        <v>1801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1800</v>
      </c>
      <c r="B7388" s="12">
        <v>255</v>
      </c>
      <c r="C7388" s="12">
        <v>90</v>
      </c>
      <c r="D7388" s="12" t="s">
        <v>1791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1800</v>
      </c>
      <c r="B7389" s="12">
        <v>330</v>
      </c>
      <c r="C7389" s="12">
        <v>75</v>
      </c>
      <c r="D7389" s="12" t="s">
        <v>1789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1800</v>
      </c>
      <c r="B7390" s="12">
        <v>330</v>
      </c>
      <c r="C7390" s="12">
        <v>75</v>
      </c>
      <c r="D7390" s="12" t="s">
        <v>1790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1800</v>
      </c>
      <c r="B7391" s="12">
        <v>330</v>
      </c>
      <c r="C7391" s="12">
        <v>75</v>
      </c>
      <c r="D7391" s="12" t="s">
        <v>1794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1800</v>
      </c>
      <c r="B7392" s="12">
        <v>330</v>
      </c>
      <c r="C7392" s="12">
        <v>75</v>
      </c>
      <c r="D7392" s="12" t="s">
        <v>1801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1800</v>
      </c>
      <c r="B7393" s="12">
        <v>330</v>
      </c>
      <c r="C7393" s="12">
        <v>75</v>
      </c>
      <c r="D7393" s="12" t="s">
        <v>1791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1800</v>
      </c>
      <c r="B7394" s="12">
        <v>280</v>
      </c>
      <c r="C7394" s="12">
        <v>120</v>
      </c>
      <c r="D7394" s="12" t="s">
        <v>1789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1800</v>
      </c>
      <c r="B7395" s="12">
        <v>280</v>
      </c>
      <c r="C7395" s="12">
        <v>120</v>
      </c>
      <c r="D7395" s="12" t="s">
        <v>1790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1800</v>
      </c>
      <c r="B7396" s="12">
        <v>280</v>
      </c>
      <c r="C7396" s="12">
        <v>120</v>
      </c>
      <c r="D7396" s="12" t="s">
        <v>1794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1800</v>
      </c>
      <c r="B7397" s="12">
        <v>280</v>
      </c>
      <c r="C7397" s="12">
        <v>120</v>
      </c>
      <c r="D7397" s="12" t="s">
        <v>1801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1800</v>
      </c>
      <c r="B7398" s="12">
        <v>280</v>
      </c>
      <c r="C7398" s="12">
        <v>120</v>
      </c>
      <c r="D7398" s="12" t="s">
        <v>1791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1800</v>
      </c>
      <c r="B7399" s="12">
        <v>320</v>
      </c>
      <c r="C7399" s="12">
        <v>150</v>
      </c>
      <c r="D7399" s="12" t="s">
        <v>1789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1800</v>
      </c>
      <c r="B7400" s="12">
        <v>320</v>
      </c>
      <c r="C7400" s="12">
        <v>150</v>
      </c>
      <c r="D7400" s="12" t="s">
        <v>1790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1800</v>
      </c>
      <c r="B7401" s="12">
        <v>320</v>
      </c>
      <c r="C7401" s="12">
        <v>150</v>
      </c>
      <c r="D7401" s="12" t="s">
        <v>1794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1800</v>
      </c>
      <c r="B7402" s="12">
        <v>320</v>
      </c>
      <c r="C7402" s="12">
        <v>150</v>
      </c>
      <c r="D7402" s="12" t="s">
        <v>1801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1800</v>
      </c>
      <c r="B7403" s="12">
        <v>320</v>
      </c>
      <c r="C7403" s="12">
        <v>150</v>
      </c>
      <c r="D7403" s="12" t="s">
        <v>1791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1802</v>
      </c>
    </row>
    <row r="7406" spans="1:14">
      <c r="A7406" s="11" t="s">
        <v>1803</v>
      </c>
      <c r="B7406" s="12">
        <v>100</v>
      </c>
      <c r="C7406" s="12">
        <v>250</v>
      </c>
      <c r="D7406" s="12" t="s">
        <v>1794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1803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1803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1803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1803</v>
      </c>
      <c r="B7410" s="12">
        <v>100</v>
      </c>
      <c r="C7410" s="12">
        <v>250</v>
      </c>
      <c r="D7410" s="12" t="s">
        <v>1791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1803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1803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1803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1803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1803</v>
      </c>
      <c r="B7416" s="12">
        <v>90</v>
      </c>
      <c r="C7416" s="12">
        <v>410</v>
      </c>
      <c r="D7416" s="12" t="s">
        <v>1794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1803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1803</v>
      </c>
      <c r="B7418" s="12">
        <v>90</v>
      </c>
      <c r="C7418" s="12">
        <v>410</v>
      </c>
      <c r="D7418" s="12" t="s">
        <v>1791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1803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1803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1803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1803</v>
      </c>
      <c r="B7422" s="12">
        <v>123</v>
      </c>
      <c r="C7422" s="12">
        <v>377</v>
      </c>
      <c r="D7422" s="12" t="s">
        <v>1794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1803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1803</v>
      </c>
      <c r="B7424" s="12">
        <v>123</v>
      </c>
      <c r="C7424" s="12">
        <v>377</v>
      </c>
      <c r="D7424" s="12" t="s">
        <v>1791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1803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1803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1803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1803</v>
      </c>
      <c r="B7428" s="12">
        <v>60</v>
      </c>
      <c r="C7428" s="12">
        <v>340</v>
      </c>
      <c r="D7428" s="12" t="s">
        <v>1794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1803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1803</v>
      </c>
      <c r="B7430" s="12">
        <v>60</v>
      </c>
      <c r="C7430" s="12">
        <v>340</v>
      </c>
      <c r="D7430" s="12" t="s">
        <v>1791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1803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1803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1803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1803</v>
      </c>
      <c r="B7434" s="12">
        <v>44</v>
      </c>
      <c r="C7434" s="12">
        <v>286</v>
      </c>
      <c r="D7434" s="12" t="s">
        <v>1794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1803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1803</v>
      </c>
      <c r="B7436" s="12">
        <v>44</v>
      </c>
      <c r="C7436" s="12">
        <v>286</v>
      </c>
      <c r="D7436" s="12" t="s">
        <v>1791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1803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1803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1803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1803</v>
      </c>
      <c r="B7440" s="12">
        <v>50</v>
      </c>
      <c r="C7440" s="12">
        <v>226</v>
      </c>
      <c r="D7440" s="12" t="s">
        <v>1794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1803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1803</v>
      </c>
      <c r="B7442" s="12">
        <v>50</v>
      </c>
      <c r="C7442" s="12">
        <v>226</v>
      </c>
      <c r="D7442" s="12" t="s">
        <v>1791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1803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1803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1803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1803</v>
      </c>
      <c r="B7446" s="12">
        <v>40</v>
      </c>
      <c r="C7446" s="12">
        <v>160</v>
      </c>
      <c r="D7446" s="12" t="s">
        <v>1794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1803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1803</v>
      </c>
      <c r="B7448" s="12">
        <v>40</v>
      </c>
      <c r="C7448" s="12">
        <v>160</v>
      </c>
      <c r="D7448" s="12" t="s">
        <v>1791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1803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1803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1803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1803</v>
      </c>
      <c r="B7452" s="12">
        <v>55</v>
      </c>
      <c r="C7452" s="12">
        <v>75</v>
      </c>
      <c r="D7452" s="12" t="s">
        <v>1794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1803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1803</v>
      </c>
      <c r="B7454" s="12">
        <v>55</v>
      </c>
      <c r="C7454" s="12">
        <v>75</v>
      </c>
      <c r="D7454" s="12" t="s">
        <v>1791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1803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1803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1803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1803</v>
      </c>
      <c r="B7458" s="12">
        <v>150</v>
      </c>
      <c r="C7458" s="12">
        <v>190</v>
      </c>
      <c r="D7458" s="12" t="s">
        <v>1794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1803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1803</v>
      </c>
      <c r="B7460" s="12">
        <v>150</v>
      </c>
      <c r="C7460" s="12">
        <v>190</v>
      </c>
      <c r="D7460" s="12" t="s">
        <v>1791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1803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1803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1803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1803</v>
      </c>
      <c r="B7464" s="12">
        <v>160</v>
      </c>
      <c r="C7464" s="12">
        <v>350</v>
      </c>
      <c r="D7464" s="12" t="s">
        <v>1794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1803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1803</v>
      </c>
      <c r="B7466" s="12">
        <v>160</v>
      </c>
      <c r="C7466" s="12">
        <v>350</v>
      </c>
      <c r="D7466" s="12" t="s">
        <v>1791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1803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1803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1803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1803</v>
      </c>
      <c r="B7470" s="12">
        <v>150</v>
      </c>
      <c r="C7470" s="12">
        <v>275</v>
      </c>
      <c r="D7470" s="12" t="s">
        <v>1794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1803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1803</v>
      </c>
      <c r="B7472" s="12">
        <v>150</v>
      </c>
      <c r="C7472" s="12">
        <v>275</v>
      </c>
      <c r="D7472" s="12" t="s">
        <v>1791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1803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1803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1803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1803</v>
      </c>
      <c r="B7476" s="12">
        <v>120</v>
      </c>
      <c r="C7476" s="12">
        <v>120</v>
      </c>
      <c r="D7476" s="12" t="s">
        <v>1794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1803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1803</v>
      </c>
      <c r="B7478" s="12">
        <v>120</v>
      </c>
      <c r="C7478" s="12">
        <v>120</v>
      </c>
      <c r="D7478" s="12" t="s">
        <v>1791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1803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1803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1803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1803</v>
      </c>
      <c r="B7482" s="12">
        <v>95</v>
      </c>
      <c r="C7482" s="12">
        <v>70</v>
      </c>
      <c r="D7482" s="12" t="s">
        <v>1794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1803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1803</v>
      </c>
      <c r="B7484" s="12">
        <v>95</v>
      </c>
      <c r="C7484" s="12">
        <v>70</v>
      </c>
      <c r="D7484" s="12" t="s">
        <v>1791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1803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1803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1803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1804</v>
      </c>
    </row>
    <row r="7490" spans="1:14">
      <c r="A7490" s="11" t="s">
        <v>1805</v>
      </c>
      <c r="B7490" s="12">
        <v>150</v>
      </c>
      <c r="C7490" s="12">
        <v>150</v>
      </c>
      <c r="D7490" s="12" t="s">
        <v>1794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1806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1806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1806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1806</v>
      </c>
      <c r="B7494" s="12">
        <v>150</v>
      </c>
      <c r="C7494" s="12">
        <v>150</v>
      </c>
      <c r="D7494" s="12" t="s">
        <v>1791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1806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1806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1806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1806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1805</v>
      </c>
      <c r="B7500" s="12">
        <v>100</v>
      </c>
      <c r="C7500" s="12">
        <v>230</v>
      </c>
      <c r="D7500" s="12" t="s">
        <v>1794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1806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1806</v>
      </c>
      <c r="B7502" s="12">
        <v>100</v>
      </c>
      <c r="C7502" s="12">
        <v>230</v>
      </c>
      <c r="D7502" s="12" t="s">
        <v>1791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1806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1806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1806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1805</v>
      </c>
      <c r="B7506" s="12">
        <v>90</v>
      </c>
      <c r="C7506" s="12">
        <v>170</v>
      </c>
      <c r="D7506" s="12" t="s">
        <v>1794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1806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1806</v>
      </c>
      <c r="B7508" s="12">
        <v>90</v>
      </c>
      <c r="C7508" s="12">
        <v>170</v>
      </c>
      <c r="D7508" s="12" t="s">
        <v>1791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1806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1806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1806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1805</v>
      </c>
      <c r="B7512" s="12">
        <v>150</v>
      </c>
      <c r="C7512" s="12">
        <v>90</v>
      </c>
      <c r="D7512" s="12" t="s">
        <v>1794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1806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1806</v>
      </c>
      <c r="B7514" s="12">
        <v>150</v>
      </c>
      <c r="C7514" s="12">
        <v>90</v>
      </c>
      <c r="D7514" s="12" t="s">
        <v>1791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1806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1806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1806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1805</v>
      </c>
      <c r="B7518" s="12">
        <v>225</v>
      </c>
      <c r="C7518" s="12">
        <v>100</v>
      </c>
      <c r="D7518" s="12" t="s">
        <v>1794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1806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1806</v>
      </c>
      <c r="B7520" s="12">
        <v>225</v>
      </c>
      <c r="C7520" s="12">
        <v>100</v>
      </c>
      <c r="D7520" s="12" t="s">
        <v>1791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1806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1806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1806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1805</v>
      </c>
      <c r="B7524" s="12">
        <v>230</v>
      </c>
      <c r="C7524" s="12">
        <v>210</v>
      </c>
      <c r="D7524" s="12" t="s">
        <v>1794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1806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1806</v>
      </c>
      <c r="B7526" s="12">
        <v>230</v>
      </c>
      <c r="C7526" s="12">
        <v>210</v>
      </c>
      <c r="D7526" s="12" t="s">
        <v>1791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1806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1806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1806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1807</v>
      </c>
    </row>
    <row r="7531" spans="1:14">
      <c r="A7531" s="11" t="s">
        <v>1805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1805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1805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1805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1805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1805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1805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1805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1805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1808</v>
      </c>
    </row>
    <row r="7542" spans="1:14">
      <c r="A7542" s="11" t="s">
        <v>1809</v>
      </c>
      <c r="B7542" s="12">
        <v>14</v>
      </c>
      <c r="C7542" s="12">
        <v>16</v>
      </c>
      <c r="D7542" s="12" t="s">
        <v>1810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1811</v>
      </c>
    </row>
    <row r="7545" spans="1:14">
      <c r="A7545" s="11" t="s">
        <v>1812</v>
      </c>
      <c r="B7545" s="12">
        <v>100</v>
      </c>
      <c r="C7545" s="12">
        <v>100</v>
      </c>
      <c r="D7545" s="12" t="s">
        <v>1789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1812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1812</v>
      </c>
      <c r="B7547" s="12">
        <v>100</v>
      </c>
      <c r="C7547" s="12">
        <v>100</v>
      </c>
      <c r="D7547" s="12" t="s">
        <v>1790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1812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1812</v>
      </c>
      <c r="B7549" s="12">
        <v>100</v>
      </c>
      <c r="C7549" s="12">
        <v>100</v>
      </c>
      <c r="D7549" s="12" t="s">
        <v>1788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1812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1812</v>
      </c>
      <c r="B7551" s="12">
        <v>100</v>
      </c>
      <c r="C7551" s="12">
        <v>100</v>
      </c>
      <c r="D7551" s="12" t="s">
        <v>1794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1812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1812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1812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1812</v>
      </c>
      <c r="B7555" s="12">
        <v>100</v>
      </c>
      <c r="C7555" s="12">
        <v>100</v>
      </c>
      <c r="D7555" s="12" t="s">
        <v>1791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1812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1812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1812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1812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1812</v>
      </c>
      <c r="B7561" s="12">
        <v>130</v>
      </c>
      <c r="C7561" s="12">
        <v>165</v>
      </c>
      <c r="D7561" s="12" t="s">
        <v>1789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1812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1812</v>
      </c>
      <c r="B7563" s="12">
        <v>130</v>
      </c>
      <c r="C7563" s="12">
        <v>165</v>
      </c>
      <c r="D7563" s="12" t="s">
        <v>1788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1812</v>
      </c>
      <c r="B7564" s="12">
        <v>130</v>
      </c>
      <c r="C7564" s="12">
        <v>165</v>
      </c>
      <c r="D7564" s="12" t="s">
        <v>1794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1812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1812</v>
      </c>
      <c r="B7566" s="12">
        <v>130</v>
      </c>
      <c r="C7566" s="12">
        <v>165</v>
      </c>
      <c r="D7566" s="12" t="s">
        <v>1791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1812</v>
      </c>
      <c r="B7567" s="12">
        <v>60</v>
      </c>
      <c r="C7567" s="12">
        <v>160</v>
      </c>
      <c r="D7567" s="12" t="s">
        <v>1789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1812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1812</v>
      </c>
      <c r="B7569" s="12">
        <v>60</v>
      </c>
      <c r="C7569" s="12">
        <v>160</v>
      </c>
      <c r="D7569" s="12" t="s">
        <v>1788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1812</v>
      </c>
      <c r="B7570" s="12">
        <v>60</v>
      </c>
      <c r="C7570" s="12">
        <v>160</v>
      </c>
      <c r="D7570" s="12" t="s">
        <v>1794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1812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1812</v>
      </c>
      <c r="B7572" s="12">
        <v>60</v>
      </c>
      <c r="C7572" s="12">
        <v>160</v>
      </c>
      <c r="D7572" s="12" t="s">
        <v>1791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1812</v>
      </c>
      <c r="B7573" s="12">
        <v>145</v>
      </c>
      <c r="C7573" s="12">
        <v>90</v>
      </c>
      <c r="D7573" s="12" t="s">
        <v>1789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1812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1812</v>
      </c>
      <c r="B7575" s="12">
        <v>145</v>
      </c>
      <c r="C7575" s="12">
        <v>90</v>
      </c>
      <c r="D7575" s="12" t="s">
        <v>1788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1812</v>
      </c>
      <c r="B7576" s="12">
        <v>145</v>
      </c>
      <c r="C7576" s="12">
        <v>90</v>
      </c>
      <c r="D7576" s="12" t="s">
        <v>1794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1812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1812</v>
      </c>
      <c r="B7578" s="12">
        <v>145</v>
      </c>
      <c r="C7578" s="12">
        <v>90</v>
      </c>
      <c r="D7578" s="12" t="s">
        <v>1791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1812</v>
      </c>
      <c r="B7579" s="12">
        <v>146</v>
      </c>
      <c r="C7579" s="12">
        <v>50</v>
      </c>
      <c r="D7579" s="12" t="s">
        <v>1789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1812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1812</v>
      </c>
      <c r="B7581" s="12">
        <v>146</v>
      </c>
      <c r="C7581" s="12">
        <v>50</v>
      </c>
      <c r="D7581" s="12" t="s">
        <v>1788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1812</v>
      </c>
      <c r="B7582" s="12">
        <v>146</v>
      </c>
      <c r="C7582" s="12">
        <v>50</v>
      </c>
      <c r="D7582" s="12" t="s">
        <v>1794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1812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1812</v>
      </c>
      <c r="B7584" s="12">
        <v>146</v>
      </c>
      <c r="C7584" s="12">
        <v>50</v>
      </c>
      <c r="D7584" s="12" t="s">
        <v>1791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1812</v>
      </c>
      <c r="B7585" s="12">
        <v>66</v>
      </c>
      <c r="C7585" s="12">
        <v>77</v>
      </c>
      <c r="D7585" s="12" t="s">
        <v>1789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1812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1812</v>
      </c>
      <c r="B7587" s="12">
        <v>66</v>
      </c>
      <c r="C7587" s="12">
        <v>77</v>
      </c>
      <c r="D7587" s="12" t="s">
        <v>1788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1812</v>
      </c>
      <c r="B7588" s="12">
        <v>66</v>
      </c>
      <c r="C7588" s="12">
        <v>77</v>
      </c>
      <c r="D7588" s="12" t="s">
        <v>1794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1812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1812</v>
      </c>
      <c r="B7590" s="12">
        <v>66</v>
      </c>
      <c r="C7590" s="12">
        <v>77</v>
      </c>
      <c r="D7590" s="12" t="s">
        <v>1791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1813</v>
      </c>
    </row>
    <row r="7593" spans="1:14">
      <c r="A7593" s="11" t="s">
        <v>1814</v>
      </c>
      <c r="B7593" s="12">
        <v>150</v>
      </c>
      <c r="C7593" s="12">
        <v>200</v>
      </c>
      <c r="D7593" s="12" t="s">
        <v>1794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1814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1814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1814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1814</v>
      </c>
      <c r="B7597" s="12">
        <v>150</v>
      </c>
      <c r="C7597" s="12">
        <v>200</v>
      </c>
      <c r="D7597" s="12" t="s">
        <v>1791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1814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1814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1814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1814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1814</v>
      </c>
      <c r="B7603" s="12">
        <v>90</v>
      </c>
      <c r="C7603" s="12">
        <v>300</v>
      </c>
      <c r="D7603" s="12" t="s">
        <v>1794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1814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1814</v>
      </c>
      <c r="B7605" s="12">
        <v>90</v>
      </c>
      <c r="C7605" s="12">
        <v>300</v>
      </c>
      <c r="D7605" s="12" t="s">
        <v>1791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1814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1814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1814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1814</v>
      </c>
      <c r="B7609" s="12">
        <v>90</v>
      </c>
      <c r="C7609" s="12">
        <v>210</v>
      </c>
      <c r="D7609" s="12" t="s">
        <v>1794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1814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1814</v>
      </c>
      <c r="B7611" s="12">
        <v>90</v>
      </c>
      <c r="C7611" s="12">
        <v>210</v>
      </c>
      <c r="D7611" s="12" t="s">
        <v>1791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1814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1814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1814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1814</v>
      </c>
      <c r="B7615" s="12">
        <v>90</v>
      </c>
      <c r="C7615" s="12">
        <v>120</v>
      </c>
      <c r="D7615" s="12" t="s">
        <v>1794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1814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1814</v>
      </c>
      <c r="B7617" s="12">
        <v>90</v>
      </c>
      <c r="C7617" s="12">
        <v>120</v>
      </c>
      <c r="D7617" s="12" t="s">
        <v>1791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1814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1814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1814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1814</v>
      </c>
      <c r="B7621" s="12">
        <v>145</v>
      </c>
      <c r="C7621" s="12">
        <v>300</v>
      </c>
      <c r="D7621" s="12" t="s">
        <v>1794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1814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1814</v>
      </c>
      <c r="B7623" s="12">
        <v>145</v>
      </c>
      <c r="C7623" s="12">
        <v>300</v>
      </c>
      <c r="D7623" s="12" t="s">
        <v>1791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1814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1814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1814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1814</v>
      </c>
      <c r="B7627" s="12">
        <v>145</v>
      </c>
      <c r="C7627" s="12">
        <v>210</v>
      </c>
      <c r="D7627" s="12" t="s">
        <v>1794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1814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1814</v>
      </c>
      <c r="B7629" s="12">
        <v>145</v>
      </c>
      <c r="C7629" s="12">
        <v>210</v>
      </c>
      <c r="D7629" s="12" t="s">
        <v>1791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1814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1814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1814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1814</v>
      </c>
      <c r="B7633" s="12">
        <v>145</v>
      </c>
      <c r="C7633" s="12">
        <v>120</v>
      </c>
      <c r="D7633" s="12" t="s">
        <v>1794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1814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1814</v>
      </c>
      <c r="B7635" s="12">
        <v>145</v>
      </c>
      <c r="C7635" s="12">
        <v>120</v>
      </c>
      <c r="D7635" s="12" t="s">
        <v>1791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1814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1814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1814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1814</v>
      </c>
      <c r="B7639" s="12">
        <v>210</v>
      </c>
      <c r="C7639" s="12">
        <v>300</v>
      </c>
      <c r="D7639" s="12" t="s">
        <v>1794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1814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1814</v>
      </c>
      <c r="B7641" s="12">
        <v>210</v>
      </c>
      <c r="C7641" s="12">
        <v>300</v>
      </c>
      <c r="D7641" s="12" t="s">
        <v>1791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1814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1814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1814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1814</v>
      </c>
      <c r="B7645" s="12">
        <v>210</v>
      </c>
      <c r="C7645" s="12">
        <v>210</v>
      </c>
      <c r="D7645" s="12" t="s">
        <v>1794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1814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1814</v>
      </c>
      <c r="B7647" s="12">
        <v>210</v>
      </c>
      <c r="C7647" s="12">
        <v>210</v>
      </c>
      <c r="D7647" s="12" t="s">
        <v>1791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1814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1814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1814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1814</v>
      </c>
      <c r="B7651" s="12">
        <v>210</v>
      </c>
      <c r="C7651" s="12">
        <v>120</v>
      </c>
      <c r="D7651" s="12" t="s">
        <v>1794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1814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1814</v>
      </c>
      <c r="B7653" s="12">
        <v>210</v>
      </c>
      <c r="C7653" s="12">
        <v>120</v>
      </c>
      <c r="D7653" s="12" t="s">
        <v>1791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1814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1814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1814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1815</v>
      </c>
    </row>
    <row r="7659" spans="1:14">
      <c r="A7659" s="11" t="s">
        <v>1816</v>
      </c>
      <c r="B7659" s="12">
        <v>100</v>
      </c>
      <c r="C7659" s="12">
        <v>100</v>
      </c>
      <c r="D7659" s="12" t="s">
        <v>1794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1816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1816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1816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1816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1816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1816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1816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1816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1816</v>
      </c>
      <c r="B7669" s="12">
        <v>32</v>
      </c>
      <c r="C7669" s="12">
        <v>88</v>
      </c>
      <c r="D7669" s="12" t="s">
        <v>1794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1816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1816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1816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1816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1816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1816</v>
      </c>
      <c r="B7675" s="12">
        <v>30</v>
      </c>
      <c r="C7675" s="12">
        <v>125</v>
      </c>
      <c r="D7675" s="12" t="s">
        <v>1794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1816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1816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1816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1816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1816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1816</v>
      </c>
      <c r="B7681" s="12">
        <v>40</v>
      </c>
      <c r="C7681" s="12">
        <v>160</v>
      </c>
      <c r="D7681" s="12" t="s">
        <v>1794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1816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1816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1816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1816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1816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1816</v>
      </c>
      <c r="B7687" s="12">
        <v>100</v>
      </c>
      <c r="C7687" s="12">
        <v>130</v>
      </c>
      <c r="D7687" s="12" t="s">
        <v>1794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1816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1816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1816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1816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1816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1816</v>
      </c>
      <c r="B7693" s="12">
        <v>110</v>
      </c>
      <c r="C7693" s="12">
        <v>90</v>
      </c>
      <c r="D7693" s="12" t="s">
        <v>1794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1816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1816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1816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1816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1816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1816</v>
      </c>
      <c r="B7699" s="12">
        <v>110</v>
      </c>
      <c r="C7699" s="12">
        <v>90</v>
      </c>
      <c r="D7699" s="12" t="s">
        <v>1794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1816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1816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1816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1816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1816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1816</v>
      </c>
      <c r="B7705" s="12">
        <v>120</v>
      </c>
      <c r="C7705" s="12">
        <v>40</v>
      </c>
      <c r="D7705" s="12" t="s">
        <v>1794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1816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1816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1816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1816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1816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1816</v>
      </c>
      <c r="B7711" s="12">
        <v>168</v>
      </c>
      <c r="C7711" s="12">
        <v>90</v>
      </c>
      <c r="D7711" s="12" t="s">
        <v>1794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1816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1816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1816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1816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1816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1816</v>
      </c>
      <c r="B7717" s="12">
        <v>165</v>
      </c>
      <c r="C7717" s="12">
        <v>130</v>
      </c>
      <c r="D7717" s="12" t="s">
        <v>1794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1816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1816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1816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1816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1816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1817</v>
      </c>
    </row>
    <row r="7725" spans="1:14">
      <c r="A7725" s="11" t="s">
        <v>1818</v>
      </c>
      <c r="B7725" s="12">
        <v>100</v>
      </c>
      <c r="C7725" s="12">
        <v>100</v>
      </c>
      <c r="D7725" s="12" t="s">
        <v>1794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1818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1818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1818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1818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1818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1818</v>
      </c>
      <c r="B7731" s="12">
        <v>100</v>
      </c>
      <c r="C7731" s="12">
        <v>100</v>
      </c>
      <c r="D7731" s="12" t="s">
        <v>1791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1818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1818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1818</v>
      </c>
      <c r="B7735" s="12">
        <v>30</v>
      </c>
      <c r="C7735" s="12">
        <v>160</v>
      </c>
      <c r="D7735" s="12" t="s">
        <v>1794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1818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1818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1818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1818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1818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1818</v>
      </c>
      <c r="B7741" s="12">
        <v>30</v>
      </c>
      <c r="C7741" s="12">
        <v>120</v>
      </c>
      <c r="D7741" s="12" t="s">
        <v>1794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1818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1818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1818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1818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1818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1818</v>
      </c>
      <c r="B7747" s="12">
        <v>110</v>
      </c>
      <c r="C7747" s="12">
        <v>140</v>
      </c>
      <c r="D7747" s="12" t="s">
        <v>1794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1818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1818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1818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1818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1818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1818</v>
      </c>
      <c r="B7753" s="12">
        <v>160</v>
      </c>
      <c r="C7753" s="12">
        <v>160</v>
      </c>
      <c r="D7753" s="12" t="s">
        <v>1794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1818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1818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1818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1818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1818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1818</v>
      </c>
      <c r="B7759" s="12">
        <v>170</v>
      </c>
      <c r="C7759" s="12">
        <v>140</v>
      </c>
      <c r="D7759" s="12" t="s">
        <v>1794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1818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1818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1818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1818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1818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1818</v>
      </c>
      <c r="B7765" s="12">
        <v>170</v>
      </c>
      <c r="C7765" s="12">
        <v>110</v>
      </c>
      <c r="D7765" s="12" t="s">
        <v>1794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1818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1818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1818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1818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1818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1818</v>
      </c>
      <c r="B7771" s="12">
        <v>160</v>
      </c>
      <c r="C7771" s="12">
        <v>60</v>
      </c>
      <c r="D7771" s="12" t="s">
        <v>1794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1818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1818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1818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1818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1818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1818</v>
      </c>
      <c r="B7777" s="12">
        <v>75</v>
      </c>
      <c r="C7777" s="12">
        <v>80</v>
      </c>
      <c r="D7777" s="12" t="s">
        <v>1794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1818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1818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1818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1818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1818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1818</v>
      </c>
      <c r="B7783" s="12">
        <v>30</v>
      </c>
      <c r="C7783" s="12">
        <v>45</v>
      </c>
      <c r="D7783" s="12" t="s">
        <v>1794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1818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1818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1818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1818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1818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1819</v>
      </c>
    </row>
    <row r="7791" spans="1:14">
      <c r="A7791" s="11" t="s">
        <v>1820</v>
      </c>
      <c r="B7791" s="12">
        <v>150</v>
      </c>
      <c r="C7791" s="12">
        <v>120</v>
      </c>
      <c r="D7791" s="12" t="s">
        <v>1794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1820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1820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1820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1820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1821</v>
      </c>
    </row>
    <row r="7796" spans="1:17">
      <c r="A7796" s="11" t="s">
        <v>1820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1820</v>
      </c>
      <c r="B7797" s="12">
        <v>150</v>
      </c>
      <c r="C7797" s="12">
        <v>120</v>
      </c>
      <c r="D7797" s="12" t="s">
        <v>1791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1820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1820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1820</v>
      </c>
      <c r="B7801" s="12">
        <v>70</v>
      </c>
      <c r="C7801" s="12">
        <v>220</v>
      </c>
      <c r="D7801" s="12" t="s">
        <v>1794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1820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1820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1820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1820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1820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1820</v>
      </c>
      <c r="B7807" s="12">
        <v>70</v>
      </c>
      <c r="C7807" s="12">
        <v>160</v>
      </c>
      <c r="D7807" s="12" t="s">
        <v>1794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1820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1820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1820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1820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1820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1820</v>
      </c>
      <c r="B7813" s="12">
        <v>70</v>
      </c>
      <c r="C7813" s="12">
        <v>80</v>
      </c>
      <c r="D7813" s="12" t="s">
        <v>1794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1820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1820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1820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1820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1820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1820</v>
      </c>
      <c r="B7819" s="12">
        <v>150</v>
      </c>
      <c r="C7819" s="12">
        <v>215</v>
      </c>
      <c r="D7819" s="12" t="s">
        <v>1794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1820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1820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1820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1820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1820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1820</v>
      </c>
      <c r="B7825" s="12">
        <v>150</v>
      </c>
      <c r="C7825" s="12">
        <v>115</v>
      </c>
      <c r="D7825" s="12" t="s">
        <v>1794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1820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1820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1820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1820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1820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1820</v>
      </c>
      <c r="B7831" s="12">
        <v>150</v>
      </c>
      <c r="C7831" s="12">
        <v>60</v>
      </c>
      <c r="D7831" s="12" t="s">
        <v>1794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1820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1820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1820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1820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1820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1820</v>
      </c>
      <c r="B7837" s="12">
        <v>220</v>
      </c>
      <c r="C7837" s="12">
        <v>80</v>
      </c>
      <c r="D7837" s="12" t="s">
        <v>1794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1820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1820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1820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1820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1820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1822</v>
      </c>
    </row>
    <row r="7845" spans="1:14">
      <c r="A7845" s="11" t="s">
        <v>1823</v>
      </c>
      <c r="B7845" s="12">
        <v>150</v>
      </c>
      <c r="C7845" s="12">
        <v>100</v>
      </c>
      <c r="D7845" s="12" t="s">
        <v>1794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1823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1823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1823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1823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1823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1823</v>
      </c>
      <c r="B7851" s="12">
        <v>150</v>
      </c>
      <c r="C7851" s="12">
        <v>100</v>
      </c>
      <c r="D7851" s="12" t="s">
        <v>1791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1823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1823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1823</v>
      </c>
      <c r="B7854" s="18">
        <v>150</v>
      </c>
      <c r="C7854" s="18">
        <v>100</v>
      </c>
      <c r="D7854" s="18" t="s">
        <v>1824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1823</v>
      </c>
      <c r="B7855" s="18">
        <v>150</v>
      </c>
      <c r="C7855" s="18">
        <v>100</v>
      </c>
      <c r="D7855" s="18" t="s">
        <v>1825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1823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1823</v>
      </c>
      <c r="B7858" s="12">
        <v>95</v>
      </c>
      <c r="C7858" s="12">
        <v>115</v>
      </c>
      <c r="D7858" s="12" t="s">
        <v>1794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1823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1823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1823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1823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1823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1823</v>
      </c>
      <c r="B7864" s="12">
        <v>80</v>
      </c>
      <c r="C7864" s="12">
        <v>160</v>
      </c>
      <c r="D7864" s="12" t="s">
        <v>1794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1823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1823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1823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1823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1823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1823</v>
      </c>
      <c r="B7870" s="12">
        <v>120</v>
      </c>
      <c r="C7870" s="12">
        <v>80</v>
      </c>
      <c r="D7870" s="12" t="s">
        <v>1794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1823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1823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1823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1823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1823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1823</v>
      </c>
      <c r="B7876" s="12">
        <v>140</v>
      </c>
      <c r="C7876" s="12">
        <v>50</v>
      </c>
      <c r="D7876" s="12" t="s">
        <v>1794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1823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1823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1823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1823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1823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1823</v>
      </c>
      <c r="B7882" s="12">
        <v>160</v>
      </c>
      <c r="C7882" s="12">
        <v>110</v>
      </c>
      <c r="D7882" s="12" t="s">
        <v>1794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1823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1823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1823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1823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1823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1823</v>
      </c>
      <c r="B7888" s="12">
        <v>196</v>
      </c>
      <c r="C7888" s="12">
        <v>133</v>
      </c>
      <c r="D7888" s="12" t="s">
        <v>1794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1823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1823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1823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1823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1826</v>
      </c>
      <c r="B7894" s="12">
        <v>230</v>
      </c>
      <c r="C7894" s="12">
        <v>110</v>
      </c>
      <c r="D7894" s="12" t="s">
        <v>1794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1823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1823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1823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1823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1823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1827</v>
      </c>
    </row>
    <row r="7902" spans="1:14">
      <c r="A7902" s="11" t="s">
        <v>1828</v>
      </c>
      <c r="B7902" s="12">
        <v>150</v>
      </c>
      <c r="C7902" s="12">
        <v>150</v>
      </c>
      <c r="D7902" s="12" t="s">
        <v>1789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1828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1828</v>
      </c>
      <c r="B7904" s="12">
        <v>150</v>
      </c>
      <c r="C7904" s="12">
        <v>150</v>
      </c>
      <c r="D7904" s="12" t="s">
        <v>1790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1828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1828</v>
      </c>
      <c r="B7906" s="12">
        <v>150</v>
      </c>
      <c r="C7906" s="12">
        <v>150</v>
      </c>
      <c r="D7906" s="12" t="s">
        <v>1788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1828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1828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1828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1828</v>
      </c>
      <c r="B7910" s="12">
        <v>150</v>
      </c>
      <c r="C7910" s="12">
        <v>150</v>
      </c>
      <c r="D7910" s="12" t="s">
        <v>1801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1828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1828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1828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1828</v>
      </c>
      <c r="B7914" s="18">
        <v>150</v>
      </c>
      <c r="C7914" s="18">
        <v>150</v>
      </c>
      <c r="D7914" s="18" t="s">
        <v>1824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1828</v>
      </c>
      <c r="B7915" s="18">
        <v>150</v>
      </c>
      <c r="C7915" s="18">
        <v>150</v>
      </c>
      <c r="D7915" s="18" t="s">
        <v>1825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1828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1829</v>
      </c>
      <c r="B7918" s="12">
        <v>215</v>
      </c>
      <c r="C7918" s="12">
        <v>74</v>
      </c>
      <c r="D7918" s="12" t="s">
        <v>1794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1829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1829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1828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1828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1828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1828</v>
      </c>
      <c r="B7924" s="18">
        <v>215</v>
      </c>
      <c r="C7924" s="18">
        <v>74</v>
      </c>
      <c r="D7924" s="18" t="s">
        <v>1830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1831</v>
      </c>
      <c r="B7925" s="18">
        <v>215</v>
      </c>
      <c r="C7925" s="18">
        <v>74</v>
      </c>
      <c r="D7925" s="18" t="s">
        <v>1832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1829</v>
      </c>
      <c r="B7926" s="12">
        <v>60</v>
      </c>
      <c r="C7926" s="12">
        <v>65</v>
      </c>
      <c r="D7926" s="12" t="s">
        <v>1794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1829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1829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1828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1828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1828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1828</v>
      </c>
      <c r="B7932" s="18">
        <v>60</v>
      </c>
      <c r="C7932" s="18">
        <v>65</v>
      </c>
      <c r="D7932" s="18" t="s">
        <v>1824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1829</v>
      </c>
      <c r="B7933" s="12">
        <v>60</v>
      </c>
      <c r="C7933" s="12">
        <v>240</v>
      </c>
      <c r="D7933" s="12" t="s">
        <v>1794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1829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1828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1828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1828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1828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1828</v>
      </c>
      <c r="B7939" s="18">
        <v>60</v>
      </c>
      <c r="C7939" s="18">
        <v>240</v>
      </c>
      <c r="D7939" s="18" t="s">
        <v>1825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1829</v>
      </c>
      <c r="B7940" s="12">
        <v>180</v>
      </c>
      <c r="C7940" s="12">
        <v>40</v>
      </c>
      <c r="D7940" s="12" t="s">
        <v>1794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1829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1829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1829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1829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1829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1828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1829</v>
      </c>
      <c r="B7947" s="12">
        <v>60</v>
      </c>
      <c r="C7947" s="12">
        <v>120</v>
      </c>
      <c r="D7947" s="12" t="s">
        <v>1794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1829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1829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1829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1829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1829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1829</v>
      </c>
      <c r="B7953" s="12">
        <v>75</v>
      </c>
      <c r="C7953" s="12">
        <v>210</v>
      </c>
      <c r="D7953" s="12" t="s">
        <v>1794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1829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1829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1829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1829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1829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1829</v>
      </c>
      <c r="B7959" s="12">
        <v>120</v>
      </c>
      <c r="C7959" s="12">
        <v>235</v>
      </c>
      <c r="D7959" s="12" t="s">
        <v>1794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1829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1829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1829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1829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1829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1829</v>
      </c>
      <c r="B7965" s="12">
        <v>90</v>
      </c>
      <c r="C7965" s="12">
        <v>170</v>
      </c>
      <c r="D7965" s="12" t="s">
        <v>1794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1829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1829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1829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1829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1829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1829</v>
      </c>
      <c r="B7971" s="12">
        <v>130</v>
      </c>
      <c r="C7971" s="12">
        <v>130</v>
      </c>
      <c r="D7971" s="12" t="s">
        <v>1794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1829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1829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1829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1829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1829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1829</v>
      </c>
      <c r="B7977" s="12">
        <v>120</v>
      </c>
      <c r="C7977" s="12">
        <v>170</v>
      </c>
      <c r="D7977" s="12" t="s">
        <v>1794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1829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1829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1829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1829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1829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1829</v>
      </c>
      <c r="B7983" s="12">
        <v>170</v>
      </c>
      <c r="C7983" s="12">
        <v>170</v>
      </c>
      <c r="D7983" s="12" t="s">
        <v>1794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1829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1829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1829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1829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1829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1829</v>
      </c>
      <c r="B7989" s="12">
        <v>180</v>
      </c>
      <c r="C7989" s="12">
        <v>100</v>
      </c>
      <c r="D7989" s="12" t="s">
        <v>1794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1829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1829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1829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1829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1829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1829</v>
      </c>
      <c r="B7995" s="12">
        <v>200</v>
      </c>
      <c r="C7995" s="12">
        <v>60</v>
      </c>
      <c r="D7995" s="12" t="s">
        <v>1794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1829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1829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1829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1829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1829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baseColWidth="10" defaultColWidth="8.83203125" defaultRowHeight="15"/>
  <cols>
    <col min="1" max="1" width="29" style="12" customWidth="1"/>
    <col min="2" max="2" width="8.83203125" style="24"/>
    <col min="3" max="4" width="8.83203125" style="12"/>
    <col min="5" max="5" width="15.1640625" style="12" bestFit="1" customWidth="1"/>
    <col min="6" max="16384" width="8.83203125" style="12"/>
  </cols>
  <sheetData>
    <row r="1" spans="1:13">
      <c r="A1" s="12" t="s">
        <v>1833</v>
      </c>
      <c r="B1" s="24" t="s">
        <v>1834</v>
      </c>
      <c r="C1" s="12" t="s">
        <v>1835</v>
      </c>
      <c r="D1" s="12" t="s">
        <v>1836</v>
      </c>
      <c r="E1" s="12" t="s">
        <v>1837</v>
      </c>
      <c r="F1" s="12" t="s">
        <v>1838</v>
      </c>
      <c r="G1" s="12" t="s">
        <v>1839</v>
      </c>
      <c r="H1" s="12" t="s">
        <v>1840</v>
      </c>
      <c r="I1" s="12" t="s">
        <v>1841</v>
      </c>
      <c r="J1" s="12" t="s">
        <v>1842</v>
      </c>
      <c r="K1" s="12" t="s">
        <v>1843</v>
      </c>
      <c r="L1" s="12" t="s">
        <v>1844</v>
      </c>
      <c r="M1" s="12" t="s">
        <v>1845</v>
      </c>
    </row>
    <row r="2" spans="1:13">
      <c r="A2" s="12" t="s">
        <v>1846</v>
      </c>
    </row>
    <row r="3" spans="1:13">
      <c r="A3" s="12" t="s">
        <v>1847</v>
      </c>
      <c r="B3" s="24" t="s">
        <v>1848</v>
      </c>
      <c r="C3" s="12">
        <v>9</v>
      </c>
      <c r="D3" s="12">
        <v>7</v>
      </c>
      <c r="E3" s="12" t="s">
        <v>1849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1847</v>
      </c>
      <c r="B4" s="24" t="s">
        <v>1265</v>
      </c>
      <c r="C4" s="12">
        <v>313</v>
      </c>
      <c r="D4" s="12">
        <v>271</v>
      </c>
      <c r="E4" s="12" t="s">
        <v>1850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1851</v>
      </c>
      <c r="B5" s="24" t="s">
        <v>1852</v>
      </c>
      <c r="C5" s="12">
        <v>19</v>
      </c>
      <c r="D5" s="12">
        <v>18</v>
      </c>
      <c r="E5" s="12" t="s">
        <v>1853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1854</v>
      </c>
      <c r="B6" s="24" t="s">
        <v>1265</v>
      </c>
      <c r="C6" s="12">
        <v>302</v>
      </c>
      <c r="D6" s="12">
        <v>219</v>
      </c>
      <c r="E6" s="12" t="s">
        <v>1855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1856</v>
      </c>
      <c r="B7" s="24" t="s">
        <v>1857</v>
      </c>
      <c r="C7" s="12">
        <v>19</v>
      </c>
      <c r="D7" s="12">
        <v>6</v>
      </c>
      <c r="E7" s="12" t="s">
        <v>1858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1859</v>
      </c>
      <c r="B8" s="24" t="s">
        <v>1860</v>
      </c>
      <c r="C8" s="12">
        <v>7</v>
      </c>
      <c r="D8" s="12">
        <v>7</v>
      </c>
      <c r="E8" s="12" t="s">
        <v>1861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1862</v>
      </c>
      <c r="B9" s="24" t="s">
        <v>1265</v>
      </c>
      <c r="C9" s="12">
        <v>324</v>
      </c>
      <c r="D9" s="12">
        <v>291</v>
      </c>
      <c r="E9" s="12" t="s">
        <v>1863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1864</v>
      </c>
      <c r="B10" s="24" t="s">
        <v>1865</v>
      </c>
      <c r="C10" s="12">
        <v>4</v>
      </c>
      <c r="D10" s="12">
        <v>8</v>
      </c>
      <c r="E10" s="12" t="s">
        <v>1866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1867</v>
      </c>
      <c r="B11" s="24" t="s">
        <v>1868</v>
      </c>
      <c r="C11" s="12">
        <v>5</v>
      </c>
      <c r="D11" s="12">
        <v>8</v>
      </c>
      <c r="E11" s="12" t="s">
        <v>1869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1870</v>
      </c>
      <c r="B12" s="24" t="s">
        <v>1265</v>
      </c>
      <c r="C12" s="12">
        <v>325</v>
      </c>
      <c r="D12" s="12">
        <v>250</v>
      </c>
      <c r="E12" s="12" t="s">
        <v>1871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1872</v>
      </c>
      <c r="B13" s="24" t="s">
        <v>1873</v>
      </c>
      <c r="C13" s="12">
        <v>8</v>
      </c>
      <c r="D13" s="12">
        <v>6</v>
      </c>
      <c r="E13" s="12" t="s">
        <v>1874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1875</v>
      </c>
      <c r="B14" s="24" t="s">
        <v>1265</v>
      </c>
      <c r="C14" s="12">
        <v>301</v>
      </c>
      <c r="D14" s="12">
        <v>257</v>
      </c>
      <c r="E14" s="12" t="s">
        <v>1876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1877</v>
      </c>
      <c r="B15" s="24" t="s">
        <v>1270</v>
      </c>
      <c r="C15" s="12">
        <v>378</v>
      </c>
      <c r="D15" s="12">
        <v>298</v>
      </c>
      <c r="E15" s="12" t="s">
        <v>1878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1879</v>
      </c>
      <c r="B16" s="24" t="s">
        <v>1880</v>
      </c>
      <c r="C16" s="12">
        <v>18</v>
      </c>
      <c r="D16" s="12">
        <v>6</v>
      </c>
      <c r="E16" s="12" t="s">
        <v>1881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1882</v>
      </c>
      <c r="B17" s="24" t="s">
        <v>1880</v>
      </c>
      <c r="C17" s="12">
        <v>12</v>
      </c>
      <c r="D17" s="12">
        <v>12</v>
      </c>
      <c r="E17" s="12" t="s">
        <v>1883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1884</v>
      </c>
      <c r="B18" s="24" t="s">
        <v>1880</v>
      </c>
      <c r="C18" s="12">
        <v>6</v>
      </c>
      <c r="D18" s="12">
        <v>18</v>
      </c>
      <c r="E18" s="12" t="s">
        <v>1885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1886</v>
      </c>
      <c r="B19" s="24" t="s">
        <v>1265</v>
      </c>
      <c r="C19" s="12">
        <v>326</v>
      </c>
      <c r="D19" s="12">
        <v>261</v>
      </c>
      <c r="E19" s="12" t="s">
        <v>1887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1888</v>
      </c>
      <c r="B20" s="24" t="s">
        <v>1265</v>
      </c>
      <c r="C20" s="12">
        <v>323</v>
      </c>
      <c r="D20" s="12">
        <v>261</v>
      </c>
      <c r="E20" s="12" t="s">
        <v>1889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1890</v>
      </c>
      <c r="B21" s="24" t="s">
        <v>1891</v>
      </c>
      <c r="C21" s="12">
        <v>10</v>
      </c>
      <c r="D21" s="12">
        <v>10</v>
      </c>
      <c r="E21" s="12" t="s">
        <v>1892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1893</v>
      </c>
    </row>
    <row r="24" spans="1:13">
      <c r="A24" s="12" t="s">
        <v>1894</v>
      </c>
      <c r="B24" s="24" t="s">
        <v>1895</v>
      </c>
      <c r="C24" s="12">
        <v>10</v>
      </c>
      <c r="D24" s="12">
        <v>11</v>
      </c>
      <c r="E24" s="12" t="s">
        <v>1896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1897</v>
      </c>
      <c r="B25" s="24" t="s">
        <v>1895</v>
      </c>
      <c r="C25" s="12">
        <v>14</v>
      </c>
      <c r="D25" s="12">
        <v>14</v>
      </c>
      <c r="E25" s="12" t="s">
        <v>1898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1899</v>
      </c>
      <c r="B26" s="24" t="s">
        <v>1265</v>
      </c>
      <c r="C26" s="12">
        <v>643</v>
      </c>
      <c r="D26" s="12">
        <v>611</v>
      </c>
      <c r="E26" s="12" t="s">
        <v>1900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1901</v>
      </c>
      <c r="B27" s="24" t="s">
        <v>1265</v>
      </c>
      <c r="C27" s="12">
        <v>649</v>
      </c>
      <c r="D27" s="12">
        <v>602</v>
      </c>
      <c r="E27" s="12" t="s">
        <v>1902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1903</v>
      </c>
      <c r="B28" s="24" t="s">
        <v>1265</v>
      </c>
      <c r="C28" s="12">
        <v>643</v>
      </c>
      <c r="D28" s="12">
        <v>601</v>
      </c>
      <c r="E28" s="12" t="s">
        <v>1904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1905</v>
      </c>
      <c r="B29" s="24" t="s">
        <v>1265</v>
      </c>
      <c r="C29" s="12">
        <v>649</v>
      </c>
      <c r="D29" s="12">
        <v>591</v>
      </c>
      <c r="E29" s="12" t="s">
        <v>1849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1906</v>
      </c>
      <c r="B30" s="24" t="s">
        <v>1265</v>
      </c>
      <c r="C30" s="12">
        <v>621</v>
      </c>
      <c r="D30" s="12">
        <v>642</v>
      </c>
      <c r="E30" s="12" t="s">
        <v>1907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1908</v>
      </c>
      <c r="B31" s="24" t="s">
        <v>1265</v>
      </c>
      <c r="C31" s="12">
        <v>633</v>
      </c>
      <c r="D31" s="12">
        <v>611</v>
      </c>
      <c r="E31" s="12" t="s">
        <v>1909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1910</v>
      </c>
    </row>
    <row r="34" spans="1:13">
      <c r="A34" s="12" t="s">
        <v>1911</v>
      </c>
      <c r="B34" s="24" t="s">
        <v>1265</v>
      </c>
      <c r="C34" s="12">
        <v>291</v>
      </c>
      <c r="D34" s="12">
        <v>610</v>
      </c>
      <c r="E34" s="12" t="s">
        <v>1912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1913</v>
      </c>
      <c r="B35" s="24" t="s">
        <v>1265</v>
      </c>
      <c r="C35" s="12">
        <v>297</v>
      </c>
      <c r="D35" s="12">
        <v>612</v>
      </c>
      <c r="E35" s="12" t="s">
        <v>1914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1915</v>
      </c>
      <c r="B36" s="24" t="s">
        <v>1265</v>
      </c>
      <c r="C36" s="12">
        <v>293</v>
      </c>
      <c r="D36" s="12">
        <v>603</v>
      </c>
      <c r="E36" s="12" t="s">
        <v>1849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1916</v>
      </c>
      <c r="B37" s="24" t="s">
        <v>1265</v>
      </c>
      <c r="C37" s="12">
        <v>305</v>
      </c>
      <c r="D37" s="12">
        <v>607</v>
      </c>
      <c r="E37" s="12" t="s">
        <v>1917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1918</v>
      </c>
      <c r="B38" s="24" t="s">
        <v>1919</v>
      </c>
      <c r="C38" s="12">
        <v>5</v>
      </c>
      <c r="D38" s="12">
        <v>18</v>
      </c>
      <c r="E38" s="12" t="s">
        <v>1871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1920</v>
      </c>
      <c r="B39" s="24" t="s">
        <v>1921</v>
      </c>
      <c r="C39" s="12">
        <v>8</v>
      </c>
      <c r="D39" s="12">
        <v>9</v>
      </c>
      <c r="E39" s="12" t="s">
        <v>1876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1922</v>
      </c>
      <c r="B40" s="24" t="s">
        <v>1923</v>
      </c>
      <c r="C40" s="12">
        <v>23</v>
      </c>
      <c r="D40" s="12">
        <v>23</v>
      </c>
      <c r="E40" s="12" t="s">
        <v>1881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1924</v>
      </c>
      <c r="B41" s="24" t="s">
        <v>1923</v>
      </c>
      <c r="C41" s="12">
        <v>16</v>
      </c>
      <c r="D41" s="12">
        <v>16</v>
      </c>
      <c r="E41" s="12" t="s">
        <v>1883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1925</v>
      </c>
      <c r="B42" s="24" t="s">
        <v>1923</v>
      </c>
      <c r="C42" s="12">
        <v>10</v>
      </c>
      <c r="D42" s="12">
        <v>10</v>
      </c>
      <c r="E42" s="12" t="s">
        <v>1885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1926</v>
      </c>
      <c r="B43" s="24" t="s">
        <v>1265</v>
      </c>
      <c r="C43" s="12">
        <v>287</v>
      </c>
      <c r="D43" s="12">
        <v>615</v>
      </c>
      <c r="E43" s="12" t="s">
        <v>1909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1927</v>
      </c>
    </row>
    <row r="46" spans="1:13">
      <c r="A46" s="12" t="s">
        <v>1928</v>
      </c>
      <c r="B46" s="24" t="s">
        <v>1929</v>
      </c>
      <c r="C46" s="12">
        <v>14</v>
      </c>
      <c r="D46" s="12">
        <v>9</v>
      </c>
      <c r="E46" s="12" t="s">
        <v>1930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1931</v>
      </c>
      <c r="B47" s="24" t="s">
        <v>1932</v>
      </c>
      <c r="C47" s="12">
        <v>7</v>
      </c>
      <c r="D47" s="12">
        <v>7</v>
      </c>
      <c r="E47" s="12" t="s">
        <v>1933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1934</v>
      </c>
      <c r="B48" s="24" t="s">
        <v>1935</v>
      </c>
      <c r="C48" s="12">
        <v>5</v>
      </c>
      <c r="D48" s="12">
        <v>11</v>
      </c>
      <c r="E48" s="12" t="s">
        <v>1936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1277</v>
      </c>
    </row>
    <row r="51" spans="1:13">
      <c r="A51" s="12" t="s">
        <v>1937</v>
      </c>
      <c r="B51" s="24" t="s">
        <v>1279</v>
      </c>
      <c r="C51" s="12">
        <v>54</v>
      </c>
      <c r="D51" s="12">
        <v>165</v>
      </c>
      <c r="E51" s="12" t="s">
        <v>1938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1939</v>
      </c>
      <c r="B52" s="24" t="s">
        <v>1279</v>
      </c>
      <c r="C52" s="12">
        <v>314</v>
      </c>
      <c r="D52" s="12">
        <v>72</v>
      </c>
      <c r="E52" s="12" t="s">
        <v>1940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1941</v>
      </c>
      <c r="B53" s="24" t="s">
        <v>1279</v>
      </c>
      <c r="C53" s="12">
        <v>309</v>
      </c>
      <c r="D53" s="12">
        <v>81</v>
      </c>
      <c r="E53" s="12" t="s">
        <v>1892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1942</v>
      </c>
      <c r="B54" s="24" t="s">
        <v>1279</v>
      </c>
      <c r="C54" s="12">
        <v>235</v>
      </c>
      <c r="D54" s="12">
        <v>305</v>
      </c>
      <c r="E54" s="12" t="s">
        <v>1943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1944</v>
      </c>
      <c r="B55" s="24" t="s">
        <v>1279</v>
      </c>
      <c r="C55" s="12">
        <v>96</v>
      </c>
      <c r="D55" s="12">
        <v>290</v>
      </c>
      <c r="E55" s="12" t="s">
        <v>1943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1945</v>
      </c>
      <c r="B56" s="24" t="s">
        <v>1279</v>
      </c>
      <c r="C56" s="12">
        <v>51</v>
      </c>
      <c r="D56" s="12">
        <v>33</v>
      </c>
      <c r="E56" s="12" t="s">
        <v>1943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1946</v>
      </c>
    </row>
    <row r="59" spans="1:13">
      <c r="A59" s="12" t="s">
        <v>1947</v>
      </c>
      <c r="B59" s="24" t="s">
        <v>1332</v>
      </c>
      <c r="C59" s="12">
        <v>174</v>
      </c>
      <c r="D59" s="12">
        <v>216</v>
      </c>
      <c r="E59" s="12" t="s">
        <v>1876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1948</v>
      </c>
      <c r="B60" s="24" t="s">
        <v>1949</v>
      </c>
      <c r="C60" s="12">
        <v>4</v>
      </c>
      <c r="D60" s="12">
        <v>6</v>
      </c>
      <c r="E60" s="12" t="s">
        <v>1950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1951</v>
      </c>
    </row>
    <row r="63" spans="1:13">
      <c r="A63" s="12" t="s">
        <v>1952</v>
      </c>
      <c r="B63" s="24" t="s">
        <v>1953</v>
      </c>
      <c r="C63" s="12">
        <v>4</v>
      </c>
      <c r="D63" s="12">
        <v>6</v>
      </c>
      <c r="E63" s="12" t="s">
        <v>1950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1286</v>
      </c>
    </row>
    <row r="66" spans="1:13">
      <c r="A66" s="12" t="s">
        <v>1954</v>
      </c>
      <c r="B66" s="24" t="s">
        <v>1955</v>
      </c>
      <c r="C66" s="12">
        <v>509</v>
      </c>
      <c r="D66" s="12">
        <v>483</v>
      </c>
      <c r="E66" s="12" t="s">
        <v>1956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1957</v>
      </c>
      <c r="B67" s="24" t="s">
        <v>1958</v>
      </c>
      <c r="C67" s="12">
        <v>7</v>
      </c>
      <c r="D67" s="12">
        <v>8</v>
      </c>
      <c r="E67" s="12" t="s">
        <v>1959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1960</v>
      </c>
      <c r="B68" s="24" t="s">
        <v>1287</v>
      </c>
      <c r="C68" s="12">
        <v>518</v>
      </c>
      <c r="D68" s="12">
        <v>492</v>
      </c>
      <c r="E68" s="12" t="s">
        <v>1940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1961</v>
      </c>
      <c r="B69" s="24" t="s">
        <v>1962</v>
      </c>
      <c r="C69" s="12">
        <v>4</v>
      </c>
      <c r="D69" s="12">
        <v>10</v>
      </c>
      <c r="E69" s="12" t="s">
        <v>1963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1964</v>
      </c>
      <c r="B70" s="24" t="s">
        <v>1287</v>
      </c>
      <c r="C70" s="12">
        <v>505</v>
      </c>
      <c r="D70" s="12">
        <v>497</v>
      </c>
      <c r="E70" s="12" t="s">
        <v>1965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1966</v>
      </c>
      <c r="B71" s="24" t="s">
        <v>1287</v>
      </c>
      <c r="C71" s="12">
        <v>505</v>
      </c>
      <c r="D71" s="12">
        <v>479</v>
      </c>
      <c r="E71" s="12" t="s">
        <v>1967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1968</v>
      </c>
      <c r="B72" s="24" t="s">
        <v>1287</v>
      </c>
      <c r="C72" s="12">
        <v>517</v>
      </c>
      <c r="D72" s="12">
        <v>477</v>
      </c>
      <c r="E72" s="12" t="s">
        <v>1969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1970</v>
      </c>
      <c r="B73" s="24" t="s">
        <v>1287</v>
      </c>
      <c r="C73" s="12">
        <v>510</v>
      </c>
      <c r="D73" s="12">
        <v>464</v>
      </c>
      <c r="E73" s="12" t="s">
        <v>1876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1971</v>
      </c>
      <c r="B74" s="24" t="s">
        <v>1287</v>
      </c>
      <c r="C74" s="12">
        <v>515</v>
      </c>
      <c r="D74" s="12">
        <v>464</v>
      </c>
      <c r="E74" s="12" t="s">
        <v>1972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1973</v>
      </c>
    </row>
    <row r="77" spans="1:13">
      <c r="A77" s="12" t="s">
        <v>1974</v>
      </c>
      <c r="B77" s="24" t="s">
        <v>1498</v>
      </c>
      <c r="C77" s="12">
        <v>31</v>
      </c>
      <c r="D77" s="12">
        <v>191</v>
      </c>
      <c r="E77" s="12" t="s">
        <v>1972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1975</v>
      </c>
      <c r="B78" s="24" t="s">
        <v>1498</v>
      </c>
      <c r="C78" s="12">
        <v>15</v>
      </c>
      <c r="D78" s="12">
        <v>195</v>
      </c>
      <c r="E78" s="12" t="s">
        <v>1976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1977</v>
      </c>
    </row>
    <row r="81" spans="1:13">
      <c r="A81" s="12" t="s">
        <v>1978</v>
      </c>
      <c r="B81" s="24" t="s">
        <v>1291</v>
      </c>
      <c r="C81" s="12">
        <v>325</v>
      </c>
      <c r="D81" s="12">
        <v>325</v>
      </c>
      <c r="E81" s="12" t="s">
        <v>1979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1980</v>
      </c>
      <c r="B82" s="24" t="s">
        <v>1981</v>
      </c>
      <c r="C82" s="12">
        <v>23</v>
      </c>
      <c r="D82" s="12">
        <v>20</v>
      </c>
      <c r="E82" s="12" t="s">
        <v>1982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1983</v>
      </c>
      <c r="B83" s="24" t="s">
        <v>1984</v>
      </c>
      <c r="C83" s="12">
        <v>11</v>
      </c>
      <c r="D83" s="12">
        <v>18</v>
      </c>
      <c r="E83" s="12" t="s">
        <v>1985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1986</v>
      </c>
      <c r="B84" s="24" t="s">
        <v>1984</v>
      </c>
      <c r="C84" s="12">
        <v>8</v>
      </c>
      <c r="D84" s="12">
        <v>5</v>
      </c>
      <c r="E84" s="12" t="s">
        <v>1987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1988</v>
      </c>
      <c r="B85" s="24" t="s">
        <v>1989</v>
      </c>
      <c r="C85" s="12">
        <v>5</v>
      </c>
      <c r="D85" s="12">
        <v>9</v>
      </c>
      <c r="E85" s="12" t="s">
        <v>1990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1991</v>
      </c>
      <c r="B86" s="24" t="s">
        <v>1989</v>
      </c>
      <c r="C86" s="12">
        <v>7</v>
      </c>
      <c r="D86" s="12">
        <v>10</v>
      </c>
      <c r="E86" s="12" t="s">
        <v>1992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1993</v>
      </c>
      <c r="B87" s="24" t="s">
        <v>1994</v>
      </c>
      <c r="C87" s="12">
        <v>5</v>
      </c>
      <c r="D87" s="12">
        <v>8</v>
      </c>
      <c r="E87" s="12" t="s">
        <v>1967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1995</v>
      </c>
      <c r="B88" s="24" t="s">
        <v>1996</v>
      </c>
      <c r="C88" s="12">
        <v>11</v>
      </c>
      <c r="D88" s="12">
        <v>15</v>
      </c>
      <c r="E88" s="12" t="s">
        <v>1881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1997</v>
      </c>
      <c r="B89" s="24" t="s">
        <v>1996</v>
      </c>
      <c r="C89" s="12">
        <v>17</v>
      </c>
      <c r="D89" s="12">
        <v>9</v>
      </c>
      <c r="E89" s="12" t="s">
        <v>1883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1998</v>
      </c>
      <c r="B90" s="24" t="s">
        <v>1996</v>
      </c>
      <c r="C90" s="12">
        <v>5</v>
      </c>
      <c r="D90" s="12">
        <v>21</v>
      </c>
      <c r="E90" s="12" t="s">
        <v>1885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1999</v>
      </c>
      <c r="B91" s="24" t="s">
        <v>1291</v>
      </c>
      <c r="C91" s="12">
        <v>355</v>
      </c>
      <c r="D91" s="12">
        <v>329</v>
      </c>
      <c r="E91" s="12" t="s">
        <v>1849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2000</v>
      </c>
      <c r="B92" s="24" t="s">
        <v>1291</v>
      </c>
      <c r="C92" s="12">
        <v>361</v>
      </c>
      <c r="D92" s="12">
        <v>335</v>
      </c>
      <c r="E92" s="12" t="s">
        <v>2001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2002</v>
      </c>
      <c r="B93" s="24" t="s">
        <v>2003</v>
      </c>
      <c r="C93" s="12">
        <v>11</v>
      </c>
      <c r="D93" s="12">
        <v>16</v>
      </c>
      <c r="E93" s="12" t="s">
        <v>1871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2004</v>
      </c>
      <c r="B94" s="24" t="s">
        <v>2005</v>
      </c>
      <c r="C94" s="12">
        <v>9</v>
      </c>
      <c r="D94" s="12">
        <v>12</v>
      </c>
      <c r="E94" s="12" t="s">
        <v>1876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2006</v>
      </c>
      <c r="B95" s="24" t="s">
        <v>1291</v>
      </c>
      <c r="C95" s="12">
        <v>305</v>
      </c>
      <c r="D95" s="12">
        <v>373</v>
      </c>
      <c r="E95" s="12" t="s">
        <v>2007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2008</v>
      </c>
      <c r="B96" s="24" t="s">
        <v>2009</v>
      </c>
      <c r="C96" s="12">
        <v>4</v>
      </c>
      <c r="D96" s="12">
        <v>11</v>
      </c>
      <c r="E96" s="12" t="s">
        <v>1892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2010</v>
      </c>
      <c r="B97" s="24" t="s">
        <v>1291</v>
      </c>
      <c r="C97" s="12">
        <v>346</v>
      </c>
      <c r="D97" s="12">
        <v>334</v>
      </c>
      <c r="E97" s="12" t="s">
        <v>2011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2012</v>
      </c>
      <c r="B98" s="24" t="s">
        <v>2013</v>
      </c>
      <c r="C98" s="12">
        <v>343</v>
      </c>
      <c r="D98" s="12">
        <v>319</v>
      </c>
      <c r="E98" s="12" t="s">
        <v>1855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2014</v>
      </c>
      <c r="B99" s="24" t="s">
        <v>2013</v>
      </c>
      <c r="C99" s="12">
        <v>322</v>
      </c>
      <c r="D99" s="12">
        <v>325</v>
      </c>
      <c r="E99" s="12" t="s">
        <v>2015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2016</v>
      </c>
      <c r="B100" s="24" t="s">
        <v>2013</v>
      </c>
      <c r="C100" s="12">
        <v>322</v>
      </c>
      <c r="D100" s="12">
        <v>328</v>
      </c>
      <c r="E100" s="12" t="s">
        <v>2017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2018</v>
      </c>
      <c r="B101" s="24" t="s">
        <v>2013</v>
      </c>
      <c r="C101" s="12">
        <v>322</v>
      </c>
      <c r="D101" s="12">
        <v>331</v>
      </c>
      <c r="E101" s="12" t="s">
        <v>2019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2020</v>
      </c>
      <c r="B102" s="24" t="s">
        <v>2013</v>
      </c>
      <c r="C102" s="12">
        <v>322</v>
      </c>
      <c r="D102" s="12">
        <v>334</v>
      </c>
      <c r="E102" s="12" t="s">
        <v>2021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2022</v>
      </c>
      <c r="B103" s="24" t="s">
        <v>2013</v>
      </c>
      <c r="C103" s="12">
        <v>322</v>
      </c>
      <c r="D103" s="12">
        <v>337</v>
      </c>
      <c r="E103" s="12" t="s">
        <v>2023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2024</v>
      </c>
      <c r="B104" s="24" t="s">
        <v>2013</v>
      </c>
      <c r="C104" s="12">
        <v>322</v>
      </c>
      <c r="D104" s="12">
        <v>337</v>
      </c>
      <c r="E104" s="12" t="s">
        <v>2025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2026</v>
      </c>
      <c r="B105" s="24" t="s">
        <v>2013</v>
      </c>
      <c r="C105" s="12">
        <v>322</v>
      </c>
      <c r="D105" s="12">
        <v>340</v>
      </c>
      <c r="E105" s="12" t="s">
        <v>2027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2028</v>
      </c>
      <c r="B106" s="24" t="s">
        <v>2013</v>
      </c>
      <c r="C106" s="12">
        <v>325</v>
      </c>
      <c r="D106" s="12">
        <v>340</v>
      </c>
      <c r="E106" s="12" t="s">
        <v>2029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2030</v>
      </c>
      <c r="B107" s="24" t="s">
        <v>2013</v>
      </c>
      <c r="C107" s="12">
        <v>328</v>
      </c>
      <c r="D107" s="12">
        <v>340</v>
      </c>
      <c r="E107" s="12" t="s">
        <v>2031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2032</v>
      </c>
      <c r="B108" s="24" t="s">
        <v>2013</v>
      </c>
      <c r="C108" s="12">
        <v>331</v>
      </c>
      <c r="D108" s="12">
        <v>340</v>
      </c>
      <c r="E108" s="12" t="s">
        <v>2033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2034</v>
      </c>
      <c r="B109" s="24" t="s">
        <v>2013</v>
      </c>
      <c r="C109" s="12">
        <v>322</v>
      </c>
      <c r="D109" s="12">
        <v>321</v>
      </c>
      <c r="E109" s="12" t="s">
        <v>2035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2036</v>
      </c>
      <c r="B110" s="24" t="s">
        <v>2013</v>
      </c>
      <c r="C110" s="12">
        <v>325</v>
      </c>
      <c r="D110" s="12">
        <v>321</v>
      </c>
      <c r="E110" s="12" t="s">
        <v>2037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2038</v>
      </c>
      <c r="B111" s="24" t="s">
        <v>2013</v>
      </c>
      <c r="C111" s="12">
        <v>328</v>
      </c>
      <c r="D111" s="12">
        <v>321</v>
      </c>
      <c r="E111" s="12" t="s">
        <v>2039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2040</v>
      </c>
      <c r="B112" s="24" t="s">
        <v>2013</v>
      </c>
      <c r="C112" s="12">
        <v>331</v>
      </c>
      <c r="D112" s="12">
        <v>321</v>
      </c>
      <c r="E112" s="12" t="s">
        <v>2041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2042</v>
      </c>
      <c r="B113" s="24" t="s">
        <v>2013</v>
      </c>
      <c r="C113" s="12">
        <v>334</v>
      </c>
      <c r="D113" s="12">
        <v>321</v>
      </c>
      <c r="E113" s="12" t="s">
        <v>2043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2044</v>
      </c>
      <c r="B114" s="24" t="s">
        <v>2013</v>
      </c>
      <c r="C114" s="12">
        <v>337</v>
      </c>
      <c r="D114" s="12">
        <v>321</v>
      </c>
      <c r="E114" s="12" t="s">
        <v>2045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2046</v>
      </c>
    </row>
    <row r="117" spans="1:13">
      <c r="A117" s="12" t="s">
        <v>2047</v>
      </c>
      <c r="B117" s="24" t="s">
        <v>1291</v>
      </c>
      <c r="C117" s="12">
        <v>659</v>
      </c>
      <c r="D117" s="12">
        <v>301</v>
      </c>
      <c r="E117" s="12" t="s">
        <v>1849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2048</v>
      </c>
      <c r="B118" s="24" t="s">
        <v>2049</v>
      </c>
      <c r="C118" s="12">
        <v>22</v>
      </c>
      <c r="D118" s="12">
        <v>37</v>
      </c>
      <c r="E118" s="12" t="s">
        <v>1914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2050</v>
      </c>
      <c r="B119" s="24" t="s">
        <v>2051</v>
      </c>
      <c r="C119" s="12">
        <v>26</v>
      </c>
      <c r="D119" s="12">
        <v>32</v>
      </c>
      <c r="E119" s="12" t="s">
        <v>2052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2053</v>
      </c>
      <c r="B120" s="24" t="s">
        <v>2049</v>
      </c>
      <c r="C120" s="12">
        <v>31</v>
      </c>
      <c r="D120" s="12">
        <v>28</v>
      </c>
      <c r="E120" s="12" t="s">
        <v>2054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2055</v>
      </c>
      <c r="B121" s="24" t="s">
        <v>2056</v>
      </c>
      <c r="C121" s="12">
        <v>21</v>
      </c>
      <c r="D121" s="12">
        <v>23</v>
      </c>
      <c r="E121" s="12" t="s">
        <v>2057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2058</v>
      </c>
      <c r="B122" s="24" t="s">
        <v>2056</v>
      </c>
      <c r="C122" s="12">
        <v>17</v>
      </c>
      <c r="D122" s="12">
        <v>28</v>
      </c>
      <c r="E122" s="12" t="s">
        <v>2059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2060</v>
      </c>
      <c r="B123" s="24" t="s">
        <v>2061</v>
      </c>
      <c r="C123" s="12">
        <v>22</v>
      </c>
      <c r="D123" s="12">
        <v>37</v>
      </c>
      <c r="E123" s="12" t="s">
        <v>2062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2063</v>
      </c>
      <c r="B124" s="24" t="s">
        <v>2061</v>
      </c>
      <c r="C124" s="12">
        <v>28</v>
      </c>
      <c r="D124" s="12">
        <v>32</v>
      </c>
      <c r="E124" s="12" t="s">
        <v>2001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2064</v>
      </c>
      <c r="B125" s="24" t="s">
        <v>2065</v>
      </c>
      <c r="C125" s="12">
        <v>23</v>
      </c>
      <c r="D125" s="12">
        <v>28</v>
      </c>
      <c r="E125" s="12" t="s">
        <v>2066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2067</v>
      </c>
      <c r="B126" s="24" t="s">
        <v>2065</v>
      </c>
      <c r="C126" s="12">
        <v>24</v>
      </c>
      <c r="D126" s="12">
        <v>25</v>
      </c>
      <c r="E126" s="12" t="s">
        <v>1892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2068</v>
      </c>
      <c r="B127" s="24" t="s">
        <v>2069</v>
      </c>
      <c r="C127" s="12">
        <v>30</v>
      </c>
      <c r="D127" s="12">
        <v>29</v>
      </c>
      <c r="E127" s="12" t="s">
        <v>2070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2071</v>
      </c>
      <c r="B128" s="24" t="s">
        <v>2072</v>
      </c>
      <c r="C128" s="12">
        <v>22</v>
      </c>
      <c r="D128" s="12">
        <v>40</v>
      </c>
      <c r="E128" s="12" t="s">
        <v>1883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2073</v>
      </c>
      <c r="B129" s="24" t="s">
        <v>2072</v>
      </c>
      <c r="C129" s="12">
        <v>29</v>
      </c>
      <c r="D129" s="12">
        <v>32</v>
      </c>
      <c r="E129" s="12" t="s">
        <v>1885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2074</v>
      </c>
      <c r="B130" s="24" t="s">
        <v>2072</v>
      </c>
      <c r="C130" s="12">
        <v>29</v>
      </c>
      <c r="D130" s="12">
        <v>38</v>
      </c>
      <c r="E130" s="12" t="s">
        <v>1881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2075</v>
      </c>
      <c r="B131" s="24" t="s">
        <v>1291</v>
      </c>
      <c r="C131" s="12">
        <v>669</v>
      </c>
      <c r="D131" s="12">
        <v>338</v>
      </c>
      <c r="E131" s="12" t="s">
        <v>1943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2076</v>
      </c>
      <c r="B132" s="24" t="s">
        <v>2077</v>
      </c>
      <c r="C132" s="12">
        <v>103</v>
      </c>
      <c r="D132" s="12">
        <v>156</v>
      </c>
      <c r="E132" s="12" t="s">
        <v>2078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2079</v>
      </c>
    </row>
    <row r="135" spans="1:13">
      <c r="A135" s="12" t="s">
        <v>2080</v>
      </c>
      <c r="B135" s="24" t="s">
        <v>2081</v>
      </c>
      <c r="C135" s="12">
        <v>30</v>
      </c>
      <c r="D135" s="12">
        <v>22</v>
      </c>
      <c r="E135" s="12" t="s">
        <v>2082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2083</v>
      </c>
    </row>
    <row r="138" spans="1:13">
      <c r="A138" s="12" t="s">
        <v>2084</v>
      </c>
      <c r="B138" s="24" t="s">
        <v>2085</v>
      </c>
      <c r="C138" s="12">
        <v>62</v>
      </c>
      <c r="D138" s="12">
        <v>36</v>
      </c>
      <c r="E138" s="12" t="s">
        <v>2086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2087</v>
      </c>
      <c r="B139" s="24" t="s">
        <v>1555</v>
      </c>
      <c r="C139" s="12">
        <v>83</v>
      </c>
      <c r="D139" s="12">
        <v>11</v>
      </c>
      <c r="E139" s="12" t="s">
        <v>2088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1598</v>
      </c>
    </row>
    <row r="142" spans="1:13">
      <c r="A142" s="12" t="s">
        <v>2089</v>
      </c>
      <c r="B142" s="24" t="s">
        <v>2090</v>
      </c>
      <c r="C142" s="12">
        <v>23</v>
      </c>
      <c r="D142" s="12">
        <v>27</v>
      </c>
      <c r="E142" s="12" t="s">
        <v>2091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2092</v>
      </c>
      <c r="B143" s="24" t="s">
        <v>2093</v>
      </c>
      <c r="C143" s="12">
        <v>23</v>
      </c>
      <c r="D143" s="12">
        <v>27</v>
      </c>
      <c r="E143" s="12" t="s">
        <v>2094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2095</v>
      </c>
      <c r="B144" s="24" t="s">
        <v>2096</v>
      </c>
      <c r="C144" s="12">
        <v>23</v>
      </c>
      <c r="D144" s="12">
        <v>27</v>
      </c>
      <c r="E144" s="12" t="s">
        <v>2097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2098</v>
      </c>
      <c r="B145" s="24" t="s">
        <v>2099</v>
      </c>
      <c r="C145" s="12">
        <v>23</v>
      </c>
      <c r="D145" s="12">
        <v>27</v>
      </c>
      <c r="E145" s="12" t="s">
        <v>2100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1651</v>
      </c>
    </row>
    <row r="148" spans="1:13">
      <c r="A148" s="12" t="s">
        <v>2101</v>
      </c>
      <c r="B148" s="24" t="s">
        <v>1652</v>
      </c>
      <c r="C148" s="12">
        <v>21</v>
      </c>
      <c r="D148" s="12">
        <v>83</v>
      </c>
      <c r="E148" s="12" t="s">
        <v>1972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2102</v>
      </c>
      <c r="B149" s="24" t="s">
        <v>1652</v>
      </c>
      <c r="C149" s="12">
        <v>53</v>
      </c>
      <c r="D149" s="12">
        <v>115</v>
      </c>
      <c r="E149" s="12" t="s">
        <v>2103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1282</v>
      </c>
    </row>
    <row r="152" spans="1:13">
      <c r="A152" s="12" t="s">
        <v>2104</v>
      </c>
      <c r="B152" s="24" t="s">
        <v>1283</v>
      </c>
      <c r="C152" s="12">
        <v>181</v>
      </c>
      <c r="D152" s="12">
        <v>322</v>
      </c>
      <c r="E152" s="12" t="s">
        <v>2105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2106</v>
      </c>
      <c r="B153" s="24" t="s">
        <v>2107</v>
      </c>
      <c r="C153" s="12">
        <v>14</v>
      </c>
      <c r="D153" s="12">
        <v>12</v>
      </c>
      <c r="E153" s="12" t="s">
        <v>2091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2108</v>
      </c>
      <c r="B154" s="24" t="s">
        <v>2109</v>
      </c>
      <c r="C154" s="12">
        <v>11</v>
      </c>
      <c r="D154" s="12">
        <v>14</v>
      </c>
      <c r="E154" s="12" t="s">
        <v>2110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2111</v>
      </c>
      <c r="B155" s="24" t="s">
        <v>2112</v>
      </c>
      <c r="C155" s="12">
        <v>9</v>
      </c>
      <c r="D155" s="12">
        <v>11</v>
      </c>
      <c r="E155" s="12" t="s">
        <v>2100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2113</v>
      </c>
      <c r="B156" s="24" t="s">
        <v>2114</v>
      </c>
      <c r="C156" s="12">
        <v>13</v>
      </c>
      <c r="D156" s="12">
        <v>16</v>
      </c>
      <c r="E156" s="12" t="s">
        <v>2094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2115</v>
      </c>
      <c r="B157" s="24" t="s">
        <v>2116</v>
      </c>
      <c r="C157" s="12">
        <v>9</v>
      </c>
      <c r="D157" s="12">
        <v>10</v>
      </c>
      <c r="E157" s="12" t="s">
        <v>2001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2117</v>
      </c>
      <c r="B158" s="24" t="s">
        <v>2116</v>
      </c>
      <c r="C158" s="12">
        <v>12</v>
      </c>
      <c r="D158" s="12">
        <v>7</v>
      </c>
      <c r="E158" s="12" t="s">
        <v>2118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2119</v>
      </c>
      <c r="B159" s="24" t="s">
        <v>2120</v>
      </c>
      <c r="C159" s="12">
        <v>9</v>
      </c>
      <c r="D159" s="12">
        <v>11</v>
      </c>
      <c r="E159" s="12" t="s">
        <v>1871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2121</v>
      </c>
      <c r="B160" s="24" t="s">
        <v>1283</v>
      </c>
      <c r="C160" s="12">
        <v>184</v>
      </c>
      <c r="D160" s="12">
        <v>296</v>
      </c>
      <c r="E160" s="12" t="s">
        <v>1876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2122</v>
      </c>
      <c r="B161" s="24" t="s">
        <v>1283</v>
      </c>
      <c r="C161" s="12">
        <v>186</v>
      </c>
      <c r="D161" s="12">
        <v>298</v>
      </c>
      <c r="E161" s="12" t="s">
        <v>1855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2123</v>
      </c>
      <c r="B162" s="24" t="s">
        <v>1258</v>
      </c>
      <c r="C162" s="12">
        <v>14</v>
      </c>
      <c r="D162" s="12">
        <v>13</v>
      </c>
      <c r="E162" s="12" t="s">
        <v>2124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1307</v>
      </c>
    </row>
    <row r="165" spans="1:13">
      <c r="A165" s="12" t="s">
        <v>2125</v>
      </c>
      <c r="B165" s="24" t="s">
        <v>1308</v>
      </c>
      <c r="C165" s="12">
        <v>240</v>
      </c>
      <c r="D165" s="12">
        <v>195</v>
      </c>
      <c r="E165" s="12" t="s">
        <v>2126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2127</v>
      </c>
      <c r="B166" s="24" t="s">
        <v>2128</v>
      </c>
      <c r="C166" s="12">
        <v>17</v>
      </c>
      <c r="D166" s="12">
        <v>22</v>
      </c>
      <c r="E166" s="12" t="s">
        <v>2129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2130</v>
      </c>
      <c r="B167" s="24" t="s">
        <v>1308</v>
      </c>
      <c r="C167" s="12">
        <v>251</v>
      </c>
      <c r="D167" s="12">
        <v>223</v>
      </c>
      <c r="E167" s="12" t="s">
        <v>2131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2132</v>
      </c>
      <c r="B168" s="24" t="s">
        <v>1308</v>
      </c>
      <c r="C168" s="12">
        <v>243</v>
      </c>
      <c r="D168" s="12">
        <v>187</v>
      </c>
      <c r="E168" s="12" t="s">
        <v>2133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2134</v>
      </c>
      <c r="B169" s="24" t="s">
        <v>1308</v>
      </c>
      <c r="C169" s="12">
        <v>227</v>
      </c>
      <c r="D169" s="12">
        <v>223</v>
      </c>
      <c r="E169" s="12" t="s">
        <v>2135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2136</v>
      </c>
      <c r="B170" s="24" t="s">
        <v>2137</v>
      </c>
      <c r="C170" s="12">
        <v>11</v>
      </c>
      <c r="D170" s="12">
        <v>9</v>
      </c>
      <c r="E170" s="12" t="s">
        <v>2138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2139</v>
      </c>
      <c r="B171" s="24" t="s">
        <v>2140</v>
      </c>
      <c r="C171" s="12">
        <v>9</v>
      </c>
      <c r="D171" s="12">
        <v>10</v>
      </c>
      <c r="E171" s="12" t="s">
        <v>2141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2142</v>
      </c>
      <c r="B172" s="24" t="s">
        <v>2143</v>
      </c>
      <c r="C172" s="12">
        <v>12</v>
      </c>
      <c r="D172" s="12">
        <v>10</v>
      </c>
      <c r="E172" s="12" t="s">
        <v>2144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2145</v>
      </c>
      <c r="B173" s="24" t="s">
        <v>2146</v>
      </c>
      <c r="C173" s="12">
        <v>8</v>
      </c>
      <c r="D173" s="12">
        <v>14</v>
      </c>
      <c r="E173" s="12" t="s">
        <v>2147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2148</v>
      </c>
      <c r="B174" s="24" t="s">
        <v>2149</v>
      </c>
      <c r="C174" s="12">
        <v>15</v>
      </c>
      <c r="D174" s="12">
        <v>9</v>
      </c>
      <c r="E174" s="12" t="s">
        <v>2150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2151</v>
      </c>
      <c r="B175" s="24" t="s">
        <v>2149</v>
      </c>
      <c r="C175" s="12">
        <v>13</v>
      </c>
      <c r="D175" s="12">
        <v>10</v>
      </c>
      <c r="E175" s="12" t="s">
        <v>2152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2153</v>
      </c>
      <c r="B176" s="24" t="s">
        <v>2154</v>
      </c>
      <c r="C176" s="12">
        <v>13</v>
      </c>
      <c r="D176" s="12">
        <v>10</v>
      </c>
      <c r="E176" s="12" t="s">
        <v>2155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2156</v>
      </c>
      <c r="B177" s="24" t="s">
        <v>2157</v>
      </c>
      <c r="C177" s="12">
        <v>31</v>
      </c>
      <c r="D177" s="12">
        <v>24</v>
      </c>
      <c r="E177" s="12" t="s">
        <v>2158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2159</v>
      </c>
      <c r="B178" s="24" t="s">
        <v>2160</v>
      </c>
      <c r="C178" s="12">
        <v>29</v>
      </c>
      <c r="D178" s="12">
        <v>32</v>
      </c>
      <c r="E178" s="12" t="s">
        <v>2161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2162</v>
      </c>
    </row>
    <row r="181" spans="1:13">
      <c r="A181" s="12" t="s">
        <v>2163</v>
      </c>
      <c r="B181" s="24" t="s">
        <v>1310</v>
      </c>
      <c r="C181" s="12">
        <v>141</v>
      </c>
      <c r="D181" s="12">
        <v>335</v>
      </c>
      <c r="E181" s="12" t="s">
        <v>2164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2165</v>
      </c>
      <c r="B182" s="24" t="s">
        <v>1310</v>
      </c>
      <c r="C182" s="12">
        <v>143</v>
      </c>
      <c r="D182" s="12">
        <v>354</v>
      </c>
      <c r="E182" s="12" t="s">
        <v>2110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2166</v>
      </c>
      <c r="B183" s="24" t="s">
        <v>1310</v>
      </c>
      <c r="C183" s="12">
        <v>155</v>
      </c>
      <c r="D183" s="12">
        <v>297</v>
      </c>
      <c r="E183" s="12" t="s">
        <v>1871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2167</v>
      </c>
      <c r="B184" s="24" t="s">
        <v>1310</v>
      </c>
      <c r="C184" s="12">
        <v>129</v>
      </c>
      <c r="D184" s="12">
        <v>306</v>
      </c>
      <c r="E184" s="12" t="s">
        <v>2091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2168</v>
      </c>
      <c r="B185" s="24" t="s">
        <v>1310</v>
      </c>
      <c r="C185" s="12">
        <v>155</v>
      </c>
      <c r="D185" s="12">
        <v>339</v>
      </c>
      <c r="E185" s="12" t="s">
        <v>2100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2169</v>
      </c>
      <c r="B186" s="24" t="s">
        <v>1310</v>
      </c>
      <c r="C186" s="12">
        <v>137</v>
      </c>
      <c r="D186" s="12">
        <v>312</v>
      </c>
      <c r="E186" s="12" t="s">
        <v>1855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2170</v>
      </c>
      <c r="B187" s="24" t="s">
        <v>1310</v>
      </c>
      <c r="C187" s="12">
        <v>147</v>
      </c>
      <c r="D187" s="12">
        <v>328</v>
      </c>
      <c r="E187" s="12" t="s">
        <v>2171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2172</v>
      </c>
      <c r="B188" s="24" t="s">
        <v>1310</v>
      </c>
      <c r="C188" s="12">
        <v>126</v>
      </c>
      <c r="D188" s="12">
        <v>332</v>
      </c>
      <c r="E188" s="12" t="s">
        <v>1876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2173</v>
      </c>
      <c r="B189" s="24" t="s">
        <v>1310</v>
      </c>
      <c r="C189" s="12">
        <v>161</v>
      </c>
      <c r="D189" s="12">
        <v>314</v>
      </c>
      <c r="E189" s="12" t="s">
        <v>2001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2174</v>
      </c>
      <c r="B190" s="24" t="s">
        <v>1310</v>
      </c>
      <c r="C190" s="12">
        <v>118</v>
      </c>
      <c r="D190" s="12">
        <v>366</v>
      </c>
      <c r="E190" s="12" t="s">
        <v>2175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1311</v>
      </c>
    </row>
    <row r="193" spans="1:13">
      <c r="A193" s="12" t="s">
        <v>2176</v>
      </c>
      <c r="B193" s="24">
        <v>6</v>
      </c>
      <c r="C193" s="12">
        <v>138</v>
      </c>
      <c r="D193" s="12">
        <v>154</v>
      </c>
      <c r="E193" s="12" t="s">
        <v>2177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2178</v>
      </c>
      <c r="B194" s="24">
        <v>6</v>
      </c>
      <c r="C194" s="12">
        <v>129</v>
      </c>
      <c r="D194" s="12">
        <v>143</v>
      </c>
      <c r="E194" s="12" t="s">
        <v>2179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2180</v>
      </c>
      <c r="B195" s="24">
        <v>6</v>
      </c>
      <c r="C195" s="12">
        <v>106</v>
      </c>
      <c r="D195" s="12">
        <v>136</v>
      </c>
      <c r="E195" s="12" t="s">
        <v>2181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2182</v>
      </c>
      <c r="B196" s="24">
        <v>6</v>
      </c>
      <c r="C196" s="12">
        <v>113</v>
      </c>
      <c r="D196" s="12">
        <v>126</v>
      </c>
      <c r="E196" s="12" t="s">
        <v>2183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2184</v>
      </c>
      <c r="B197" s="24">
        <v>6</v>
      </c>
      <c r="C197" s="12">
        <v>94</v>
      </c>
      <c r="D197" s="12">
        <v>156</v>
      </c>
      <c r="E197" s="12" t="s">
        <v>2066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2185</v>
      </c>
      <c r="B198" s="24">
        <v>6</v>
      </c>
      <c r="C198" s="12">
        <v>108</v>
      </c>
      <c r="D198" s="12">
        <v>162</v>
      </c>
      <c r="E198" s="12" t="s">
        <v>2186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2187</v>
      </c>
      <c r="B199" s="24">
        <v>6</v>
      </c>
      <c r="C199" s="12">
        <v>125</v>
      </c>
      <c r="D199" s="12">
        <v>157</v>
      </c>
      <c r="E199" s="12" t="s">
        <v>2188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2189</v>
      </c>
      <c r="B200" s="24" t="s">
        <v>2190</v>
      </c>
      <c r="C200" s="12">
        <v>8</v>
      </c>
      <c r="D200" s="12">
        <v>9</v>
      </c>
      <c r="E200" s="12" t="s">
        <v>2191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2192</v>
      </c>
      <c r="B201" s="24">
        <v>63</v>
      </c>
      <c r="C201" s="12">
        <v>254</v>
      </c>
      <c r="D201" s="12">
        <v>40</v>
      </c>
      <c r="E201" s="12" t="s">
        <v>2193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2184</v>
      </c>
      <c r="B202" s="24">
        <v>63</v>
      </c>
      <c r="C202" s="12">
        <v>256</v>
      </c>
      <c r="D202" s="12">
        <v>42</v>
      </c>
      <c r="E202" s="12" t="s">
        <v>2066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2194</v>
      </c>
      <c r="B203" s="24">
        <v>66</v>
      </c>
      <c r="C203" s="12">
        <v>125</v>
      </c>
      <c r="D203" s="12">
        <v>125</v>
      </c>
      <c r="E203" s="12" t="s">
        <v>2195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baseColWidth="10" defaultColWidth="8.83203125" defaultRowHeight="15"/>
  <cols>
    <col min="1" max="1" width="20.6640625" style="34" customWidth="1"/>
    <col min="2" max="2" width="20.6640625" style="12" customWidth="1"/>
    <col min="3" max="3" width="33.83203125" style="12" bestFit="1" customWidth="1"/>
    <col min="4" max="4" width="20.6640625" style="12" customWidth="1"/>
    <col min="5" max="5" width="20.6640625" style="27" customWidth="1"/>
    <col min="6" max="14" width="20.6640625" style="12" customWidth="1"/>
    <col min="15" max="16384" width="8.83203125" style="12"/>
  </cols>
  <sheetData>
    <row r="1" spans="1:14" ht="16" customHeight="1">
      <c r="A1" s="32" t="s">
        <v>2196</v>
      </c>
      <c r="B1" s="29" t="s">
        <v>2197</v>
      </c>
      <c r="C1" s="29" t="s">
        <v>2198</v>
      </c>
      <c r="D1" s="29" t="s">
        <v>2199</v>
      </c>
      <c r="E1" s="78" t="s">
        <v>2200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6" customHeight="1">
      <c r="A2" s="33" t="s">
        <v>2201</v>
      </c>
      <c r="B2" s="29" t="s">
        <v>2202</v>
      </c>
      <c r="C2" s="29" t="s">
        <v>2203</v>
      </c>
      <c r="D2" s="29" t="s">
        <v>2204</v>
      </c>
      <c r="E2" s="76" t="s">
        <v>2205</v>
      </c>
      <c r="F2" s="76"/>
      <c r="G2" s="76"/>
      <c r="H2" s="76"/>
      <c r="I2" s="76"/>
      <c r="J2" s="76"/>
      <c r="K2" s="76"/>
      <c r="L2" s="76"/>
      <c r="M2" s="76"/>
      <c r="N2" s="76"/>
    </row>
    <row r="3" spans="1:14" ht="16" customHeight="1">
      <c r="A3" s="33" t="s">
        <v>2206</v>
      </c>
      <c r="B3" s="29" t="s">
        <v>2207</v>
      </c>
      <c r="C3" s="29" t="s">
        <v>2208</v>
      </c>
      <c r="D3" s="29" t="s">
        <v>2204</v>
      </c>
      <c r="E3" s="76" t="s">
        <v>2205</v>
      </c>
      <c r="F3" s="76"/>
      <c r="G3" s="76"/>
      <c r="H3" s="76"/>
      <c r="I3" s="76"/>
      <c r="J3" s="76"/>
      <c r="K3" s="76"/>
      <c r="L3" s="76"/>
      <c r="M3" s="76"/>
      <c r="N3" s="76"/>
    </row>
    <row r="4" spans="1:14" ht="16" customHeight="1">
      <c r="A4" s="33" t="s">
        <v>2209</v>
      </c>
      <c r="B4" s="29" t="s">
        <v>2207</v>
      </c>
      <c r="C4" s="29" t="s">
        <v>2203</v>
      </c>
      <c r="D4" s="29" t="s">
        <v>2204</v>
      </c>
      <c r="E4" s="76" t="s">
        <v>2210</v>
      </c>
      <c r="F4" s="76"/>
      <c r="G4" s="76"/>
      <c r="H4" s="76"/>
      <c r="I4" s="76"/>
      <c r="J4" s="76"/>
      <c r="K4" s="76"/>
      <c r="L4" s="76"/>
      <c r="M4" s="76"/>
      <c r="N4" s="76"/>
    </row>
    <row r="5" spans="1:14" ht="16" customHeight="1">
      <c r="A5" s="33" t="s">
        <v>2211</v>
      </c>
      <c r="B5" s="29" t="s">
        <v>2212</v>
      </c>
      <c r="C5" s="29" t="s">
        <v>2203</v>
      </c>
      <c r="D5" s="29" t="s">
        <v>2213</v>
      </c>
      <c r="E5" s="76" t="s">
        <v>2214</v>
      </c>
      <c r="F5" s="76"/>
      <c r="G5" s="76"/>
      <c r="H5" s="76"/>
      <c r="I5" s="76"/>
      <c r="J5" s="76"/>
      <c r="K5" s="76"/>
      <c r="L5" s="76"/>
      <c r="M5" s="76"/>
      <c r="N5" s="76"/>
    </row>
    <row r="6" spans="1:14" ht="16" customHeight="1">
      <c r="A6" s="33" t="s">
        <v>2215</v>
      </c>
      <c r="B6" s="29" t="s">
        <v>2207</v>
      </c>
      <c r="C6" s="29" t="s">
        <v>2208</v>
      </c>
      <c r="D6" s="29" t="s">
        <v>2213</v>
      </c>
      <c r="E6" s="76" t="s">
        <v>2216</v>
      </c>
      <c r="F6" s="76"/>
      <c r="G6" s="76"/>
      <c r="H6" s="76"/>
      <c r="I6" s="76"/>
      <c r="J6" s="76"/>
      <c r="K6" s="76"/>
      <c r="L6" s="76"/>
      <c r="M6" s="76"/>
      <c r="N6" s="76"/>
    </row>
    <row r="7" spans="1:14" ht="16" customHeight="1">
      <c r="A7" s="33" t="s">
        <v>2217</v>
      </c>
      <c r="B7" s="29" t="s">
        <v>2207</v>
      </c>
      <c r="C7" s="29" t="s">
        <v>2203</v>
      </c>
      <c r="D7" s="29" t="s">
        <v>2213</v>
      </c>
      <c r="E7" s="76" t="s">
        <v>2218</v>
      </c>
      <c r="F7" s="76"/>
      <c r="G7" s="76"/>
      <c r="H7" s="76"/>
      <c r="I7" s="76"/>
      <c r="J7" s="76"/>
      <c r="K7" s="76"/>
      <c r="L7" s="76"/>
      <c r="M7" s="76"/>
      <c r="N7" s="76"/>
    </row>
    <row r="8" spans="1:14" ht="16" customHeight="1">
      <c r="A8" s="33" t="s">
        <v>2219</v>
      </c>
      <c r="B8" s="29" t="s">
        <v>2212</v>
      </c>
      <c r="C8" s="29" t="s">
        <v>2203</v>
      </c>
      <c r="D8" s="29" t="s">
        <v>2213</v>
      </c>
      <c r="E8" s="76" t="s">
        <v>2220</v>
      </c>
      <c r="F8" s="76"/>
      <c r="G8" s="76"/>
      <c r="H8" s="76"/>
      <c r="I8" s="76"/>
      <c r="J8" s="76"/>
      <c r="K8" s="76"/>
      <c r="L8" s="76"/>
      <c r="M8" s="76"/>
      <c r="N8" s="76"/>
    </row>
    <row r="9" spans="1:14" ht="16" customHeight="1">
      <c r="A9" s="33" t="s">
        <v>2221</v>
      </c>
      <c r="B9" s="29" t="s">
        <v>2212</v>
      </c>
      <c r="C9" s="29" t="s">
        <v>2203</v>
      </c>
      <c r="D9" s="29" t="s">
        <v>2213</v>
      </c>
      <c r="E9" s="76" t="s">
        <v>2222</v>
      </c>
      <c r="F9" s="76"/>
      <c r="G9" s="76"/>
      <c r="H9" s="76"/>
      <c r="I9" s="76"/>
      <c r="J9" s="76"/>
      <c r="K9" s="76"/>
      <c r="L9" s="76"/>
      <c r="M9" s="76"/>
      <c r="N9" s="76"/>
    </row>
    <row r="10" spans="1:14" ht="16" customHeight="1">
      <c r="A10" s="33" t="s">
        <v>2223</v>
      </c>
      <c r="B10" s="29" t="s">
        <v>2212</v>
      </c>
      <c r="C10" s="29" t="s">
        <v>2203</v>
      </c>
      <c r="D10" s="29" t="s">
        <v>2213</v>
      </c>
      <c r="E10" s="76" t="s">
        <v>2224</v>
      </c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6" customHeight="1">
      <c r="A11" s="33" t="s">
        <v>2225</v>
      </c>
      <c r="B11" s="29" t="s">
        <v>2212</v>
      </c>
      <c r="C11" s="29" t="s">
        <v>2208</v>
      </c>
      <c r="D11" s="29" t="s">
        <v>2213</v>
      </c>
      <c r="E11" s="76" t="s">
        <v>2226</v>
      </c>
      <c r="F11" s="76"/>
      <c r="G11" s="76"/>
      <c r="H11" s="76"/>
      <c r="I11" s="76"/>
      <c r="J11" s="76"/>
      <c r="K11" s="76"/>
      <c r="L11" s="76"/>
      <c r="M11" s="76"/>
      <c r="N11" s="76"/>
    </row>
    <row r="12" spans="1:14" ht="16" customHeight="1">
      <c r="A12" s="33" t="s">
        <v>2227</v>
      </c>
      <c r="B12" s="29" t="s">
        <v>2228</v>
      </c>
      <c r="C12" s="29" t="s">
        <v>2203</v>
      </c>
      <c r="D12" s="29" t="s">
        <v>2213</v>
      </c>
      <c r="E12" s="76" t="s">
        <v>2229</v>
      </c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16" customHeight="1">
      <c r="A13" s="33" t="s">
        <v>2230</v>
      </c>
      <c r="B13" s="29" t="s">
        <v>2231</v>
      </c>
      <c r="C13" s="29" t="s">
        <v>2203</v>
      </c>
      <c r="D13" s="29" t="s">
        <v>2213</v>
      </c>
      <c r="E13" s="76" t="s">
        <v>2232</v>
      </c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16" customHeight="1">
      <c r="A14" s="33" t="s">
        <v>2233</v>
      </c>
      <c r="B14" s="29" t="s">
        <v>2234</v>
      </c>
      <c r="C14" s="29"/>
      <c r="D14" s="29"/>
      <c r="E14" s="76" t="s">
        <v>2235</v>
      </c>
      <c r="F14" s="76"/>
      <c r="G14" s="76"/>
      <c r="H14" s="76"/>
      <c r="I14" s="76"/>
      <c r="J14" s="76"/>
      <c r="K14" s="76"/>
      <c r="L14" s="76"/>
      <c r="M14" s="76"/>
      <c r="N14" s="76"/>
    </row>
    <row r="15" spans="1:14" ht="16" customHeight="1">
      <c r="A15" s="33" t="s">
        <v>2236</v>
      </c>
      <c r="B15" s="29" t="s">
        <v>2234</v>
      </c>
      <c r="C15" s="29"/>
      <c r="D15" s="29"/>
      <c r="E15" s="77" t="s">
        <v>2237</v>
      </c>
      <c r="F15" s="77"/>
      <c r="G15" s="77"/>
      <c r="H15" s="77"/>
      <c r="I15" s="77"/>
      <c r="J15" s="77"/>
      <c r="K15" s="77"/>
      <c r="L15" s="77"/>
      <c r="M15" s="77"/>
      <c r="N15" s="77"/>
    </row>
    <row r="16" spans="1:14" ht="9.75" customHeight="1"/>
    <row r="17" spans="1:7" s="34" customFormat="1" ht="20.25" customHeight="1">
      <c r="A17" s="35" t="s">
        <v>2238</v>
      </c>
      <c r="B17" s="35" t="s">
        <v>2201</v>
      </c>
      <c r="C17" s="36" t="s">
        <v>2239</v>
      </c>
      <c r="D17" s="36" t="s">
        <v>2240</v>
      </c>
      <c r="E17" s="37" t="s">
        <v>2241</v>
      </c>
      <c r="F17" s="36" t="s">
        <v>2242</v>
      </c>
      <c r="G17" s="36" t="s">
        <v>2243</v>
      </c>
    </row>
    <row r="18" spans="1:7">
      <c r="A18" s="34">
        <v>0</v>
      </c>
      <c r="C18" s="12" t="s">
        <v>2244</v>
      </c>
    </row>
    <row r="19" spans="1:7" s="39" customFormat="1">
      <c r="A19" s="38">
        <v>1</v>
      </c>
      <c r="C19" s="12" t="s">
        <v>2245</v>
      </c>
      <c r="E19" s="40"/>
    </row>
    <row r="20" spans="1:7">
      <c r="A20" s="34">
        <v>2</v>
      </c>
      <c r="C20" s="12" t="s">
        <v>2246</v>
      </c>
      <c r="G20" s="39"/>
    </row>
    <row r="21" spans="1:7">
      <c r="A21" s="34">
        <v>3</v>
      </c>
      <c r="C21" s="12" t="s">
        <v>2247</v>
      </c>
      <c r="G21" s="39"/>
    </row>
    <row r="22" spans="1:7">
      <c r="A22" s="34">
        <v>4</v>
      </c>
      <c r="C22" s="12" t="s">
        <v>2248</v>
      </c>
    </row>
    <row r="23" spans="1:7">
      <c r="A23" s="34">
        <v>5</v>
      </c>
      <c r="C23" s="12" t="s">
        <v>2249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2024-03-29T02:13:11Z</dcterms:created>
  <dcterms:modified xsi:type="dcterms:W3CDTF">2024-03-30T04:49:04Z</dcterms:modified>
</cp:coreProperties>
</file>