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smaslan\data\Z\LiB\RLC-bridge-corrections\spreadsheets\"/>
    </mc:Choice>
  </mc:AlternateContent>
  <xr:revisionPtr revIDLastSave="0" documentId="13_ncr:1_{4D15E6BB-3009-40F2-AD95-E9AF3F255567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Measurement" sheetId="3" r:id="rId1"/>
    <sheet name="Cal Data" sheetId="1" r:id="rId2"/>
    <sheet name="Ref Z" sheetId="2" r:id="rId3"/>
    <sheet name="Ref Z list" sheetId="5" r:id="rId4"/>
    <sheet name="Ranges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6" i="3" l="1"/>
  <c r="T6" i="3"/>
  <c r="CO5" i="3"/>
  <c r="AA7" i="3" l="1"/>
  <c r="AG7" i="3" s="1"/>
  <c r="AL7" i="3" s="1"/>
  <c r="AA8" i="3"/>
  <c r="AG8" i="3" s="1"/>
  <c r="AL8" i="3" s="1"/>
  <c r="AA9" i="3"/>
  <c r="AG9" i="3" s="1"/>
  <c r="AL9" i="3" s="1"/>
  <c r="AA10" i="3"/>
  <c r="AG10" i="3" s="1"/>
  <c r="AL10" i="3" s="1"/>
  <c r="AA11" i="3"/>
  <c r="AG11" i="3" s="1"/>
  <c r="AL11" i="3" s="1"/>
  <c r="AA12" i="3"/>
  <c r="AG12" i="3" s="1"/>
  <c r="AL12" i="3" s="1"/>
  <c r="AA13" i="3"/>
  <c r="AG13" i="3" s="1"/>
  <c r="AL13" i="3" s="1"/>
  <c r="AA14" i="3"/>
  <c r="AG14" i="3" s="1"/>
  <c r="AL14" i="3" s="1"/>
  <c r="AA15" i="3"/>
  <c r="AG15" i="3" s="1"/>
  <c r="AL15" i="3" s="1"/>
  <c r="AA16" i="3"/>
  <c r="AG16" i="3" s="1"/>
  <c r="AL16" i="3" s="1"/>
  <c r="AA17" i="3"/>
  <c r="AG17" i="3" s="1"/>
  <c r="AL17" i="3" s="1"/>
  <c r="AA18" i="3"/>
  <c r="AG18" i="3" s="1"/>
  <c r="AL18" i="3" s="1"/>
  <c r="AA19" i="3"/>
  <c r="AG19" i="3" s="1"/>
  <c r="AL19" i="3" s="1"/>
  <c r="AA20" i="3"/>
  <c r="AG20" i="3" s="1"/>
  <c r="AL20" i="3" s="1"/>
  <c r="AA21" i="3"/>
  <c r="AG21" i="3" s="1"/>
  <c r="AL21" i="3" s="1"/>
  <c r="AA22" i="3"/>
  <c r="AG22" i="3" s="1"/>
  <c r="AL22" i="3" s="1"/>
  <c r="AA23" i="3"/>
  <c r="AG23" i="3" s="1"/>
  <c r="AL23" i="3" s="1"/>
  <c r="AA24" i="3"/>
  <c r="AG24" i="3" s="1"/>
  <c r="AL24" i="3" s="1"/>
  <c r="AA25" i="3"/>
  <c r="AG25" i="3" s="1"/>
  <c r="AL25" i="3" s="1"/>
  <c r="AA26" i="3"/>
  <c r="AG26" i="3" s="1"/>
  <c r="AL26" i="3" s="1"/>
  <c r="AA27" i="3"/>
  <c r="AG27" i="3" s="1"/>
  <c r="AL27" i="3" s="1"/>
  <c r="AA28" i="3"/>
  <c r="AG28" i="3" s="1"/>
  <c r="AL28" i="3" s="1"/>
  <c r="AA29" i="3"/>
  <c r="AG29" i="3" s="1"/>
  <c r="AL29" i="3" s="1"/>
  <c r="AA30" i="3"/>
  <c r="AG30" i="3" s="1"/>
  <c r="AL30" i="3" s="1"/>
  <c r="AA31" i="3"/>
  <c r="AG31" i="3" s="1"/>
  <c r="AL31" i="3" s="1"/>
  <c r="AA32" i="3"/>
  <c r="AG32" i="3" s="1"/>
  <c r="AL32" i="3" s="1"/>
  <c r="AA33" i="3"/>
  <c r="AG33" i="3" s="1"/>
  <c r="AL33" i="3" s="1"/>
  <c r="AA34" i="3"/>
  <c r="AG34" i="3" s="1"/>
  <c r="AL34" i="3" s="1"/>
  <c r="AA35" i="3"/>
  <c r="AG35" i="3" s="1"/>
  <c r="AL35" i="3" s="1"/>
  <c r="AA36" i="3"/>
  <c r="AG36" i="3" s="1"/>
  <c r="AL36" i="3" s="1"/>
  <c r="AA37" i="3"/>
  <c r="AG37" i="3" s="1"/>
  <c r="AL37" i="3" s="1"/>
  <c r="AA38" i="3"/>
  <c r="AG38" i="3" s="1"/>
  <c r="AL38" i="3" s="1"/>
  <c r="AA39" i="3"/>
  <c r="AG39" i="3" s="1"/>
  <c r="AL39" i="3" s="1"/>
  <c r="AA40" i="3"/>
  <c r="AG40" i="3" s="1"/>
  <c r="AL40" i="3" s="1"/>
  <c r="AA41" i="3"/>
  <c r="AG41" i="3" s="1"/>
  <c r="AL41" i="3" s="1"/>
  <c r="AA42" i="3"/>
  <c r="AG42" i="3" s="1"/>
  <c r="AL42" i="3" s="1"/>
  <c r="AA43" i="3"/>
  <c r="AG43" i="3" s="1"/>
  <c r="AL43" i="3" s="1"/>
  <c r="AA44" i="3"/>
  <c r="AG44" i="3" s="1"/>
  <c r="AL44" i="3" s="1"/>
  <c r="AA45" i="3"/>
  <c r="AG45" i="3" s="1"/>
  <c r="AL45" i="3" s="1"/>
  <c r="AA46" i="3"/>
  <c r="AG46" i="3" s="1"/>
  <c r="AL46" i="3" s="1"/>
  <c r="AA47" i="3"/>
  <c r="AG47" i="3" s="1"/>
  <c r="AL47" i="3" s="1"/>
  <c r="AA48" i="3"/>
  <c r="AG48" i="3" s="1"/>
  <c r="AL48" i="3" s="1"/>
  <c r="AA49" i="3"/>
  <c r="AG49" i="3" s="1"/>
  <c r="AL49" i="3" s="1"/>
  <c r="AA50" i="3"/>
  <c r="AG50" i="3" s="1"/>
  <c r="AL50" i="3" s="1"/>
  <c r="AA51" i="3"/>
  <c r="AG51" i="3" s="1"/>
  <c r="AL51" i="3" s="1"/>
  <c r="AA52" i="3"/>
  <c r="AG52" i="3" s="1"/>
  <c r="AL52" i="3" s="1"/>
  <c r="AA53" i="3"/>
  <c r="AG53" i="3" s="1"/>
  <c r="AL53" i="3" s="1"/>
  <c r="AA54" i="3"/>
  <c r="AG54" i="3" s="1"/>
  <c r="AL54" i="3" s="1"/>
  <c r="AA55" i="3"/>
  <c r="AG55" i="3" s="1"/>
  <c r="AL55" i="3" s="1"/>
  <c r="AA56" i="3"/>
  <c r="AG56" i="3" s="1"/>
  <c r="AL56" i="3" s="1"/>
  <c r="AA57" i="3"/>
  <c r="AG57" i="3" s="1"/>
  <c r="AL57" i="3" s="1"/>
  <c r="AA58" i="3"/>
  <c r="AG58" i="3" s="1"/>
  <c r="AL58" i="3" s="1"/>
  <c r="AA59" i="3"/>
  <c r="AG59" i="3" s="1"/>
  <c r="AL59" i="3" s="1"/>
  <c r="AA60" i="3"/>
  <c r="AG60" i="3" s="1"/>
  <c r="AL60" i="3" s="1"/>
  <c r="AA61" i="3"/>
  <c r="AG61" i="3" s="1"/>
  <c r="AL61" i="3" s="1"/>
  <c r="AA62" i="3"/>
  <c r="AG62" i="3" s="1"/>
  <c r="AL62" i="3" s="1"/>
  <c r="AA63" i="3"/>
  <c r="AG63" i="3" s="1"/>
  <c r="AL63" i="3" s="1"/>
  <c r="AA64" i="3"/>
  <c r="AG64" i="3" s="1"/>
  <c r="AL64" i="3" s="1"/>
  <c r="AA65" i="3"/>
  <c r="AG65" i="3" s="1"/>
  <c r="AL65" i="3" s="1"/>
  <c r="AA66" i="3"/>
  <c r="AG66" i="3" s="1"/>
  <c r="AL66" i="3" s="1"/>
  <c r="AA67" i="3"/>
  <c r="AG67" i="3" s="1"/>
  <c r="AL67" i="3" s="1"/>
  <c r="AA68" i="3"/>
  <c r="AG68" i="3" s="1"/>
  <c r="AL68" i="3" s="1"/>
  <c r="AA69" i="3"/>
  <c r="AG69" i="3" s="1"/>
  <c r="AL69" i="3" s="1"/>
  <c r="AA70" i="3"/>
  <c r="AG70" i="3" s="1"/>
  <c r="AL70" i="3" s="1"/>
  <c r="AA71" i="3"/>
  <c r="AG71" i="3" s="1"/>
  <c r="AL71" i="3" s="1"/>
  <c r="AA72" i="3"/>
  <c r="AG72" i="3" s="1"/>
  <c r="AL72" i="3" s="1"/>
  <c r="AA73" i="3"/>
  <c r="AG73" i="3" s="1"/>
  <c r="AL73" i="3" s="1"/>
  <c r="AA74" i="3"/>
  <c r="AG74" i="3" s="1"/>
  <c r="AL74" i="3" s="1"/>
  <c r="AA75" i="3"/>
  <c r="AG75" i="3" s="1"/>
  <c r="AL75" i="3" s="1"/>
  <c r="AA76" i="3"/>
  <c r="AG76" i="3" s="1"/>
  <c r="AL76" i="3" s="1"/>
  <c r="AA77" i="3"/>
  <c r="AG77" i="3" s="1"/>
  <c r="AL77" i="3" s="1"/>
  <c r="AA78" i="3"/>
  <c r="AG78" i="3" s="1"/>
  <c r="AL78" i="3" s="1"/>
  <c r="AA79" i="3"/>
  <c r="AG79" i="3" s="1"/>
  <c r="AL79" i="3" s="1"/>
  <c r="AA80" i="3"/>
  <c r="AG80" i="3" s="1"/>
  <c r="AL80" i="3" s="1"/>
  <c r="AA81" i="3"/>
  <c r="AG81" i="3" s="1"/>
  <c r="AL81" i="3" s="1"/>
  <c r="AA82" i="3"/>
  <c r="AG82" i="3" s="1"/>
  <c r="AL82" i="3" s="1"/>
  <c r="AA83" i="3"/>
  <c r="AG83" i="3" s="1"/>
  <c r="AL83" i="3" s="1"/>
  <c r="AA84" i="3"/>
  <c r="AG84" i="3" s="1"/>
  <c r="AL84" i="3" s="1"/>
  <c r="AA85" i="3"/>
  <c r="AG85" i="3" s="1"/>
  <c r="AL85" i="3" s="1"/>
  <c r="AA86" i="3"/>
  <c r="AG86" i="3" s="1"/>
  <c r="AL86" i="3" s="1"/>
  <c r="AA87" i="3"/>
  <c r="AG87" i="3" s="1"/>
  <c r="AL87" i="3" s="1"/>
  <c r="AA88" i="3"/>
  <c r="AG88" i="3" s="1"/>
  <c r="AL88" i="3" s="1"/>
  <c r="AA89" i="3"/>
  <c r="AG89" i="3" s="1"/>
  <c r="AL89" i="3" s="1"/>
  <c r="AA90" i="3"/>
  <c r="AG90" i="3" s="1"/>
  <c r="AL90" i="3" s="1"/>
  <c r="AA91" i="3"/>
  <c r="AG91" i="3" s="1"/>
  <c r="AL91" i="3" s="1"/>
  <c r="AA92" i="3"/>
  <c r="AG92" i="3" s="1"/>
  <c r="AL92" i="3" s="1"/>
  <c r="AA93" i="3"/>
  <c r="AG93" i="3" s="1"/>
  <c r="AL93" i="3" s="1"/>
  <c r="AA94" i="3"/>
  <c r="AG94" i="3" s="1"/>
  <c r="AL94" i="3" s="1"/>
  <c r="AA95" i="3"/>
  <c r="AG95" i="3" s="1"/>
  <c r="AL95" i="3" s="1"/>
  <c r="AA96" i="3"/>
  <c r="AG96" i="3" s="1"/>
  <c r="AL96" i="3" s="1"/>
  <c r="AA97" i="3"/>
  <c r="AG97" i="3" s="1"/>
  <c r="AL97" i="3" s="1"/>
  <c r="AA98" i="3"/>
  <c r="AG98" i="3" s="1"/>
  <c r="AL98" i="3" s="1"/>
  <c r="AA99" i="3"/>
  <c r="AG99" i="3" s="1"/>
  <c r="AL99" i="3" s="1"/>
  <c r="AA100" i="3"/>
  <c r="AG100" i="3" s="1"/>
  <c r="AL100" i="3" s="1"/>
  <c r="AA6" i="3"/>
  <c r="AG6" i="3" s="1"/>
  <c r="AL6" i="3" s="1"/>
  <c r="AO7" i="3"/>
  <c r="AN7" i="3" s="1"/>
  <c r="AP7" i="3"/>
  <c r="T7" i="3"/>
  <c r="AO8" i="3"/>
  <c r="AN8" i="3" s="1"/>
  <c r="AP8" i="3"/>
  <c r="T8" i="3"/>
  <c r="AO9" i="3"/>
  <c r="AN9" i="3" s="1"/>
  <c r="AP9" i="3"/>
  <c r="T9" i="3"/>
  <c r="AO10" i="3"/>
  <c r="AN10" i="3" s="1"/>
  <c r="AP10" i="3"/>
  <c r="T10" i="3"/>
  <c r="AO11" i="3"/>
  <c r="AN11" i="3" s="1"/>
  <c r="AP11" i="3"/>
  <c r="T11" i="3"/>
  <c r="AO12" i="3"/>
  <c r="AN12" i="3" s="1"/>
  <c r="AP12" i="3"/>
  <c r="T12" i="3"/>
  <c r="AO13" i="3"/>
  <c r="AN13" i="3" s="1"/>
  <c r="AP13" i="3"/>
  <c r="T13" i="3"/>
  <c r="AO14" i="3"/>
  <c r="AN14" i="3" s="1"/>
  <c r="AP14" i="3"/>
  <c r="T14" i="3"/>
  <c r="AO15" i="3"/>
  <c r="AN15" i="3" s="1"/>
  <c r="AP15" i="3"/>
  <c r="T15" i="3"/>
  <c r="AO16" i="3"/>
  <c r="AN16" i="3" s="1"/>
  <c r="AP16" i="3"/>
  <c r="T16" i="3"/>
  <c r="AO17" i="3"/>
  <c r="AN17" i="3" s="1"/>
  <c r="AP17" i="3"/>
  <c r="T17" i="3"/>
  <c r="AO18" i="3"/>
  <c r="AN18" i="3" s="1"/>
  <c r="AP18" i="3"/>
  <c r="T18" i="3"/>
  <c r="AO19" i="3"/>
  <c r="AN19" i="3" s="1"/>
  <c r="AP19" i="3"/>
  <c r="T19" i="3"/>
  <c r="AO20" i="3"/>
  <c r="AN20" i="3" s="1"/>
  <c r="AP20" i="3"/>
  <c r="T20" i="3"/>
  <c r="AO21" i="3"/>
  <c r="AN21" i="3" s="1"/>
  <c r="AP21" i="3"/>
  <c r="T21" i="3"/>
  <c r="AO22" i="3"/>
  <c r="AN22" i="3" s="1"/>
  <c r="AP22" i="3"/>
  <c r="T22" i="3"/>
  <c r="AO23" i="3"/>
  <c r="AN23" i="3" s="1"/>
  <c r="AP23" i="3"/>
  <c r="T23" i="3"/>
  <c r="AO24" i="3"/>
  <c r="AN24" i="3" s="1"/>
  <c r="AP24" i="3"/>
  <c r="T24" i="3"/>
  <c r="AO25" i="3"/>
  <c r="AN25" i="3" s="1"/>
  <c r="AP25" i="3"/>
  <c r="T25" i="3"/>
  <c r="AO26" i="3"/>
  <c r="AN26" i="3" s="1"/>
  <c r="AP26" i="3"/>
  <c r="T26" i="3"/>
  <c r="AO27" i="3"/>
  <c r="AN27" i="3" s="1"/>
  <c r="AP27" i="3"/>
  <c r="T27" i="3"/>
  <c r="AO28" i="3"/>
  <c r="AN28" i="3" s="1"/>
  <c r="AP28" i="3"/>
  <c r="T28" i="3"/>
  <c r="AO29" i="3"/>
  <c r="AN29" i="3" s="1"/>
  <c r="AP29" i="3"/>
  <c r="T29" i="3"/>
  <c r="AO30" i="3"/>
  <c r="AN30" i="3" s="1"/>
  <c r="AP30" i="3"/>
  <c r="T30" i="3"/>
  <c r="AO31" i="3"/>
  <c r="AN31" i="3" s="1"/>
  <c r="AP31" i="3"/>
  <c r="T31" i="3"/>
  <c r="AO32" i="3"/>
  <c r="AN32" i="3" s="1"/>
  <c r="AP32" i="3"/>
  <c r="T32" i="3"/>
  <c r="AO33" i="3"/>
  <c r="AN33" i="3" s="1"/>
  <c r="AP33" i="3"/>
  <c r="T33" i="3"/>
  <c r="AO34" i="3"/>
  <c r="AN34" i="3" s="1"/>
  <c r="AP34" i="3"/>
  <c r="T34" i="3"/>
  <c r="AO35" i="3"/>
  <c r="AN35" i="3" s="1"/>
  <c r="AP35" i="3"/>
  <c r="T35" i="3"/>
  <c r="AO36" i="3"/>
  <c r="AN36" i="3" s="1"/>
  <c r="AP36" i="3"/>
  <c r="T36" i="3"/>
  <c r="AO37" i="3"/>
  <c r="AN37" i="3" s="1"/>
  <c r="AP37" i="3"/>
  <c r="T37" i="3"/>
  <c r="AO38" i="3"/>
  <c r="AN38" i="3" s="1"/>
  <c r="AP38" i="3"/>
  <c r="T38" i="3"/>
  <c r="AO39" i="3"/>
  <c r="AN39" i="3" s="1"/>
  <c r="AP39" i="3"/>
  <c r="T39" i="3"/>
  <c r="AO40" i="3"/>
  <c r="AN40" i="3" s="1"/>
  <c r="AP40" i="3"/>
  <c r="T40" i="3"/>
  <c r="AO41" i="3"/>
  <c r="AN41" i="3" s="1"/>
  <c r="AP41" i="3"/>
  <c r="T41" i="3"/>
  <c r="AO42" i="3"/>
  <c r="AN42" i="3" s="1"/>
  <c r="AP42" i="3"/>
  <c r="T42" i="3"/>
  <c r="AO43" i="3"/>
  <c r="AN43" i="3" s="1"/>
  <c r="AP43" i="3"/>
  <c r="T43" i="3"/>
  <c r="AO44" i="3"/>
  <c r="AN44" i="3" s="1"/>
  <c r="AP44" i="3"/>
  <c r="T44" i="3"/>
  <c r="AO45" i="3"/>
  <c r="AN45" i="3" s="1"/>
  <c r="AP45" i="3"/>
  <c r="T45" i="3"/>
  <c r="AO46" i="3"/>
  <c r="AN46" i="3" s="1"/>
  <c r="AP46" i="3"/>
  <c r="T46" i="3"/>
  <c r="AO47" i="3"/>
  <c r="AN47" i="3" s="1"/>
  <c r="AP47" i="3"/>
  <c r="T47" i="3"/>
  <c r="AO48" i="3"/>
  <c r="AN48" i="3" s="1"/>
  <c r="AP48" i="3"/>
  <c r="T48" i="3"/>
  <c r="AO49" i="3"/>
  <c r="AN49" i="3" s="1"/>
  <c r="AP49" i="3"/>
  <c r="T49" i="3"/>
  <c r="AO50" i="3"/>
  <c r="AN50" i="3" s="1"/>
  <c r="AP50" i="3"/>
  <c r="T50" i="3"/>
  <c r="AO51" i="3"/>
  <c r="AN51" i="3" s="1"/>
  <c r="AP51" i="3"/>
  <c r="T51" i="3"/>
  <c r="AO52" i="3"/>
  <c r="AN52" i="3" s="1"/>
  <c r="AP52" i="3"/>
  <c r="T52" i="3"/>
  <c r="AO53" i="3"/>
  <c r="AN53" i="3" s="1"/>
  <c r="AP53" i="3"/>
  <c r="T53" i="3"/>
  <c r="AO54" i="3"/>
  <c r="AN54" i="3" s="1"/>
  <c r="AP54" i="3"/>
  <c r="T54" i="3"/>
  <c r="AO55" i="3"/>
  <c r="AN55" i="3" s="1"/>
  <c r="AP55" i="3"/>
  <c r="T55" i="3"/>
  <c r="AO56" i="3"/>
  <c r="AN56" i="3" s="1"/>
  <c r="AP56" i="3"/>
  <c r="T56" i="3"/>
  <c r="AO57" i="3"/>
  <c r="AN57" i="3" s="1"/>
  <c r="AP57" i="3"/>
  <c r="T57" i="3"/>
  <c r="AO58" i="3"/>
  <c r="AN58" i="3" s="1"/>
  <c r="AP58" i="3"/>
  <c r="T58" i="3"/>
  <c r="AO59" i="3"/>
  <c r="AN59" i="3" s="1"/>
  <c r="AP59" i="3"/>
  <c r="T59" i="3"/>
  <c r="AO60" i="3"/>
  <c r="AN60" i="3" s="1"/>
  <c r="AP60" i="3"/>
  <c r="T60" i="3"/>
  <c r="AO61" i="3"/>
  <c r="AN61" i="3" s="1"/>
  <c r="AP61" i="3"/>
  <c r="T61" i="3"/>
  <c r="AO62" i="3"/>
  <c r="AN62" i="3" s="1"/>
  <c r="AP62" i="3"/>
  <c r="T62" i="3"/>
  <c r="AO63" i="3"/>
  <c r="AN63" i="3" s="1"/>
  <c r="AP63" i="3"/>
  <c r="T63" i="3"/>
  <c r="AO64" i="3"/>
  <c r="AN64" i="3" s="1"/>
  <c r="AP64" i="3"/>
  <c r="T64" i="3"/>
  <c r="AO65" i="3"/>
  <c r="AN65" i="3" s="1"/>
  <c r="AP65" i="3"/>
  <c r="T65" i="3"/>
  <c r="AO66" i="3"/>
  <c r="AN66" i="3" s="1"/>
  <c r="AP66" i="3"/>
  <c r="T66" i="3"/>
  <c r="AO67" i="3"/>
  <c r="AN67" i="3" s="1"/>
  <c r="AP67" i="3"/>
  <c r="T67" i="3"/>
  <c r="AO68" i="3"/>
  <c r="AN68" i="3" s="1"/>
  <c r="AP68" i="3"/>
  <c r="T68" i="3"/>
  <c r="AO69" i="3"/>
  <c r="AN69" i="3" s="1"/>
  <c r="AP69" i="3"/>
  <c r="T69" i="3"/>
  <c r="AO70" i="3"/>
  <c r="AN70" i="3" s="1"/>
  <c r="AP70" i="3"/>
  <c r="T70" i="3"/>
  <c r="AO71" i="3"/>
  <c r="AN71" i="3" s="1"/>
  <c r="AP71" i="3"/>
  <c r="T71" i="3"/>
  <c r="AO72" i="3"/>
  <c r="AN72" i="3" s="1"/>
  <c r="AP72" i="3"/>
  <c r="T72" i="3"/>
  <c r="AO73" i="3"/>
  <c r="AN73" i="3" s="1"/>
  <c r="AP73" i="3"/>
  <c r="T73" i="3"/>
  <c r="AO74" i="3"/>
  <c r="AN74" i="3" s="1"/>
  <c r="AP74" i="3"/>
  <c r="T74" i="3"/>
  <c r="AO75" i="3"/>
  <c r="AN75" i="3" s="1"/>
  <c r="AP75" i="3"/>
  <c r="T75" i="3"/>
  <c r="AO76" i="3"/>
  <c r="AN76" i="3" s="1"/>
  <c r="AP76" i="3"/>
  <c r="T76" i="3"/>
  <c r="AO77" i="3"/>
  <c r="AN77" i="3" s="1"/>
  <c r="AP77" i="3"/>
  <c r="T77" i="3"/>
  <c r="AO78" i="3"/>
  <c r="AN78" i="3" s="1"/>
  <c r="AP78" i="3"/>
  <c r="T78" i="3"/>
  <c r="AO79" i="3"/>
  <c r="AN79" i="3" s="1"/>
  <c r="AP79" i="3"/>
  <c r="T79" i="3"/>
  <c r="AO80" i="3"/>
  <c r="AN80" i="3" s="1"/>
  <c r="AP80" i="3"/>
  <c r="T80" i="3"/>
  <c r="AO81" i="3"/>
  <c r="AN81" i="3" s="1"/>
  <c r="AP81" i="3"/>
  <c r="T81" i="3"/>
  <c r="AO82" i="3"/>
  <c r="AN82" i="3" s="1"/>
  <c r="AP82" i="3"/>
  <c r="T82" i="3"/>
  <c r="AO83" i="3"/>
  <c r="AN83" i="3" s="1"/>
  <c r="AP83" i="3"/>
  <c r="T83" i="3"/>
  <c r="AO84" i="3"/>
  <c r="AN84" i="3" s="1"/>
  <c r="AP84" i="3"/>
  <c r="T84" i="3"/>
  <c r="AO85" i="3"/>
  <c r="AN85" i="3" s="1"/>
  <c r="AP85" i="3"/>
  <c r="T85" i="3"/>
  <c r="AO86" i="3"/>
  <c r="AN86" i="3" s="1"/>
  <c r="AP86" i="3"/>
  <c r="T86" i="3"/>
  <c r="AO87" i="3"/>
  <c r="AN87" i="3" s="1"/>
  <c r="AP87" i="3"/>
  <c r="T87" i="3"/>
  <c r="AO88" i="3"/>
  <c r="AN88" i="3" s="1"/>
  <c r="AP88" i="3"/>
  <c r="T88" i="3"/>
  <c r="AO89" i="3"/>
  <c r="AN89" i="3" s="1"/>
  <c r="AP89" i="3"/>
  <c r="T89" i="3"/>
  <c r="AO90" i="3"/>
  <c r="AN90" i="3" s="1"/>
  <c r="AP90" i="3"/>
  <c r="T90" i="3"/>
  <c r="AO91" i="3"/>
  <c r="AN91" i="3" s="1"/>
  <c r="AP91" i="3"/>
  <c r="T91" i="3"/>
  <c r="AO92" i="3"/>
  <c r="AN92" i="3" s="1"/>
  <c r="AP92" i="3"/>
  <c r="T92" i="3"/>
  <c r="AO93" i="3"/>
  <c r="AN93" i="3" s="1"/>
  <c r="AP93" i="3"/>
  <c r="T93" i="3"/>
  <c r="AO94" i="3"/>
  <c r="AN94" i="3" s="1"/>
  <c r="AP94" i="3"/>
  <c r="T94" i="3"/>
  <c r="AO95" i="3"/>
  <c r="AN95" i="3" s="1"/>
  <c r="AP95" i="3"/>
  <c r="T95" i="3"/>
  <c r="AO96" i="3"/>
  <c r="AN96" i="3" s="1"/>
  <c r="AP96" i="3"/>
  <c r="T96" i="3"/>
  <c r="AO97" i="3"/>
  <c r="AN97" i="3" s="1"/>
  <c r="AP97" i="3"/>
  <c r="T97" i="3"/>
  <c r="AO98" i="3"/>
  <c r="AN98" i="3" s="1"/>
  <c r="AP98" i="3"/>
  <c r="T98" i="3"/>
  <c r="AO99" i="3"/>
  <c r="AN99" i="3" s="1"/>
  <c r="AP99" i="3"/>
  <c r="T99" i="3"/>
  <c r="AO100" i="3"/>
  <c r="AN100" i="3" s="1"/>
  <c r="AP100" i="3"/>
  <c r="T100" i="3"/>
  <c r="P43" i="2"/>
  <c r="P45" i="2"/>
  <c r="P47" i="2"/>
  <c r="P49" i="2"/>
  <c r="P53" i="2"/>
  <c r="P57" i="2"/>
  <c r="P58" i="2"/>
  <c r="P59" i="2"/>
  <c r="P61" i="2"/>
  <c r="P62" i="2"/>
  <c r="P63" i="2"/>
  <c r="P65" i="2"/>
  <c r="P66" i="2"/>
  <c r="P67" i="2"/>
  <c r="P69" i="2"/>
  <c r="P70" i="2"/>
  <c r="P71" i="2"/>
  <c r="P73" i="2"/>
  <c r="P74" i="2"/>
  <c r="P75" i="2"/>
  <c r="P77" i="2"/>
  <c r="P78" i="2"/>
  <c r="P79" i="2"/>
  <c r="P80" i="2"/>
  <c r="P82" i="2"/>
  <c r="P83" i="2"/>
  <c r="P84" i="2"/>
  <c r="P86" i="2"/>
  <c r="P87" i="2"/>
  <c r="P88" i="2"/>
  <c r="P90" i="2"/>
  <c r="P91" i="2"/>
  <c r="P92" i="2"/>
  <c r="P94" i="2"/>
  <c r="M5" i="2"/>
  <c r="C42" i="1"/>
  <c r="I42" i="1"/>
  <c r="S42" i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B43" i="1"/>
  <c r="G43" i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H43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H133" i="1"/>
  <c r="H134" i="1" s="1"/>
  <c r="H135" i="1" s="1"/>
  <c r="H136" i="1" s="1"/>
  <c r="G133" i="1"/>
  <c r="G134" i="1" s="1"/>
  <c r="B133" i="1"/>
  <c r="B134" i="1" s="1"/>
  <c r="B135" i="1" s="1"/>
  <c r="B136" i="1" s="1"/>
  <c r="B137" i="1" s="1"/>
  <c r="B138" i="1" s="1"/>
  <c r="A133" i="1"/>
  <c r="S132" i="1"/>
  <c r="I132" i="1"/>
  <c r="C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H115" i="1"/>
  <c r="H116" i="1" s="1"/>
  <c r="H117" i="1" s="1"/>
  <c r="H118" i="1" s="1"/>
  <c r="H119" i="1" s="1"/>
  <c r="H120" i="1" s="1"/>
  <c r="G115" i="1"/>
  <c r="B115" i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S114" i="1"/>
  <c r="I114" i="1"/>
  <c r="C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H97" i="1"/>
  <c r="G97" i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B97" i="1"/>
  <c r="B98" i="1" s="1"/>
  <c r="B99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S96" i="1"/>
  <c r="I96" i="1"/>
  <c r="C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H79" i="1"/>
  <c r="H80" i="1" s="1"/>
  <c r="H81" i="1" s="1"/>
  <c r="H82" i="1" s="1"/>
  <c r="G79" i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B79" i="1"/>
  <c r="B80" i="1" s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S78" i="1"/>
  <c r="I78" i="1"/>
  <c r="C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H61" i="1"/>
  <c r="H62" i="1" s="1"/>
  <c r="H63" i="1" s="1"/>
  <c r="G61" i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B61" i="1"/>
  <c r="B62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S60" i="1"/>
  <c r="I60" i="1"/>
  <c r="C60" i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E78" i="2"/>
  <c r="D78" i="2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L77" i="2"/>
  <c r="M77" i="2" s="1"/>
  <c r="F77" i="2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E60" i="2"/>
  <c r="D60" i="2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L59" i="2"/>
  <c r="M59" i="2" s="1"/>
  <c r="F59" i="2"/>
  <c r="L58" i="2"/>
  <c r="M58" i="2" s="1"/>
  <c r="L57" i="2"/>
  <c r="M57" i="2" s="1"/>
  <c r="L56" i="2"/>
  <c r="L55" i="2"/>
  <c r="M55" i="2" s="1"/>
  <c r="L54" i="2"/>
  <c r="P54" i="2" s="1"/>
  <c r="L53" i="2"/>
  <c r="M53" i="2" s="1"/>
  <c r="L52" i="2"/>
  <c r="L51" i="2"/>
  <c r="M51" i="2" s="1"/>
  <c r="L50" i="2"/>
  <c r="L49" i="2"/>
  <c r="L48" i="2"/>
  <c r="P48" i="2" s="1"/>
  <c r="L47" i="2"/>
  <c r="M47" i="2" s="1"/>
  <c r="L46" i="2"/>
  <c r="L45" i="2"/>
  <c r="L44" i="2"/>
  <c r="L43" i="2"/>
  <c r="L42" i="2"/>
  <c r="E42" i="2"/>
  <c r="D42" i="2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L41" i="2"/>
  <c r="F41" i="2"/>
  <c r="A41" i="2"/>
  <c r="C41" i="2" s="1"/>
  <c r="B41" i="2" s="1"/>
  <c r="R41" i="2" s="1"/>
  <c r="CC5" i="3"/>
  <c r="CB5" i="3"/>
  <c r="CA5" i="3"/>
  <c r="BZ5" i="3"/>
  <c r="BX5" i="3"/>
  <c r="BW5" i="3"/>
  <c r="BV5" i="3"/>
  <c r="BU5" i="3"/>
  <c r="D6" i="5"/>
  <c r="D7" i="5"/>
  <c r="D8" i="5"/>
  <c r="D9" i="5"/>
  <c r="D5" i="5"/>
  <c r="C9" i="5"/>
  <c r="C8" i="5"/>
  <c r="C7" i="5"/>
  <c r="C6" i="5"/>
  <c r="C5" i="5"/>
  <c r="I8" i="4"/>
  <c r="I7" i="4"/>
  <c r="I6" i="4"/>
  <c r="I5" i="4"/>
  <c r="F8" i="4"/>
  <c r="F7" i="4"/>
  <c r="F6" i="4"/>
  <c r="F5" i="4"/>
  <c r="C5" i="4"/>
  <c r="C6" i="4"/>
  <c r="C7" i="4"/>
  <c r="C8" i="4"/>
  <c r="AP6" i="3"/>
  <c r="AT5" i="3"/>
  <c r="AS5" i="3"/>
  <c r="AR5" i="3"/>
  <c r="AQ5" i="3"/>
  <c r="AO6" i="3"/>
  <c r="AN6" i="3" s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H25" i="1"/>
  <c r="H26" i="1" s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I24" i="1"/>
  <c r="D25" i="1"/>
  <c r="D26" i="1"/>
  <c r="F26" i="1" s="1"/>
  <c r="E26" i="1" s="1"/>
  <c r="D27" i="1"/>
  <c r="D28" i="1"/>
  <c r="F28" i="1" s="1"/>
  <c r="E28" i="1" s="1"/>
  <c r="D29" i="1"/>
  <c r="D47" i="1" s="1"/>
  <c r="D30" i="1"/>
  <c r="F30" i="1" s="1"/>
  <c r="E30" i="1" s="1"/>
  <c r="D31" i="1"/>
  <c r="D49" i="1" s="1"/>
  <c r="D32" i="1"/>
  <c r="D50" i="1" s="1"/>
  <c r="D33" i="1"/>
  <c r="D51" i="1" s="1"/>
  <c r="D34" i="1"/>
  <c r="D52" i="1" s="1"/>
  <c r="D35" i="1"/>
  <c r="D53" i="1" s="1"/>
  <c r="D36" i="1"/>
  <c r="D54" i="1" s="1"/>
  <c r="D37" i="1"/>
  <c r="D55" i="1" s="1"/>
  <c r="D38" i="1"/>
  <c r="D56" i="1" s="1"/>
  <c r="D39" i="1"/>
  <c r="D57" i="1" s="1"/>
  <c r="D40" i="1"/>
  <c r="D58" i="1" s="1"/>
  <c r="D41" i="1"/>
  <c r="D59" i="1" s="1"/>
  <c r="D24" i="1"/>
  <c r="C24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R5" i="1"/>
  <c r="AQ5" i="1"/>
  <c r="AO5" i="1"/>
  <c r="AP5" i="1"/>
  <c r="L40" i="2"/>
  <c r="L39" i="2"/>
  <c r="L38" i="2"/>
  <c r="P38" i="2" s="1"/>
  <c r="L37" i="2"/>
  <c r="L36" i="2"/>
  <c r="L35" i="2"/>
  <c r="L34" i="2"/>
  <c r="P34" i="2" s="1"/>
  <c r="L33" i="2"/>
  <c r="L32" i="2"/>
  <c r="L31" i="2"/>
  <c r="L30" i="2"/>
  <c r="P30" i="2" s="1"/>
  <c r="L29" i="2"/>
  <c r="L28" i="2"/>
  <c r="L27" i="2"/>
  <c r="P27" i="2" s="1"/>
  <c r="L26" i="2"/>
  <c r="P26" i="2" s="1"/>
  <c r="L25" i="2"/>
  <c r="L24" i="2"/>
  <c r="L23" i="2"/>
  <c r="F23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D24" i="2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A24" i="2"/>
  <c r="C24" i="2" s="1"/>
  <c r="B24" i="2" s="1"/>
  <c r="A25" i="2"/>
  <c r="C25" i="2" s="1"/>
  <c r="B25" i="2" s="1"/>
  <c r="A26" i="2"/>
  <c r="C26" i="2" s="1"/>
  <c r="B26" i="2" s="1"/>
  <c r="A27" i="2"/>
  <c r="C27" i="2" s="1"/>
  <c r="B27" i="2" s="1"/>
  <c r="A28" i="2"/>
  <c r="C28" i="2" s="1"/>
  <c r="B28" i="2" s="1"/>
  <c r="A29" i="2"/>
  <c r="C29" i="2" s="1"/>
  <c r="B29" i="2" s="1"/>
  <c r="A30" i="2"/>
  <c r="C30" i="2" s="1"/>
  <c r="B30" i="2" s="1"/>
  <c r="A31" i="2"/>
  <c r="C31" i="2" s="1"/>
  <c r="B31" i="2" s="1"/>
  <c r="A32" i="2"/>
  <c r="C32" i="2" s="1"/>
  <c r="B32" i="2" s="1"/>
  <c r="A33" i="2"/>
  <c r="C33" i="2" s="1"/>
  <c r="B33" i="2" s="1"/>
  <c r="A34" i="2"/>
  <c r="C34" i="2" s="1"/>
  <c r="B34" i="2" s="1"/>
  <c r="A35" i="2"/>
  <c r="C35" i="2" s="1"/>
  <c r="B35" i="2" s="1"/>
  <c r="A36" i="2"/>
  <c r="C36" i="2" s="1"/>
  <c r="B36" i="2" s="1"/>
  <c r="A37" i="2"/>
  <c r="C37" i="2" s="1"/>
  <c r="B37" i="2" s="1"/>
  <c r="A38" i="2"/>
  <c r="C38" i="2" s="1"/>
  <c r="B38" i="2" s="1"/>
  <c r="A39" i="2"/>
  <c r="C39" i="2" s="1"/>
  <c r="B39" i="2" s="1"/>
  <c r="A40" i="2"/>
  <c r="A23" i="2"/>
  <c r="C23" i="2" s="1"/>
  <c r="B23" i="2" s="1"/>
  <c r="R23" i="2" s="1"/>
  <c r="C22" i="2"/>
  <c r="B22" i="2" s="1"/>
  <c r="C21" i="2"/>
  <c r="B21" i="2" s="1"/>
  <c r="C20" i="2"/>
  <c r="B20" i="2" s="1"/>
  <c r="C19" i="2"/>
  <c r="B19" i="2" s="1"/>
  <c r="C18" i="2"/>
  <c r="B18" i="2" s="1"/>
  <c r="C17" i="2"/>
  <c r="B17" i="2" s="1"/>
  <c r="C16" i="2"/>
  <c r="B16" i="2" s="1"/>
  <c r="C15" i="2"/>
  <c r="B15" i="2" s="1"/>
  <c r="C14" i="2"/>
  <c r="B14" i="2" s="1"/>
  <c r="C13" i="2"/>
  <c r="B13" i="2" s="1"/>
  <c r="C12" i="2"/>
  <c r="B12" i="2" s="1"/>
  <c r="C11" i="2"/>
  <c r="B11" i="2" s="1"/>
  <c r="C10" i="2"/>
  <c r="B10" i="2" s="1"/>
  <c r="C9" i="2"/>
  <c r="B9" i="2" s="1"/>
  <c r="C8" i="2"/>
  <c r="B8" i="2" s="1"/>
  <c r="C7" i="2"/>
  <c r="B7" i="2" s="1"/>
  <c r="C6" i="2"/>
  <c r="B6" i="2" s="1"/>
  <c r="C5" i="2"/>
  <c r="B5" i="2" s="1"/>
  <c r="R5" i="2" s="1"/>
  <c r="P4" i="2"/>
  <c r="O4" i="2"/>
  <c r="N4" i="2"/>
  <c r="M4" i="2"/>
  <c r="P3" i="2"/>
  <c r="O3" i="2"/>
  <c r="N3" i="2"/>
  <c r="M3" i="2"/>
  <c r="L22" i="2"/>
  <c r="P22" i="2" s="1"/>
  <c r="L21" i="2"/>
  <c r="L20" i="2"/>
  <c r="L19" i="2"/>
  <c r="L18" i="2"/>
  <c r="P18" i="2" s="1"/>
  <c r="L17" i="2"/>
  <c r="L16" i="2"/>
  <c r="L15" i="2"/>
  <c r="L14" i="2"/>
  <c r="P14" i="2" s="1"/>
  <c r="L13" i="2"/>
  <c r="L12" i="2"/>
  <c r="L11" i="2"/>
  <c r="L10" i="2"/>
  <c r="P10" i="2" s="1"/>
  <c r="L9" i="2"/>
  <c r="L8" i="2"/>
  <c r="L7" i="2"/>
  <c r="L6" i="2"/>
  <c r="P6" i="2" s="1"/>
  <c r="L5" i="2"/>
  <c r="N5" i="2" s="1"/>
  <c r="F5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6" i="1"/>
  <c r="E6" i="1" s="1"/>
  <c r="AC6" i="1" s="1"/>
  <c r="U5" i="1"/>
  <c r="V5" i="1"/>
  <c r="W5" i="1"/>
  <c r="T5" i="1"/>
  <c r="U4" i="1"/>
  <c r="V4" i="1"/>
  <c r="W4" i="1"/>
  <c r="T4" i="1"/>
  <c r="C6" i="1"/>
  <c r="I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H7" i="1"/>
  <c r="H8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S96" i="3" l="1"/>
  <c r="AJ96" i="3" s="1"/>
  <c r="AT96" i="3"/>
  <c r="AQ96" i="3"/>
  <c r="AH96" i="3" s="1"/>
  <c r="AR96" i="3"/>
  <c r="AS92" i="3"/>
  <c r="AJ92" i="3" s="1"/>
  <c r="AT92" i="3"/>
  <c r="AQ92" i="3"/>
  <c r="AH92" i="3" s="1"/>
  <c r="AR92" i="3"/>
  <c r="AQ80" i="3"/>
  <c r="AH80" i="3" s="1"/>
  <c r="AR80" i="3"/>
  <c r="AT80" i="3"/>
  <c r="AS80" i="3"/>
  <c r="AJ80" i="3" s="1"/>
  <c r="AQ76" i="3"/>
  <c r="AH76" i="3" s="1"/>
  <c r="AR76" i="3"/>
  <c r="AT76" i="3"/>
  <c r="AS76" i="3"/>
  <c r="AJ76" i="3" s="1"/>
  <c r="AQ68" i="3"/>
  <c r="AH68" i="3" s="1"/>
  <c r="AR68" i="3"/>
  <c r="AS68" i="3"/>
  <c r="AJ68" i="3" s="1"/>
  <c r="AT68" i="3"/>
  <c r="AQ64" i="3"/>
  <c r="AH64" i="3" s="1"/>
  <c r="AR64" i="3"/>
  <c r="AS64" i="3"/>
  <c r="AJ64" i="3" s="1"/>
  <c r="AT64" i="3"/>
  <c r="AQ48" i="3"/>
  <c r="AH48" i="3" s="1"/>
  <c r="AR48" i="3"/>
  <c r="AS48" i="3"/>
  <c r="AJ48" i="3" s="1"/>
  <c r="AT48" i="3"/>
  <c r="AQ44" i="3"/>
  <c r="AH44" i="3" s="1"/>
  <c r="AR44" i="3"/>
  <c r="AS44" i="3"/>
  <c r="AJ44" i="3" s="1"/>
  <c r="AT44" i="3"/>
  <c r="AQ36" i="3"/>
  <c r="AH36" i="3" s="1"/>
  <c r="AR36" i="3"/>
  <c r="AS36" i="3"/>
  <c r="AJ36" i="3" s="1"/>
  <c r="AT36" i="3"/>
  <c r="AQ32" i="3"/>
  <c r="AH32" i="3" s="1"/>
  <c r="AR32" i="3"/>
  <c r="AT32" i="3"/>
  <c r="AS32" i="3"/>
  <c r="AJ32" i="3" s="1"/>
  <c r="AQ20" i="3"/>
  <c r="AH20" i="3" s="1"/>
  <c r="AR20" i="3"/>
  <c r="AT20" i="3"/>
  <c r="AS20" i="3"/>
  <c r="AJ20" i="3" s="1"/>
  <c r="AQ16" i="3"/>
  <c r="AH16" i="3" s="1"/>
  <c r="AR16" i="3"/>
  <c r="AT16" i="3"/>
  <c r="AS16" i="3"/>
  <c r="AJ16" i="3" s="1"/>
  <c r="AQ8" i="3"/>
  <c r="AH8" i="3" s="1"/>
  <c r="AR8" i="3"/>
  <c r="AT8" i="3"/>
  <c r="AS8" i="3"/>
  <c r="AJ8" i="3" s="1"/>
  <c r="AS98" i="3"/>
  <c r="AJ98" i="3" s="1"/>
  <c r="AT98" i="3"/>
  <c r="AQ98" i="3"/>
  <c r="AH98" i="3" s="1"/>
  <c r="AR98" i="3"/>
  <c r="AS94" i="3"/>
  <c r="AJ94" i="3" s="1"/>
  <c r="AT94" i="3"/>
  <c r="AQ94" i="3"/>
  <c r="AH94" i="3" s="1"/>
  <c r="AR94" i="3"/>
  <c r="AQ82" i="3"/>
  <c r="AH82" i="3" s="1"/>
  <c r="AR82" i="3"/>
  <c r="AS82" i="3"/>
  <c r="AJ82" i="3" s="1"/>
  <c r="AT82" i="3"/>
  <c r="AS100" i="3"/>
  <c r="AJ100" i="3" s="1"/>
  <c r="AT100" i="3"/>
  <c r="AQ100" i="3"/>
  <c r="AH100" i="3" s="1"/>
  <c r="AR100" i="3"/>
  <c r="AR88" i="3"/>
  <c r="AT88" i="3"/>
  <c r="AS88" i="3"/>
  <c r="AJ88" i="3" s="1"/>
  <c r="AQ88" i="3"/>
  <c r="AH88" i="3" s="1"/>
  <c r="AQ84" i="3"/>
  <c r="AH84" i="3" s="1"/>
  <c r="AR84" i="3"/>
  <c r="AT84" i="3"/>
  <c r="AS84" i="3"/>
  <c r="AJ84" i="3" s="1"/>
  <c r="AQ72" i="3"/>
  <c r="AH72" i="3" s="1"/>
  <c r="AR72" i="3"/>
  <c r="AT72" i="3"/>
  <c r="AS72" i="3"/>
  <c r="AJ72" i="3" s="1"/>
  <c r="AQ60" i="3"/>
  <c r="AH60" i="3" s="1"/>
  <c r="AR60" i="3"/>
  <c r="AS60" i="3"/>
  <c r="AJ60" i="3" s="1"/>
  <c r="AT60" i="3"/>
  <c r="AQ56" i="3"/>
  <c r="AH56" i="3" s="1"/>
  <c r="AR56" i="3"/>
  <c r="AS56" i="3"/>
  <c r="AJ56" i="3" s="1"/>
  <c r="AT56" i="3"/>
  <c r="AQ52" i="3"/>
  <c r="AH52" i="3" s="1"/>
  <c r="AR52" i="3"/>
  <c r="AS52" i="3"/>
  <c r="AJ52" i="3" s="1"/>
  <c r="AT52" i="3"/>
  <c r="AQ40" i="3"/>
  <c r="AH40" i="3" s="1"/>
  <c r="AR40" i="3"/>
  <c r="AS40" i="3"/>
  <c r="AJ40" i="3" s="1"/>
  <c r="AT40" i="3"/>
  <c r="AQ28" i="3"/>
  <c r="AH28" i="3" s="1"/>
  <c r="AR28" i="3"/>
  <c r="AT28" i="3"/>
  <c r="AS28" i="3"/>
  <c r="AJ28" i="3" s="1"/>
  <c r="AQ24" i="3"/>
  <c r="AH24" i="3" s="1"/>
  <c r="AR24" i="3"/>
  <c r="AT24" i="3"/>
  <c r="AS24" i="3"/>
  <c r="AJ24" i="3" s="1"/>
  <c r="AQ12" i="3"/>
  <c r="AH12" i="3" s="1"/>
  <c r="AR12" i="3"/>
  <c r="AT12" i="3"/>
  <c r="AS12" i="3"/>
  <c r="AJ12" i="3" s="1"/>
  <c r="AS6" i="3"/>
  <c r="AJ6" i="3" s="1"/>
  <c r="AQ6" i="3"/>
  <c r="AH6" i="3" s="1"/>
  <c r="AR6" i="3"/>
  <c r="AT6" i="3"/>
  <c r="AS97" i="3"/>
  <c r="AJ97" i="3" s="1"/>
  <c r="AT97" i="3"/>
  <c r="AR97" i="3"/>
  <c r="AQ97" i="3"/>
  <c r="AH97" i="3" s="1"/>
  <c r="AS93" i="3"/>
  <c r="AJ93" i="3" s="1"/>
  <c r="AT93" i="3"/>
  <c r="AR93" i="3"/>
  <c r="AQ93" i="3"/>
  <c r="AH93" i="3" s="1"/>
  <c r="AR89" i="3"/>
  <c r="AQ89" i="3"/>
  <c r="AH89" i="3" s="1"/>
  <c r="AS89" i="3"/>
  <c r="AJ89" i="3" s="1"/>
  <c r="AT89" i="3"/>
  <c r="AQ85" i="3"/>
  <c r="AH85" i="3" s="1"/>
  <c r="AR85" i="3"/>
  <c r="AS85" i="3"/>
  <c r="AJ85" i="3" s="1"/>
  <c r="AT85" i="3"/>
  <c r="AQ81" i="3"/>
  <c r="AH81" i="3" s="1"/>
  <c r="AR81" i="3"/>
  <c r="AS81" i="3"/>
  <c r="AJ81" i="3" s="1"/>
  <c r="AT81" i="3"/>
  <c r="AQ77" i="3"/>
  <c r="AH77" i="3" s="1"/>
  <c r="AR77" i="3"/>
  <c r="AS77" i="3"/>
  <c r="AJ77" i="3" s="1"/>
  <c r="AT77" i="3"/>
  <c r="AQ73" i="3"/>
  <c r="AH73" i="3" s="1"/>
  <c r="AR73" i="3"/>
  <c r="AS73" i="3"/>
  <c r="AJ73" i="3" s="1"/>
  <c r="AT73" i="3"/>
  <c r="AQ69" i="3"/>
  <c r="AH69" i="3" s="1"/>
  <c r="AR69" i="3"/>
  <c r="AS69" i="3"/>
  <c r="AJ69" i="3" s="1"/>
  <c r="AT69" i="3"/>
  <c r="AQ65" i="3"/>
  <c r="AH65" i="3" s="1"/>
  <c r="AR65" i="3"/>
  <c r="AS65" i="3"/>
  <c r="AJ65" i="3" s="1"/>
  <c r="AT65" i="3"/>
  <c r="AQ61" i="3"/>
  <c r="AH61" i="3" s="1"/>
  <c r="AR61" i="3"/>
  <c r="AS61" i="3"/>
  <c r="AJ61" i="3" s="1"/>
  <c r="AT61" i="3"/>
  <c r="AQ57" i="3"/>
  <c r="AH57" i="3" s="1"/>
  <c r="AR57" i="3"/>
  <c r="AS57" i="3"/>
  <c r="AJ57" i="3" s="1"/>
  <c r="AT57" i="3"/>
  <c r="AQ53" i="3"/>
  <c r="AH53" i="3" s="1"/>
  <c r="AR53" i="3"/>
  <c r="AS53" i="3"/>
  <c r="AJ53" i="3" s="1"/>
  <c r="AT53" i="3"/>
  <c r="AQ49" i="3"/>
  <c r="AH49" i="3" s="1"/>
  <c r="AR49" i="3"/>
  <c r="AS49" i="3"/>
  <c r="AJ49" i="3" s="1"/>
  <c r="AT49" i="3"/>
  <c r="AQ45" i="3"/>
  <c r="AH45" i="3" s="1"/>
  <c r="AR45" i="3"/>
  <c r="AS45" i="3"/>
  <c r="AJ45" i="3" s="1"/>
  <c r="AT45" i="3"/>
  <c r="AQ41" i="3"/>
  <c r="AH41" i="3" s="1"/>
  <c r="AR41" i="3"/>
  <c r="AS41" i="3"/>
  <c r="AJ41" i="3" s="1"/>
  <c r="AT41" i="3"/>
  <c r="AQ37" i="3"/>
  <c r="AH37" i="3" s="1"/>
  <c r="AR37" i="3"/>
  <c r="AS37" i="3"/>
  <c r="AJ37" i="3" s="1"/>
  <c r="AT37" i="3"/>
  <c r="AQ33" i="3"/>
  <c r="AH33" i="3" s="1"/>
  <c r="AR33" i="3"/>
  <c r="AS33" i="3"/>
  <c r="AJ33" i="3" s="1"/>
  <c r="AT33" i="3"/>
  <c r="AQ29" i="3"/>
  <c r="AH29" i="3" s="1"/>
  <c r="AR29" i="3"/>
  <c r="AS29" i="3"/>
  <c r="AJ29" i="3" s="1"/>
  <c r="AT29" i="3"/>
  <c r="AQ25" i="3"/>
  <c r="AH25" i="3" s="1"/>
  <c r="AR25" i="3"/>
  <c r="AS25" i="3"/>
  <c r="AJ25" i="3" s="1"/>
  <c r="AT25" i="3"/>
  <c r="AQ21" i="3"/>
  <c r="AH21" i="3" s="1"/>
  <c r="AR21" i="3"/>
  <c r="AS21" i="3"/>
  <c r="AJ21" i="3" s="1"/>
  <c r="AT21" i="3"/>
  <c r="AQ17" i="3"/>
  <c r="AH17" i="3" s="1"/>
  <c r="AR17" i="3"/>
  <c r="AS17" i="3"/>
  <c r="AJ17" i="3" s="1"/>
  <c r="AT17" i="3"/>
  <c r="AQ13" i="3"/>
  <c r="AH13" i="3" s="1"/>
  <c r="AR13" i="3"/>
  <c r="AS13" i="3"/>
  <c r="AJ13" i="3" s="1"/>
  <c r="AT13" i="3"/>
  <c r="AQ9" i="3"/>
  <c r="AH9" i="3" s="1"/>
  <c r="AR9" i="3"/>
  <c r="AS9" i="3"/>
  <c r="AJ9" i="3" s="1"/>
  <c r="AT9" i="3"/>
  <c r="AR90" i="3"/>
  <c r="AQ90" i="3"/>
  <c r="AH90" i="3" s="1"/>
  <c r="AS90" i="3"/>
  <c r="AJ90" i="3" s="1"/>
  <c r="AT90" i="3"/>
  <c r="AQ86" i="3"/>
  <c r="AH86" i="3" s="1"/>
  <c r="AR86" i="3"/>
  <c r="AS86" i="3"/>
  <c r="AJ86" i="3" s="1"/>
  <c r="AT86" i="3"/>
  <c r="AQ74" i="3"/>
  <c r="AH74" i="3" s="1"/>
  <c r="AR74" i="3"/>
  <c r="AS74" i="3"/>
  <c r="AJ74" i="3" s="1"/>
  <c r="AT74" i="3"/>
  <c r="AQ62" i="3"/>
  <c r="AH62" i="3" s="1"/>
  <c r="AR62" i="3"/>
  <c r="AT62" i="3"/>
  <c r="AS62" i="3"/>
  <c r="AJ62" i="3" s="1"/>
  <c r="AQ58" i="3"/>
  <c r="AH58" i="3" s="1"/>
  <c r="AR58" i="3"/>
  <c r="AT58" i="3"/>
  <c r="AS58" i="3"/>
  <c r="AJ58" i="3" s="1"/>
  <c r="AQ54" i="3"/>
  <c r="AH54" i="3" s="1"/>
  <c r="AR54" i="3"/>
  <c r="AT54" i="3"/>
  <c r="AS54" i="3"/>
  <c r="AJ54" i="3" s="1"/>
  <c r="AQ18" i="3"/>
  <c r="AH18" i="3" s="1"/>
  <c r="AR18" i="3"/>
  <c r="AS18" i="3"/>
  <c r="AJ18" i="3" s="1"/>
  <c r="AT18" i="3"/>
  <c r="AQ78" i="3"/>
  <c r="AH78" i="3" s="1"/>
  <c r="AR78" i="3"/>
  <c r="AS78" i="3"/>
  <c r="AJ78" i="3" s="1"/>
  <c r="AT78" i="3"/>
  <c r="AQ70" i="3"/>
  <c r="AH70" i="3" s="1"/>
  <c r="AR70" i="3"/>
  <c r="AS70" i="3"/>
  <c r="AJ70" i="3" s="1"/>
  <c r="AT70" i="3"/>
  <c r="AQ66" i="3"/>
  <c r="AH66" i="3" s="1"/>
  <c r="AR66" i="3"/>
  <c r="AT66" i="3"/>
  <c r="AS66" i="3"/>
  <c r="AJ66" i="3" s="1"/>
  <c r="AQ50" i="3"/>
  <c r="AH50" i="3" s="1"/>
  <c r="AR50" i="3"/>
  <c r="AT50" i="3"/>
  <c r="AS50" i="3"/>
  <c r="AJ50" i="3" s="1"/>
  <c r="AQ46" i="3"/>
  <c r="AH46" i="3" s="1"/>
  <c r="AR46" i="3"/>
  <c r="AT46" i="3"/>
  <c r="AS46" i="3"/>
  <c r="AJ46" i="3" s="1"/>
  <c r="AQ42" i="3"/>
  <c r="AH42" i="3" s="1"/>
  <c r="AR42" i="3"/>
  <c r="AT42" i="3"/>
  <c r="AS42" i="3"/>
  <c r="AJ42" i="3" s="1"/>
  <c r="AQ38" i="3"/>
  <c r="AH38" i="3" s="1"/>
  <c r="AR38" i="3"/>
  <c r="AT38" i="3"/>
  <c r="AS38" i="3"/>
  <c r="AJ38" i="3" s="1"/>
  <c r="AQ34" i="3"/>
  <c r="AH34" i="3" s="1"/>
  <c r="AR34" i="3"/>
  <c r="AT34" i="3"/>
  <c r="AS34" i="3"/>
  <c r="AJ34" i="3" s="1"/>
  <c r="AQ30" i="3"/>
  <c r="AH30" i="3" s="1"/>
  <c r="AR30" i="3"/>
  <c r="AS30" i="3"/>
  <c r="AJ30" i="3" s="1"/>
  <c r="AT30" i="3"/>
  <c r="AQ26" i="3"/>
  <c r="AH26" i="3" s="1"/>
  <c r="AR26" i="3"/>
  <c r="AT26" i="3"/>
  <c r="AS26" i="3"/>
  <c r="AJ26" i="3" s="1"/>
  <c r="AQ22" i="3"/>
  <c r="AH22" i="3" s="1"/>
  <c r="AR22" i="3"/>
  <c r="AT22" i="3"/>
  <c r="AS22" i="3"/>
  <c r="AJ22" i="3" s="1"/>
  <c r="AQ14" i="3"/>
  <c r="AH14" i="3" s="1"/>
  <c r="AR14" i="3"/>
  <c r="AT14" i="3"/>
  <c r="AS14" i="3"/>
  <c r="AJ14" i="3" s="1"/>
  <c r="AQ10" i="3"/>
  <c r="AH10" i="3" s="1"/>
  <c r="AR10" i="3"/>
  <c r="AT10" i="3"/>
  <c r="AS10" i="3"/>
  <c r="AJ10" i="3" s="1"/>
  <c r="AS99" i="3"/>
  <c r="AJ99" i="3" s="1"/>
  <c r="AT99" i="3"/>
  <c r="AR99" i="3"/>
  <c r="AQ99" i="3"/>
  <c r="AH99" i="3" s="1"/>
  <c r="AS95" i="3"/>
  <c r="AJ95" i="3" s="1"/>
  <c r="AT95" i="3"/>
  <c r="AR95" i="3"/>
  <c r="AQ95" i="3"/>
  <c r="AH95" i="3" s="1"/>
  <c r="AR91" i="3"/>
  <c r="AS91" i="3"/>
  <c r="AJ91" i="3" s="1"/>
  <c r="AT91" i="3"/>
  <c r="AQ91" i="3"/>
  <c r="AH91" i="3" s="1"/>
  <c r="AQ87" i="3"/>
  <c r="AH87" i="3" s="1"/>
  <c r="AR87" i="3"/>
  <c r="AS87" i="3"/>
  <c r="AJ87" i="3" s="1"/>
  <c r="AT87" i="3"/>
  <c r="AQ83" i="3"/>
  <c r="AH83" i="3" s="1"/>
  <c r="AR83" i="3"/>
  <c r="AS83" i="3"/>
  <c r="AJ83" i="3" s="1"/>
  <c r="AT83" i="3"/>
  <c r="AQ79" i="3"/>
  <c r="AH79" i="3" s="1"/>
  <c r="AR79" i="3"/>
  <c r="AS79" i="3"/>
  <c r="AJ79" i="3" s="1"/>
  <c r="AT79" i="3"/>
  <c r="AQ75" i="3"/>
  <c r="AH75" i="3" s="1"/>
  <c r="AR75" i="3"/>
  <c r="AS75" i="3"/>
  <c r="AJ75" i="3" s="1"/>
  <c r="AT75" i="3"/>
  <c r="AQ71" i="3"/>
  <c r="AH71" i="3" s="1"/>
  <c r="AR71" i="3"/>
  <c r="AS71" i="3"/>
  <c r="AJ71" i="3" s="1"/>
  <c r="AT71" i="3"/>
  <c r="AQ67" i="3"/>
  <c r="AH67" i="3" s="1"/>
  <c r="AR67" i="3"/>
  <c r="AS67" i="3"/>
  <c r="AJ67" i="3" s="1"/>
  <c r="AT67" i="3"/>
  <c r="AQ63" i="3"/>
  <c r="AH63" i="3" s="1"/>
  <c r="AR63" i="3"/>
  <c r="AS63" i="3"/>
  <c r="AJ63" i="3" s="1"/>
  <c r="AT63" i="3"/>
  <c r="AQ59" i="3"/>
  <c r="AH59" i="3" s="1"/>
  <c r="AR59" i="3"/>
  <c r="AS59" i="3"/>
  <c r="AJ59" i="3" s="1"/>
  <c r="AT59" i="3"/>
  <c r="AQ55" i="3"/>
  <c r="AH55" i="3" s="1"/>
  <c r="AR55" i="3"/>
  <c r="AS55" i="3"/>
  <c r="AJ55" i="3" s="1"/>
  <c r="AT55" i="3"/>
  <c r="AQ51" i="3"/>
  <c r="AH51" i="3" s="1"/>
  <c r="AR51" i="3"/>
  <c r="AS51" i="3"/>
  <c r="AJ51" i="3" s="1"/>
  <c r="AT51" i="3"/>
  <c r="AQ47" i="3"/>
  <c r="AH47" i="3" s="1"/>
  <c r="AR47" i="3"/>
  <c r="AS47" i="3"/>
  <c r="AJ47" i="3" s="1"/>
  <c r="AT47" i="3"/>
  <c r="AQ43" i="3"/>
  <c r="AH43" i="3" s="1"/>
  <c r="AR43" i="3"/>
  <c r="AS43" i="3"/>
  <c r="AJ43" i="3" s="1"/>
  <c r="AT43" i="3"/>
  <c r="AQ39" i="3"/>
  <c r="AH39" i="3" s="1"/>
  <c r="AR39" i="3"/>
  <c r="AS39" i="3"/>
  <c r="AJ39" i="3" s="1"/>
  <c r="AT39" i="3"/>
  <c r="AQ35" i="3"/>
  <c r="AH35" i="3" s="1"/>
  <c r="AR35" i="3"/>
  <c r="AS35" i="3"/>
  <c r="AJ35" i="3" s="1"/>
  <c r="AT35" i="3"/>
  <c r="AQ31" i="3"/>
  <c r="AH31" i="3" s="1"/>
  <c r="AR31" i="3"/>
  <c r="AS31" i="3"/>
  <c r="AJ31" i="3" s="1"/>
  <c r="AT31" i="3"/>
  <c r="AQ27" i="3"/>
  <c r="AH27" i="3" s="1"/>
  <c r="AR27" i="3"/>
  <c r="AS27" i="3"/>
  <c r="AJ27" i="3" s="1"/>
  <c r="AT27" i="3"/>
  <c r="AQ23" i="3"/>
  <c r="AH23" i="3" s="1"/>
  <c r="AR23" i="3"/>
  <c r="AS23" i="3"/>
  <c r="AJ23" i="3" s="1"/>
  <c r="AT23" i="3"/>
  <c r="AQ19" i="3"/>
  <c r="AH19" i="3" s="1"/>
  <c r="AR19" i="3"/>
  <c r="AS19" i="3"/>
  <c r="AJ19" i="3" s="1"/>
  <c r="AT19" i="3"/>
  <c r="AQ15" i="3"/>
  <c r="AH15" i="3" s="1"/>
  <c r="AR15" i="3"/>
  <c r="AS15" i="3"/>
  <c r="AJ15" i="3" s="1"/>
  <c r="AT15" i="3"/>
  <c r="AQ11" i="3"/>
  <c r="AH11" i="3" s="1"/>
  <c r="AR11" i="3"/>
  <c r="AS11" i="3"/>
  <c r="AJ11" i="3" s="1"/>
  <c r="AT11" i="3"/>
  <c r="AQ7" i="3"/>
  <c r="AH7" i="3" s="1"/>
  <c r="AR7" i="3"/>
  <c r="AS7" i="3"/>
  <c r="AJ7" i="3" s="1"/>
  <c r="AT7" i="3"/>
  <c r="T6" i="1"/>
  <c r="W6" i="1"/>
  <c r="U6" i="1"/>
  <c r="V6" i="1"/>
  <c r="U20" i="1"/>
  <c r="V20" i="1"/>
  <c r="W20" i="1"/>
  <c r="T20" i="1"/>
  <c r="U16" i="1"/>
  <c r="V16" i="1"/>
  <c r="W16" i="1"/>
  <c r="T16" i="1"/>
  <c r="U12" i="1"/>
  <c r="V12" i="1"/>
  <c r="W12" i="1"/>
  <c r="T12" i="1"/>
  <c r="U8" i="1"/>
  <c r="V8" i="1"/>
  <c r="W8" i="1"/>
  <c r="T8" i="1"/>
  <c r="U27" i="1"/>
  <c r="V27" i="1"/>
  <c r="W27" i="1"/>
  <c r="T27" i="1"/>
  <c r="U31" i="1"/>
  <c r="V31" i="1"/>
  <c r="W31" i="1"/>
  <c r="T31" i="1"/>
  <c r="U35" i="1"/>
  <c r="V35" i="1"/>
  <c r="W35" i="1"/>
  <c r="T35" i="1"/>
  <c r="U39" i="1"/>
  <c r="V39" i="1"/>
  <c r="W39" i="1"/>
  <c r="T39" i="1"/>
  <c r="U63" i="1"/>
  <c r="V63" i="1"/>
  <c r="W63" i="1"/>
  <c r="T63" i="1"/>
  <c r="U67" i="1"/>
  <c r="V67" i="1"/>
  <c r="W67" i="1"/>
  <c r="T67" i="1"/>
  <c r="U71" i="1"/>
  <c r="V71" i="1"/>
  <c r="W71" i="1"/>
  <c r="T71" i="1"/>
  <c r="U75" i="1"/>
  <c r="V75" i="1"/>
  <c r="W75" i="1"/>
  <c r="T75" i="1"/>
  <c r="U81" i="1"/>
  <c r="V81" i="1"/>
  <c r="W81" i="1"/>
  <c r="T81" i="1"/>
  <c r="U85" i="1"/>
  <c r="V85" i="1"/>
  <c r="W85" i="1"/>
  <c r="T85" i="1"/>
  <c r="U89" i="1"/>
  <c r="V89" i="1"/>
  <c r="W89" i="1"/>
  <c r="T89" i="1"/>
  <c r="W93" i="1"/>
  <c r="T93" i="1"/>
  <c r="U93" i="1"/>
  <c r="V93" i="1"/>
  <c r="W99" i="1"/>
  <c r="T99" i="1"/>
  <c r="U99" i="1"/>
  <c r="V99" i="1"/>
  <c r="W103" i="1"/>
  <c r="T103" i="1"/>
  <c r="U103" i="1"/>
  <c r="V103" i="1"/>
  <c r="W107" i="1"/>
  <c r="T107" i="1"/>
  <c r="U107" i="1"/>
  <c r="V107" i="1"/>
  <c r="W111" i="1"/>
  <c r="T111" i="1"/>
  <c r="U111" i="1"/>
  <c r="V111" i="1"/>
  <c r="W117" i="1"/>
  <c r="T117" i="1"/>
  <c r="U117" i="1"/>
  <c r="V117" i="1"/>
  <c r="W121" i="1"/>
  <c r="T121" i="1"/>
  <c r="U121" i="1"/>
  <c r="V121" i="1"/>
  <c r="W125" i="1"/>
  <c r="T125" i="1"/>
  <c r="U125" i="1"/>
  <c r="V125" i="1"/>
  <c r="W129" i="1"/>
  <c r="T129" i="1"/>
  <c r="U129" i="1"/>
  <c r="V129" i="1"/>
  <c r="W135" i="1"/>
  <c r="T135" i="1"/>
  <c r="U135" i="1"/>
  <c r="V135" i="1"/>
  <c r="W139" i="1"/>
  <c r="T139" i="1"/>
  <c r="U139" i="1"/>
  <c r="V139" i="1"/>
  <c r="W143" i="1"/>
  <c r="T143" i="1"/>
  <c r="U143" i="1"/>
  <c r="V143" i="1"/>
  <c r="W147" i="1"/>
  <c r="T147" i="1"/>
  <c r="U147" i="1"/>
  <c r="V147" i="1"/>
  <c r="U58" i="1"/>
  <c r="V58" i="1"/>
  <c r="W58" i="1"/>
  <c r="T58" i="1"/>
  <c r="U54" i="1"/>
  <c r="V54" i="1"/>
  <c r="W54" i="1"/>
  <c r="T54" i="1"/>
  <c r="U50" i="1"/>
  <c r="V50" i="1"/>
  <c r="W50" i="1"/>
  <c r="T50" i="1"/>
  <c r="U46" i="1"/>
  <c r="V46" i="1"/>
  <c r="W46" i="1"/>
  <c r="T46" i="1"/>
  <c r="U42" i="1"/>
  <c r="V42" i="1"/>
  <c r="W42" i="1"/>
  <c r="T42" i="1"/>
  <c r="U18" i="1"/>
  <c r="V18" i="1"/>
  <c r="W18" i="1"/>
  <c r="T18" i="1"/>
  <c r="U10" i="1"/>
  <c r="V10" i="1"/>
  <c r="W10" i="1"/>
  <c r="T10" i="1"/>
  <c r="U23" i="1"/>
  <c r="V23" i="1"/>
  <c r="W23" i="1"/>
  <c r="T23" i="1"/>
  <c r="U19" i="1"/>
  <c r="V19" i="1"/>
  <c r="W19" i="1"/>
  <c r="T19" i="1"/>
  <c r="U15" i="1"/>
  <c r="V15" i="1"/>
  <c r="W15" i="1"/>
  <c r="T15" i="1"/>
  <c r="U11" i="1"/>
  <c r="V11" i="1"/>
  <c r="W11" i="1"/>
  <c r="T11" i="1"/>
  <c r="U7" i="1"/>
  <c r="V7" i="1"/>
  <c r="W7" i="1"/>
  <c r="T7" i="1"/>
  <c r="U24" i="1"/>
  <c r="V24" i="1"/>
  <c r="W24" i="1"/>
  <c r="T24" i="1"/>
  <c r="U28" i="1"/>
  <c r="V28" i="1"/>
  <c r="W28" i="1"/>
  <c r="T28" i="1"/>
  <c r="U32" i="1"/>
  <c r="V32" i="1"/>
  <c r="W32" i="1"/>
  <c r="T32" i="1"/>
  <c r="U36" i="1"/>
  <c r="V36" i="1"/>
  <c r="W36" i="1"/>
  <c r="T36" i="1"/>
  <c r="U40" i="1"/>
  <c r="V40" i="1"/>
  <c r="W40" i="1"/>
  <c r="T40" i="1"/>
  <c r="U60" i="1"/>
  <c r="V60" i="1"/>
  <c r="W60" i="1"/>
  <c r="T60" i="1"/>
  <c r="U64" i="1"/>
  <c r="V64" i="1"/>
  <c r="W64" i="1"/>
  <c r="T64" i="1"/>
  <c r="U68" i="1"/>
  <c r="V68" i="1"/>
  <c r="W68" i="1"/>
  <c r="T68" i="1"/>
  <c r="U72" i="1"/>
  <c r="V72" i="1"/>
  <c r="W72" i="1"/>
  <c r="T72" i="1"/>
  <c r="U76" i="1"/>
  <c r="V76" i="1"/>
  <c r="W76" i="1"/>
  <c r="T76" i="1"/>
  <c r="U78" i="1"/>
  <c r="V78" i="1"/>
  <c r="W78" i="1"/>
  <c r="T78" i="1"/>
  <c r="U82" i="1"/>
  <c r="V82" i="1"/>
  <c r="W82" i="1"/>
  <c r="T82" i="1"/>
  <c r="U86" i="1"/>
  <c r="V86" i="1"/>
  <c r="W86" i="1"/>
  <c r="T86" i="1"/>
  <c r="U90" i="1"/>
  <c r="V90" i="1"/>
  <c r="W90" i="1"/>
  <c r="T90" i="1"/>
  <c r="W94" i="1"/>
  <c r="T94" i="1"/>
  <c r="U94" i="1"/>
  <c r="V94" i="1"/>
  <c r="W96" i="1"/>
  <c r="T96" i="1"/>
  <c r="U96" i="1"/>
  <c r="V96" i="1"/>
  <c r="W100" i="1"/>
  <c r="T100" i="1"/>
  <c r="U100" i="1"/>
  <c r="V100" i="1"/>
  <c r="W104" i="1"/>
  <c r="T104" i="1"/>
  <c r="U104" i="1"/>
  <c r="V104" i="1"/>
  <c r="W108" i="1"/>
  <c r="T108" i="1"/>
  <c r="U108" i="1"/>
  <c r="V108" i="1"/>
  <c r="W112" i="1"/>
  <c r="T112" i="1"/>
  <c r="U112" i="1"/>
  <c r="V112" i="1"/>
  <c r="W114" i="1"/>
  <c r="T114" i="1"/>
  <c r="U114" i="1"/>
  <c r="V114" i="1"/>
  <c r="W118" i="1"/>
  <c r="T118" i="1"/>
  <c r="U118" i="1"/>
  <c r="V118" i="1"/>
  <c r="W122" i="1"/>
  <c r="T122" i="1"/>
  <c r="U122" i="1"/>
  <c r="V122" i="1"/>
  <c r="W126" i="1"/>
  <c r="T126" i="1"/>
  <c r="U126" i="1"/>
  <c r="V126" i="1"/>
  <c r="W130" i="1"/>
  <c r="T130" i="1"/>
  <c r="U130" i="1"/>
  <c r="V130" i="1"/>
  <c r="W132" i="1"/>
  <c r="T132" i="1"/>
  <c r="U132" i="1"/>
  <c r="V132" i="1"/>
  <c r="W136" i="1"/>
  <c r="T136" i="1"/>
  <c r="U136" i="1"/>
  <c r="V136" i="1"/>
  <c r="W140" i="1"/>
  <c r="T140" i="1"/>
  <c r="U140" i="1"/>
  <c r="V140" i="1"/>
  <c r="W144" i="1"/>
  <c r="T144" i="1"/>
  <c r="U144" i="1"/>
  <c r="V144" i="1"/>
  <c r="W148" i="1"/>
  <c r="T148" i="1"/>
  <c r="U148" i="1"/>
  <c r="V148" i="1"/>
  <c r="U57" i="1"/>
  <c r="V57" i="1"/>
  <c r="W57" i="1"/>
  <c r="T57" i="1"/>
  <c r="U53" i="1"/>
  <c r="V53" i="1"/>
  <c r="W53" i="1"/>
  <c r="T53" i="1"/>
  <c r="U49" i="1"/>
  <c r="V49" i="1"/>
  <c r="W49" i="1"/>
  <c r="T49" i="1"/>
  <c r="U45" i="1"/>
  <c r="V45" i="1"/>
  <c r="W45" i="1"/>
  <c r="T45" i="1"/>
  <c r="U14" i="1"/>
  <c r="V14" i="1"/>
  <c r="W14" i="1"/>
  <c r="T14" i="1"/>
  <c r="U25" i="1"/>
  <c r="V25" i="1"/>
  <c r="W25" i="1"/>
  <c r="T25" i="1"/>
  <c r="U29" i="1"/>
  <c r="V29" i="1"/>
  <c r="W29" i="1"/>
  <c r="T29" i="1"/>
  <c r="U33" i="1"/>
  <c r="V33" i="1"/>
  <c r="W33" i="1"/>
  <c r="T33" i="1"/>
  <c r="U37" i="1"/>
  <c r="V37" i="1"/>
  <c r="W37" i="1"/>
  <c r="T37" i="1"/>
  <c r="U41" i="1"/>
  <c r="V41" i="1"/>
  <c r="W41" i="1"/>
  <c r="T41" i="1"/>
  <c r="U61" i="1"/>
  <c r="V61" i="1"/>
  <c r="W61" i="1"/>
  <c r="T61" i="1"/>
  <c r="U65" i="1"/>
  <c r="V65" i="1"/>
  <c r="W65" i="1"/>
  <c r="T65" i="1"/>
  <c r="U69" i="1"/>
  <c r="V69" i="1"/>
  <c r="W69" i="1"/>
  <c r="T69" i="1"/>
  <c r="U73" i="1"/>
  <c r="V73" i="1"/>
  <c r="W73" i="1"/>
  <c r="T73" i="1"/>
  <c r="U77" i="1"/>
  <c r="V77" i="1"/>
  <c r="W77" i="1"/>
  <c r="T77" i="1"/>
  <c r="U79" i="1"/>
  <c r="V79" i="1"/>
  <c r="W79" i="1"/>
  <c r="T79" i="1"/>
  <c r="U83" i="1"/>
  <c r="V83" i="1"/>
  <c r="W83" i="1"/>
  <c r="T83" i="1"/>
  <c r="U87" i="1"/>
  <c r="V87" i="1"/>
  <c r="W87" i="1"/>
  <c r="T87" i="1"/>
  <c r="U91" i="1"/>
  <c r="V91" i="1"/>
  <c r="W91" i="1"/>
  <c r="T91" i="1"/>
  <c r="W95" i="1"/>
  <c r="T95" i="1"/>
  <c r="U95" i="1"/>
  <c r="V95" i="1"/>
  <c r="W97" i="1"/>
  <c r="T97" i="1"/>
  <c r="U97" i="1"/>
  <c r="V97" i="1"/>
  <c r="W101" i="1"/>
  <c r="T101" i="1"/>
  <c r="U101" i="1"/>
  <c r="V101" i="1"/>
  <c r="W105" i="1"/>
  <c r="T105" i="1"/>
  <c r="U105" i="1"/>
  <c r="V105" i="1"/>
  <c r="W109" i="1"/>
  <c r="T109" i="1"/>
  <c r="U109" i="1"/>
  <c r="V109" i="1"/>
  <c r="W113" i="1"/>
  <c r="T113" i="1"/>
  <c r="U113" i="1"/>
  <c r="V113" i="1"/>
  <c r="W115" i="1"/>
  <c r="T115" i="1"/>
  <c r="U115" i="1"/>
  <c r="V115" i="1"/>
  <c r="W119" i="1"/>
  <c r="T119" i="1"/>
  <c r="U119" i="1"/>
  <c r="V119" i="1"/>
  <c r="W123" i="1"/>
  <c r="T123" i="1"/>
  <c r="U123" i="1"/>
  <c r="V123" i="1"/>
  <c r="W127" i="1"/>
  <c r="T127" i="1"/>
  <c r="U127" i="1"/>
  <c r="V127" i="1"/>
  <c r="W131" i="1"/>
  <c r="T131" i="1"/>
  <c r="U131" i="1"/>
  <c r="V131" i="1"/>
  <c r="W133" i="1"/>
  <c r="T133" i="1"/>
  <c r="U133" i="1"/>
  <c r="V133" i="1"/>
  <c r="W137" i="1"/>
  <c r="T137" i="1"/>
  <c r="U137" i="1"/>
  <c r="V137" i="1"/>
  <c r="W141" i="1"/>
  <c r="T141" i="1"/>
  <c r="U141" i="1"/>
  <c r="V141" i="1"/>
  <c r="W145" i="1"/>
  <c r="T145" i="1"/>
  <c r="U145" i="1"/>
  <c r="V145" i="1"/>
  <c r="W149" i="1"/>
  <c r="T149" i="1"/>
  <c r="U149" i="1"/>
  <c r="V149" i="1"/>
  <c r="U56" i="1"/>
  <c r="V56" i="1"/>
  <c r="W56" i="1"/>
  <c r="T56" i="1"/>
  <c r="U52" i="1"/>
  <c r="V52" i="1"/>
  <c r="W52" i="1"/>
  <c r="T52" i="1"/>
  <c r="U48" i="1"/>
  <c r="V48" i="1"/>
  <c r="W48" i="1"/>
  <c r="T48" i="1"/>
  <c r="U44" i="1"/>
  <c r="V44" i="1"/>
  <c r="W44" i="1"/>
  <c r="T44" i="1"/>
  <c r="U22" i="1"/>
  <c r="V22" i="1"/>
  <c r="W22" i="1"/>
  <c r="T22" i="1"/>
  <c r="U21" i="1"/>
  <c r="V21" i="1"/>
  <c r="W21" i="1"/>
  <c r="T21" i="1"/>
  <c r="U17" i="1"/>
  <c r="V17" i="1"/>
  <c r="W17" i="1"/>
  <c r="T17" i="1"/>
  <c r="U13" i="1"/>
  <c r="V13" i="1"/>
  <c r="W13" i="1"/>
  <c r="T13" i="1"/>
  <c r="U9" i="1"/>
  <c r="V9" i="1"/>
  <c r="W9" i="1"/>
  <c r="T9" i="1"/>
  <c r="U26" i="1"/>
  <c r="V26" i="1"/>
  <c r="W26" i="1"/>
  <c r="T26" i="1"/>
  <c r="U30" i="1"/>
  <c r="V30" i="1"/>
  <c r="W30" i="1"/>
  <c r="T30" i="1"/>
  <c r="U34" i="1"/>
  <c r="V34" i="1"/>
  <c r="W34" i="1"/>
  <c r="T34" i="1"/>
  <c r="U38" i="1"/>
  <c r="V38" i="1"/>
  <c r="W38" i="1"/>
  <c r="T38" i="1"/>
  <c r="U62" i="1"/>
  <c r="V62" i="1"/>
  <c r="W62" i="1"/>
  <c r="T62" i="1"/>
  <c r="U66" i="1"/>
  <c r="V66" i="1"/>
  <c r="W66" i="1"/>
  <c r="T66" i="1"/>
  <c r="U70" i="1"/>
  <c r="V70" i="1"/>
  <c r="W70" i="1"/>
  <c r="T70" i="1"/>
  <c r="U74" i="1"/>
  <c r="V74" i="1"/>
  <c r="W74" i="1"/>
  <c r="T74" i="1"/>
  <c r="U80" i="1"/>
  <c r="V80" i="1"/>
  <c r="W80" i="1"/>
  <c r="T80" i="1"/>
  <c r="U84" i="1"/>
  <c r="V84" i="1"/>
  <c r="W84" i="1"/>
  <c r="T84" i="1"/>
  <c r="U88" i="1"/>
  <c r="V88" i="1"/>
  <c r="W88" i="1"/>
  <c r="T88" i="1"/>
  <c r="W92" i="1"/>
  <c r="T92" i="1"/>
  <c r="U92" i="1"/>
  <c r="V92" i="1"/>
  <c r="W98" i="1"/>
  <c r="T98" i="1"/>
  <c r="U98" i="1"/>
  <c r="V98" i="1"/>
  <c r="W102" i="1"/>
  <c r="T102" i="1"/>
  <c r="U102" i="1"/>
  <c r="V102" i="1"/>
  <c r="W106" i="1"/>
  <c r="T106" i="1"/>
  <c r="U106" i="1"/>
  <c r="V106" i="1"/>
  <c r="W110" i="1"/>
  <c r="T110" i="1"/>
  <c r="U110" i="1"/>
  <c r="V110" i="1"/>
  <c r="W116" i="1"/>
  <c r="T116" i="1"/>
  <c r="U116" i="1"/>
  <c r="V116" i="1"/>
  <c r="W120" i="1"/>
  <c r="T120" i="1"/>
  <c r="U120" i="1"/>
  <c r="V120" i="1"/>
  <c r="W124" i="1"/>
  <c r="T124" i="1"/>
  <c r="U124" i="1"/>
  <c r="V124" i="1"/>
  <c r="W128" i="1"/>
  <c r="T128" i="1"/>
  <c r="U128" i="1"/>
  <c r="V128" i="1"/>
  <c r="W134" i="1"/>
  <c r="T134" i="1"/>
  <c r="U134" i="1"/>
  <c r="V134" i="1"/>
  <c r="W138" i="1"/>
  <c r="T138" i="1"/>
  <c r="U138" i="1"/>
  <c r="V138" i="1"/>
  <c r="W142" i="1"/>
  <c r="T142" i="1"/>
  <c r="U142" i="1"/>
  <c r="V142" i="1"/>
  <c r="W146" i="1"/>
  <c r="T146" i="1"/>
  <c r="U146" i="1"/>
  <c r="V146" i="1"/>
  <c r="U59" i="1"/>
  <c r="V59" i="1"/>
  <c r="W59" i="1"/>
  <c r="T59" i="1"/>
  <c r="U55" i="1"/>
  <c r="V55" i="1"/>
  <c r="W55" i="1"/>
  <c r="T55" i="1"/>
  <c r="U51" i="1"/>
  <c r="V51" i="1"/>
  <c r="W51" i="1"/>
  <c r="T51" i="1"/>
  <c r="U47" i="1"/>
  <c r="V47" i="1"/>
  <c r="W47" i="1"/>
  <c r="T47" i="1"/>
  <c r="U43" i="1"/>
  <c r="V43" i="1"/>
  <c r="W43" i="1"/>
  <c r="T43" i="1"/>
  <c r="F49" i="1"/>
  <c r="E49" i="1" s="1"/>
  <c r="F54" i="1"/>
  <c r="E54" i="1" s="1"/>
  <c r="F50" i="1"/>
  <c r="E50" i="1" s="1"/>
  <c r="F57" i="1"/>
  <c r="E57" i="1" s="1"/>
  <c r="F53" i="1"/>
  <c r="E53" i="1" s="1"/>
  <c r="F56" i="1"/>
  <c r="E56" i="1" s="1"/>
  <c r="F52" i="1"/>
  <c r="E52" i="1" s="1"/>
  <c r="F58" i="1"/>
  <c r="E58" i="1" s="1"/>
  <c r="F59" i="1"/>
  <c r="E59" i="1" s="1"/>
  <c r="F55" i="1"/>
  <c r="E55" i="1" s="1"/>
  <c r="F51" i="1"/>
  <c r="E51" i="1" s="1"/>
  <c r="F47" i="1"/>
  <c r="E47" i="1" s="1"/>
  <c r="I43" i="1"/>
  <c r="R38" i="2"/>
  <c r="R34" i="2"/>
  <c r="R30" i="2"/>
  <c r="R26" i="2"/>
  <c r="N24" i="2"/>
  <c r="O24" i="2"/>
  <c r="M24" i="2"/>
  <c r="N28" i="2"/>
  <c r="O28" i="2"/>
  <c r="M28" i="2"/>
  <c r="N32" i="2"/>
  <c r="O32" i="2"/>
  <c r="M32" i="2"/>
  <c r="N36" i="2"/>
  <c r="O36" i="2"/>
  <c r="M36" i="2"/>
  <c r="N40" i="2"/>
  <c r="O40" i="2"/>
  <c r="M40" i="2"/>
  <c r="N42" i="2"/>
  <c r="O42" i="2"/>
  <c r="M42" i="2"/>
  <c r="N45" i="2"/>
  <c r="O45" i="2"/>
  <c r="N49" i="2"/>
  <c r="O49" i="2"/>
  <c r="N52" i="2"/>
  <c r="O52" i="2"/>
  <c r="N56" i="2"/>
  <c r="O56" i="2"/>
  <c r="H44" i="1"/>
  <c r="I44" i="1" s="1"/>
  <c r="P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M49" i="2"/>
  <c r="M45" i="2"/>
  <c r="P42" i="2"/>
  <c r="N7" i="2"/>
  <c r="O7" i="2"/>
  <c r="M7" i="2"/>
  <c r="N15" i="2"/>
  <c r="O15" i="2"/>
  <c r="M15" i="2"/>
  <c r="N19" i="2"/>
  <c r="O19" i="2"/>
  <c r="M19" i="2"/>
  <c r="N23" i="2"/>
  <c r="O23" i="2"/>
  <c r="M23" i="2"/>
  <c r="N31" i="2"/>
  <c r="O31" i="2"/>
  <c r="M31" i="2"/>
  <c r="N39" i="2"/>
  <c r="O39" i="2"/>
  <c r="M39" i="2"/>
  <c r="N44" i="2"/>
  <c r="O44" i="2"/>
  <c r="N51" i="2"/>
  <c r="O51" i="2"/>
  <c r="P93" i="2"/>
  <c r="P85" i="2"/>
  <c r="P81" i="2"/>
  <c r="P72" i="2"/>
  <c r="P68" i="2"/>
  <c r="P39" i="2"/>
  <c r="P19" i="2"/>
  <c r="P7" i="2"/>
  <c r="N12" i="2"/>
  <c r="O12" i="2"/>
  <c r="M12" i="2"/>
  <c r="N16" i="2"/>
  <c r="O16" i="2"/>
  <c r="M16" i="2"/>
  <c r="N9" i="2"/>
  <c r="O9" i="2"/>
  <c r="M9" i="2"/>
  <c r="N13" i="2"/>
  <c r="O13" i="2"/>
  <c r="M13" i="2"/>
  <c r="N17" i="2"/>
  <c r="O17" i="2"/>
  <c r="M17" i="2"/>
  <c r="N21" i="2"/>
  <c r="O21" i="2"/>
  <c r="M21" i="2"/>
  <c r="F31" i="2"/>
  <c r="N25" i="2"/>
  <c r="O25" i="2"/>
  <c r="M25" i="2"/>
  <c r="N29" i="2"/>
  <c r="O29" i="2"/>
  <c r="M29" i="2"/>
  <c r="N33" i="2"/>
  <c r="O33" i="2"/>
  <c r="M33" i="2"/>
  <c r="N37" i="2"/>
  <c r="O37" i="2"/>
  <c r="M37" i="2"/>
  <c r="N41" i="2"/>
  <c r="O41" i="2"/>
  <c r="M41" i="2"/>
  <c r="A43" i="2"/>
  <c r="N46" i="2"/>
  <c r="O46" i="2"/>
  <c r="N50" i="2"/>
  <c r="O50" i="2"/>
  <c r="N53" i="2"/>
  <c r="O53" i="2"/>
  <c r="N57" i="2"/>
  <c r="O57" i="2"/>
  <c r="O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P56" i="2"/>
  <c r="P52" i="2"/>
  <c r="P50" i="2"/>
  <c r="P46" i="2"/>
  <c r="P44" i="2"/>
  <c r="P41" i="2"/>
  <c r="P37" i="2"/>
  <c r="P33" i="2"/>
  <c r="P29" i="2"/>
  <c r="P25" i="2"/>
  <c r="P21" i="2"/>
  <c r="P17" i="2"/>
  <c r="P13" i="2"/>
  <c r="P9" i="2"/>
  <c r="N11" i="2"/>
  <c r="O11" i="2"/>
  <c r="M11" i="2"/>
  <c r="N27" i="2"/>
  <c r="O27" i="2"/>
  <c r="M27" i="2"/>
  <c r="N35" i="2"/>
  <c r="O35" i="2"/>
  <c r="M35" i="2"/>
  <c r="N48" i="2"/>
  <c r="O48" i="2"/>
  <c r="N55" i="2"/>
  <c r="O55" i="2"/>
  <c r="P89" i="2"/>
  <c r="P76" i="2"/>
  <c r="P64" i="2"/>
  <c r="P60" i="2"/>
  <c r="P55" i="2"/>
  <c r="P51" i="2"/>
  <c r="P35" i="2"/>
  <c r="P31" i="2"/>
  <c r="P23" i="2"/>
  <c r="P15" i="2"/>
  <c r="P11" i="2"/>
  <c r="N8" i="2"/>
  <c r="O8" i="2"/>
  <c r="M8" i="2"/>
  <c r="N20" i="2"/>
  <c r="O20" i="2"/>
  <c r="M20" i="2"/>
  <c r="N6" i="2"/>
  <c r="O6" i="2"/>
  <c r="M6" i="2"/>
  <c r="N10" i="2"/>
  <c r="O10" i="2"/>
  <c r="M10" i="2"/>
  <c r="N14" i="2"/>
  <c r="O14" i="2"/>
  <c r="M14" i="2"/>
  <c r="N18" i="2"/>
  <c r="O18" i="2"/>
  <c r="M18" i="2"/>
  <c r="N22" i="2"/>
  <c r="O22" i="2"/>
  <c r="M22" i="2"/>
  <c r="R36" i="2"/>
  <c r="R32" i="2"/>
  <c r="R28" i="2"/>
  <c r="R24" i="2"/>
  <c r="N26" i="2"/>
  <c r="O26" i="2"/>
  <c r="M26" i="2"/>
  <c r="N30" i="2"/>
  <c r="O30" i="2"/>
  <c r="M30" i="2"/>
  <c r="N34" i="2"/>
  <c r="O34" i="2"/>
  <c r="M34" i="2"/>
  <c r="N38" i="2"/>
  <c r="O38" i="2"/>
  <c r="M38" i="2"/>
  <c r="N43" i="2"/>
  <c r="O43" i="2"/>
  <c r="M43" i="2"/>
  <c r="N47" i="2"/>
  <c r="O47" i="2"/>
  <c r="A51" i="2"/>
  <c r="C51" i="2" s="1"/>
  <c r="B51" i="2" s="1"/>
  <c r="N54" i="2"/>
  <c r="O54" i="2"/>
  <c r="M56" i="2"/>
  <c r="M54" i="2"/>
  <c r="M52" i="2"/>
  <c r="M50" i="2"/>
  <c r="M48" i="2"/>
  <c r="M46" i="2"/>
  <c r="M44" i="2"/>
  <c r="P40" i="2"/>
  <c r="P36" i="2"/>
  <c r="P32" i="2"/>
  <c r="P28" i="2"/>
  <c r="P24" i="2"/>
  <c r="P20" i="2"/>
  <c r="P16" i="2"/>
  <c r="P12" i="2"/>
  <c r="P8" i="2"/>
  <c r="AU9" i="3"/>
  <c r="AZ9" i="3" s="1"/>
  <c r="BC9" i="3" s="1"/>
  <c r="D48" i="1"/>
  <c r="C43" i="1"/>
  <c r="B44" i="1"/>
  <c r="F25" i="1"/>
  <c r="E25" i="1" s="1"/>
  <c r="D43" i="1"/>
  <c r="I97" i="1"/>
  <c r="D44" i="1"/>
  <c r="F24" i="1"/>
  <c r="E24" i="1" s="1"/>
  <c r="AC24" i="1" s="1"/>
  <c r="D42" i="1"/>
  <c r="F27" i="1"/>
  <c r="E27" i="1" s="1"/>
  <c r="D45" i="1"/>
  <c r="D46" i="1"/>
  <c r="H98" i="1"/>
  <c r="H99" i="1" s="1"/>
  <c r="H100" i="1" s="1"/>
  <c r="I133" i="1"/>
  <c r="C41" i="1"/>
  <c r="I115" i="1"/>
  <c r="B100" i="1"/>
  <c r="C99" i="1"/>
  <c r="H121" i="1"/>
  <c r="C98" i="1"/>
  <c r="G116" i="1"/>
  <c r="H137" i="1"/>
  <c r="C97" i="1"/>
  <c r="C133" i="1"/>
  <c r="A134" i="1"/>
  <c r="C79" i="1"/>
  <c r="B116" i="1"/>
  <c r="C115" i="1"/>
  <c r="G135" i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I134" i="1"/>
  <c r="B139" i="1"/>
  <c r="C61" i="1"/>
  <c r="H83" i="1"/>
  <c r="I82" i="1"/>
  <c r="C80" i="1"/>
  <c r="I79" i="1"/>
  <c r="B81" i="1"/>
  <c r="I81" i="1"/>
  <c r="I80" i="1"/>
  <c r="I63" i="1"/>
  <c r="D74" i="1"/>
  <c r="D70" i="1"/>
  <c r="I62" i="1"/>
  <c r="AC25" i="1"/>
  <c r="C62" i="1"/>
  <c r="I61" i="1"/>
  <c r="B63" i="1"/>
  <c r="H64" i="1"/>
  <c r="D67" i="1"/>
  <c r="F34" i="1"/>
  <c r="E34" i="1" s="1"/>
  <c r="F39" i="1"/>
  <c r="E39" i="1" s="1"/>
  <c r="F35" i="1"/>
  <c r="E35" i="1" s="1"/>
  <c r="F31" i="1"/>
  <c r="E31" i="1" s="1"/>
  <c r="AN7" i="1"/>
  <c r="F41" i="1"/>
  <c r="E41" i="1" s="1"/>
  <c r="F37" i="1"/>
  <c r="E37" i="1" s="1"/>
  <c r="F33" i="1"/>
  <c r="E33" i="1" s="1"/>
  <c r="F29" i="1"/>
  <c r="E29" i="1" s="1"/>
  <c r="F38" i="1"/>
  <c r="E38" i="1" s="1"/>
  <c r="C25" i="1"/>
  <c r="F40" i="1"/>
  <c r="E40" i="1" s="1"/>
  <c r="F36" i="1"/>
  <c r="E36" i="1" s="1"/>
  <c r="F32" i="1"/>
  <c r="E32" i="1" s="1"/>
  <c r="F78" i="2"/>
  <c r="A58" i="2"/>
  <c r="C58" i="2" s="1"/>
  <c r="B58" i="2" s="1"/>
  <c r="C40" i="2"/>
  <c r="B40" i="2" s="1"/>
  <c r="R40" i="2" s="1"/>
  <c r="E79" i="2"/>
  <c r="C43" i="2"/>
  <c r="B43" i="2" s="1"/>
  <c r="A61" i="2"/>
  <c r="F40" i="2"/>
  <c r="A49" i="2"/>
  <c r="C49" i="2" s="1"/>
  <c r="B49" i="2" s="1"/>
  <c r="F60" i="2"/>
  <c r="F42" i="2"/>
  <c r="E61" i="2"/>
  <c r="A69" i="2"/>
  <c r="A76" i="2"/>
  <c r="A45" i="2"/>
  <c r="A47" i="2"/>
  <c r="A54" i="2"/>
  <c r="A42" i="2"/>
  <c r="A50" i="2"/>
  <c r="A57" i="2"/>
  <c r="A59" i="2"/>
  <c r="F39" i="2"/>
  <c r="A46" i="2"/>
  <c r="A53" i="2"/>
  <c r="A55" i="2"/>
  <c r="E43" i="2"/>
  <c r="AD6" i="1"/>
  <c r="AF6" i="1" s="1"/>
  <c r="AP6" i="1" s="1"/>
  <c r="R37" i="2"/>
  <c r="R33" i="2"/>
  <c r="R29" i="2"/>
  <c r="R25" i="2"/>
  <c r="F36" i="2"/>
  <c r="F28" i="2"/>
  <c r="A44" i="2"/>
  <c r="A48" i="2"/>
  <c r="A52" i="2"/>
  <c r="A56" i="2"/>
  <c r="F35" i="2"/>
  <c r="F27" i="2"/>
  <c r="R39" i="2"/>
  <c r="R35" i="2"/>
  <c r="R31" i="2"/>
  <c r="R27" i="2"/>
  <c r="F32" i="2"/>
  <c r="F24" i="2"/>
  <c r="B22" i="1"/>
  <c r="B23" i="1" s="1"/>
  <c r="C23" i="1" s="1"/>
  <c r="AN8" i="1"/>
  <c r="AN25" i="1"/>
  <c r="R22" i="2"/>
  <c r="F38" i="2"/>
  <c r="F34" i="2"/>
  <c r="F30" i="2"/>
  <c r="F26" i="2"/>
  <c r="F37" i="2"/>
  <c r="F33" i="2"/>
  <c r="F29" i="2"/>
  <c r="F25" i="2"/>
  <c r="AC26" i="1"/>
  <c r="AN6" i="1"/>
  <c r="AN26" i="1"/>
  <c r="C34" i="1"/>
  <c r="C37" i="1"/>
  <c r="C33" i="1"/>
  <c r="C29" i="1"/>
  <c r="C40" i="1"/>
  <c r="C36" i="1"/>
  <c r="C32" i="1"/>
  <c r="C28" i="1"/>
  <c r="C38" i="1"/>
  <c r="C30" i="1"/>
  <c r="C26" i="1"/>
  <c r="C39" i="1"/>
  <c r="C35" i="1"/>
  <c r="C31" i="1"/>
  <c r="C27" i="1"/>
  <c r="H27" i="1"/>
  <c r="I26" i="1"/>
  <c r="I25" i="1"/>
  <c r="I7" i="1"/>
  <c r="AC7" i="1"/>
  <c r="AC8" i="1"/>
  <c r="F22" i="2"/>
  <c r="F14" i="2"/>
  <c r="F10" i="2"/>
  <c r="R20" i="2"/>
  <c r="R12" i="2"/>
  <c r="F17" i="2"/>
  <c r="F13" i="2"/>
  <c r="F9" i="2"/>
  <c r="R19" i="2"/>
  <c r="R7" i="2"/>
  <c r="F19" i="2"/>
  <c r="F15" i="2"/>
  <c r="F11" i="2"/>
  <c r="F7" i="2"/>
  <c r="R21" i="2"/>
  <c r="R17" i="2"/>
  <c r="R13" i="2"/>
  <c r="R9" i="2"/>
  <c r="F21" i="2"/>
  <c r="R15" i="2"/>
  <c r="F18" i="2"/>
  <c r="F6" i="2"/>
  <c r="R16" i="2"/>
  <c r="R8" i="2"/>
  <c r="R11" i="2"/>
  <c r="F20" i="2"/>
  <c r="F16" i="2"/>
  <c r="F12" i="2"/>
  <c r="F8" i="2"/>
  <c r="R18" i="2"/>
  <c r="R14" i="2"/>
  <c r="R10" i="2"/>
  <c r="R6" i="2"/>
  <c r="H9" i="1"/>
  <c r="AC9" i="1" s="1"/>
  <c r="I8" i="1"/>
  <c r="C17" i="1"/>
  <c r="C13" i="1"/>
  <c r="C20" i="1"/>
  <c r="C16" i="1"/>
  <c r="C12" i="1"/>
  <c r="C8" i="1"/>
  <c r="C19" i="1"/>
  <c r="C15" i="1"/>
  <c r="C11" i="1"/>
  <c r="C7" i="1"/>
  <c r="C18" i="1"/>
  <c r="C14" i="1"/>
  <c r="C10" i="1"/>
  <c r="C21" i="1"/>
  <c r="C9" i="1"/>
  <c r="X105" i="1" l="1"/>
  <c r="AA105" i="1" s="1"/>
  <c r="Z97" i="1"/>
  <c r="X116" i="1"/>
  <c r="X115" i="1"/>
  <c r="Y115" i="1" s="1"/>
  <c r="Z136" i="1"/>
  <c r="X114" i="1"/>
  <c r="AA114" i="1" s="1"/>
  <c r="Z104" i="1"/>
  <c r="X96" i="1"/>
  <c r="Y96" i="1" s="1"/>
  <c r="X94" i="1"/>
  <c r="Y94" i="1" s="1"/>
  <c r="X143" i="1"/>
  <c r="Y143" i="1" s="1"/>
  <c r="Z117" i="1"/>
  <c r="X99" i="1"/>
  <c r="AA99" i="1" s="1"/>
  <c r="AA116" i="1"/>
  <c r="AA143" i="1"/>
  <c r="X6" i="1"/>
  <c r="AA6" i="1" s="1"/>
  <c r="Y105" i="1"/>
  <c r="Y116" i="1"/>
  <c r="AU91" i="3"/>
  <c r="AZ91" i="3" s="1"/>
  <c r="BC91" i="3" s="1"/>
  <c r="AW13" i="3"/>
  <c r="AW43" i="3"/>
  <c r="AU90" i="3"/>
  <c r="AZ90" i="3" s="1"/>
  <c r="BD90" i="3" s="1"/>
  <c r="AU55" i="3"/>
  <c r="AZ55" i="3" s="1"/>
  <c r="AW51" i="3"/>
  <c r="AW75" i="3"/>
  <c r="AU95" i="3"/>
  <c r="AZ95" i="3" s="1"/>
  <c r="BC95" i="3" s="1"/>
  <c r="AW7" i="3"/>
  <c r="AW10" i="3"/>
  <c r="AW31" i="3"/>
  <c r="AU45" i="3"/>
  <c r="AZ45" i="3" s="1"/>
  <c r="BD45" i="3" s="1"/>
  <c r="AV9" i="3"/>
  <c r="AW9" i="3"/>
  <c r="AW95" i="3"/>
  <c r="AW50" i="3"/>
  <c r="AW15" i="3"/>
  <c r="AW37" i="3"/>
  <c r="AW39" i="3"/>
  <c r="AW99" i="3"/>
  <c r="AW72" i="3"/>
  <c r="AU42" i="3"/>
  <c r="AZ42" i="3" s="1"/>
  <c r="BC42" i="3" s="1"/>
  <c r="AU10" i="3"/>
  <c r="AZ10" i="3" s="1"/>
  <c r="BB10" i="3" s="1"/>
  <c r="BF10" i="3" s="1"/>
  <c r="AW64" i="3"/>
  <c r="AX9" i="3"/>
  <c r="AU76" i="3"/>
  <c r="AZ76" i="3" s="1"/>
  <c r="BB76" i="3" s="1"/>
  <c r="BF76" i="3" s="1"/>
  <c r="AW77" i="3"/>
  <c r="AW92" i="3"/>
  <c r="AW24" i="3"/>
  <c r="AW79" i="3"/>
  <c r="AW17" i="3"/>
  <c r="AW73" i="3"/>
  <c r="AW55" i="3"/>
  <c r="AW8" i="3"/>
  <c r="AW11" i="3"/>
  <c r="AW23" i="3"/>
  <c r="AW33" i="3"/>
  <c r="AW40" i="3"/>
  <c r="AW44" i="3"/>
  <c r="AW68" i="3"/>
  <c r="AW66" i="3"/>
  <c r="AW84" i="3"/>
  <c r="AU98" i="3"/>
  <c r="AZ98" i="3" s="1"/>
  <c r="BD98" i="3" s="1"/>
  <c r="AW25" i="3"/>
  <c r="AW36" i="3"/>
  <c r="AU94" i="3"/>
  <c r="AZ94" i="3" s="1"/>
  <c r="BA94" i="3" s="1"/>
  <c r="BE94" i="3" s="1"/>
  <c r="AU96" i="3"/>
  <c r="AZ96" i="3" s="1"/>
  <c r="BA96" i="3" s="1"/>
  <c r="BE96" i="3" s="1"/>
  <c r="AW46" i="3"/>
  <c r="AW57" i="3"/>
  <c r="AW14" i="3"/>
  <c r="AW32" i="3"/>
  <c r="AU81" i="3"/>
  <c r="AZ81" i="3" s="1"/>
  <c r="BC81" i="3" s="1"/>
  <c r="AW88" i="3"/>
  <c r="AW71" i="3"/>
  <c r="AW81" i="3"/>
  <c r="AU28" i="3"/>
  <c r="AZ28" i="3" s="1"/>
  <c r="BC28" i="3" s="1"/>
  <c r="AW69" i="3"/>
  <c r="AW52" i="3"/>
  <c r="AW100" i="3"/>
  <c r="AW94" i="3"/>
  <c r="AW91" i="3"/>
  <c r="AW62" i="3"/>
  <c r="AW19" i="3"/>
  <c r="AU58" i="3"/>
  <c r="AZ58" i="3" s="1"/>
  <c r="BA58" i="3" s="1"/>
  <c r="BE58" i="3" s="1"/>
  <c r="AW38" i="3"/>
  <c r="AU41" i="3"/>
  <c r="AZ41" i="3" s="1"/>
  <c r="BA41" i="3" s="1"/>
  <c r="BE41" i="3" s="1"/>
  <c r="AW41" i="3"/>
  <c r="AW86" i="3"/>
  <c r="AW22" i="3"/>
  <c r="AW54" i="3"/>
  <c r="AW70" i="3"/>
  <c r="AW27" i="3"/>
  <c r="AW60" i="3"/>
  <c r="AW65" i="3"/>
  <c r="AU85" i="3"/>
  <c r="AZ85" i="3" s="1"/>
  <c r="BD85" i="3" s="1"/>
  <c r="AU74" i="3"/>
  <c r="AZ74" i="3" s="1"/>
  <c r="BD74" i="3" s="1"/>
  <c r="AW53" i="3"/>
  <c r="AW87" i="3"/>
  <c r="AW67" i="3"/>
  <c r="AW12" i="3"/>
  <c r="AW28" i="3"/>
  <c r="AW6" i="3"/>
  <c r="AW16" i="3"/>
  <c r="AW18" i="3"/>
  <c r="AW21" i="3"/>
  <c r="AW35" i="3"/>
  <c r="AU48" i="3"/>
  <c r="AZ48" i="3" s="1"/>
  <c r="BD48" i="3" s="1"/>
  <c r="AW49" i="3"/>
  <c r="AW78" i="3"/>
  <c r="AW82" i="3"/>
  <c r="AW29" i="3"/>
  <c r="AW56" i="3"/>
  <c r="AW97" i="3"/>
  <c r="AW42" i="3"/>
  <c r="AW61" i="3"/>
  <c r="AW98" i="3"/>
  <c r="AW93" i="3"/>
  <c r="AW34" i="3"/>
  <c r="AW85" i="3"/>
  <c r="AW89" i="3"/>
  <c r="AU59" i="3"/>
  <c r="AZ59" i="3" s="1"/>
  <c r="AW59" i="3"/>
  <c r="AW83" i="3"/>
  <c r="AW30" i="3"/>
  <c r="AW76" i="3"/>
  <c r="AV76" i="3"/>
  <c r="AW20" i="3"/>
  <c r="AW48" i="3"/>
  <c r="AW47" i="3"/>
  <c r="AW63" i="3"/>
  <c r="AW80" i="3"/>
  <c r="AW96" i="3"/>
  <c r="AW45" i="3"/>
  <c r="AW90" i="3"/>
  <c r="AW26" i="3"/>
  <c r="AW58" i="3"/>
  <c r="AW74" i="3"/>
  <c r="AU70" i="3"/>
  <c r="AZ70" i="3" s="1"/>
  <c r="BD70" i="3" s="1"/>
  <c r="AU56" i="3"/>
  <c r="AZ56" i="3" s="1"/>
  <c r="BD56" i="3" s="1"/>
  <c r="AU97" i="3"/>
  <c r="AZ97" i="3" s="1"/>
  <c r="BC97" i="3" s="1"/>
  <c r="AU63" i="3"/>
  <c r="AZ63" i="3" s="1"/>
  <c r="BD63" i="3" s="1"/>
  <c r="AU61" i="3"/>
  <c r="AZ61" i="3" s="1"/>
  <c r="BD61" i="3" s="1"/>
  <c r="AU100" i="3"/>
  <c r="AZ100" i="3" s="1"/>
  <c r="BC100" i="3" s="1"/>
  <c r="AU83" i="3"/>
  <c r="AZ83" i="3" s="1"/>
  <c r="BA83" i="3" s="1"/>
  <c r="BE83" i="3" s="1"/>
  <c r="AU54" i="3"/>
  <c r="AZ54" i="3" s="1"/>
  <c r="BA54" i="3" s="1"/>
  <c r="BE54" i="3" s="1"/>
  <c r="AU86" i="3"/>
  <c r="AZ86" i="3" s="1"/>
  <c r="BB86" i="3" s="1"/>
  <c r="BF86" i="3" s="1"/>
  <c r="X55" i="1"/>
  <c r="AA55" i="1" s="1"/>
  <c r="X59" i="1"/>
  <c r="AA59" i="1" s="1"/>
  <c r="X84" i="1"/>
  <c r="AA84" i="1" s="1"/>
  <c r="X80" i="1"/>
  <c r="AA80" i="1" s="1"/>
  <c r="Z9" i="1"/>
  <c r="Z52" i="1"/>
  <c r="X77" i="1"/>
  <c r="AA77" i="1" s="1"/>
  <c r="X73" i="1"/>
  <c r="AA73" i="1" s="1"/>
  <c r="Z65" i="1"/>
  <c r="X57" i="1"/>
  <c r="AA57" i="1" s="1"/>
  <c r="X78" i="1"/>
  <c r="AA78" i="1" s="1"/>
  <c r="X64" i="1"/>
  <c r="AA64" i="1" s="1"/>
  <c r="Z11" i="1"/>
  <c r="X42" i="1"/>
  <c r="AA42" i="1" s="1"/>
  <c r="X54" i="1"/>
  <c r="AA54" i="1" s="1"/>
  <c r="X63" i="1"/>
  <c r="AA63" i="1" s="1"/>
  <c r="Z12" i="1"/>
  <c r="Z20" i="1"/>
  <c r="AC27" i="1"/>
  <c r="X52" i="1"/>
  <c r="AA52" i="1" s="1"/>
  <c r="Z149" i="1"/>
  <c r="H45" i="1"/>
  <c r="Z141" i="1"/>
  <c r="F46" i="1"/>
  <c r="E46" i="1" s="1"/>
  <c r="F48" i="1"/>
  <c r="E48" i="1" s="1"/>
  <c r="F42" i="1"/>
  <c r="E42" i="1" s="1"/>
  <c r="F45" i="1"/>
  <c r="E45" i="1" s="1"/>
  <c r="F44" i="1"/>
  <c r="E44" i="1" s="1"/>
  <c r="F43" i="1"/>
  <c r="E43" i="1" s="1"/>
  <c r="AN43" i="1" s="1"/>
  <c r="Z110" i="1"/>
  <c r="Z61" i="1"/>
  <c r="X119" i="1"/>
  <c r="AA119" i="1" s="1"/>
  <c r="A67" i="2"/>
  <c r="Z87" i="1"/>
  <c r="Z133" i="1"/>
  <c r="Z137" i="1"/>
  <c r="AU50" i="3"/>
  <c r="AZ50" i="3" s="1"/>
  <c r="BC50" i="3" s="1"/>
  <c r="Z16" i="1"/>
  <c r="Z134" i="1"/>
  <c r="Z88" i="1"/>
  <c r="Z8" i="1"/>
  <c r="Z68" i="1"/>
  <c r="Z144" i="1"/>
  <c r="Z127" i="1"/>
  <c r="Z75" i="1"/>
  <c r="Z101" i="1"/>
  <c r="Z21" i="1"/>
  <c r="Z139" i="1"/>
  <c r="Z23" i="1"/>
  <c r="Z19" i="1"/>
  <c r="Z72" i="1"/>
  <c r="Z79" i="1"/>
  <c r="Z7" i="1"/>
  <c r="Z17" i="1"/>
  <c r="Z18" i="1"/>
  <c r="Z47" i="1"/>
  <c r="Z45" i="1"/>
  <c r="Z100" i="1"/>
  <c r="Z85" i="1"/>
  <c r="Z83" i="1"/>
  <c r="Z123" i="1"/>
  <c r="AU93" i="3"/>
  <c r="AZ93" i="3" s="1"/>
  <c r="BA93" i="3" s="1"/>
  <c r="BE93" i="3" s="1"/>
  <c r="Z131" i="1"/>
  <c r="Z113" i="1"/>
  <c r="Z13" i="1"/>
  <c r="Z107" i="1"/>
  <c r="Z15" i="1"/>
  <c r="Z10" i="1"/>
  <c r="Z95" i="1"/>
  <c r="Z108" i="1"/>
  <c r="Z145" i="1"/>
  <c r="Z90" i="1"/>
  <c r="Z132" i="1"/>
  <c r="AU72" i="3"/>
  <c r="AZ72" i="3" s="1"/>
  <c r="BB72" i="3" s="1"/>
  <c r="BF72" i="3" s="1"/>
  <c r="AU64" i="3"/>
  <c r="AZ64" i="3" s="1"/>
  <c r="BD64" i="3" s="1"/>
  <c r="AU75" i="3"/>
  <c r="AZ75" i="3" s="1"/>
  <c r="BB75" i="3" s="1"/>
  <c r="BF75" i="3" s="1"/>
  <c r="AU92" i="3"/>
  <c r="AZ92" i="3" s="1"/>
  <c r="BD92" i="3" s="1"/>
  <c r="AU53" i="3"/>
  <c r="AZ53" i="3" s="1"/>
  <c r="BC53" i="3" s="1"/>
  <c r="AU24" i="3"/>
  <c r="AZ24" i="3" s="1"/>
  <c r="BB24" i="3" s="1"/>
  <c r="BF24" i="3" s="1"/>
  <c r="AU79" i="3"/>
  <c r="AZ79" i="3" s="1"/>
  <c r="BA79" i="3" s="1"/>
  <c r="BE79" i="3" s="1"/>
  <c r="AU87" i="3"/>
  <c r="AZ87" i="3" s="1"/>
  <c r="BC87" i="3" s="1"/>
  <c r="AU17" i="3"/>
  <c r="AZ17" i="3" s="1"/>
  <c r="BB17" i="3" s="1"/>
  <c r="BF17" i="3" s="1"/>
  <c r="AU25" i="3"/>
  <c r="AZ25" i="3" s="1"/>
  <c r="BC25" i="3" s="1"/>
  <c r="AU36" i="3"/>
  <c r="AZ36" i="3" s="1"/>
  <c r="BA36" i="3" s="1"/>
  <c r="BE36" i="3" s="1"/>
  <c r="AU46" i="3"/>
  <c r="AZ46" i="3" s="1"/>
  <c r="BB46" i="3" s="1"/>
  <c r="BF46" i="3" s="1"/>
  <c r="AU14" i="3"/>
  <c r="AZ14" i="3" s="1"/>
  <c r="BB14" i="3" s="1"/>
  <c r="BF14" i="3" s="1"/>
  <c r="AU88" i="3"/>
  <c r="AZ88" i="3" s="1"/>
  <c r="BA88" i="3" s="1"/>
  <c r="BE88" i="3" s="1"/>
  <c r="AU29" i="3"/>
  <c r="AZ29" i="3" s="1"/>
  <c r="BB29" i="3" s="1"/>
  <c r="BF29" i="3" s="1"/>
  <c r="Z22" i="1"/>
  <c r="Z67" i="1"/>
  <c r="Z142" i="1"/>
  <c r="Z118" i="1"/>
  <c r="Z109" i="1"/>
  <c r="Z82" i="1"/>
  <c r="Z135" i="1"/>
  <c r="Z86" i="1"/>
  <c r="Z112" i="1"/>
  <c r="Z49" i="1"/>
  <c r="Z50" i="1"/>
  <c r="Z124" i="1"/>
  <c r="Z116" i="1"/>
  <c r="Z115" i="1"/>
  <c r="Z114" i="1"/>
  <c r="Z6" i="1"/>
  <c r="Z96" i="1"/>
  <c r="Z74" i="1"/>
  <c r="Z146" i="1"/>
  <c r="Z81" i="1"/>
  <c r="Z147" i="1"/>
  <c r="Z98" i="1"/>
  <c r="Z93" i="1"/>
  <c r="Z89" i="1"/>
  <c r="Z125" i="1"/>
  <c r="Z120" i="1"/>
  <c r="Z122" i="1"/>
  <c r="Z99" i="1"/>
  <c r="Z84" i="1"/>
  <c r="Z105" i="1"/>
  <c r="Z57" i="1"/>
  <c r="Z94" i="1"/>
  <c r="Z111" i="1"/>
  <c r="Z102" i="1"/>
  <c r="Z126" i="1"/>
  <c r="Z130" i="1"/>
  <c r="Z55" i="1"/>
  <c r="Z42" i="1"/>
  <c r="Z80" i="1"/>
  <c r="Z77" i="1"/>
  <c r="Z143" i="1"/>
  <c r="Z78" i="1"/>
  <c r="Z14" i="1"/>
  <c r="Z76" i="1"/>
  <c r="Z70" i="1"/>
  <c r="Z69" i="1"/>
  <c r="Z71" i="1"/>
  <c r="Z60" i="1"/>
  <c r="Z138" i="1"/>
  <c r="Z148" i="1"/>
  <c r="Z140" i="1"/>
  <c r="Z62" i="1"/>
  <c r="Z51" i="1"/>
  <c r="Z129" i="1"/>
  <c r="Z121" i="1"/>
  <c r="Z43" i="1"/>
  <c r="Z103" i="1"/>
  <c r="Z128" i="1"/>
  <c r="Z59" i="1"/>
  <c r="Z54" i="1"/>
  <c r="Z64" i="1"/>
  <c r="Z73" i="1"/>
  <c r="Z119" i="1"/>
  <c r="Z63" i="1"/>
  <c r="X29" i="1"/>
  <c r="AA29" i="1" s="1"/>
  <c r="Z29" i="1"/>
  <c r="X36" i="1"/>
  <c r="AA36" i="1" s="1"/>
  <c r="Z36" i="1"/>
  <c r="X33" i="1"/>
  <c r="AA33" i="1" s="1"/>
  <c r="Z33" i="1"/>
  <c r="X34" i="1"/>
  <c r="AA34" i="1" s="1"/>
  <c r="Z34" i="1"/>
  <c r="X106" i="1"/>
  <c r="AA106" i="1" s="1"/>
  <c r="Z106" i="1"/>
  <c r="X44" i="1"/>
  <c r="AA44" i="1" s="1"/>
  <c r="Z44" i="1"/>
  <c r="X58" i="1"/>
  <c r="AA58" i="1" s="1"/>
  <c r="Z58" i="1"/>
  <c r="X32" i="1"/>
  <c r="AA32" i="1" s="1"/>
  <c r="Z32" i="1"/>
  <c r="X41" i="1"/>
  <c r="AA41" i="1" s="1"/>
  <c r="Z41" i="1"/>
  <c r="X24" i="1"/>
  <c r="AA24" i="1" s="1"/>
  <c r="Z24" i="1"/>
  <c r="X39" i="1"/>
  <c r="AA39" i="1" s="1"/>
  <c r="Z39" i="1"/>
  <c r="X91" i="1"/>
  <c r="AA91" i="1" s="1"/>
  <c r="Z91" i="1"/>
  <c r="X46" i="1"/>
  <c r="AA46" i="1" s="1"/>
  <c r="Z46" i="1"/>
  <c r="X31" i="1"/>
  <c r="AA31" i="1" s="1"/>
  <c r="Z31" i="1"/>
  <c r="X40" i="1"/>
  <c r="AA40" i="1" s="1"/>
  <c r="Z40" i="1"/>
  <c r="X28" i="1"/>
  <c r="AA28" i="1" s="1"/>
  <c r="Z28" i="1"/>
  <c r="X25" i="1"/>
  <c r="AA25" i="1" s="1"/>
  <c r="Z25" i="1"/>
  <c r="X38" i="1"/>
  <c r="AA38" i="1" s="1"/>
  <c r="Z38" i="1"/>
  <c r="X26" i="1"/>
  <c r="AA26" i="1" s="1"/>
  <c r="Z26" i="1"/>
  <c r="X35" i="1"/>
  <c r="AA35" i="1" s="1"/>
  <c r="Z35" i="1"/>
  <c r="X92" i="1"/>
  <c r="AA92" i="1" s="1"/>
  <c r="Z92" i="1"/>
  <c r="X48" i="1"/>
  <c r="AA48" i="1" s="1"/>
  <c r="Z48" i="1"/>
  <c r="X56" i="1"/>
  <c r="AA56" i="1" s="1"/>
  <c r="Z56" i="1"/>
  <c r="X53" i="1"/>
  <c r="AA53" i="1" s="1"/>
  <c r="Z53" i="1"/>
  <c r="X30" i="1"/>
  <c r="AA30" i="1" s="1"/>
  <c r="Z30" i="1"/>
  <c r="X37" i="1"/>
  <c r="AA37" i="1" s="1"/>
  <c r="Z37" i="1"/>
  <c r="X27" i="1"/>
  <c r="AA27" i="1" s="1"/>
  <c r="Z27" i="1"/>
  <c r="X66" i="1"/>
  <c r="AA66" i="1" s="1"/>
  <c r="Z66" i="1"/>
  <c r="X122" i="1"/>
  <c r="AA122" i="1" s="1"/>
  <c r="X147" i="1"/>
  <c r="AA147" i="1" s="1"/>
  <c r="X88" i="1"/>
  <c r="AA88" i="1" s="1"/>
  <c r="X62" i="1"/>
  <c r="AA62" i="1" s="1"/>
  <c r="X102" i="1"/>
  <c r="AA102" i="1" s="1"/>
  <c r="AU34" i="3"/>
  <c r="AZ34" i="3" s="1"/>
  <c r="BB34" i="3" s="1"/>
  <c r="BF34" i="3" s="1"/>
  <c r="BB9" i="3"/>
  <c r="BF9" i="3" s="1"/>
  <c r="BA55" i="3"/>
  <c r="BE55" i="3" s="1"/>
  <c r="BD55" i="3"/>
  <c r="BA9" i="3"/>
  <c r="BE9" i="3" s="1"/>
  <c r="AU57" i="3"/>
  <c r="AZ57" i="3" s="1"/>
  <c r="BB57" i="3" s="1"/>
  <c r="BF57" i="3" s="1"/>
  <c r="AU51" i="3"/>
  <c r="AZ51" i="3" s="1"/>
  <c r="BB51" i="3" s="1"/>
  <c r="BF51" i="3" s="1"/>
  <c r="AU89" i="3"/>
  <c r="AZ89" i="3" s="1"/>
  <c r="BD89" i="3" s="1"/>
  <c r="BD9" i="3"/>
  <c r="X131" i="1"/>
  <c r="AA131" i="1" s="1"/>
  <c r="X113" i="1"/>
  <c r="AA113" i="1" s="1"/>
  <c r="AU69" i="3"/>
  <c r="AZ69" i="3" s="1"/>
  <c r="BB69" i="3" s="1"/>
  <c r="BF69" i="3" s="1"/>
  <c r="AU73" i="3"/>
  <c r="AZ73" i="3" s="1"/>
  <c r="BC73" i="3" s="1"/>
  <c r="AU38" i="3"/>
  <c r="AZ38" i="3" s="1"/>
  <c r="X124" i="1"/>
  <c r="AA124" i="1" s="1"/>
  <c r="AU67" i="3"/>
  <c r="AZ67" i="3" s="1"/>
  <c r="BC67" i="3" s="1"/>
  <c r="AU32" i="3"/>
  <c r="AZ32" i="3" s="1"/>
  <c r="BC32" i="3" s="1"/>
  <c r="AU71" i="3"/>
  <c r="AZ71" i="3" s="1"/>
  <c r="BD71" i="3" s="1"/>
  <c r="BD91" i="3"/>
  <c r="BD76" i="3"/>
  <c r="BC76" i="3"/>
  <c r="BC55" i="3"/>
  <c r="BB55" i="3"/>
  <c r="BF55" i="3" s="1"/>
  <c r="BA76" i="3"/>
  <c r="BE76" i="3" s="1"/>
  <c r="BB91" i="3"/>
  <c r="BF91" i="3" s="1"/>
  <c r="BA91" i="3"/>
  <c r="BE91" i="3" s="1"/>
  <c r="X149" i="1"/>
  <c r="AA149" i="1" s="1"/>
  <c r="X112" i="1"/>
  <c r="AA112" i="1" s="1"/>
  <c r="X120" i="1"/>
  <c r="AA120" i="1" s="1"/>
  <c r="X86" i="1"/>
  <c r="AA86" i="1" s="1"/>
  <c r="X82" i="1"/>
  <c r="AA82" i="1" s="1"/>
  <c r="X9" i="1"/>
  <c r="AA9" i="1" s="1"/>
  <c r="X100" i="1"/>
  <c r="AA100" i="1" s="1"/>
  <c r="X141" i="1"/>
  <c r="AA141" i="1" s="1"/>
  <c r="X137" i="1"/>
  <c r="AA137" i="1" s="1"/>
  <c r="X135" i="1"/>
  <c r="AA135" i="1" s="1"/>
  <c r="X128" i="1"/>
  <c r="AA128" i="1" s="1"/>
  <c r="X89" i="1"/>
  <c r="AA89" i="1" s="1"/>
  <c r="BA61" i="3"/>
  <c r="BE61" i="3" s="1"/>
  <c r="BD86" i="3"/>
  <c r="AU13" i="3"/>
  <c r="AZ13" i="3" s="1"/>
  <c r="AU39" i="3"/>
  <c r="AZ39" i="3" s="1"/>
  <c r="BA70" i="3"/>
  <c r="BE70" i="3" s="1"/>
  <c r="BD59" i="3"/>
  <c r="BB59" i="3"/>
  <c r="BF59" i="3" s="1"/>
  <c r="BC59" i="3"/>
  <c r="BA59" i="3"/>
  <c r="BE59" i="3" s="1"/>
  <c r="AU66" i="3"/>
  <c r="AZ66" i="3" s="1"/>
  <c r="AU15" i="3"/>
  <c r="AZ15" i="3" s="1"/>
  <c r="AU20" i="3"/>
  <c r="AZ20" i="3" s="1"/>
  <c r="AU35" i="3"/>
  <c r="AZ35" i="3" s="1"/>
  <c r="BC41" i="3"/>
  <c r="AU43" i="3"/>
  <c r="AZ43" i="3" s="1"/>
  <c r="AU44" i="3"/>
  <c r="AZ44" i="3" s="1"/>
  <c r="AU65" i="3"/>
  <c r="AZ65" i="3" s="1"/>
  <c r="AU8" i="3"/>
  <c r="AZ8" i="3" s="1"/>
  <c r="AU11" i="3"/>
  <c r="AZ11" i="3" s="1"/>
  <c r="AU23" i="3"/>
  <c r="AZ23" i="3" s="1"/>
  <c r="AU22" i="3"/>
  <c r="AZ22" i="3" s="1"/>
  <c r="AU27" i="3"/>
  <c r="AZ27" i="3" s="1"/>
  <c r="AU26" i="3"/>
  <c r="AZ26" i="3" s="1"/>
  <c r="AU33" i="3"/>
  <c r="AZ33" i="3" s="1"/>
  <c r="AU37" i="3"/>
  <c r="AZ37" i="3" s="1"/>
  <c r="AU40" i="3"/>
  <c r="AZ40" i="3" s="1"/>
  <c r="AU60" i="3"/>
  <c r="AZ60" i="3" s="1"/>
  <c r="AU68" i="3"/>
  <c r="AZ68" i="3" s="1"/>
  <c r="AU84" i="3"/>
  <c r="AZ84" i="3" s="1"/>
  <c r="BA98" i="3"/>
  <c r="BE98" i="3" s="1"/>
  <c r="AU49" i="3"/>
  <c r="AZ49" i="3" s="1"/>
  <c r="AU7" i="3"/>
  <c r="AZ7" i="3" s="1"/>
  <c r="AU62" i="3"/>
  <c r="AZ62" i="3" s="1"/>
  <c r="BD54" i="3"/>
  <c r="AU47" i="3"/>
  <c r="AZ47" i="3" s="1"/>
  <c r="AU78" i="3"/>
  <c r="AZ78" i="3" s="1"/>
  <c r="AU80" i="3"/>
  <c r="AZ80" i="3" s="1"/>
  <c r="AU82" i="3"/>
  <c r="AZ82" i="3" s="1"/>
  <c r="AU52" i="3"/>
  <c r="AZ52" i="3" s="1"/>
  <c r="AU99" i="3"/>
  <c r="AZ99" i="3" s="1"/>
  <c r="AU77" i="3"/>
  <c r="AZ77" i="3" s="1"/>
  <c r="BD94" i="3"/>
  <c r="AU16" i="3"/>
  <c r="AZ16" i="3" s="1"/>
  <c r="AU18" i="3"/>
  <c r="AZ18" i="3" s="1"/>
  <c r="AU30" i="3"/>
  <c r="AZ30" i="3" s="1"/>
  <c r="AU21" i="3"/>
  <c r="AZ21" i="3" s="1"/>
  <c r="AU19" i="3"/>
  <c r="AZ19" i="3" s="1"/>
  <c r="AU31" i="3"/>
  <c r="AZ31" i="3" s="1"/>
  <c r="AU12" i="3"/>
  <c r="AZ12" i="3" s="1"/>
  <c r="X123" i="1"/>
  <c r="AA123" i="1" s="1"/>
  <c r="X127" i="1"/>
  <c r="AA127" i="1" s="1"/>
  <c r="X144" i="1"/>
  <c r="AA144" i="1" s="1"/>
  <c r="X129" i="1"/>
  <c r="AA129" i="1" s="1"/>
  <c r="X121" i="1"/>
  <c r="AA121" i="1" s="1"/>
  <c r="X103" i="1"/>
  <c r="AA103" i="1" s="1"/>
  <c r="X139" i="1"/>
  <c r="AA139" i="1" s="1"/>
  <c r="X145" i="1"/>
  <c r="AA145" i="1" s="1"/>
  <c r="AN24" i="1"/>
  <c r="X87" i="1"/>
  <c r="AA87" i="1" s="1"/>
  <c r="X110" i="1"/>
  <c r="AA110" i="1" s="1"/>
  <c r="X130" i="1"/>
  <c r="AA130" i="1" s="1"/>
  <c r="X126" i="1"/>
  <c r="AA126" i="1" s="1"/>
  <c r="X51" i="1"/>
  <c r="AA51" i="1" s="1"/>
  <c r="X108" i="1"/>
  <c r="AA108" i="1" s="1"/>
  <c r="X125" i="1"/>
  <c r="AA125" i="1" s="1"/>
  <c r="X97" i="1"/>
  <c r="AA97" i="1" s="1"/>
  <c r="X133" i="1"/>
  <c r="AA133" i="1" s="1"/>
  <c r="X45" i="1"/>
  <c r="AA45" i="1" s="1"/>
  <c r="I99" i="1"/>
  <c r="AN42" i="1"/>
  <c r="AC42" i="1"/>
  <c r="AD42" i="1" s="1"/>
  <c r="X49" i="1"/>
  <c r="AA49" i="1" s="1"/>
  <c r="X81" i="1"/>
  <c r="AA81" i="1" s="1"/>
  <c r="X104" i="1"/>
  <c r="AA104" i="1" s="1"/>
  <c r="C44" i="1"/>
  <c r="B45" i="1"/>
  <c r="X43" i="1"/>
  <c r="AA43" i="1" s="1"/>
  <c r="X75" i="1"/>
  <c r="AA75" i="1" s="1"/>
  <c r="X136" i="1"/>
  <c r="AA136" i="1" s="1"/>
  <c r="I98" i="1"/>
  <c r="X111" i="1"/>
  <c r="AA111" i="1" s="1"/>
  <c r="AN44" i="1"/>
  <c r="AC44" i="1"/>
  <c r="AD44" i="1" s="1"/>
  <c r="I45" i="1"/>
  <c r="H46" i="1"/>
  <c r="X47" i="1"/>
  <c r="AA47" i="1" s="1"/>
  <c r="X50" i="1"/>
  <c r="AA50" i="1" s="1"/>
  <c r="X98" i="1"/>
  <c r="AA98" i="1" s="1"/>
  <c r="X109" i="1"/>
  <c r="AA109" i="1" s="1"/>
  <c r="X69" i="1"/>
  <c r="AA69" i="1" s="1"/>
  <c r="X74" i="1"/>
  <c r="AA74" i="1" s="1"/>
  <c r="X142" i="1"/>
  <c r="AA142" i="1" s="1"/>
  <c r="X132" i="1"/>
  <c r="AA132" i="1" s="1"/>
  <c r="X118" i="1"/>
  <c r="AA118" i="1" s="1"/>
  <c r="X85" i="1"/>
  <c r="AA85" i="1" s="1"/>
  <c r="X65" i="1"/>
  <c r="AA65" i="1" s="1"/>
  <c r="X95" i="1"/>
  <c r="AA95" i="1" s="1"/>
  <c r="X93" i="1"/>
  <c r="AA93" i="1" s="1"/>
  <c r="X90" i="1"/>
  <c r="AA90" i="1" s="1"/>
  <c r="X83" i="1"/>
  <c r="AA83" i="1" s="1"/>
  <c r="X138" i="1"/>
  <c r="AA138" i="1" s="1"/>
  <c r="X148" i="1"/>
  <c r="AA148" i="1" s="1"/>
  <c r="X140" i="1"/>
  <c r="AA140" i="1" s="1"/>
  <c r="X7" i="1"/>
  <c r="AA7" i="1" s="1"/>
  <c r="X12" i="1"/>
  <c r="AA12" i="1" s="1"/>
  <c r="X101" i="1"/>
  <c r="AA101" i="1" s="1"/>
  <c r="H138" i="1"/>
  <c r="I137" i="1"/>
  <c r="X10" i="1"/>
  <c r="AA10" i="1" s="1"/>
  <c r="B117" i="1"/>
  <c r="C116" i="1"/>
  <c r="X117" i="1"/>
  <c r="AA117" i="1" s="1"/>
  <c r="I136" i="1"/>
  <c r="H122" i="1"/>
  <c r="X68" i="1"/>
  <c r="AA68" i="1" s="1"/>
  <c r="X146" i="1"/>
  <c r="AA146" i="1" s="1"/>
  <c r="B140" i="1"/>
  <c r="I135" i="1"/>
  <c r="X107" i="1"/>
  <c r="AA107" i="1" s="1"/>
  <c r="G117" i="1"/>
  <c r="I116" i="1"/>
  <c r="X134" i="1"/>
  <c r="AA134" i="1" s="1"/>
  <c r="A135" i="1"/>
  <c r="C134" i="1"/>
  <c r="H101" i="1"/>
  <c r="I100" i="1"/>
  <c r="B101" i="1"/>
  <c r="C100" i="1"/>
  <c r="F67" i="1"/>
  <c r="E67" i="1" s="1"/>
  <c r="D85" i="1"/>
  <c r="B82" i="1"/>
  <c r="C81" i="1"/>
  <c r="H84" i="1"/>
  <c r="I83" i="1"/>
  <c r="X71" i="1"/>
  <c r="AA71" i="1" s="1"/>
  <c r="F74" i="1"/>
  <c r="E74" i="1" s="1"/>
  <c r="D92" i="1"/>
  <c r="X79" i="1"/>
  <c r="AA79" i="1" s="1"/>
  <c r="F70" i="1"/>
  <c r="E70" i="1" s="1"/>
  <c r="D88" i="1"/>
  <c r="X8" i="1"/>
  <c r="AA8" i="1" s="1"/>
  <c r="X67" i="1"/>
  <c r="AA67" i="1" s="1"/>
  <c r="X61" i="1"/>
  <c r="AA61" i="1" s="1"/>
  <c r="X60" i="1"/>
  <c r="AA60" i="1" s="1"/>
  <c r="D60" i="1"/>
  <c r="D66" i="1"/>
  <c r="D62" i="1"/>
  <c r="D71" i="1"/>
  <c r="D63" i="1"/>
  <c r="H65" i="1"/>
  <c r="I64" i="1"/>
  <c r="D68" i="1"/>
  <c r="D76" i="1"/>
  <c r="D69" i="1"/>
  <c r="D77" i="1"/>
  <c r="B64" i="1"/>
  <c r="C63" i="1"/>
  <c r="X16" i="1"/>
  <c r="AA16" i="1" s="1"/>
  <c r="D72" i="1"/>
  <c r="D65" i="1"/>
  <c r="D73" i="1"/>
  <c r="X76" i="1"/>
  <c r="AA76" i="1" s="1"/>
  <c r="X70" i="1"/>
  <c r="AA70" i="1" s="1"/>
  <c r="X72" i="1"/>
  <c r="AA72" i="1" s="1"/>
  <c r="D75" i="1"/>
  <c r="D64" i="1"/>
  <c r="D61" i="1"/>
  <c r="X15" i="1"/>
  <c r="AA15" i="1" s="1"/>
  <c r="X14" i="1"/>
  <c r="AA14" i="1" s="1"/>
  <c r="C59" i="2"/>
  <c r="B59" i="2" s="1"/>
  <c r="R59" i="2" s="1"/>
  <c r="A77" i="2"/>
  <c r="C77" i="2" s="1"/>
  <c r="B77" i="2" s="1"/>
  <c r="R77" i="2" s="1"/>
  <c r="C69" i="2"/>
  <c r="B69" i="2" s="1"/>
  <c r="A87" i="2"/>
  <c r="C87" i="2" s="1"/>
  <c r="B87" i="2" s="1"/>
  <c r="C67" i="2"/>
  <c r="B67" i="2" s="1"/>
  <c r="A85" i="2"/>
  <c r="C85" i="2" s="1"/>
  <c r="B85" i="2" s="1"/>
  <c r="F79" i="2"/>
  <c r="E80" i="2"/>
  <c r="AD7" i="1"/>
  <c r="AH7" i="1" s="1"/>
  <c r="AR7" i="1" s="1"/>
  <c r="C76" i="2"/>
  <c r="B76" i="2" s="1"/>
  <c r="A94" i="2"/>
  <c r="C94" i="2" s="1"/>
  <c r="B94" i="2" s="1"/>
  <c r="C61" i="2"/>
  <c r="B61" i="2" s="1"/>
  <c r="A79" i="2"/>
  <c r="C79" i="2" s="1"/>
  <c r="B79" i="2" s="1"/>
  <c r="R79" i="2" s="1"/>
  <c r="AD8" i="1"/>
  <c r="AG8" i="1" s="1"/>
  <c r="C56" i="2"/>
  <c r="B56" i="2" s="1"/>
  <c r="A74" i="2"/>
  <c r="C55" i="2"/>
  <c r="B55" i="2" s="1"/>
  <c r="A73" i="2"/>
  <c r="C54" i="2"/>
  <c r="B54" i="2" s="1"/>
  <c r="A72" i="2"/>
  <c r="C52" i="2"/>
  <c r="B52" i="2" s="1"/>
  <c r="A70" i="2"/>
  <c r="C53" i="2"/>
  <c r="B53" i="2" s="1"/>
  <c r="A71" i="2"/>
  <c r="C57" i="2"/>
  <c r="B57" i="2" s="1"/>
  <c r="A75" i="2"/>
  <c r="C47" i="2"/>
  <c r="B47" i="2" s="1"/>
  <c r="A65" i="2"/>
  <c r="C48" i="2"/>
  <c r="B48" i="2" s="1"/>
  <c r="A66" i="2"/>
  <c r="C46" i="2"/>
  <c r="B46" i="2" s="1"/>
  <c r="A64" i="2"/>
  <c r="C50" i="2"/>
  <c r="B50" i="2" s="1"/>
  <c r="A68" i="2"/>
  <c r="C45" i="2"/>
  <c r="B45" i="2" s="1"/>
  <c r="A63" i="2"/>
  <c r="F61" i="2"/>
  <c r="E62" i="2"/>
  <c r="AE6" i="1"/>
  <c r="C44" i="2"/>
  <c r="B44" i="2" s="1"/>
  <c r="A62" i="2"/>
  <c r="C42" i="2"/>
  <c r="B42" i="2" s="1"/>
  <c r="R42" i="2" s="1"/>
  <c r="A60" i="2"/>
  <c r="R61" i="2"/>
  <c r="AD9" i="1"/>
  <c r="AG9" i="1" s="1"/>
  <c r="AD24" i="1"/>
  <c r="AE24" i="1" s="1"/>
  <c r="AG6" i="1"/>
  <c r="AH6" i="1"/>
  <c r="AR6" i="1" s="1"/>
  <c r="E44" i="2"/>
  <c r="F43" i="2"/>
  <c r="R43" i="2"/>
  <c r="AD27" i="1"/>
  <c r="AE27" i="1" s="1"/>
  <c r="AD26" i="1"/>
  <c r="AN27" i="1"/>
  <c r="C22" i="1"/>
  <c r="X11" i="1"/>
  <c r="AA11" i="1" s="1"/>
  <c r="X21" i="1"/>
  <c r="AA21" i="1" s="1"/>
  <c r="AD25" i="1"/>
  <c r="AN9" i="1"/>
  <c r="X17" i="1"/>
  <c r="AA17" i="1" s="1"/>
  <c r="X23" i="1"/>
  <c r="AA23" i="1" s="1"/>
  <c r="X18" i="1"/>
  <c r="AA18" i="1" s="1"/>
  <c r="X22" i="1"/>
  <c r="AA22" i="1" s="1"/>
  <c r="X13" i="1"/>
  <c r="AA13" i="1" s="1"/>
  <c r="X19" i="1"/>
  <c r="AA19" i="1" s="1"/>
  <c r="X20" i="1"/>
  <c r="AA20" i="1" s="1"/>
  <c r="I27" i="1"/>
  <c r="H28" i="1"/>
  <c r="AE9" i="1"/>
  <c r="H10" i="1"/>
  <c r="I9" i="1"/>
  <c r="BC85" i="3" l="1"/>
  <c r="BB56" i="3"/>
  <c r="BF56" i="3" s="1"/>
  <c r="BB98" i="3"/>
  <c r="BF98" i="3" s="1"/>
  <c r="BA56" i="3"/>
  <c r="BE56" i="3" s="1"/>
  <c r="BA10" i="3"/>
  <c r="BE10" i="3" s="1"/>
  <c r="BC98" i="3"/>
  <c r="BC56" i="3"/>
  <c r="BD87" i="3"/>
  <c r="BA48" i="3"/>
  <c r="BE48" i="3" s="1"/>
  <c r="BC92" i="3"/>
  <c r="BB58" i="3"/>
  <c r="BF58" i="3" s="1"/>
  <c r="BB50" i="3"/>
  <c r="BF50" i="3" s="1"/>
  <c r="BB100" i="3"/>
  <c r="BF100" i="3" s="1"/>
  <c r="AA96" i="1"/>
  <c r="AA94" i="1"/>
  <c r="Y99" i="1"/>
  <c r="AA115" i="1"/>
  <c r="Y114" i="1"/>
  <c r="AV94" i="3"/>
  <c r="AX91" i="3"/>
  <c r="BA100" i="3"/>
  <c r="BE100" i="3" s="1"/>
  <c r="BD100" i="3"/>
  <c r="Y6" i="1"/>
  <c r="Y42" i="1"/>
  <c r="Y54" i="1"/>
  <c r="Y34" i="1"/>
  <c r="Y57" i="1"/>
  <c r="Y38" i="1"/>
  <c r="Y84" i="1"/>
  <c r="Y130" i="1"/>
  <c r="Y131" i="1"/>
  <c r="Y102" i="1"/>
  <c r="Y134" i="1"/>
  <c r="Y77" i="1"/>
  <c r="Y51" i="1"/>
  <c r="Y103" i="1"/>
  <c r="Y121" i="1"/>
  <c r="Y139" i="1"/>
  <c r="Y112" i="1"/>
  <c r="Y126" i="1"/>
  <c r="Y144" i="1"/>
  <c r="Y127" i="1"/>
  <c r="Y98" i="1"/>
  <c r="Y138" i="1"/>
  <c r="Y56" i="1"/>
  <c r="Y26" i="1"/>
  <c r="Y10" i="1"/>
  <c r="Y36" i="1"/>
  <c r="Y82" i="1"/>
  <c r="Y33" i="1"/>
  <c r="Y44" i="1"/>
  <c r="Y80" i="1"/>
  <c r="Y20" i="1"/>
  <c r="Y27" i="1"/>
  <c r="Y63" i="1"/>
  <c r="Y81" i="1"/>
  <c r="Y50" i="1"/>
  <c r="Y23" i="1"/>
  <c r="Y32" i="1"/>
  <c r="Y78" i="1"/>
  <c r="Y14" i="1"/>
  <c r="Y79" i="1"/>
  <c r="Y30" i="1"/>
  <c r="Y101" i="1"/>
  <c r="Y137" i="1"/>
  <c r="Y110" i="1"/>
  <c r="Y142" i="1"/>
  <c r="Y91" i="1"/>
  <c r="Y43" i="1"/>
  <c r="Y107" i="1"/>
  <c r="Y125" i="1"/>
  <c r="Y100" i="1"/>
  <c r="Y132" i="1"/>
  <c r="Y148" i="1"/>
  <c r="Y109" i="1"/>
  <c r="Y133" i="1"/>
  <c r="Y106" i="1"/>
  <c r="Y146" i="1"/>
  <c r="Y48" i="1"/>
  <c r="Y62" i="1"/>
  <c r="Y15" i="1"/>
  <c r="Y60" i="1"/>
  <c r="Y90" i="1"/>
  <c r="Y61" i="1"/>
  <c r="Y13" i="1"/>
  <c r="Y59" i="1"/>
  <c r="Y16" i="1"/>
  <c r="Y31" i="1"/>
  <c r="Y67" i="1"/>
  <c r="Y85" i="1"/>
  <c r="Y46" i="1"/>
  <c r="Y19" i="1"/>
  <c r="Y40" i="1"/>
  <c r="Y86" i="1"/>
  <c r="Y29" i="1"/>
  <c r="Y52" i="1"/>
  <c r="Y66" i="1"/>
  <c r="Y145" i="1"/>
  <c r="Y37" i="1"/>
  <c r="Y93" i="1"/>
  <c r="Y111" i="1"/>
  <c r="Y129" i="1"/>
  <c r="Y147" i="1"/>
  <c r="Y104" i="1"/>
  <c r="Y118" i="1"/>
  <c r="Y136" i="1"/>
  <c r="Y95" i="1"/>
  <c r="Y113" i="1"/>
  <c r="Y141" i="1"/>
  <c r="Y120" i="1"/>
  <c r="Y53" i="1"/>
  <c r="Y22" i="1"/>
  <c r="Y74" i="1"/>
  <c r="Y7" i="1"/>
  <c r="Y68" i="1"/>
  <c r="Y45" i="1"/>
  <c r="Y73" i="1"/>
  <c r="Y47" i="1"/>
  <c r="Y12" i="1"/>
  <c r="Y35" i="1"/>
  <c r="Y71" i="1"/>
  <c r="Y89" i="1"/>
  <c r="Y11" i="1"/>
  <c r="Y64" i="1"/>
  <c r="Y41" i="1"/>
  <c r="Y21" i="1"/>
  <c r="Y123" i="1"/>
  <c r="Y92" i="1"/>
  <c r="Y124" i="1"/>
  <c r="Y69" i="1"/>
  <c r="Y88" i="1"/>
  <c r="Y117" i="1"/>
  <c r="Y135" i="1"/>
  <c r="Y108" i="1"/>
  <c r="Y122" i="1"/>
  <c r="Y140" i="1"/>
  <c r="Y97" i="1"/>
  <c r="Y119" i="1"/>
  <c r="Y149" i="1"/>
  <c r="Y128" i="1"/>
  <c r="Y87" i="1"/>
  <c r="Y17" i="1"/>
  <c r="Y58" i="1"/>
  <c r="Y28" i="1"/>
  <c r="Y76" i="1"/>
  <c r="Y25" i="1"/>
  <c r="Y83" i="1"/>
  <c r="Y70" i="1"/>
  <c r="Y8" i="1"/>
  <c r="Y39" i="1"/>
  <c r="Y75" i="1"/>
  <c r="Y18" i="1"/>
  <c r="Y24" i="1"/>
  <c r="Y72" i="1"/>
  <c r="Y49" i="1"/>
  <c r="Y65" i="1"/>
  <c r="Y9" i="1"/>
  <c r="Y55" i="1"/>
  <c r="BC24" i="3"/>
  <c r="BC54" i="3"/>
  <c r="BB28" i="3"/>
  <c r="BF28" i="3" s="1"/>
  <c r="BB25" i="3"/>
  <c r="BF25" i="3" s="1"/>
  <c r="BA85" i="3"/>
  <c r="BE85" i="3" s="1"/>
  <c r="BA63" i="3"/>
  <c r="BE63" i="3" s="1"/>
  <c r="BD81" i="3"/>
  <c r="AV45" i="3"/>
  <c r="BC48" i="3"/>
  <c r="BB48" i="3"/>
  <c r="BF48" i="3" s="1"/>
  <c r="BC64" i="3"/>
  <c r="BB54" i="3"/>
  <c r="BF54" i="3" s="1"/>
  <c r="BB85" i="3"/>
  <c r="BF85" i="3" s="1"/>
  <c r="BD95" i="3"/>
  <c r="BB81" i="3"/>
  <c r="BF81" i="3" s="1"/>
  <c r="BA81" i="3"/>
  <c r="BE81" i="3" s="1"/>
  <c r="BD88" i="3"/>
  <c r="BC10" i="3"/>
  <c r="AV48" i="3"/>
  <c r="AV95" i="3"/>
  <c r="BA95" i="3"/>
  <c r="BE95" i="3" s="1"/>
  <c r="BB94" i="3"/>
  <c r="BF94" i="3" s="1"/>
  <c r="BD28" i="3"/>
  <c r="BD41" i="3"/>
  <c r="BA45" i="3"/>
  <c r="BE45" i="3" s="1"/>
  <c r="BB83" i="3"/>
  <c r="BF83" i="3" s="1"/>
  <c r="BD10" i="3"/>
  <c r="AX41" i="3"/>
  <c r="AV59" i="3"/>
  <c r="AV85" i="3"/>
  <c r="AV91" i="3"/>
  <c r="AV81" i="3"/>
  <c r="AV55" i="3"/>
  <c r="BC94" i="3"/>
  <c r="BA28" i="3"/>
  <c r="BE28" i="3" s="1"/>
  <c r="BB41" i="3"/>
  <c r="BF41" i="3" s="1"/>
  <c r="BA90" i="3"/>
  <c r="BE90" i="3" s="1"/>
  <c r="BB95" i="3"/>
  <c r="BF95" i="3" s="1"/>
  <c r="AX94" i="3"/>
  <c r="BA97" i="3"/>
  <c r="BE97" i="3" s="1"/>
  <c r="BB74" i="3"/>
  <c r="BF74" i="3" s="1"/>
  <c r="BD42" i="3"/>
  <c r="BD58" i="3"/>
  <c r="BC90" i="3"/>
  <c r="BC83" i="3"/>
  <c r="BD97" i="3"/>
  <c r="BC58" i="3"/>
  <c r="BB90" i="3"/>
  <c r="BF90" i="3" s="1"/>
  <c r="BD83" i="3"/>
  <c r="AV83" i="3"/>
  <c r="AX10" i="3"/>
  <c r="BC96" i="3"/>
  <c r="AV90" i="3"/>
  <c r="AX90" i="3"/>
  <c r="AX49" i="3"/>
  <c r="AX60" i="3"/>
  <c r="AX64" i="3"/>
  <c r="AV98" i="3"/>
  <c r="AX87" i="3"/>
  <c r="AX48" i="3"/>
  <c r="AV21" i="3"/>
  <c r="AX13" i="3"/>
  <c r="AX63" i="3"/>
  <c r="AX18" i="3"/>
  <c r="AV24" i="3"/>
  <c r="AX37" i="3"/>
  <c r="AX89" i="3"/>
  <c r="AV10" i="3"/>
  <c r="AX71" i="3"/>
  <c r="AX16" i="3"/>
  <c r="AV19" i="3"/>
  <c r="AX76" i="3"/>
  <c r="AX55" i="3"/>
  <c r="AX14" i="3"/>
  <c r="AV63" i="3"/>
  <c r="AX53" i="3"/>
  <c r="AX68" i="3"/>
  <c r="AV18" i="3"/>
  <c r="AX85" i="3"/>
  <c r="AX52" i="3"/>
  <c r="AX22" i="3"/>
  <c r="AV15" i="3"/>
  <c r="AV61" i="3"/>
  <c r="AV29" i="3"/>
  <c r="AX57" i="3"/>
  <c r="AX99" i="3"/>
  <c r="AV66" i="3"/>
  <c r="AV8" i="3"/>
  <c r="BA74" i="3"/>
  <c r="BE74" i="3" s="1"/>
  <c r="BB42" i="3"/>
  <c r="BF42" i="3" s="1"/>
  <c r="BB70" i="3"/>
  <c r="BF70" i="3" s="1"/>
  <c r="BC45" i="3"/>
  <c r="BC86" i="3"/>
  <c r="BC61" i="3"/>
  <c r="BB96" i="3"/>
  <c r="BF96" i="3" s="1"/>
  <c r="AV58" i="3"/>
  <c r="AX17" i="3"/>
  <c r="AV47" i="3"/>
  <c r="AV20" i="3"/>
  <c r="AV89" i="3"/>
  <c r="AV34" i="3"/>
  <c r="AX38" i="3"/>
  <c r="AV56" i="3"/>
  <c r="AX77" i="3"/>
  <c r="AV78" i="3"/>
  <c r="AX62" i="3"/>
  <c r="AV35" i="3"/>
  <c r="AX30" i="3"/>
  <c r="AV16" i="3"/>
  <c r="AX7" i="3"/>
  <c r="AV28" i="3"/>
  <c r="AX34" i="3"/>
  <c r="AV53" i="3"/>
  <c r="AX32" i="3"/>
  <c r="AV65" i="3"/>
  <c r="AV27" i="3"/>
  <c r="AV70" i="3"/>
  <c r="AV22" i="3"/>
  <c r="AV41" i="3"/>
  <c r="AX31" i="3"/>
  <c r="AX58" i="3"/>
  <c r="AV100" i="3"/>
  <c r="AX24" i="3"/>
  <c r="AX28" i="3"/>
  <c r="AX81" i="3"/>
  <c r="AX83" i="3"/>
  <c r="AV25" i="3"/>
  <c r="AV84" i="3"/>
  <c r="AV68" i="3"/>
  <c r="AV44" i="3"/>
  <c r="AX21" i="3"/>
  <c r="AX15" i="3"/>
  <c r="AX56" i="3"/>
  <c r="AV17" i="3"/>
  <c r="AX59" i="3"/>
  <c r="AV72" i="3"/>
  <c r="AX78" i="3"/>
  <c r="AV37" i="3"/>
  <c r="AX66" i="3"/>
  <c r="AX88" i="3"/>
  <c r="AX54" i="3"/>
  <c r="AX29" i="3"/>
  <c r="AV7" i="3"/>
  <c r="AV75" i="3"/>
  <c r="AV51" i="3"/>
  <c r="AV43" i="3"/>
  <c r="AV80" i="3"/>
  <c r="AV57" i="3"/>
  <c r="AV99" i="3"/>
  <c r="BC70" i="3"/>
  <c r="BB45" i="3"/>
  <c r="BF45" i="3" s="1"/>
  <c r="BA86" i="3"/>
  <c r="BE86" i="3" s="1"/>
  <c r="BB61" i="3"/>
  <c r="BF61" i="3" s="1"/>
  <c r="BD96" i="3"/>
  <c r="AV96" i="3"/>
  <c r="AX8" i="3"/>
  <c r="AV30" i="3"/>
  <c r="AV42" i="3"/>
  <c r="AX65" i="3"/>
  <c r="AX39" i="3"/>
  <c r="AX27" i="3"/>
  <c r="AX20" i="3"/>
  <c r="AV87" i="3"/>
  <c r="AV60" i="3"/>
  <c r="AX19" i="3"/>
  <c r="AV62" i="3"/>
  <c r="AX50" i="3"/>
  <c r="AV71" i="3"/>
  <c r="AV14" i="3"/>
  <c r="AV46" i="3"/>
  <c r="AX67" i="3"/>
  <c r="AV36" i="3"/>
  <c r="AV33" i="3"/>
  <c r="AX25" i="3"/>
  <c r="AX51" i="3"/>
  <c r="AV77" i="3"/>
  <c r="AX23" i="3"/>
  <c r="AX26" i="3"/>
  <c r="AX98" i="3"/>
  <c r="AX97" i="3"/>
  <c r="AX84" i="3"/>
  <c r="AV31" i="3"/>
  <c r="AX75" i="3"/>
  <c r="AX95" i="3"/>
  <c r="AX73" i="3"/>
  <c r="AX82" i="3"/>
  <c r="AX70" i="3"/>
  <c r="AX79" i="3"/>
  <c r="AV69" i="3"/>
  <c r="BC74" i="3"/>
  <c r="BA42" i="3"/>
  <c r="BE42" i="3" s="1"/>
  <c r="AV74" i="3"/>
  <c r="AV26" i="3"/>
  <c r="AX100" i="3"/>
  <c r="AX69" i="3"/>
  <c r="AV93" i="3"/>
  <c r="AV97" i="3"/>
  <c r="AV82" i="3"/>
  <c r="AX80" i="3"/>
  <c r="AV49" i="3"/>
  <c r="AX33" i="3"/>
  <c r="AX11" i="3"/>
  <c r="AV12" i="3"/>
  <c r="AV67" i="3"/>
  <c r="AX40" i="3"/>
  <c r="AX74" i="3"/>
  <c r="AX12" i="3"/>
  <c r="AV54" i="3"/>
  <c r="AV86" i="3"/>
  <c r="AX92" i="3"/>
  <c r="AV38" i="3"/>
  <c r="AX46" i="3"/>
  <c r="AV52" i="3"/>
  <c r="AV88" i="3"/>
  <c r="AV32" i="3"/>
  <c r="AX96" i="3"/>
  <c r="AX36" i="3"/>
  <c r="AX86" i="3"/>
  <c r="AX61" i="3"/>
  <c r="AV40" i="3"/>
  <c r="AX35" i="3"/>
  <c r="AV23" i="3"/>
  <c r="AV11" i="3"/>
  <c r="AV73" i="3"/>
  <c r="AV79" i="3"/>
  <c r="AV92" i="3"/>
  <c r="AX47" i="3"/>
  <c r="AV64" i="3"/>
  <c r="AX42" i="3"/>
  <c r="AV39" i="3"/>
  <c r="AV50" i="3"/>
  <c r="AX72" i="3"/>
  <c r="AX45" i="3"/>
  <c r="AX43" i="3"/>
  <c r="AX93" i="3"/>
  <c r="AX44" i="3"/>
  <c r="AV13" i="3"/>
  <c r="BC63" i="3"/>
  <c r="BB63" i="3"/>
  <c r="BF63" i="3" s="1"/>
  <c r="BD72" i="3"/>
  <c r="AQ8" i="1"/>
  <c r="AQ9" i="1"/>
  <c r="AC43" i="1"/>
  <c r="AD43" i="1" s="1"/>
  <c r="AG43" i="1" s="1"/>
  <c r="AQ6" i="1"/>
  <c r="BA46" i="3"/>
  <c r="BE46" i="3" s="1"/>
  <c r="AC45" i="1"/>
  <c r="AD45" i="1" s="1"/>
  <c r="AF45" i="1" s="1"/>
  <c r="AP45" i="1" s="1"/>
  <c r="AN45" i="1"/>
  <c r="BA24" i="3"/>
  <c r="BE24" i="3" s="1"/>
  <c r="BB88" i="3"/>
  <c r="BF88" i="3" s="1"/>
  <c r="BB64" i="3"/>
  <c r="BF64" i="3" s="1"/>
  <c r="BB92" i="3"/>
  <c r="BF92" i="3" s="1"/>
  <c r="BA25" i="3"/>
  <c r="BE25" i="3" s="1"/>
  <c r="BA50" i="3"/>
  <c r="BE50" i="3" s="1"/>
  <c r="BC46" i="3"/>
  <c r="BD24" i="3"/>
  <c r="BC88" i="3"/>
  <c r="BA64" i="3"/>
  <c r="BE64" i="3" s="1"/>
  <c r="BA92" i="3"/>
  <c r="BE92" i="3" s="1"/>
  <c r="BD25" i="3"/>
  <c r="BD50" i="3"/>
  <c r="BA87" i="3"/>
  <c r="BE87" i="3" s="1"/>
  <c r="BB87" i="3"/>
  <c r="BF87" i="3" s="1"/>
  <c r="BD46" i="3"/>
  <c r="BB71" i="3"/>
  <c r="BF71" i="3" s="1"/>
  <c r="BC34" i="3"/>
  <c r="BC79" i="3"/>
  <c r="BD17" i="3"/>
  <c r="BC36" i="3"/>
  <c r="BA29" i="3"/>
  <c r="BE29" i="3" s="1"/>
  <c r="BC14" i="3"/>
  <c r="BD29" i="3"/>
  <c r="BA53" i="3"/>
  <c r="BE53" i="3" s="1"/>
  <c r="BD93" i="3"/>
  <c r="BD75" i="3"/>
  <c r="BC93" i="3"/>
  <c r="BA34" i="3"/>
  <c r="BE34" i="3" s="1"/>
  <c r="BA69" i="3"/>
  <c r="BE69" i="3" s="1"/>
  <c r="BB53" i="3"/>
  <c r="BF53" i="3" s="1"/>
  <c r="BC72" i="3"/>
  <c r="BB36" i="3"/>
  <c r="BF36" i="3" s="1"/>
  <c r="BD14" i="3"/>
  <c r="BC29" i="3"/>
  <c r="BB93" i="3"/>
  <c r="BF93" i="3" s="1"/>
  <c r="BA17" i="3"/>
  <c r="BE17" i="3" s="1"/>
  <c r="BB79" i="3"/>
  <c r="BF79" i="3" s="1"/>
  <c r="BC17" i="3"/>
  <c r="BC71" i="3"/>
  <c r="BD53" i="3"/>
  <c r="BA72" i="3"/>
  <c r="BE72" i="3" s="1"/>
  <c r="BD36" i="3"/>
  <c r="BC75" i="3"/>
  <c r="BD79" i="3"/>
  <c r="BA71" i="3"/>
  <c r="BE71" i="3" s="1"/>
  <c r="BA14" i="3"/>
  <c r="BE14" i="3" s="1"/>
  <c r="BA75" i="3"/>
  <c r="BE75" i="3" s="1"/>
  <c r="BC51" i="3"/>
  <c r="AK9" i="1"/>
  <c r="AK6" i="1"/>
  <c r="BD34" i="3"/>
  <c r="BD69" i="3"/>
  <c r="BA51" i="3"/>
  <c r="BE51" i="3" s="1"/>
  <c r="BD51" i="3"/>
  <c r="AO9" i="1"/>
  <c r="AI9" i="1"/>
  <c r="AO6" i="1"/>
  <c r="AI6" i="1"/>
  <c r="AL6" i="1" s="1"/>
  <c r="AO24" i="1"/>
  <c r="AO27" i="1"/>
  <c r="BA89" i="3"/>
  <c r="BE89" i="3" s="1"/>
  <c r="BB73" i="3"/>
  <c r="BF73" i="3" s="1"/>
  <c r="BB89" i="3"/>
  <c r="BF89" i="3" s="1"/>
  <c r="BC89" i="3"/>
  <c r="BD73" i="3"/>
  <c r="BC57" i="3"/>
  <c r="BD57" i="3"/>
  <c r="BA57" i="3"/>
  <c r="BE57" i="3" s="1"/>
  <c r="BB67" i="3"/>
  <c r="BF67" i="3" s="1"/>
  <c r="BC69" i="3"/>
  <c r="BA73" i="3"/>
  <c r="BE73" i="3" s="1"/>
  <c r="BD67" i="3"/>
  <c r="BD32" i="3"/>
  <c r="BB32" i="3"/>
  <c r="BF32" i="3" s="1"/>
  <c r="BA32" i="3"/>
  <c r="BE32" i="3" s="1"/>
  <c r="BA67" i="3"/>
  <c r="BE67" i="3" s="1"/>
  <c r="BB38" i="3"/>
  <c r="BF38" i="3" s="1"/>
  <c r="BD38" i="3"/>
  <c r="BA38" i="3"/>
  <c r="BE38" i="3" s="1"/>
  <c r="BC38" i="3"/>
  <c r="BC43" i="3"/>
  <c r="BD43" i="3"/>
  <c r="BA43" i="3"/>
  <c r="BE43" i="3" s="1"/>
  <c r="BB43" i="3"/>
  <c r="BF43" i="3" s="1"/>
  <c r="BA35" i="3"/>
  <c r="BE35" i="3" s="1"/>
  <c r="BC35" i="3"/>
  <c r="BD35" i="3"/>
  <c r="BB35" i="3"/>
  <c r="BF35" i="3" s="1"/>
  <c r="BB12" i="3"/>
  <c r="BF12" i="3" s="1"/>
  <c r="BA12" i="3"/>
  <c r="BE12" i="3" s="1"/>
  <c r="BC12" i="3"/>
  <c r="BD12" i="3"/>
  <c r="BA31" i="3"/>
  <c r="BE31" i="3" s="1"/>
  <c r="BB31" i="3"/>
  <c r="BF31" i="3" s="1"/>
  <c r="BC31" i="3"/>
  <c r="BD31" i="3"/>
  <c r="BB77" i="3"/>
  <c r="BF77" i="3" s="1"/>
  <c r="BA77" i="3"/>
  <c r="BE77" i="3" s="1"/>
  <c r="BD77" i="3"/>
  <c r="BC77" i="3"/>
  <c r="BD80" i="3"/>
  <c r="BA80" i="3"/>
  <c r="BE80" i="3" s="1"/>
  <c r="BC80" i="3"/>
  <c r="BB80" i="3"/>
  <c r="BF80" i="3" s="1"/>
  <c r="BC47" i="3"/>
  <c r="BD47" i="3"/>
  <c r="BA47" i="3"/>
  <c r="BE47" i="3" s="1"/>
  <c r="BB47" i="3"/>
  <c r="BF47" i="3" s="1"/>
  <c r="BA62" i="3"/>
  <c r="BE62" i="3" s="1"/>
  <c r="BD62" i="3"/>
  <c r="BB62" i="3"/>
  <c r="BF62" i="3" s="1"/>
  <c r="BC62" i="3"/>
  <c r="BC19" i="3"/>
  <c r="BA19" i="3"/>
  <c r="BE19" i="3" s="1"/>
  <c r="BB19" i="3"/>
  <c r="BF19" i="3" s="1"/>
  <c r="BD19" i="3"/>
  <c r="BB30" i="3"/>
  <c r="BF30" i="3" s="1"/>
  <c r="BC30" i="3"/>
  <c r="BA30" i="3"/>
  <c r="BE30" i="3" s="1"/>
  <c r="BD30" i="3"/>
  <c r="BB18" i="3"/>
  <c r="BF18" i="3" s="1"/>
  <c r="BA18" i="3"/>
  <c r="BE18" i="3" s="1"/>
  <c r="BC18" i="3"/>
  <c r="BD18" i="3"/>
  <c r="BB52" i="3"/>
  <c r="BF52" i="3" s="1"/>
  <c r="BC52" i="3"/>
  <c r="BA52" i="3"/>
  <c r="BE52" i="3" s="1"/>
  <c r="BD52" i="3"/>
  <c r="BB78" i="3"/>
  <c r="BF78" i="3" s="1"/>
  <c r="BC78" i="3"/>
  <c r="BA78" i="3"/>
  <c r="BE78" i="3" s="1"/>
  <c r="BD78" i="3"/>
  <c r="BA23" i="3"/>
  <c r="BE23" i="3" s="1"/>
  <c r="BB23" i="3"/>
  <c r="BF23" i="3" s="1"/>
  <c r="BC23" i="3"/>
  <c r="BD23" i="3"/>
  <c r="BB99" i="3"/>
  <c r="BF99" i="3" s="1"/>
  <c r="BC99" i="3"/>
  <c r="BD99" i="3"/>
  <c r="BA99" i="3"/>
  <c r="BE99" i="3" s="1"/>
  <c r="BC82" i="3"/>
  <c r="BA82" i="3"/>
  <c r="BE82" i="3" s="1"/>
  <c r="BB82" i="3"/>
  <c r="BF82" i="3" s="1"/>
  <c r="BD82" i="3"/>
  <c r="BC33" i="3"/>
  <c r="BA33" i="3"/>
  <c r="BE33" i="3" s="1"/>
  <c r="BB33" i="3"/>
  <c r="BF33" i="3" s="1"/>
  <c r="BD33" i="3"/>
  <c r="BA27" i="3"/>
  <c r="BE27" i="3" s="1"/>
  <c r="BB27" i="3"/>
  <c r="BF27" i="3" s="1"/>
  <c r="BD27" i="3"/>
  <c r="BC27" i="3"/>
  <c r="BC11" i="3"/>
  <c r="BA11" i="3"/>
  <c r="BE11" i="3" s="1"/>
  <c r="BB11" i="3"/>
  <c r="BF11" i="3" s="1"/>
  <c r="BD11" i="3"/>
  <c r="BC21" i="3"/>
  <c r="BD21" i="3"/>
  <c r="BB21" i="3"/>
  <c r="BF21" i="3" s="1"/>
  <c r="BA21" i="3"/>
  <c r="BE21" i="3" s="1"/>
  <c r="BD16" i="3"/>
  <c r="BA16" i="3"/>
  <c r="BE16" i="3" s="1"/>
  <c r="BC16" i="3"/>
  <c r="BB16" i="3"/>
  <c r="BF16" i="3" s="1"/>
  <c r="BA49" i="3"/>
  <c r="BE49" i="3" s="1"/>
  <c r="BB49" i="3"/>
  <c r="BF49" i="3" s="1"/>
  <c r="BC49" i="3"/>
  <c r="BD49" i="3"/>
  <c r="BC60" i="3"/>
  <c r="BB60" i="3"/>
  <c r="BF60" i="3" s="1"/>
  <c r="BD60" i="3"/>
  <c r="BA60" i="3"/>
  <c r="BE60" i="3" s="1"/>
  <c r="BC40" i="3"/>
  <c r="BD40" i="3"/>
  <c r="BA40" i="3"/>
  <c r="BE40" i="3" s="1"/>
  <c r="BB22" i="3"/>
  <c r="BF22" i="3" s="1"/>
  <c r="BC22" i="3"/>
  <c r="BA22" i="3"/>
  <c r="BE22" i="3" s="1"/>
  <c r="BD22" i="3"/>
  <c r="BA8" i="3"/>
  <c r="BE8" i="3" s="1"/>
  <c r="BB8" i="3"/>
  <c r="BF8" i="3" s="1"/>
  <c r="BC8" i="3"/>
  <c r="BD8" i="3"/>
  <c r="BB7" i="3"/>
  <c r="BF7" i="3" s="1"/>
  <c r="BC7" i="3"/>
  <c r="BD7" i="3"/>
  <c r="BA7" i="3"/>
  <c r="BE7" i="3" s="1"/>
  <c r="BA84" i="3"/>
  <c r="BE84" i="3" s="1"/>
  <c r="BC84" i="3"/>
  <c r="BD84" i="3"/>
  <c r="BB84" i="3"/>
  <c r="BF84" i="3" s="1"/>
  <c r="BC68" i="3"/>
  <c r="BB68" i="3"/>
  <c r="BF68" i="3" s="1"/>
  <c r="BA68" i="3"/>
  <c r="BE68" i="3" s="1"/>
  <c r="BD68" i="3"/>
  <c r="BC37" i="3"/>
  <c r="BA37" i="3"/>
  <c r="BE37" i="3" s="1"/>
  <c r="BB37" i="3"/>
  <c r="BF37" i="3" s="1"/>
  <c r="BD37" i="3"/>
  <c r="BB26" i="3"/>
  <c r="BF26" i="3" s="1"/>
  <c r="BC26" i="3"/>
  <c r="BA26" i="3"/>
  <c r="BE26" i="3" s="1"/>
  <c r="BD26" i="3"/>
  <c r="BD65" i="3"/>
  <c r="BA65" i="3"/>
  <c r="BE65" i="3" s="1"/>
  <c r="BC65" i="3"/>
  <c r="BA44" i="3"/>
  <c r="BE44" i="3" s="1"/>
  <c r="BB44" i="3"/>
  <c r="BF44" i="3" s="1"/>
  <c r="BD44" i="3"/>
  <c r="BC44" i="3"/>
  <c r="BA20" i="3"/>
  <c r="BE20" i="3" s="1"/>
  <c r="BC20" i="3"/>
  <c r="BD20" i="3"/>
  <c r="BC15" i="3"/>
  <c r="BA15" i="3"/>
  <c r="BE15" i="3" s="1"/>
  <c r="BD15" i="3"/>
  <c r="BB15" i="3"/>
  <c r="BF15" i="3" s="1"/>
  <c r="BA66" i="3"/>
  <c r="BE66" i="3" s="1"/>
  <c r="BC66" i="3"/>
  <c r="BB66" i="3"/>
  <c r="BF66" i="3" s="1"/>
  <c r="BD66" i="3"/>
  <c r="BA13" i="3"/>
  <c r="BE13" i="3" s="1"/>
  <c r="BB13" i="3"/>
  <c r="BF13" i="3" s="1"/>
  <c r="BC13" i="3"/>
  <c r="BD13" i="3"/>
  <c r="BA39" i="3"/>
  <c r="BE39" i="3" s="1"/>
  <c r="BC39" i="3"/>
  <c r="BB39" i="3"/>
  <c r="BF39" i="3" s="1"/>
  <c r="BD39" i="3"/>
  <c r="AH44" i="1"/>
  <c r="AR44" i="1" s="1"/>
  <c r="AE44" i="1"/>
  <c r="AF44" i="1"/>
  <c r="AP44" i="1" s="1"/>
  <c r="AG44" i="1"/>
  <c r="AH43" i="1"/>
  <c r="AR43" i="1" s="1"/>
  <c r="C45" i="1"/>
  <c r="B46" i="1"/>
  <c r="AH42" i="1"/>
  <c r="AR42" i="1" s="1"/>
  <c r="AE42" i="1"/>
  <c r="AF42" i="1"/>
  <c r="AP42" i="1" s="1"/>
  <c r="AG42" i="1"/>
  <c r="I46" i="1"/>
  <c r="H47" i="1"/>
  <c r="AC46" i="1"/>
  <c r="AD46" i="1" s="1"/>
  <c r="F88" i="1"/>
  <c r="E88" i="1" s="1"/>
  <c r="D106" i="1"/>
  <c r="I101" i="1"/>
  <c r="H102" i="1"/>
  <c r="B141" i="1"/>
  <c r="AE7" i="1"/>
  <c r="B102" i="1"/>
  <c r="C101" i="1"/>
  <c r="A136" i="1"/>
  <c r="C135" i="1"/>
  <c r="G118" i="1"/>
  <c r="I117" i="1"/>
  <c r="H123" i="1"/>
  <c r="C117" i="1"/>
  <c r="B118" i="1"/>
  <c r="AG7" i="1"/>
  <c r="AF9" i="1"/>
  <c r="AP9" i="1" s="1"/>
  <c r="F92" i="1"/>
  <c r="E92" i="1" s="1"/>
  <c r="D110" i="1"/>
  <c r="F85" i="1"/>
  <c r="E85" i="1" s="1"/>
  <c r="D103" i="1"/>
  <c r="H139" i="1"/>
  <c r="I138" i="1"/>
  <c r="F61" i="1"/>
  <c r="E61" i="1" s="1"/>
  <c r="AC61" i="1" s="1"/>
  <c r="AD61" i="1" s="1"/>
  <c r="D79" i="1"/>
  <c r="F75" i="1"/>
  <c r="E75" i="1" s="1"/>
  <c r="D93" i="1"/>
  <c r="F65" i="1"/>
  <c r="E65" i="1" s="1"/>
  <c r="AC65" i="1" s="1"/>
  <c r="D83" i="1"/>
  <c r="F71" i="1"/>
  <c r="E71" i="1" s="1"/>
  <c r="D89" i="1"/>
  <c r="F64" i="1"/>
  <c r="E64" i="1" s="1"/>
  <c r="AN64" i="1" s="1"/>
  <c r="D82" i="1"/>
  <c r="F73" i="1"/>
  <c r="E73" i="1" s="1"/>
  <c r="D91" i="1"/>
  <c r="F72" i="1"/>
  <c r="E72" i="1" s="1"/>
  <c r="D90" i="1"/>
  <c r="F63" i="1"/>
  <c r="E63" i="1" s="1"/>
  <c r="AC63" i="1" s="1"/>
  <c r="D81" i="1"/>
  <c r="F62" i="1"/>
  <c r="E62" i="1" s="1"/>
  <c r="AC62" i="1" s="1"/>
  <c r="AD62" i="1" s="1"/>
  <c r="D80" i="1"/>
  <c r="F77" i="1"/>
  <c r="E77" i="1" s="1"/>
  <c r="D95" i="1"/>
  <c r="F76" i="1"/>
  <c r="E76" i="1" s="1"/>
  <c r="D94" i="1"/>
  <c r="F60" i="1"/>
  <c r="E60" i="1" s="1"/>
  <c r="AC60" i="1" s="1"/>
  <c r="AD60" i="1" s="1"/>
  <c r="D78" i="1"/>
  <c r="B83" i="1"/>
  <c r="C82" i="1"/>
  <c r="AF7" i="1"/>
  <c r="AP7" i="1" s="1"/>
  <c r="F69" i="1"/>
  <c r="E69" i="1" s="1"/>
  <c r="D87" i="1"/>
  <c r="F68" i="1"/>
  <c r="E68" i="1" s="1"/>
  <c r="D86" i="1"/>
  <c r="F66" i="1"/>
  <c r="E66" i="1" s="1"/>
  <c r="D84" i="1"/>
  <c r="H85" i="1"/>
  <c r="I84" i="1"/>
  <c r="C64" i="1"/>
  <c r="B65" i="1"/>
  <c r="I65" i="1"/>
  <c r="H66" i="1"/>
  <c r="AE8" i="1"/>
  <c r="AH9" i="1"/>
  <c r="AR9" i="1" s="1"/>
  <c r="C64" i="2"/>
  <c r="B64" i="2" s="1"/>
  <c r="A82" i="2"/>
  <c r="C82" i="2" s="1"/>
  <c r="B82" i="2" s="1"/>
  <c r="C65" i="2"/>
  <c r="B65" i="2" s="1"/>
  <c r="A83" i="2"/>
  <c r="C83" i="2" s="1"/>
  <c r="B83" i="2" s="1"/>
  <c r="C71" i="2"/>
  <c r="B71" i="2" s="1"/>
  <c r="A89" i="2"/>
  <c r="C89" i="2" s="1"/>
  <c r="B89" i="2" s="1"/>
  <c r="C72" i="2"/>
  <c r="B72" i="2" s="1"/>
  <c r="A90" i="2"/>
  <c r="C90" i="2" s="1"/>
  <c r="B90" i="2" s="1"/>
  <c r="C74" i="2"/>
  <c r="B74" i="2" s="1"/>
  <c r="A92" i="2"/>
  <c r="C92" i="2" s="1"/>
  <c r="B92" i="2" s="1"/>
  <c r="C60" i="2"/>
  <c r="B60" i="2" s="1"/>
  <c r="R60" i="2" s="1"/>
  <c r="A78" i="2"/>
  <c r="C78" i="2" s="1"/>
  <c r="B78" i="2" s="1"/>
  <c r="R78" i="2" s="1"/>
  <c r="C63" i="2"/>
  <c r="B63" i="2" s="1"/>
  <c r="A81" i="2"/>
  <c r="C81" i="2" s="1"/>
  <c r="B81" i="2" s="1"/>
  <c r="F80" i="2"/>
  <c r="E81" i="2"/>
  <c r="C68" i="2"/>
  <c r="B68" i="2" s="1"/>
  <c r="A86" i="2"/>
  <c r="C86" i="2" s="1"/>
  <c r="B86" i="2" s="1"/>
  <c r="C66" i="2"/>
  <c r="B66" i="2" s="1"/>
  <c r="A84" i="2"/>
  <c r="C84" i="2" s="1"/>
  <c r="B84" i="2" s="1"/>
  <c r="C75" i="2"/>
  <c r="B75" i="2" s="1"/>
  <c r="A93" i="2"/>
  <c r="C93" i="2" s="1"/>
  <c r="B93" i="2" s="1"/>
  <c r="C70" i="2"/>
  <c r="B70" i="2" s="1"/>
  <c r="A88" i="2"/>
  <c r="C88" i="2" s="1"/>
  <c r="B88" i="2" s="1"/>
  <c r="C73" i="2"/>
  <c r="B73" i="2" s="1"/>
  <c r="A91" i="2"/>
  <c r="C91" i="2" s="1"/>
  <c r="B91" i="2" s="1"/>
  <c r="AH8" i="1"/>
  <c r="AR8" i="1" s="1"/>
  <c r="R44" i="2"/>
  <c r="C62" i="2"/>
  <c r="B62" i="2" s="1"/>
  <c r="R62" i="2" s="1"/>
  <c r="A80" i="2"/>
  <c r="C80" i="2" s="1"/>
  <c r="B80" i="2" s="1"/>
  <c r="R80" i="2" s="1"/>
  <c r="AF8" i="1"/>
  <c r="AP8" i="1" s="1"/>
  <c r="AF24" i="1"/>
  <c r="AP24" i="1" s="1"/>
  <c r="F62" i="2"/>
  <c r="E63" i="2"/>
  <c r="AG24" i="1"/>
  <c r="AH24" i="1"/>
  <c r="AR24" i="1" s="1"/>
  <c r="AH27" i="1"/>
  <c r="AR27" i="1" s="1"/>
  <c r="AG27" i="1"/>
  <c r="AF27" i="1"/>
  <c r="AP27" i="1" s="1"/>
  <c r="E45" i="2"/>
  <c r="F44" i="2"/>
  <c r="AC28" i="1"/>
  <c r="AD28" i="1" s="1"/>
  <c r="AF28" i="1" s="1"/>
  <c r="AP28" i="1" s="1"/>
  <c r="AN28" i="1"/>
  <c r="AC10" i="1"/>
  <c r="AD10" i="1" s="1"/>
  <c r="AH10" i="1" s="1"/>
  <c r="AR10" i="1" s="1"/>
  <c r="AN10" i="1"/>
  <c r="AF26" i="1"/>
  <c r="AP26" i="1" s="1"/>
  <c r="AH26" i="1"/>
  <c r="AR26" i="1" s="1"/>
  <c r="AE26" i="1"/>
  <c r="AG26" i="1"/>
  <c r="AF25" i="1"/>
  <c r="AP25" i="1" s="1"/>
  <c r="AE25" i="1"/>
  <c r="AH25" i="1"/>
  <c r="AR25" i="1" s="1"/>
  <c r="AG25" i="1"/>
  <c r="H29" i="1"/>
  <c r="I28" i="1"/>
  <c r="H11" i="1"/>
  <c r="I10" i="1"/>
  <c r="BB97" i="3" l="1"/>
  <c r="BF97" i="3" s="1"/>
  <c r="AJ9" i="1"/>
  <c r="AU9" i="1" s="1"/>
  <c r="AJ6" i="1"/>
  <c r="AU6" i="1" s="1"/>
  <c r="AF43" i="1"/>
  <c r="AP43" i="1" s="1"/>
  <c r="AE43" i="1"/>
  <c r="AK43" i="1" s="1"/>
  <c r="AV43" i="1" s="1"/>
  <c r="AL9" i="1"/>
  <c r="AQ43" i="1"/>
  <c r="AK8" i="1"/>
  <c r="AQ27" i="1"/>
  <c r="AQ24" i="1"/>
  <c r="AQ44" i="1"/>
  <c r="AQ25" i="1"/>
  <c r="AQ26" i="1"/>
  <c r="AQ42" i="1"/>
  <c r="AQ7" i="1"/>
  <c r="AE45" i="1"/>
  <c r="AH45" i="1"/>
  <c r="AR45" i="1" s="1"/>
  <c r="AG45" i="1"/>
  <c r="R81" i="2"/>
  <c r="AC64" i="1"/>
  <c r="AD63" i="1"/>
  <c r="AE63" i="1" s="1"/>
  <c r="AK25" i="1"/>
  <c r="AV25" i="1" s="1"/>
  <c r="AV7" i="1" s="1"/>
  <c r="AK26" i="1"/>
  <c r="AV26" i="1" s="1"/>
  <c r="AV8" i="1" s="1"/>
  <c r="AK44" i="1"/>
  <c r="AV44" i="1" s="1"/>
  <c r="AK27" i="1"/>
  <c r="AV27" i="1" s="1"/>
  <c r="AK42" i="1"/>
  <c r="AV42" i="1" s="1"/>
  <c r="AK7" i="1"/>
  <c r="AK24" i="1"/>
  <c r="AV24" i="1" s="1"/>
  <c r="AV6" i="1" s="1"/>
  <c r="AO7" i="1"/>
  <c r="AI7" i="1"/>
  <c r="AL7" i="1" s="1"/>
  <c r="AO26" i="1"/>
  <c r="AI26" i="1"/>
  <c r="AT26" i="1" s="1"/>
  <c r="AI27" i="1"/>
  <c r="AO44" i="1"/>
  <c r="AI44" i="1"/>
  <c r="AT44" i="1" s="1"/>
  <c r="AO25" i="1"/>
  <c r="AI25" i="1"/>
  <c r="AT25" i="1" s="1"/>
  <c r="AO8" i="1"/>
  <c r="AI8" i="1"/>
  <c r="AL8" i="1" s="1"/>
  <c r="AO42" i="1"/>
  <c r="AI42" i="1"/>
  <c r="AT42" i="1" s="1"/>
  <c r="AI24" i="1"/>
  <c r="AJ24" i="1" s="1"/>
  <c r="AU24" i="1" s="1"/>
  <c r="BB20" i="3"/>
  <c r="BF20" i="3" s="1"/>
  <c r="BB65" i="3"/>
  <c r="BF65" i="3" s="1"/>
  <c r="BB40" i="3"/>
  <c r="BF40" i="3" s="1"/>
  <c r="AN60" i="1"/>
  <c r="I47" i="1"/>
  <c r="H48" i="1"/>
  <c r="AC47" i="1"/>
  <c r="AD47" i="1" s="1"/>
  <c r="C46" i="1"/>
  <c r="B47" i="1"/>
  <c r="AN46" i="1"/>
  <c r="AH46" i="1"/>
  <c r="AR46" i="1" s="1"/>
  <c r="AE46" i="1"/>
  <c r="AF46" i="1"/>
  <c r="AP46" i="1" s="1"/>
  <c r="AG46" i="1"/>
  <c r="AN63" i="1"/>
  <c r="AN62" i="1"/>
  <c r="F87" i="1"/>
  <c r="E87" i="1" s="1"/>
  <c r="D105" i="1"/>
  <c r="AN61" i="1"/>
  <c r="F78" i="1"/>
  <c r="E78" i="1" s="1"/>
  <c r="AN78" i="1" s="1"/>
  <c r="D96" i="1"/>
  <c r="F95" i="1"/>
  <c r="E95" i="1" s="1"/>
  <c r="D113" i="1"/>
  <c r="F81" i="1"/>
  <c r="E81" i="1" s="1"/>
  <c r="AN81" i="1" s="1"/>
  <c r="D99" i="1"/>
  <c r="F91" i="1"/>
  <c r="E91" i="1" s="1"/>
  <c r="D109" i="1"/>
  <c r="F89" i="1"/>
  <c r="E89" i="1" s="1"/>
  <c r="D107" i="1"/>
  <c r="F93" i="1"/>
  <c r="E93" i="1" s="1"/>
  <c r="D111" i="1"/>
  <c r="D128" i="1"/>
  <c r="F110" i="1"/>
  <c r="E110" i="1" s="1"/>
  <c r="H124" i="1"/>
  <c r="A137" i="1"/>
  <c r="C136" i="1"/>
  <c r="H103" i="1"/>
  <c r="I102" i="1"/>
  <c r="F86" i="1"/>
  <c r="E86" i="1" s="1"/>
  <c r="D104" i="1"/>
  <c r="H140" i="1"/>
  <c r="I139" i="1"/>
  <c r="B119" i="1"/>
  <c r="C118" i="1"/>
  <c r="B142" i="1"/>
  <c r="D124" i="1"/>
  <c r="F106" i="1"/>
  <c r="E106" i="1" s="1"/>
  <c r="F84" i="1"/>
  <c r="E84" i="1" s="1"/>
  <c r="AC84" i="1" s="1"/>
  <c r="D102" i="1"/>
  <c r="F94" i="1"/>
  <c r="E94" i="1" s="1"/>
  <c r="D112" i="1"/>
  <c r="F80" i="1"/>
  <c r="E80" i="1" s="1"/>
  <c r="AC80" i="1" s="1"/>
  <c r="AD80" i="1" s="1"/>
  <c r="D98" i="1"/>
  <c r="F90" i="1"/>
  <c r="E90" i="1" s="1"/>
  <c r="D108" i="1"/>
  <c r="F82" i="1"/>
  <c r="E82" i="1" s="1"/>
  <c r="AC82" i="1" s="1"/>
  <c r="D100" i="1"/>
  <c r="F83" i="1"/>
  <c r="E83" i="1" s="1"/>
  <c r="AC83" i="1" s="1"/>
  <c r="D101" i="1"/>
  <c r="F79" i="1"/>
  <c r="E79" i="1" s="1"/>
  <c r="AC79" i="1" s="1"/>
  <c r="AD79" i="1" s="1"/>
  <c r="D97" i="1"/>
  <c r="D121" i="1"/>
  <c r="F103" i="1"/>
  <c r="E103" i="1" s="1"/>
  <c r="G119" i="1"/>
  <c r="I118" i="1"/>
  <c r="B103" i="1"/>
  <c r="C102" i="1"/>
  <c r="H86" i="1"/>
  <c r="I85" i="1"/>
  <c r="AC85" i="1"/>
  <c r="B84" i="1"/>
  <c r="C83" i="1"/>
  <c r="I66" i="1"/>
  <c r="H67" i="1"/>
  <c r="B66" i="1"/>
  <c r="C65" i="1"/>
  <c r="AF62" i="1"/>
  <c r="AP62" i="1" s="1"/>
  <c r="AE62" i="1"/>
  <c r="AG62" i="1"/>
  <c r="AH62" i="1"/>
  <c r="AR62" i="1" s="1"/>
  <c r="AN65" i="1"/>
  <c r="AC66" i="1"/>
  <c r="AH61" i="1"/>
  <c r="AR61" i="1" s="1"/>
  <c r="AG61" i="1"/>
  <c r="AF61" i="1"/>
  <c r="AP61" i="1" s="1"/>
  <c r="AE61" i="1"/>
  <c r="AF60" i="1"/>
  <c r="AP60" i="1" s="1"/>
  <c r="AE60" i="1"/>
  <c r="AH60" i="1"/>
  <c r="AR60" i="1" s="1"/>
  <c r="AG60" i="1"/>
  <c r="F81" i="2"/>
  <c r="E82" i="2"/>
  <c r="R82" i="2" s="1"/>
  <c r="AG28" i="1"/>
  <c r="F63" i="2"/>
  <c r="E64" i="2"/>
  <c r="AH28" i="1"/>
  <c r="AR28" i="1" s="1"/>
  <c r="R63" i="2"/>
  <c r="E46" i="2"/>
  <c r="F45" i="2"/>
  <c r="R45" i="2"/>
  <c r="AF10" i="1"/>
  <c r="AP10" i="1" s="1"/>
  <c r="AC29" i="1"/>
  <c r="AD29" i="1" s="1"/>
  <c r="AE29" i="1" s="1"/>
  <c r="AN29" i="1"/>
  <c r="AE28" i="1"/>
  <c r="AE10" i="1"/>
  <c r="AG10" i="1"/>
  <c r="AC11" i="1"/>
  <c r="AD11" i="1" s="1"/>
  <c r="AF11" i="1" s="1"/>
  <c r="AP11" i="1" s="1"/>
  <c r="AN11" i="1"/>
  <c r="H30" i="1"/>
  <c r="I29" i="1"/>
  <c r="H12" i="1"/>
  <c r="I11" i="1"/>
  <c r="AI43" i="1" l="1"/>
  <c r="AT43" i="1" s="1"/>
  <c r="AO43" i="1"/>
  <c r="AJ26" i="1"/>
  <c r="AU26" i="1" s="1"/>
  <c r="AJ44" i="1"/>
  <c r="AU44" i="1" s="1"/>
  <c r="AJ25" i="1"/>
  <c r="AU25" i="1" s="1"/>
  <c r="AJ7" i="1"/>
  <c r="AU7" i="1" s="1"/>
  <c r="AL27" i="1"/>
  <c r="AW27" i="1" s="1"/>
  <c r="AW9" i="1" s="1"/>
  <c r="AJ27" i="1"/>
  <c r="AU27" i="1" s="1"/>
  <c r="AJ43" i="1"/>
  <c r="AU43" i="1" s="1"/>
  <c r="AJ42" i="1"/>
  <c r="AU42" i="1" s="1"/>
  <c r="AJ8" i="1"/>
  <c r="AU8" i="1" s="1"/>
  <c r="AQ45" i="1"/>
  <c r="AQ61" i="1"/>
  <c r="AT24" i="1"/>
  <c r="AL26" i="1"/>
  <c r="AW26" i="1" s="1"/>
  <c r="AW8" i="1" s="1"/>
  <c r="AL24" i="1"/>
  <c r="AW24" i="1" s="1"/>
  <c r="AW6" i="1" s="1"/>
  <c r="AQ62" i="1"/>
  <c r="AO45" i="1"/>
  <c r="AL44" i="1"/>
  <c r="AW44" i="1" s="1"/>
  <c r="AL43" i="1"/>
  <c r="AW43" i="1" s="1"/>
  <c r="AQ28" i="1"/>
  <c r="AT27" i="1"/>
  <c r="AQ10" i="1"/>
  <c r="AQ60" i="1"/>
  <c r="AQ46" i="1"/>
  <c r="AL42" i="1"/>
  <c r="AW42" i="1" s="1"/>
  <c r="AL25" i="1"/>
  <c r="AW25" i="1" s="1"/>
  <c r="AW7" i="1" s="1"/>
  <c r="AI45" i="1"/>
  <c r="AT45" i="1" s="1"/>
  <c r="AG63" i="1"/>
  <c r="AK63" i="1" s="1"/>
  <c r="AV63" i="1" s="1"/>
  <c r="AH63" i="1"/>
  <c r="AR63" i="1" s="1"/>
  <c r="AK45" i="1"/>
  <c r="AV45" i="1" s="1"/>
  <c r="AF63" i="1"/>
  <c r="AP63" i="1" s="1"/>
  <c r="AN80" i="1"/>
  <c r="AN82" i="1"/>
  <c r="AN84" i="1"/>
  <c r="AD64" i="1"/>
  <c r="AD82" i="1"/>
  <c r="AE82" i="1" s="1"/>
  <c r="AK61" i="1"/>
  <c r="AV61" i="1" s="1"/>
  <c r="AK28" i="1"/>
  <c r="AV28" i="1" s="1"/>
  <c r="AV10" i="1" s="1"/>
  <c r="AK60" i="1"/>
  <c r="AV60" i="1" s="1"/>
  <c r="AK62" i="1"/>
  <c r="AV62" i="1" s="1"/>
  <c r="AK10" i="1"/>
  <c r="AK46" i="1"/>
  <c r="AV46" i="1" s="1"/>
  <c r="AV9" i="1"/>
  <c r="AO28" i="1"/>
  <c r="AI28" i="1"/>
  <c r="AT28" i="1" s="1"/>
  <c r="AO63" i="1"/>
  <c r="AO62" i="1"/>
  <c r="AI62" i="1"/>
  <c r="AT62" i="1" s="1"/>
  <c r="AO60" i="1"/>
  <c r="AI60" i="1"/>
  <c r="AT60" i="1" s="1"/>
  <c r="AO29" i="1"/>
  <c r="AO61" i="1"/>
  <c r="AI61" i="1"/>
  <c r="AT61" i="1" s="1"/>
  <c r="AO10" i="1"/>
  <c r="AI10" i="1"/>
  <c r="AJ10" i="1" s="1"/>
  <c r="AU10" i="1" s="1"/>
  <c r="AO46" i="1"/>
  <c r="AI46" i="1"/>
  <c r="AT46" i="1" s="1"/>
  <c r="AN79" i="1"/>
  <c r="AC81" i="1"/>
  <c r="AD81" i="1" s="1"/>
  <c r="AG81" i="1" s="1"/>
  <c r="AF47" i="1"/>
  <c r="AP47" i="1" s="1"/>
  <c r="AG47" i="1"/>
  <c r="AH47" i="1"/>
  <c r="AR47" i="1" s="1"/>
  <c r="AE47" i="1"/>
  <c r="I48" i="1"/>
  <c r="H49" i="1"/>
  <c r="AC48" i="1"/>
  <c r="AD48" i="1" s="1"/>
  <c r="C47" i="1"/>
  <c r="B48" i="1"/>
  <c r="AN47" i="1"/>
  <c r="B104" i="1"/>
  <c r="C103" i="1"/>
  <c r="F121" i="1"/>
  <c r="E121" i="1" s="1"/>
  <c r="D139" i="1"/>
  <c r="A138" i="1"/>
  <c r="C137" i="1"/>
  <c r="D146" i="1"/>
  <c r="F128" i="1"/>
  <c r="E128" i="1" s="1"/>
  <c r="AC78" i="1"/>
  <c r="AD78" i="1" s="1"/>
  <c r="AG78" i="1" s="1"/>
  <c r="D115" i="1"/>
  <c r="F97" i="1"/>
  <c r="E97" i="1" s="1"/>
  <c r="D118" i="1"/>
  <c r="F100" i="1"/>
  <c r="E100" i="1" s="1"/>
  <c r="F98" i="1"/>
  <c r="E98" i="1" s="1"/>
  <c r="D116" i="1"/>
  <c r="D120" i="1"/>
  <c r="F102" i="1"/>
  <c r="E102" i="1" s="1"/>
  <c r="D129" i="1"/>
  <c r="F111" i="1"/>
  <c r="E111" i="1" s="1"/>
  <c r="D127" i="1"/>
  <c r="F109" i="1"/>
  <c r="E109" i="1" s="1"/>
  <c r="D131" i="1"/>
  <c r="F113" i="1"/>
  <c r="E113" i="1" s="1"/>
  <c r="AN83" i="1"/>
  <c r="D142" i="1"/>
  <c r="F124" i="1"/>
  <c r="E124" i="1" s="1"/>
  <c r="G120" i="1"/>
  <c r="I119" i="1"/>
  <c r="B143" i="1"/>
  <c r="H141" i="1"/>
  <c r="I140" i="1"/>
  <c r="I103" i="1"/>
  <c r="H104" i="1"/>
  <c r="H125" i="1"/>
  <c r="D123" i="1"/>
  <c r="F105" i="1"/>
  <c r="E105" i="1" s="1"/>
  <c r="C119" i="1"/>
  <c r="B120" i="1"/>
  <c r="AC103" i="1"/>
  <c r="AN103" i="1"/>
  <c r="D119" i="1"/>
  <c r="F101" i="1"/>
  <c r="E101" i="1" s="1"/>
  <c r="D126" i="1"/>
  <c r="F108" i="1"/>
  <c r="E108" i="1" s="1"/>
  <c r="D130" i="1"/>
  <c r="F112" i="1"/>
  <c r="E112" i="1" s="1"/>
  <c r="D122" i="1"/>
  <c r="F104" i="1"/>
  <c r="E104" i="1" s="1"/>
  <c r="D125" i="1"/>
  <c r="F107" i="1"/>
  <c r="E107" i="1" s="1"/>
  <c r="D117" i="1"/>
  <c r="F99" i="1"/>
  <c r="E99" i="1" s="1"/>
  <c r="D114" i="1"/>
  <c r="F96" i="1"/>
  <c r="E96" i="1" s="1"/>
  <c r="H87" i="1"/>
  <c r="I86" i="1"/>
  <c r="B85" i="1"/>
  <c r="C84" i="1"/>
  <c r="AF82" i="1"/>
  <c r="AP82" i="1" s="1"/>
  <c r="AF80" i="1"/>
  <c r="AP80" i="1" s="1"/>
  <c r="AE80" i="1"/>
  <c r="AH80" i="1"/>
  <c r="AR80" i="1" s="1"/>
  <c r="AG80" i="1"/>
  <c r="AH79" i="1"/>
  <c r="AR79" i="1" s="1"/>
  <c r="AG79" i="1"/>
  <c r="AF79" i="1"/>
  <c r="AP79" i="1" s="1"/>
  <c r="AE79" i="1"/>
  <c r="AC86" i="1"/>
  <c r="C66" i="1"/>
  <c r="B67" i="1"/>
  <c r="AN66" i="1"/>
  <c r="I67" i="1"/>
  <c r="H68" i="1"/>
  <c r="AC67" i="1"/>
  <c r="F82" i="2"/>
  <c r="E83" i="2"/>
  <c r="AF29" i="1"/>
  <c r="AP29" i="1" s="1"/>
  <c r="F64" i="2"/>
  <c r="E65" i="2"/>
  <c r="R64" i="2"/>
  <c r="AG11" i="1"/>
  <c r="AE11" i="1"/>
  <c r="AH11" i="1"/>
  <c r="AR11" i="1" s="1"/>
  <c r="F46" i="2"/>
  <c r="E47" i="2"/>
  <c r="R46" i="2"/>
  <c r="AD65" i="1" s="1"/>
  <c r="AH29" i="1"/>
  <c r="AR29" i="1" s="1"/>
  <c r="AC30" i="1"/>
  <c r="AD30" i="1" s="1"/>
  <c r="AF30" i="1" s="1"/>
  <c r="AP30" i="1" s="1"/>
  <c r="AN30" i="1"/>
  <c r="AG29" i="1"/>
  <c r="AC12" i="1"/>
  <c r="AD12" i="1" s="1"/>
  <c r="AE12" i="1" s="1"/>
  <c r="AN12" i="1"/>
  <c r="H31" i="1"/>
  <c r="I30" i="1"/>
  <c r="H13" i="1"/>
  <c r="I12" i="1"/>
  <c r="AJ60" i="1" l="1"/>
  <c r="AU60" i="1" s="1"/>
  <c r="AJ28" i="1"/>
  <c r="AU28" i="1" s="1"/>
  <c r="AJ61" i="1"/>
  <c r="AU61" i="1" s="1"/>
  <c r="AJ45" i="1"/>
  <c r="AU45" i="1" s="1"/>
  <c r="AJ62" i="1"/>
  <c r="AU62" i="1" s="1"/>
  <c r="AJ46" i="1"/>
  <c r="AU46" i="1" s="1"/>
  <c r="AL10" i="1"/>
  <c r="AL62" i="1"/>
  <c r="AW62" i="1" s="1"/>
  <c r="AQ47" i="1"/>
  <c r="AL46" i="1"/>
  <c r="AW46" i="1" s="1"/>
  <c r="AL60" i="1"/>
  <c r="AW60" i="1" s="1"/>
  <c r="AL28" i="1"/>
  <c r="AW28" i="1" s="1"/>
  <c r="AW10" i="1" s="1"/>
  <c r="AL61" i="1"/>
  <c r="AW61" i="1" s="1"/>
  <c r="AL45" i="1"/>
  <c r="AW45" i="1" s="1"/>
  <c r="AQ78" i="1"/>
  <c r="AQ80" i="1"/>
  <c r="AQ11" i="1"/>
  <c r="AQ79" i="1"/>
  <c r="AQ29" i="1"/>
  <c r="AQ81" i="1"/>
  <c r="AQ63" i="1"/>
  <c r="AI63" i="1"/>
  <c r="AJ63" i="1" s="1"/>
  <c r="AU63" i="1" s="1"/>
  <c r="AG82" i="1"/>
  <c r="AI82" i="1" s="1"/>
  <c r="AT82" i="1" s="1"/>
  <c r="AH82" i="1"/>
  <c r="AR82" i="1" s="1"/>
  <c r="AH81" i="1"/>
  <c r="AR81" i="1" s="1"/>
  <c r="AF65" i="1"/>
  <c r="AP65" i="1" s="1"/>
  <c r="AH65" i="1"/>
  <c r="AR65" i="1" s="1"/>
  <c r="AG65" i="1"/>
  <c r="AE65" i="1"/>
  <c r="AE64" i="1"/>
  <c r="AF64" i="1"/>
  <c r="AP64" i="1" s="1"/>
  <c r="AH64" i="1"/>
  <c r="AR64" i="1" s="1"/>
  <c r="AG64" i="1"/>
  <c r="AF81" i="1"/>
  <c r="AP81" i="1" s="1"/>
  <c r="AD83" i="1"/>
  <c r="AK79" i="1"/>
  <c r="AV79" i="1" s="1"/>
  <c r="AK80" i="1"/>
  <c r="AV80" i="1" s="1"/>
  <c r="AK47" i="1"/>
  <c r="AV47" i="1" s="1"/>
  <c r="AK11" i="1"/>
  <c r="AK82" i="1"/>
  <c r="AV82" i="1" s="1"/>
  <c r="AK29" i="1"/>
  <c r="AV29" i="1" s="1"/>
  <c r="AV11" i="1" s="1"/>
  <c r="AH78" i="1"/>
  <c r="AR78" i="1" s="1"/>
  <c r="AO11" i="1"/>
  <c r="AI11" i="1"/>
  <c r="AL11" i="1" s="1"/>
  <c r="AO82" i="1"/>
  <c r="AO47" i="1"/>
  <c r="AI47" i="1"/>
  <c r="AT47" i="1" s="1"/>
  <c r="AI29" i="1"/>
  <c r="AJ29" i="1" s="1"/>
  <c r="AU29" i="1" s="1"/>
  <c r="AO12" i="1"/>
  <c r="AO79" i="1"/>
  <c r="AI79" i="1"/>
  <c r="AT79" i="1" s="1"/>
  <c r="AO80" i="1"/>
  <c r="AI80" i="1"/>
  <c r="AT80" i="1" s="1"/>
  <c r="AE81" i="1"/>
  <c r="AH48" i="1"/>
  <c r="AR48" i="1" s="1"/>
  <c r="AF48" i="1"/>
  <c r="AP48" i="1" s="1"/>
  <c r="AE48" i="1"/>
  <c r="AG48" i="1"/>
  <c r="I49" i="1"/>
  <c r="H50" i="1"/>
  <c r="AC49" i="1"/>
  <c r="AD49" i="1" s="1"/>
  <c r="C48" i="1"/>
  <c r="B49" i="1"/>
  <c r="AN48" i="1"/>
  <c r="AE78" i="1"/>
  <c r="AF78" i="1"/>
  <c r="AP78" i="1" s="1"/>
  <c r="F139" i="1"/>
  <c r="E139" i="1" s="1"/>
  <c r="AC139" i="1" s="1"/>
  <c r="F146" i="1"/>
  <c r="E146" i="1" s="1"/>
  <c r="F142" i="1"/>
  <c r="E142" i="1" s="1"/>
  <c r="AC101" i="1"/>
  <c r="AN101" i="1"/>
  <c r="D132" i="1"/>
  <c r="F114" i="1"/>
  <c r="E114" i="1" s="1"/>
  <c r="F125" i="1"/>
  <c r="E125" i="1" s="1"/>
  <c r="D143" i="1"/>
  <c r="D140" i="1"/>
  <c r="F122" i="1"/>
  <c r="E122" i="1" s="1"/>
  <c r="D148" i="1"/>
  <c r="F130" i="1"/>
  <c r="E130" i="1" s="1"/>
  <c r="F119" i="1"/>
  <c r="E119" i="1" s="1"/>
  <c r="D137" i="1"/>
  <c r="H126" i="1"/>
  <c r="H142" i="1"/>
  <c r="I141" i="1"/>
  <c r="G121" i="1"/>
  <c r="AC121" i="1" s="1"/>
  <c r="I120" i="1"/>
  <c r="D134" i="1"/>
  <c r="F116" i="1"/>
  <c r="E116" i="1" s="1"/>
  <c r="AC97" i="1"/>
  <c r="AN97" i="1"/>
  <c r="AN96" i="1"/>
  <c r="AC96" i="1"/>
  <c r="B121" i="1"/>
  <c r="C120" i="1"/>
  <c r="F127" i="1"/>
  <c r="E127" i="1" s="1"/>
  <c r="D145" i="1"/>
  <c r="D138" i="1"/>
  <c r="F120" i="1"/>
  <c r="E120" i="1" s="1"/>
  <c r="D136" i="1"/>
  <c r="F118" i="1"/>
  <c r="E118" i="1" s="1"/>
  <c r="AC99" i="1"/>
  <c r="AN99" i="1"/>
  <c r="H105" i="1"/>
  <c r="I104" i="1"/>
  <c r="F131" i="1"/>
  <c r="E131" i="1" s="1"/>
  <c r="D149" i="1"/>
  <c r="F129" i="1"/>
  <c r="E129" i="1" s="1"/>
  <c r="D147" i="1"/>
  <c r="AN98" i="1"/>
  <c r="AC98" i="1"/>
  <c r="D133" i="1"/>
  <c r="F115" i="1"/>
  <c r="E115" i="1" s="1"/>
  <c r="AN104" i="1"/>
  <c r="AC104" i="1"/>
  <c r="D135" i="1"/>
  <c r="F117" i="1"/>
  <c r="E117" i="1" s="1"/>
  <c r="D144" i="1"/>
  <c r="F126" i="1"/>
  <c r="E126" i="1" s="1"/>
  <c r="F123" i="1"/>
  <c r="E123" i="1" s="1"/>
  <c r="D141" i="1"/>
  <c r="B144" i="1"/>
  <c r="AN102" i="1"/>
  <c r="AC102" i="1"/>
  <c r="AN100" i="1"/>
  <c r="AC100" i="1"/>
  <c r="A139" i="1"/>
  <c r="C138" i="1"/>
  <c r="B105" i="1"/>
  <c r="C104" i="1"/>
  <c r="B86" i="1"/>
  <c r="C85" i="1"/>
  <c r="AN85" i="1"/>
  <c r="H88" i="1"/>
  <c r="I87" i="1"/>
  <c r="AC87" i="1"/>
  <c r="B68" i="1"/>
  <c r="C67" i="1"/>
  <c r="AN67" i="1"/>
  <c r="H69" i="1"/>
  <c r="I68" i="1"/>
  <c r="AC68" i="1"/>
  <c r="F83" i="2"/>
  <c r="E84" i="2"/>
  <c r="R83" i="2"/>
  <c r="AH12" i="1"/>
  <c r="AR12" i="1" s="1"/>
  <c r="F65" i="2"/>
  <c r="E66" i="2"/>
  <c r="R65" i="2"/>
  <c r="AE30" i="1"/>
  <c r="E48" i="2"/>
  <c r="F47" i="2"/>
  <c r="R47" i="2"/>
  <c r="AC13" i="1"/>
  <c r="AD13" i="1" s="1"/>
  <c r="AH13" i="1" s="1"/>
  <c r="AR13" i="1" s="1"/>
  <c r="AN13" i="1"/>
  <c r="AG12" i="1"/>
  <c r="AG30" i="1"/>
  <c r="AF12" i="1"/>
  <c r="AP12" i="1" s="1"/>
  <c r="AH30" i="1"/>
  <c r="AR30" i="1" s="1"/>
  <c r="AC31" i="1"/>
  <c r="AD31" i="1" s="1"/>
  <c r="AF31" i="1" s="1"/>
  <c r="AP31" i="1" s="1"/>
  <c r="AN31" i="1"/>
  <c r="H32" i="1"/>
  <c r="I31" i="1"/>
  <c r="H14" i="1"/>
  <c r="I13" i="1"/>
  <c r="AJ11" i="1" l="1"/>
  <c r="AU11" i="1" s="1"/>
  <c r="AJ79" i="1"/>
  <c r="AU79" i="1" s="1"/>
  <c r="AJ80" i="1"/>
  <c r="AU80" i="1" s="1"/>
  <c r="AJ47" i="1"/>
  <c r="AU47" i="1" s="1"/>
  <c r="AJ82" i="1"/>
  <c r="AU82" i="1" s="1"/>
  <c r="AL79" i="1"/>
  <c r="AW79" i="1" s="1"/>
  <c r="AQ30" i="1"/>
  <c r="AT29" i="1"/>
  <c r="AQ64" i="1"/>
  <c r="AL47" i="1"/>
  <c r="AW47" i="1" s="1"/>
  <c r="AK78" i="1"/>
  <c r="AV78" i="1" s="1"/>
  <c r="AT63" i="1"/>
  <c r="AQ12" i="1"/>
  <c r="AQ65" i="1"/>
  <c r="AL29" i="1"/>
  <c r="AW29" i="1" s="1"/>
  <c r="AW11" i="1" s="1"/>
  <c r="AL80" i="1"/>
  <c r="AW80" i="1" s="1"/>
  <c r="AQ48" i="1"/>
  <c r="AK81" i="1"/>
  <c r="AV81" i="1" s="1"/>
  <c r="AQ82" i="1"/>
  <c r="AL82" i="1"/>
  <c r="AW82" i="1" s="1"/>
  <c r="AL63" i="1"/>
  <c r="AW63" i="1" s="1"/>
  <c r="AN139" i="1"/>
  <c r="AI65" i="1"/>
  <c r="AT65" i="1" s="1"/>
  <c r="AK65" i="1"/>
  <c r="AV65" i="1" s="1"/>
  <c r="AO65" i="1"/>
  <c r="AK64" i="1"/>
  <c r="AV64" i="1" s="1"/>
  <c r="AO64" i="1"/>
  <c r="AI64" i="1"/>
  <c r="AT64" i="1" s="1"/>
  <c r="AE83" i="1"/>
  <c r="AG83" i="1"/>
  <c r="AF83" i="1"/>
  <c r="AP83" i="1" s="1"/>
  <c r="AH83" i="1"/>
  <c r="AR83" i="1" s="1"/>
  <c r="AD66" i="1"/>
  <c r="AD84" i="1"/>
  <c r="AK30" i="1"/>
  <c r="AV30" i="1" s="1"/>
  <c r="AV12" i="1" s="1"/>
  <c r="AK48" i="1"/>
  <c r="AV48" i="1" s="1"/>
  <c r="AK12" i="1"/>
  <c r="AO78" i="1"/>
  <c r="AI78" i="1"/>
  <c r="AJ78" i="1" s="1"/>
  <c r="AU78" i="1" s="1"/>
  <c r="AO48" i="1"/>
  <c r="AI48" i="1"/>
  <c r="AT48" i="1" s="1"/>
  <c r="AI12" i="1"/>
  <c r="AJ12" i="1" s="1"/>
  <c r="AU12" i="1" s="1"/>
  <c r="AO30" i="1"/>
  <c r="AI30" i="1"/>
  <c r="AT30" i="1" s="1"/>
  <c r="AO81" i="1"/>
  <c r="AI81" i="1"/>
  <c r="AJ81" i="1" s="1"/>
  <c r="AU81" i="1" s="1"/>
  <c r="AC142" i="1"/>
  <c r="AF49" i="1"/>
  <c r="AP49" i="1" s="1"/>
  <c r="AH49" i="1"/>
  <c r="AR49" i="1" s="1"/>
  <c r="AE49" i="1"/>
  <c r="AG49" i="1"/>
  <c r="I50" i="1"/>
  <c r="H51" i="1"/>
  <c r="AC50" i="1"/>
  <c r="AD50" i="1" s="1"/>
  <c r="C49" i="1"/>
  <c r="B50" i="1"/>
  <c r="AN49" i="1"/>
  <c r="F149" i="1"/>
  <c r="E149" i="1" s="1"/>
  <c r="F136" i="1"/>
  <c r="E136" i="1" s="1"/>
  <c r="AN136" i="1" s="1"/>
  <c r="F134" i="1"/>
  <c r="E134" i="1" s="1"/>
  <c r="AC134" i="1" s="1"/>
  <c r="F143" i="1"/>
  <c r="E143" i="1" s="1"/>
  <c r="F144" i="1"/>
  <c r="E144" i="1" s="1"/>
  <c r="F148" i="1"/>
  <c r="E148" i="1" s="1"/>
  <c r="F141" i="1"/>
  <c r="E141" i="1" s="1"/>
  <c r="AC141" i="1" s="1"/>
  <c r="F138" i="1"/>
  <c r="E138" i="1" s="1"/>
  <c r="AC138" i="1" s="1"/>
  <c r="F137" i="1"/>
  <c r="E137" i="1" s="1"/>
  <c r="AN137" i="1" s="1"/>
  <c r="F147" i="1"/>
  <c r="E147" i="1" s="1"/>
  <c r="F135" i="1"/>
  <c r="E135" i="1" s="1"/>
  <c r="AC135" i="1" s="1"/>
  <c r="F133" i="1"/>
  <c r="E133" i="1" s="1"/>
  <c r="AN133" i="1" s="1"/>
  <c r="F145" i="1"/>
  <c r="E145" i="1" s="1"/>
  <c r="F140" i="1"/>
  <c r="E140" i="1" s="1"/>
  <c r="AC140" i="1" s="1"/>
  <c r="F132" i="1"/>
  <c r="E132" i="1" s="1"/>
  <c r="AN132" i="1" s="1"/>
  <c r="AN114" i="1"/>
  <c r="AC114" i="1"/>
  <c r="B106" i="1"/>
  <c r="C105" i="1"/>
  <c r="B145" i="1"/>
  <c r="H106" i="1"/>
  <c r="I105" i="1"/>
  <c r="B122" i="1"/>
  <c r="C121" i="1"/>
  <c r="I142" i="1"/>
  <c r="H143" i="1"/>
  <c r="AN119" i="1"/>
  <c r="AC119" i="1"/>
  <c r="AC120" i="1"/>
  <c r="AN120" i="1"/>
  <c r="AN116" i="1"/>
  <c r="AC116" i="1"/>
  <c r="AN117" i="1"/>
  <c r="AC117" i="1"/>
  <c r="AC115" i="1"/>
  <c r="AN115" i="1"/>
  <c r="AN105" i="1"/>
  <c r="AC118" i="1"/>
  <c r="AN118" i="1"/>
  <c r="A140" i="1"/>
  <c r="C139" i="1"/>
  <c r="AC105" i="1"/>
  <c r="AN121" i="1"/>
  <c r="G122" i="1"/>
  <c r="I121" i="1"/>
  <c r="H127" i="1"/>
  <c r="H89" i="1"/>
  <c r="I88" i="1"/>
  <c r="AC88" i="1"/>
  <c r="B87" i="1"/>
  <c r="C86" i="1"/>
  <c r="AN86" i="1"/>
  <c r="I69" i="1"/>
  <c r="H70" i="1"/>
  <c r="AC69" i="1"/>
  <c r="C68" i="1"/>
  <c r="B69" i="1"/>
  <c r="AN68" i="1"/>
  <c r="F84" i="2"/>
  <c r="E85" i="2"/>
  <c r="R84" i="2"/>
  <c r="AG13" i="1"/>
  <c r="F66" i="2"/>
  <c r="E67" i="2"/>
  <c r="R66" i="2"/>
  <c r="AF13" i="1"/>
  <c r="AP13" i="1" s="1"/>
  <c r="AE13" i="1"/>
  <c r="AE31" i="1"/>
  <c r="E49" i="2"/>
  <c r="F48" i="2"/>
  <c r="R48" i="2"/>
  <c r="AD67" i="1" s="1"/>
  <c r="AG31" i="1"/>
  <c r="AC14" i="1"/>
  <c r="AD14" i="1" s="1"/>
  <c r="AH14" i="1" s="1"/>
  <c r="AR14" i="1" s="1"/>
  <c r="AN14" i="1"/>
  <c r="AH31" i="1"/>
  <c r="AR31" i="1" s="1"/>
  <c r="AC32" i="1"/>
  <c r="AD32" i="1" s="1"/>
  <c r="AG32" i="1" s="1"/>
  <c r="AN32" i="1"/>
  <c r="H33" i="1"/>
  <c r="I32" i="1"/>
  <c r="H15" i="1"/>
  <c r="I14" i="1"/>
  <c r="AJ65" i="1" l="1"/>
  <c r="AU65" i="1" s="1"/>
  <c r="AJ48" i="1"/>
  <c r="AU48" i="1" s="1"/>
  <c r="AJ64" i="1"/>
  <c r="AU64" i="1" s="1"/>
  <c r="AJ30" i="1"/>
  <c r="AU30" i="1" s="1"/>
  <c r="AL65" i="1"/>
  <c r="AW65" i="1" s="1"/>
  <c r="AT81" i="1"/>
  <c r="AL81" i="1"/>
  <c r="AW81" i="1" s="1"/>
  <c r="AQ32" i="1"/>
  <c r="AL64" i="1"/>
  <c r="AW64" i="1" s="1"/>
  <c r="AL30" i="1"/>
  <c r="AW30" i="1" s="1"/>
  <c r="AW12" i="1" s="1"/>
  <c r="AL12" i="1"/>
  <c r="AQ83" i="1"/>
  <c r="AQ31" i="1"/>
  <c r="AQ13" i="1"/>
  <c r="AQ49" i="1"/>
  <c r="AT78" i="1"/>
  <c r="AL78" i="1"/>
  <c r="AW78" i="1" s="1"/>
  <c r="AL48" i="1"/>
  <c r="AW48" i="1" s="1"/>
  <c r="AC136" i="1"/>
  <c r="AN135" i="1"/>
  <c r="AN134" i="1"/>
  <c r="AN138" i="1"/>
  <c r="AC132" i="1"/>
  <c r="AC133" i="1"/>
  <c r="AH67" i="1"/>
  <c r="AR67" i="1" s="1"/>
  <c r="AG67" i="1"/>
  <c r="AF67" i="1"/>
  <c r="AP67" i="1" s="1"/>
  <c r="AE67" i="1"/>
  <c r="AG84" i="1"/>
  <c r="AE84" i="1"/>
  <c r="AF84" i="1"/>
  <c r="AP84" i="1" s="1"/>
  <c r="AH84" i="1"/>
  <c r="AR84" i="1" s="1"/>
  <c r="AD86" i="1"/>
  <c r="AK83" i="1"/>
  <c r="AV83" i="1" s="1"/>
  <c r="AO83" i="1"/>
  <c r="AI83" i="1"/>
  <c r="AT83" i="1" s="1"/>
  <c r="AC137" i="1"/>
  <c r="AG66" i="1"/>
  <c r="AE66" i="1"/>
  <c r="AF66" i="1"/>
  <c r="AP66" i="1" s="1"/>
  <c r="AH66" i="1"/>
  <c r="AR66" i="1" s="1"/>
  <c r="AD85" i="1"/>
  <c r="AC143" i="1"/>
  <c r="AK49" i="1"/>
  <c r="AV49" i="1" s="1"/>
  <c r="AK13" i="1"/>
  <c r="AK31" i="1"/>
  <c r="AV31" i="1" s="1"/>
  <c r="AV13" i="1" s="1"/>
  <c r="AO31" i="1"/>
  <c r="AI31" i="1"/>
  <c r="AT31" i="1" s="1"/>
  <c r="AO13" i="1"/>
  <c r="AI13" i="1"/>
  <c r="AJ13" i="1" s="1"/>
  <c r="AU13" i="1" s="1"/>
  <c r="AO49" i="1"/>
  <c r="AI49" i="1"/>
  <c r="AT49" i="1" s="1"/>
  <c r="AH50" i="1"/>
  <c r="AR50" i="1" s="1"/>
  <c r="AF50" i="1"/>
  <c r="AP50" i="1" s="1"/>
  <c r="AG50" i="1"/>
  <c r="AE50" i="1"/>
  <c r="I51" i="1"/>
  <c r="H52" i="1"/>
  <c r="AC51" i="1"/>
  <c r="AD51" i="1" s="1"/>
  <c r="C50" i="1"/>
  <c r="B51" i="1"/>
  <c r="AN50" i="1"/>
  <c r="G123" i="1"/>
  <c r="I122" i="1"/>
  <c r="A141" i="1"/>
  <c r="C140" i="1"/>
  <c r="AN140" i="1"/>
  <c r="H128" i="1"/>
  <c r="B123" i="1"/>
  <c r="C122" i="1"/>
  <c r="H107" i="1"/>
  <c r="I106" i="1"/>
  <c r="AC106" i="1"/>
  <c r="B107" i="1"/>
  <c r="C106" i="1"/>
  <c r="AN106" i="1"/>
  <c r="H144" i="1"/>
  <c r="I143" i="1"/>
  <c r="AN122" i="1"/>
  <c r="AC122" i="1"/>
  <c r="B146" i="1"/>
  <c r="B88" i="1"/>
  <c r="C87" i="1"/>
  <c r="AN87" i="1"/>
  <c r="H90" i="1"/>
  <c r="I89" i="1"/>
  <c r="AC89" i="1"/>
  <c r="I70" i="1"/>
  <c r="H71" i="1"/>
  <c r="AC70" i="1"/>
  <c r="C69" i="1"/>
  <c r="B70" i="1"/>
  <c r="AN69" i="1"/>
  <c r="F85" i="2"/>
  <c r="E86" i="2"/>
  <c r="R85" i="2"/>
  <c r="F67" i="2"/>
  <c r="E68" i="2"/>
  <c r="R67" i="2"/>
  <c r="AE32" i="1"/>
  <c r="AG14" i="1"/>
  <c r="AF32" i="1"/>
  <c r="AP32" i="1" s="1"/>
  <c r="F49" i="2"/>
  <c r="E50" i="2"/>
  <c r="R49" i="2"/>
  <c r="AH32" i="1"/>
  <c r="AR32" i="1" s="1"/>
  <c r="AF14" i="1"/>
  <c r="AP14" i="1" s="1"/>
  <c r="AE14" i="1"/>
  <c r="AC33" i="1"/>
  <c r="AD33" i="1" s="1"/>
  <c r="AG33" i="1" s="1"/>
  <c r="AN33" i="1"/>
  <c r="AC15" i="1"/>
  <c r="AD15" i="1" s="1"/>
  <c r="AE15" i="1" s="1"/>
  <c r="AN15" i="1"/>
  <c r="H34" i="1"/>
  <c r="I33" i="1"/>
  <c r="H16" i="1"/>
  <c r="I15" i="1"/>
  <c r="AJ83" i="1" l="1"/>
  <c r="AU83" i="1" s="1"/>
  <c r="AJ31" i="1"/>
  <c r="AU31" i="1" s="1"/>
  <c r="AJ49" i="1"/>
  <c r="AU49" i="1" s="1"/>
  <c r="AL13" i="1"/>
  <c r="AL31" i="1"/>
  <c r="AW31" i="1" s="1"/>
  <c r="AW13" i="1" s="1"/>
  <c r="AQ66" i="1"/>
  <c r="AQ67" i="1"/>
  <c r="AQ50" i="1"/>
  <c r="AQ33" i="1"/>
  <c r="AQ14" i="1"/>
  <c r="AQ84" i="1"/>
  <c r="AL49" i="1"/>
  <c r="AW49" i="1" s="1"/>
  <c r="AL83" i="1"/>
  <c r="AW83" i="1" s="1"/>
  <c r="AK32" i="1"/>
  <c r="AV32" i="1" s="1"/>
  <c r="AV14" i="1" s="1"/>
  <c r="AF86" i="1"/>
  <c r="AP86" i="1" s="1"/>
  <c r="AE86" i="1"/>
  <c r="AH86" i="1"/>
  <c r="AR86" i="1" s="1"/>
  <c r="AG86" i="1"/>
  <c r="AK67" i="1"/>
  <c r="AV67" i="1" s="1"/>
  <c r="AO67" i="1"/>
  <c r="AI67" i="1"/>
  <c r="AT67" i="1" s="1"/>
  <c r="AE85" i="1"/>
  <c r="AG85" i="1"/>
  <c r="AH85" i="1"/>
  <c r="AR85" i="1" s="1"/>
  <c r="AF85" i="1"/>
  <c r="AP85" i="1" s="1"/>
  <c r="AD68" i="1"/>
  <c r="AK66" i="1"/>
  <c r="AV66" i="1" s="1"/>
  <c r="AO66" i="1"/>
  <c r="AI66" i="1"/>
  <c r="AT66" i="1" s="1"/>
  <c r="AK84" i="1"/>
  <c r="AV84" i="1" s="1"/>
  <c r="AO84" i="1"/>
  <c r="AI84" i="1"/>
  <c r="AT84" i="1" s="1"/>
  <c r="AK14" i="1"/>
  <c r="AK50" i="1"/>
  <c r="AV50" i="1" s="1"/>
  <c r="AO32" i="1"/>
  <c r="AI32" i="1"/>
  <c r="AJ32" i="1" s="1"/>
  <c r="AU32" i="1" s="1"/>
  <c r="AO50" i="1"/>
  <c r="AI50" i="1"/>
  <c r="AT50" i="1" s="1"/>
  <c r="AO15" i="1"/>
  <c r="AO14" i="1"/>
  <c r="AI14" i="1"/>
  <c r="AJ14" i="1" s="1"/>
  <c r="AU14" i="1" s="1"/>
  <c r="AF51" i="1"/>
  <c r="AP51" i="1" s="1"/>
  <c r="AH51" i="1"/>
  <c r="AR51" i="1" s="1"/>
  <c r="AE51" i="1"/>
  <c r="AG51" i="1"/>
  <c r="I52" i="1"/>
  <c r="H53" i="1"/>
  <c r="AC52" i="1"/>
  <c r="AD52" i="1" s="1"/>
  <c r="C51" i="1"/>
  <c r="B52" i="1"/>
  <c r="AN51" i="1"/>
  <c r="A142" i="1"/>
  <c r="C141" i="1"/>
  <c r="AN141" i="1"/>
  <c r="I144" i="1"/>
  <c r="H145" i="1"/>
  <c r="AC144" i="1"/>
  <c r="H108" i="1"/>
  <c r="I107" i="1"/>
  <c r="AC107" i="1"/>
  <c r="H129" i="1"/>
  <c r="B147" i="1"/>
  <c r="C123" i="1"/>
  <c r="B124" i="1"/>
  <c r="AN123" i="1"/>
  <c r="B108" i="1"/>
  <c r="C107" i="1"/>
  <c r="AN107" i="1"/>
  <c r="G124" i="1"/>
  <c r="I123" i="1"/>
  <c r="AC123" i="1"/>
  <c r="H91" i="1"/>
  <c r="I90" i="1"/>
  <c r="AC90" i="1"/>
  <c r="B89" i="1"/>
  <c r="C88" i="1"/>
  <c r="AN88" i="1"/>
  <c r="H72" i="1"/>
  <c r="I71" i="1"/>
  <c r="AC71" i="1"/>
  <c r="C70" i="1"/>
  <c r="B71" i="1"/>
  <c r="AN70" i="1"/>
  <c r="F86" i="2"/>
  <c r="E87" i="2"/>
  <c r="R86" i="2"/>
  <c r="AE33" i="1"/>
  <c r="F68" i="2"/>
  <c r="E69" i="2"/>
  <c r="R68" i="2"/>
  <c r="AF33" i="1"/>
  <c r="AP33" i="1" s="1"/>
  <c r="AH33" i="1"/>
  <c r="AR33" i="1" s="1"/>
  <c r="AG15" i="1"/>
  <c r="F50" i="2"/>
  <c r="E51" i="2"/>
  <c r="R50" i="2"/>
  <c r="AF15" i="1"/>
  <c r="AP15" i="1" s="1"/>
  <c r="AC16" i="1"/>
  <c r="AD16" i="1" s="1"/>
  <c r="AE16" i="1" s="1"/>
  <c r="AN16" i="1"/>
  <c r="AH15" i="1"/>
  <c r="AR15" i="1" s="1"/>
  <c r="AC34" i="1"/>
  <c r="AD34" i="1" s="1"/>
  <c r="AF34" i="1" s="1"/>
  <c r="AP34" i="1" s="1"/>
  <c r="AN34" i="1"/>
  <c r="H35" i="1"/>
  <c r="I34" i="1"/>
  <c r="H17" i="1"/>
  <c r="I16" i="1"/>
  <c r="AJ66" i="1" l="1"/>
  <c r="AU66" i="1" s="1"/>
  <c r="AJ84" i="1"/>
  <c r="AU84" i="1" s="1"/>
  <c r="AJ67" i="1"/>
  <c r="AU67" i="1" s="1"/>
  <c r="AJ50" i="1"/>
  <c r="AU50" i="1" s="1"/>
  <c r="AL14" i="1"/>
  <c r="AT32" i="1"/>
  <c r="AL32" i="1"/>
  <c r="AW32" i="1" s="1"/>
  <c r="AW14" i="1" s="1"/>
  <c r="AL50" i="1"/>
  <c r="AW50" i="1" s="1"/>
  <c r="AQ51" i="1"/>
  <c r="AK33" i="1"/>
  <c r="AV33" i="1" s="1"/>
  <c r="AV15" i="1" s="1"/>
  <c r="AQ85" i="1"/>
  <c r="AL84" i="1"/>
  <c r="AW84" i="1" s="1"/>
  <c r="AL66" i="1"/>
  <c r="AW66" i="1" s="1"/>
  <c r="AQ15" i="1"/>
  <c r="AQ86" i="1"/>
  <c r="AL67" i="1"/>
  <c r="AW67" i="1" s="1"/>
  <c r="AK85" i="1"/>
  <c r="AV85" i="1" s="1"/>
  <c r="AO85" i="1"/>
  <c r="AI85" i="1"/>
  <c r="AT85" i="1" s="1"/>
  <c r="AD87" i="1"/>
  <c r="AH68" i="1"/>
  <c r="AR68" i="1" s="1"/>
  <c r="AG68" i="1"/>
  <c r="AF68" i="1"/>
  <c r="AP68" i="1" s="1"/>
  <c r="AE68" i="1"/>
  <c r="AD69" i="1"/>
  <c r="AK86" i="1"/>
  <c r="AV86" i="1" s="1"/>
  <c r="AO86" i="1"/>
  <c r="AI86" i="1"/>
  <c r="AT86" i="1" s="1"/>
  <c r="AK51" i="1"/>
  <c r="AV51" i="1" s="1"/>
  <c r="AK15" i="1"/>
  <c r="AO33" i="1"/>
  <c r="AI33" i="1"/>
  <c r="AJ33" i="1" s="1"/>
  <c r="AU33" i="1" s="1"/>
  <c r="AO16" i="1"/>
  <c r="AO51" i="1"/>
  <c r="AI51" i="1"/>
  <c r="AT51" i="1" s="1"/>
  <c r="AI15" i="1"/>
  <c r="AJ15" i="1" s="1"/>
  <c r="AU15" i="1" s="1"/>
  <c r="AF52" i="1"/>
  <c r="AP52" i="1" s="1"/>
  <c r="AG52" i="1"/>
  <c r="AH52" i="1"/>
  <c r="AR52" i="1" s="1"/>
  <c r="AE52" i="1"/>
  <c r="I53" i="1"/>
  <c r="H54" i="1"/>
  <c r="AC53" i="1"/>
  <c r="AD53" i="1" s="1"/>
  <c r="C52" i="1"/>
  <c r="B53" i="1"/>
  <c r="AN52" i="1"/>
  <c r="G125" i="1"/>
  <c r="I124" i="1"/>
  <c r="AC124" i="1"/>
  <c r="B125" i="1"/>
  <c r="C124" i="1"/>
  <c r="AN124" i="1"/>
  <c r="H130" i="1"/>
  <c r="H109" i="1"/>
  <c r="I108" i="1"/>
  <c r="AC108" i="1"/>
  <c r="B148" i="1"/>
  <c r="C108" i="1"/>
  <c r="B109" i="1"/>
  <c r="AN108" i="1"/>
  <c r="H146" i="1"/>
  <c r="I145" i="1"/>
  <c r="AC145" i="1"/>
  <c r="A143" i="1"/>
  <c r="C142" i="1"/>
  <c r="AN142" i="1"/>
  <c r="B90" i="1"/>
  <c r="C89" i="1"/>
  <c r="AN89" i="1"/>
  <c r="H92" i="1"/>
  <c r="I91" i="1"/>
  <c r="AC91" i="1"/>
  <c r="C71" i="1"/>
  <c r="B72" i="1"/>
  <c r="AN71" i="1"/>
  <c r="I72" i="1"/>
  <c r="H73" i="1"/>
  <c r="AC72" i="1"/>
  <c r="F87" i="2"/>
  <c r="E88" i="2"/>
  <c r="R87" i="2"/>
  <c r="F69" i="2"/>
  <c r="E70" i="2"/>
  <c r="R69" i="2"/>
  <c r="AH16" i="1"/>
  <c r="AR16" i="1" s="1"/>
  <c r="AE34" i="1"/>
  <c r="AF16" i="1"/>
  <c r="AP16" i="1" s="1"/>
  <c r="AG34" i="1"/>
  <c r="AG16" i="1"/>
  <c r="AH34" i="1"/>
  <c r="AR34" i="1" s="1"/>
  <c r="E52" i="2"/>
  <c r="F51" i="2"/>
  <c r="R51" i="2"/>
  <c r="AC35" i="1"/>
  <c r="AD35" i="1" s="1"/>
  <c r="AG35" i="1" s="1"/>
  <c r="AN35" i="1"/>
  <c r="AC17" i="1"/>
  <c r="AD17" i="1" s="1"/>
  <c r="AE17" i="1" s="1"/>
  <c r="AN17" i="1"/>
  <c r="H36" i="1"/>
  <c r="I35" i="1"/>
  <c r="H18" i="1"/>
  <c r="I17" i="1"/>
  <c r="AJ85" i="1" l="1"/>
  <c r="AU85" i="1" s="1"/>
  <c r="AJ86" i="1"/>
  <c r="AU86" i="1" s="1"/>
  <c r="AJ51" i="1"/>
  <c r="AU51" i="1" s="1"/>
  <c r="AL15" i="1"/>
  <c r="AL85" i="1"/>
  <c r="AW85" i="1" s="1"/>
  <c r="AL86" i="1"/>
  <c r="AW86" i="1" s="1"/>
  <c r="AQ35" i="1"/>
  <c r="AQ68" i="1"/>
  <c r="AT33" i="1"/>
  <c r="AL33" i="1"/>
  <c r="AW33" i="1" s="1"/>
  <c r="AW15" i="1" s="1"/>
  <c r="AL51" i="1"/>
  <c r="AW51" i="1" s="1"/>
  <c r="AQ52" i="1"/>
  <c r="AQ16" i="1"/>
  <c r="AQ34" i="1"/>
  <c r="AD88" i="1"/>
  <c r="AD70" i="1"/>
  <c r="AF69" i="1"/>
  <c r="AP69" i="1" s="1"/>
  <c r="AG69" i="1"/>
  <c r="AH69" i="1"/>
  <c r="AR69" i="1" s="1"/>
  <c r="AE69" i="1"/>
  <c r="AO68" i="1"/>
  <c r="AI68" i="1"/>
  <c r="AT68" i="1" s="1"/>
  <c r="AK68" i="1"/>
  <c r="AV68" i="1" s="1"/>
  <c r="AE87" i="1"/>
  <c r="AF87" i="1"/>
  <c r="AP87" i="1" s="1"/>
  <c r="AG87" i="1"/>
  <c r="AH87" i="1"/>
  <c r="AR87" i="1" s="1"/>
  <c r="AK34" i="1"/>
  <c r="AV34" i="1" s="1"/>
  <c r="AV16" i="1" s="1"/>
  <c r="AK52" i="1"/>
  <c r="AV52" i="1" s="1"/>
  <c r="AK16" i="1"/>
  <c r="AO34" i="1"/>
  <c r="AI34" i="1"/>
  <c r="AT34" i="1" s="1"/>
  <c r="AO17" i="1"/>
  <c r="AO52" i="1"/>
  <c r="AI52" i="1"/>
  <c r="AT52" i="1" s="1"/>
  <c r="AI16" i="1"/>
  <c r="AJ16" i="1" s="1"/>
  <c r="AU16" i="1" s="1"/>
  <c r="AH53" i="1"/>
  <c r="AR53" i="1" s="1"/>
  <c r="AG53" i="1"/>
  <c r="AE53" i="1"/>
  <c r="AF53" i="1"/>
  <c r="AP53" i="1" s="1"/>
  <c r="H55" i="1"/>
  <c r="I54" i="1"/>
  <c r="AC54" i="1"/>
  <c r="AD54" i="1" s="1"/>
  <c r="B54" i="1"/>
  <c r="C53" i="1"/>
  <c r="AN53" i="1"/>
  <c r="B110" i="1"/>
  <c r="C109" i="1"/>
  <c r="AN109" i="1"/>
  <c r="H131" i="1"/>
  <c r="B126" i="1"/>
  <c r="C125" i="1"/>
  <c r="AN125" i="1"/>
  <c r="A144" i="1"/>
  <c r="C143" i="1"/>
  <c r="AN143" i="1"/>
  <c r="H147" i="1"/>
  <c r="I146" i="1"/>
  <c r="AC146" i="1"/>
  <c r="B149" i="1"/>
  <c r="H110" i="1"/>
  <c r="I109" i="1"/>
  <c r="AC109" i="1"/>
  <c r="G126" i="1"/>
  <c r="I125" i="1"/>
  <c r="AC125" i="1"/>
  <c r="H93" i="1"/>
  <c r="I92" i="1"/>
  <c r="AC92" i="1"/>
  <c r="B91" i="1"/>
  <c r="C90" i="1"/>
  <c r="AN90" i="1"/>
  <c r="B73" i="1"/>
  <c r="C72" i="1"/>
  <c r="AN72" i="1"/>
  <c r="H74" i="1"/>
  <c r="I73" i="1"/>
  <c r="AC73" i="1"/>
  <c r="F88" i="2"/>
  <c r="E89" i="2"/>
  <c r="R88" i="2"/>
  <c r="AF35" i="1"/>
  <c r="AP35" i="1" s="1"/>
  <c r="AH35" i="1"/>
  <c r="AR35" i="1" s="1"/>
  <c r="AE35" i="1"/>
  <c r="F70" i="2"/>
  <c r="E71" i="2"/>
  <c r="R70" i="2"/>
  <c r="AG17" i="1"/>
  <c r="E53" i="2"/>
  <c r="F52" i="2"/>
  <c r="R52" i="2"/>
  <c r="AF17" i="1"/>
  <c r="AP17" i="1" s="1"/>
  <c r="AC18" i="1"/>
  <c r="AD18" i="1" s="1"/>
  <c r="AH18" i="1" s="1"/>
  <c r="AR18" i="1" s="1"/>
  <c r="AN18" i="1"/>
  <c r="AH17" i="1"/>
  <c r="AR17" i="1" s="1"/>
  <c r="AC36" i="1"/>
  <c r="AD36" i="1" s="1"/>
  <c r="AH36" i="1" s="1"/>
  <c r="AR36" i="1" s="1"/>
  <c r="AN36" i="1"/>
  <c r="H37" i="1"/>
  <c r="I36" i="1"/>
  <c r="H19" i="1"/>
  <c r="I18" i="1"/>
  <c r="AJ68" i="1" l="1"/>
  <c r="AU68" i="1" s="1"/>
  <c r="AJ34" i="1"/>
  <c r="AU34" i="1" s="1"/>
  <c r="AJ52" i="1"/>
  <c r="AU52" i="1" s="1"/>
  <c r="AL68" i="1"/>
  <c r="AW68" i="1" s="1"/>
  <c r="AK35" i="1"/>
  <c r="AV35" i="1" s="1"/>
  <c r="AV17" i="1" s="1"/>
  <c r="AL34" i="1"/>
  <c r="AW34" i="1" s="1"/>
  <c r="AW16" i="1" s="1"/>
  <c r="AL52" i="1"/>
  <c r="AW52" i="1" s="1"/>
  <c r="AQ17" i="1"/>
  <c r="AQ53" i="1"/>
  <c r="AQ87" i="1"/>
  <c r="AQ69" i="1"/>
  <c r="AL16" i="1"/>
  <c r="AK87" i="1"/>
  <c r="AV87" i="1" s="1"/>
  <c r="AO87" i="1"/>
  <c r="AI87" i="1"/>
  <c r="AT87" i="1" s="1"/>
  <c r="AK69" i="1"/>
  <c r="AV69" i="1" s="1"/>
  <c r="AO69" i="1"/>
  <c r="AI69" i="1"/>
  <c r="AT69" i="1" s="1"/>
  <c r="AE70" i="1"/>
  <c r="AH70" i="1"/>
  <c r="AR70" i="1" s="1"/>
  <c r="AF70" i="1"/>
  <c r="AP70" i="1" s="1"/>
  <c r="AG70" i="1"/>
  <c r="AD89" i="1"/>
  <c r="AF88" i="1"/>
  <c r="AP88" i="1" s="1"/>
  <c r="AG88" i="1"/>
  <c r="AE88" i="1"/>
  <c r="AH88" i="1"/>
  <c r="AR88" i="1" s="1"/>
  <c r="AD71" i="1"/>
  <c r="AK53" i="1"/>
  <c r="AV53" i="1" s="1"/>
  <c r="AK17" i="1"/>
  <c r="AI17" i="1"/>
  <c r="AJ17" i="1" s="1"/>
  <c r="AU17" i="1" s="1"/>
  <c r="AO35" i="1"/>
  <c r="AI35" i="1"/>
  <c r="AJ35" i="1" s="1"/>
  <c r="AU35" i="1" s="1"/>
  <c r="AO53" i="1"/>
  <c r="AI53" i="1"/>
  <c r="AT53" i="1" s="1"/>
  <c r="C54" i="1"/>
  <c r="B55" i="1"/>
  <c r="AN54" i="1"/>
  <c r="AF54" i="1"/>
  <c r="AP54" i="1" s="1"/>
  <c r="AH54" i="1"/>
  <c r="AR54" i="1" s="1"/>
  <c r="AE54" i="1"/>
  <c r="AG54" i="1"/>
  <c r="I55" i="1"/>
  <c r="H56" i="1"/>
  <c r="AC55" i="1"/>
  <c r="AD55" i="1" s="1"/>
  <c r="G127" i="1"/>
  <c r="I126" i="1"/>
  <c r="AC126" i="1"/>
  <c r="B127" i="1"/>
  <c r="C126" i="1"/>
  <c r="AN126" i="1"/>
  <c r="H148" i="1"/>
  <c r="I147" i="1"/>
  <c r="AC147" i="1"/>
  <c r="H111" i="1"/>
  <c r="I110" i="1"/>
  <c r="AC110" i="1"/>
  <c r="A145" i="1"/>
  <c r="C144" i="1"/>
  <c r="AN144" i="1"/>
  <c r="C110" i="1"/>
  <c r="B111" i="1"/>
  <c r="AN110" i="1"/>
  <c r="B92" i="1"/>
  <c r="C91" i="1"/>
  <c r="AN91" i="1"/>
  <c r="H94" i="1"/>
  <c r="I93" i="1"/>
  <c r="AC93" i="1"/>
  <c r="H75" i="1"/>
  <c r="I74" i="1"/>
  <c r="AC74" i="1"/>
  <c r="C73" i="1"/>
  <c r="B74" i="1"/>
  <c r="AN73" i="1"/>
  <c r="F89" i="2"/>
  <c r="E90" i="2"/>
  <c r="R89" i="2"/>
  <c r="F71" i="2"/>
  <c r="E72" i="2"/>
  <c r="R71" i="2"/>
  <c r="AE36" i="1"/>
  <c r="AG36" i="1"/>
  <c r="AG18" i="1"/>
  <c r="AF36" i="1"/>
  <c r="AP36" i="1" s="1"/>
  <c r="AF18" i="1"/>
  <c r="AP18" i="1" s="1"/>
  <c r="AE18" i="1"/>
  <c r="E54" i="2"/>
  <c r="F53" i="2"/>
  <c r="R53" i="2"/>
  <c r="AD90" i="1" s="1"/>
  <c r="AC37" i="1"/>
  <c r="AD37" i="1" s="1"/>
  <c r="AF37" i="1" s="1"/>
  <c r="AP37" i="1" s="1"/>
  <c r="AN37" i="1"/>
  <c r="AC19" i="1"/>
  <c r="AD19" i="1" s="1"/>
  <c r="AE19" i="1" s="1"/>
  <c r="AN19" i="1"/>
  <c r="H38" i="1"/>
  <c r="I37" i="1"/>
  <c r="H20" i="1"/>
  <c r="I19" i="1"/>
  <c r="AJ87" i="1" l="1"/>
  <c r="AU87" i="1" s="1"/>
  <c r="AJ69" i="1"/>
  <c r="AU69" i="1" s="1"/>
  <c r="AJ53" i="1"/>
  <c r="AU53" i="1" s="1"/>
  <c r="AL17" i="1"/>
  <c r="AL53" i="1"/>
  <c r="AW53" i="1" s="1"/>
  <c r="AL69" i="1"/>
  <c r="AW69" i="1" s="1"/>
  <c r="AQ36" i="1"/>
  <c r="AQ54" i="1"/>
  <c r="AL87" i="1"/>
  <c r="AW87" i="1" s="1"/>
  <c r="AQ18" i="1"/>
  <c r="AQ88" i="1"/>
  <c r="AT35" i="1"/>
  <c r="AL35" i="1"/>
  <c r="AW35" i="1" s="1"/>
  <c r="AW17" i="1" s="1"/>
  <c r="AQ70" i="1"/>
  <c r="AE90" i="1"/>
  <c r="AF90" i="1"/>
  <c r="AP90" i="1" s="1"/>
  <c r="AH90" i="1"/>
  <c r="AR90" i="1" s="1"/>
  <c r="AG90" i="1"/>
  <c r="AD72" i="1"/>
  <c r="AF71" i="1"/>
  <c r="AP71" i="1" s="1"/>
  <c r="AG71" i="1"/>
  <c r="AE71" i="1"/>
  <c r="AH71" i="1"/>
  <c r="AR71" i="1" s="1"/>
  <c r="AK88" i="1"/>
  <c r="AV88" i="1" s="1"/>
  <c r="AO88" i="1"/>
  <c r="AI88" i="1"/>
  <c r="AT88" i="1" s="1"/>
  <c r="AG89" i="1"/>
  <c r="AH89" i="1"/>
  <c r="AR89" i="1" s="1"/>
  <c r="AF89" i="1"/>
  <c r="AP89" i="1" s="1"/>
  <c r="AE89" i="1"/>
  <c r="AK70" i="1"/>
  <c r="AV70" i="1" s="1"/>
  <c r="AI70" i="1"/>
  <c r="AT70" i="1" s="1"/>
  <c r="AO70" i="1"/>
  <c r="AK18" i="1"/>
  <c r="AK36" i="1"/>
  <c r="AV36" i="1" s="1"/>
  <c r="AK54" i="1"/>
  <c r="AV54" i="1" s="1"/>
  <c r="AO54" i="1"/>
  <c r="AI54" i="1"/>
  <c r="AT54" i="1" s="1"/>
  <c r="AO36" i="1"/>
  <c r="AI36" i="1"/>
  <c r="AT36" i="1" s="1"/>
  <c r="AO19" i="1"/>
  <c r="AO18" i="1"/>
  <c r="AI18" i="1"/>
  <c r="AL18" i="1" s="1"/>
  <c r="AF55" i="1"/>
  <c r="AP55" i="1" s="1"/>
  <c r="AG55" i="1"/>
  <c r="AH55" i="1"/>
  <c r="AR55" i="1" s="1"/>
  <c r="AE55" i="1"/>
  <c r="B56" i="1"/>
  <c r="C55" i="1"/>
  <c r="AN55" i="1"/>
  <c r="I56" i="1"/>
  <c r="H57" i="1"/>
  <c r="AC56" i="1"/>
  <c r="AD56" i="1" s="1"/>
  <c r="H149" i="1"/>
  <c r="I148" i="1"/>
  <c r="AC148" i="1"/>
  <c r="B112" i="1"/>
  <c r="C111" i="1"/>
  <c r="AN111" i="1"/>
  <c r="H112" i="1"/>
  <c r="I111" i="1"/>
  <c r="AC111" i="1"/>
  <c r="A146" i="1"/>
  <c r="AN145" i="1"/>
  <c r="C145" i="1"/>
  <c r="B128" i="1"/>
  <c r="C127" i="1"/>
  <c r="AN127" i="1"/>
  <c r="G128" i="1"/>
  <c r="AC127" i="1"/>
  <c r="I127" i="1"/>
  <c r="H95" i="1"/>
  <c r="I94" i="1"/>
  <c r="AC94" i="1"/>
  <c r="B93" i="1"/>
  <c r="C92" i="1"/>
  <c r="AN92" i="1"/>
  <c r="B75" i="1"/>
  <c r="C74" i="1"/>
  <c r="AN74" i="1"/>
  <c r="H76" i="1"/>
  <c r="I75" i="1"/>
  <c r="AC75" i="1"/>
  <c r="F90" i="2"/>
  <c r="E91" i="2"/>
  <c r="R90" i="2"/>
  <c r="AG37" i="1"/>
  <c r="AH37" i="1"/>
  <c r="AR37" i="1" s="1"/>
  <c r="F72" i="2"/>
  <c r="E73" i="2"/>
  <c r="R72" i="2"/>
  <c r="AE37" i="1"/>
  <c r="E55" i="2"/>
  <c r="F54" i="2"/>
  <c r="R54" i="2"/>
  <c r="AF19" i="1"/>
  <c r="AP19" i="1" s="1"/>
  <c r="AH19" i="1"/>
  <c r="AR19" i="1" s="1"/>
  <c r="AC20" i="1"/>
  <c r="AD20" i="1" s="1"/>
  <c r="AF20" i="1" s="1"/>
  <c r="AP20" i="1" s="1"/>
  <c r="AN20" i="1"/>
  <c r="AG19" i="1"/>
  <c r="AC38" i="1"/>
  <c r="AD38" i="1" s="1"/>
  <c r="AF38" i="1" s="1"/>
  <c r="AP38" i="1" s="1"/>
  <c r="AN38" i="1"/>
  <c r="H39" i="1"/>
  <c r="I38" i="1"/>
  <c r="H21" i="1"/>
  <c r="I20" i="1"/>
  <c r="AJ88" i="1" l="1"/>
  <c r="AU88" i="1" s="1"/>
  <c r="AJ70" i="1"/>
  <c r="AU70" i="1" s="1"/>
  <c r="AJ54" i="1"/>
  <c r="AU54" i="1" s="1"/>
  <c r="AJ36" i="1"/>
  <c r="AU36" i="1" s="1"/>
  <c r="AJ18" i="1"/>
  <c r="AU18" i="1" s="1"/>
  <c r="AL70" i="1"/>
  <c r="AW70" i="1" s="1"/>
  <c r="AQ19" i="1"/>
  <c r="AL54" i="1"/>
  <c r="AW54" i="1" s="1"/>
  <c r="AQ37" i="1"/>
  <c r="AQ89" i="1"/>
  <c r="AL36" i="1"/>
  <c r="AW36" i="1" s="1"/>
  <c r="AW18" i="1" s="1"/>
  <c r="AQ55" i="1"/>
  <c r="AQ71" i="1"/>
  <c r="AQ90" i="1"/>
  <c r="AL88" i="1"/>
  <c r="AW88" i="1" s="1"/>
  <c r="AD73" i="1"/>
  <c r="AO89" i="1"/>
  <c r="AI89" i="1"/>
  <c r="AT89" i="1" s="1"/>
  <c r="AK89" i="1"/>
  <c r="AV89" i="1" s="1"/>
  <c r="AF72" i="1"/>
  <c r="AP72" i="1" s="1"/>
  <c r="AH72" i="1"/>
  <c r="AR72" i="1" s="1"/>
  <c r="AE72" i="1"/>
  <c r="AG72" i="1"/>
  <c r="AD91" i="1"/>
  <c r="AI71" i="1"/>
  <c r="AT71" i="1" s="1"/>
  <c r="AK71" i="1"/>
  <c r="AV71" i="1" s="1"/>
  <c r="AO71" i="1"/>
  <c r="AI90" i="1"/>
  <c r="AT90" i="1" s="1"/>
  <c r="AK90" i="1"/>
  <c r="AV90" i="1" s="1"/>
  <c r="AO90" i="1"/>
  <c r="AV18" i="1"/>
  <c r="AK55" i="1"/>
  <c r="AV55" i="1" s="1"/>
  <c r="AK37" i="1"/>
  <c r="AV37" i="1" s="1"/>
  <c r="AV19" i="1" s="1"/>
  <c r="AK19" i="1"/>
  <c r="AO37" i="1"/>
  <c r="AI37" i="1"/>
  <c r="AT37" i="1" s="1"/>
  <c r="AI19" i="1"/>
  <c r="AJ19" i="1" s="1"/>
  <c r="AU19" i="1" s="1"/>
  <c r="AO55" i="1"/>
  <c r="AI55" i="1"/>
  <c r="AT55" i="1" s="1"/>
  <c r="AH56" i="1"/>
  <c r="AR56" i="1" s="1"/>
  <c r="AE56" i="1"/>
  <c r="AF56" i="1"/>
  <c r="AP56" i="1" s="1"/>
  <c r="AG56" i="1"/>
  <c r="I57" i="1"/>
  <c r="H58" i="1"/>
  <c r="AC57" i="1"/>
  <c r="AD57" i="1" s="1"/>
  <c r="C56" i="1"/>
  <c r="B57" i="1"/>
  <c r="AN56" i="1"/>
  <c r="G129" i="1"/>
  <c r="AC128" i="1"/>
  <c r="I128" i="1"/>
  <c r="B113" i="1"/>
  <c r="C112" i="1"/>
  <c r="AN112" i="1"/>
  <c r="H113" i="1"/>
  <c r="I112" i="1"/>
  <c r="AC112" i="1"/>
  <c r="A147" i="1"/>
  <c r="AN146" i="1"/>
  <c r="C146" i="1"/>
  <c r="B129" i="1"/>
  <c r="C128" i="1"/>
  <c r="AN128" i="1"/>
  <c r="I149" i="1"/>
  <c r="AC149" i="1"/>
  <c r="B94" i="1"/>
  <c r="C93" i="1"/>
  <c r="AN93" i="1"/>
  <c r="I95" i="1"/>
  <c r="AC95" i="1"/>
  <c r="I76" i="1"/>
  <c r="H77" i="1"/>
  <c r="AC76" i="1"/>
  <c r="C75" i="1"/>
  <c r="B76" i="1"/>
  <c r="AN75" i="1"/>
  <c r="F91" i="2"/>
  <c r="E92" i="2"/>
  <c r="R91" i="2"/>
  <c r="AH38" i="1"/>
  <c r="AR38" i="1" s="1"/>
  <c r="F73" i="2"/>
  <c r="E74" i="2"/>
  <c r="R73" i="2"/>
  <c r="AE20" i="1"/>
  <c r="E56" i="2"/>
  <c r="F55" i="2"/>
  <c r="R55" i="2"/>
  <c r="AG38" i="1"/>
  <c r="AG20" i="1"/>
  <c r="AC21" i="1"/>
  <c r="AD21" i="1" s="1"/>
  <c r="AE21" i="1" s="1"/>
  <c r="AN21" i="1"/>
  <c r="AE38" i="1"/>
  <c r="AH20" i="1"/>
  <c r="AR20" i="1" s="1"/>
  <c r="AC39" i="1"/>
  <c r="AD39" i="1" s="1"/>
  <c r="AH39" i="1" s="1"/>
  <c r="AR39" i="1" s="1"/>
  <c r="AN39" i="1"/>
  <c r="I39" i="1"/>
  <c r="H40" i="1"/>
  <c r="H22" i="1"/>
  <c r="I21" i="1"/>
  <c r="AJ71" i="1" l="1"/>
  <c r="AU71" i="1" s="1"/>
  <c r="AJ89" i="1"/>
  <c r="AU89" i="1" s="1"/>
  <c r="AJ90" i="1"/>
  <c r="AU90" i="1" s="1"/>
  <c r="AJ37" i="1"/>
  <c r="AU37" i="1" s="1"/>
  <c r="AJ55" i="1"/>
  <c r="AU55" i="1" s="1"/>
  <c r="AQ56" i="1"/>
  <c r="AQ72" i="1"/>
  <c r="AL55" i="1"/>
  <c r="AW55" i="1" s="1"/>
  <c r="AL37" i="1"/>
  <c r="AW37" i="1" s="1"/>
  <c r="AW19" i="1" s="1"/>
  <c r="AQ20" i="1"/>
  <c r="AL89" i="1"/>
  <c r="AW89" i="1" s="1"/>
  <c r="AL19" i="1"/>
  <c r="AQ38" i="1"/>
  <c r="AL90" i="1"/>
  <c r="AW90" i="1" s="1"/>
  <c r="AL71" i="1"/>
  <c r="AW71" i="1" s="1"/>
  <c r="AE91" i="1"/>
  <c r="AG91" i="1"/>
  <c r="AH91" i="1"/>
  <c r="AR91" i="1" s="1"/>
  <c r="AF91" i="1"/>
  <c r="AP91" i="1" s="1"/>
  <c r="AK72" i="1"/>
  <c r="AV72" i="1" s="1"/>
  <c r="AO72" i="1"/>
  <c r="AI72" i="1"/>
  <c r="AT72" i="1" s="1"/>
  <c r="AD93" i="1"/>
  <c r="AD75" i="1"/>
  <c r="AD74" i="1"/>
  <c r="AD92" i="1"/>
  <c r="AH73" i="1"/>
  <c r="AR73" i="1" s="1"/>
  <c r="AG73" i="1"/>
  <c r="AF73" i="1"/>
  <c r="AP73" i="1" s="1"/>
  <c r="AE73" i="1"/>
  <c r="AK38" i="1"/>
  <c r="AV38" i="1" s="1"/>
  <c r="AV20" i="1" s="1"/>
  <c r="AK20" i="1"/>
  <c r="AK56" i="1"/>
  <c r="AV56" i="1" s="1"/>
  <c r="AO21" i="1"/>
  <c r="AO38" i="1"/>
  <c r="AI38" i="1"/>
  <c r="AT38" i="1" s="1"/>
  <c r="AO20" i="1"/>
  <c r="AI20" i="1"/>
  <c r="AL20" i="1" s="1"/>
  <c r="AO56" i="1"/>
  <c r="AI56" i="1"/>
  <c r="AT56" i="1" s="1"/>
  <c r="AF57" i="1"/>
  <c r="AP57" i="1" s="1"/>
  <c r="AG57" i="1"/>
  <c r="AH57" i="1"/>
  <c r="AR57" i="1" s="1"/>
  <c r="AE57" i="1"/>
  <c r="I58" i="1"/>
  <c r="H59" i="1"/>
  <c r="AC58" i="1"/>
  <c r="AD58" i="1" s="1"/>
  <c r="C57" i="1"/>
  <c r="B58" i="1"/>
  <c r="AN57" i="1"/>
  <c r="C113" i="1"/>
  <c r="AN113" i="1"/>
  <c r="I113" i="1"/>
  <c r="AC113" i="1"/>
  <c r="A148" i="1"/>
  <c r="AN147" i="1"/>
  <c r="C147" i="1"/>
  <c r="B130" i="1"/>
  <c r="C129" i="1"/>
  <c r="AN129" i="1"/>
  <c r="G130" i="1"/>
  <c r="AC129" i="1"/>
  <c r="I129" i="1"/>
  <c r="B95" i="1"/>
  <c r="C94" i="1"/>
  <c r="AN94" i="1"/>
  <c r="I77" i="1"/>
  <c r="AC77" i="1"/>
  <c r="B77" i="1"/>
  <c r="C76" i="1"/>
  <c r="AN76" i="1"/>
  <c r="F92" i="2"/>
  <c r="E93" i="2"/>
  <c r="R92" i="2"/>
  <c r="F74" i="2"/>
  <c r="E75" i="2"/>
  <c r="R74" i="2"/>
  <c r="AG21" i="1"/>
  <c r="AH21" i="1"/>
  <c r="AR21" i="1" s="1"/>
  <c r="AE39" i="1"/>
  <c r="AF21" i="1"/>
  <c r="AP21" i="1" s="1"/>
  <c r="E57" i="2"/>
  <c r="F56" i="2"/>
  <c r="R56" i="2"/>
  <c r="AG39" i="1"/>
  <c r="AF39" i="1"/>
  <c r="AP39" i="1" s="1"/>
  <c r="AC40" i="1"/>
  <c r="AD40" i="1" s="1"/>
  <c r="AH40" i="1" s="1"/>
  <c r="AR40" i="1" s="1"/>
  <c r="AN40" i="1"/>
  <c r="AC22" i="1"/>
  <c r="AD22" i="1" s="1"/>
  <c r="AG22" i="1" s="1"/>
  <c r="AN22" i="1"/>
  <c r="H41" i="1"/>
  <c r="AN41" i="1" s="1"/>
  <c r="I40" i="1"/>
  <c r="H23" i="1"/>
  <c r="AN23" i="1" s="1"/>
  <c r="I22" i="1"/>
  <c r="AJ20" i="1" l="1"/>
  <c r="AU20" i="1" s="1"/>
  <c r="AJ72" i="1"/>
  <c r="AU72" i="1" s="1"/>
  <c r="AJ38" i="1"/>
  <c r="AU38" i="1" s="1"/>
  <c r="AJ56" i="1"/>
  <c r="AU56" i="1" s="1"/>
  <c r="AL38" i="1"/>
  <c r="AW38" i="1" s="1"/>
  <c r="AW20" i="1" s="1"/>
  <c r="AL56" i="1"/>
  <c r="AW56" i="1" s="1"/>
  <c r="AQ21" i="1"/>
  <c r="AQ57" i="1"/>
  <c r="AQ73" i="1"/>
  <c r="AQ22" i="1"/>
  <c r="AQ39" i="1"/>
  <c r="AQ91" i="1"/>
  <c r="AL72" i="1"/>
  <c r="AW72" i="1" s="1"/>
  <c r="AE93" i="1"/>
  <c r="AG93" i="1"/>
  <c r="AH93" i="1"/>
  <c r="AR93" i="1" s="1"/>
  <c r="AF93" i="1"/>
  <c r="AP93" i="1" s="1"/>
  <c r="AH92" i="1"/>
  <c r="AR92" i="1" s="1"/>
  <c r="AF92" i="1"/>
  <c r="AP92" i="1" s="1"/>
  <c r="AG92" i="1"/>
  <c r="AE92" i="1"/>
  <c r="AK91" i="1"/>
  <c r="AV91" i="1" s="1"/>
  <c r="AO91" i="1"/>
  <c r="AI91" i="1"/>
  <c r="AT91" i="1" s="1"/>
  <c r="AK73" i="1"/>
  <c r="AV73" i="1" s="1"/>
  <c r="AI73" i="1"/>
  <c r="AT73" i="1" s="1"/>
  <c r="AO73" i="1"/>
  <c r="AF74" i="1"/>
  <c r="AP74" i="1" s="1"/>
  <c r="AH74" i="1"/>
  <c r="AR74" i="1" s="1"/>
  <c r="AE74" i="1"/>
  <c r="AG74" i="1"/>
  <c r="AH75" i="1"/>
  <c r="AR75" i="1" s="1"/>
  <c r="AE75" i="1"/>
  <c r="AG75" i="1"/>
  <c r="AF75" i="1"/>
  <c r="AP75" i="1" s="1"/>
  <c r="AK39" i="1"/>
  <c r="AV39" i="1" s="1"/>
  <c r="AK57" i="1"/>
  <c r="AV57" i="1" s="1"/>
  <c r="AK21" i="1"/>
  <c r="AO39" i="1"/>
  <c r="AI39" i="1"/>
  <c r="AT39" i="1" s="1"/>
  <c r="AO57" i="1"/>
  <c r="AI57" i="1"/>
  <c r="AT57" i="1" s="1"/>
  <c r="AI21" i="1"/>
  <c r="AJ21" i="1" s="1"/>
  <c r="AU21" i="1" s="1"/>
  <c r="AH58" i="1"/>
  <c r="AR58" i="1" s="1"/>
  <c r="AE58" i="1"/>
  <c r="AF58" i="1"/>
  <c r="AP58" i="1" s="1"/>
  <c r="AG58" i="1"/>
  <c r="I59" i="1"/>
  <c r="AC59" i="1"/>
  <c r="AD59" i="1" s="1"/>
  <c r="C58" i="1"/>
  <c r="B59" i="1"/>
  <c r="AN58" i="1"/>
  <c r="G131" i="1"/>
  <c r="AC130" i="1"/>
  <c r="I130" i="1"/>
  <c r="B131" i="1"/>
  <c r="C130" i="1"/>
  <c r="AN130" i="1"/>
  <c r="A149" i="1"/>
  <c r="AN148" i="1"/>
  <c r="C148" i="1"/>
  <c r="C95" i="1"/>
  <c r="AN95" i="1"/>
  <c r="C77" i="1"/>
  <c r="AN77" i="1"/>
  <c r="F93" i="2"/>
  <c r="E94" i="2"/>
  <c r="R93" i="2"/>
  <c r="AE40" i="1"/>
  <c r="F75" i="2"/>
  <c r="E76" i="2"/>
  <c r="R75" i="2"/>
  <c r="E58" i="2"/>
  <c r="F57" i="2"/>
  <c r="R57" i="2"/>
  <c r="AH22" i="1"/>
  <c r="AR22" i="1" s="1"/>
  <c r="AG40" i="1"/>
  <c r="AF22" i="1"/>
  <c r="AP22" i="1" s="1"/>
  <c r="AF40" i="1"/>
  <c r="AP40" i="1" s="1"/>
  <c r="AE22" i="1"/>
  <c r="I41" i="1"/>
  <c r="AC41" i="1"/>
  <c r="AD41" i="1" s="1"/>
  <c r="I23" i="1"/>
  <c r="AC23" i="1"/>
  <c r="AD23" i="1" s="1"/>
  <c r="AJ91" i="1" l="1"/>
  <c r="AU91" i="1" s="1"/>
  <c r="AJ73" i="1"/>
  <c r="AU73" i="1" s="1"/>
  <c r="AJ39" i="1"/>
  <c r="AU39" i="1" s="1"/>
  <c r="AJ57" i="1"/>
  <c r="AU57" i="1" s="1"/>
  <c r="AL39" i="1"/>
  <c r="AW39" i="1" s="1"/>
  <c r="AW21" i="1" s="1"/>
  <c r="AL57" i="1"/>
  <c r="AW57" i="1" s="1"/>
  <c r="AL73" i="1"/>
  <c r="AW73" i="1" s="1"/>
  <c r="AQ58" i="1"/>
  <c r="AQ74" i="1"/>
  <c r="AQ93" i="1"/>
  <c r="AQ75" i="1"/>
  <c r="AL91" i="1"/>
  <c r="AW91" i="1" s="1"/>
  <c r="AL21" i="1"/>
  <c r="AQ40" i="1"/>
  <c r="AK22" i="1"/>
  <c r="AQ92" i="1"/>
  <c r="AD94" i="1"/>
  <c r="AO75" i="1"/>
  <c r="AK75" i="1"/>
  <c r="AV75" i="1" s="1"/>
  <c r="AI75" i="1"/>
  <c r="AT75" i="1" s="1"/>
  <c r="AK92" i="1"/>
  <c r="AV92" i="1" s="1"/>
  <c r="AO92" i="1"/>
  <c r="AI92" i="1"/>
  <c r="AT92" i="1" s="1"/>
  <c r="AI74" i="1"/>
  <c r="AT74" i="1" s="1"/>
  <c r="AK74" i="1"/>
  <c r="AV74" i="1" s="1"/>
  <c r="AO74" i="1"/>
  <c r="AO93" i="1"/>
  <c r="AI93" i="1"/>
  <c r="AT93" i="1" s="1"/>
  <c r="AK93" i="1"/>
  <c r="AV93" i="1" s="1"/>
  <c r="AD76" i="1"/>
  <c r="AV21" i="1"/>
  <c r="AK40" i="1"/>
  <c r="AV40" i="1" s="1"/>
  <c r="AK58" i="1"/>
  <c r="AV58" i="1" s="1"/>
  <c r="AO22" i="1"/>
  <c r="AI22" i="1"/>
  <c r="AL22" i="1" s="1"/>
  <c r="AO40" i="1"/>
  <c r="AI40" i="1"/>
  <c r="AT40" i="1" s="1"/>
  <c r="AO58" i="1"/>
  <c r="AI58" i="1"/>
  <c r="AT58" i="1" s="1"/>
  <c r="C59" i="1"/>
  <c r="AN59" i="1"/>
  <c r="AF59" i="1"/>
  <c r="AP59" i="1" s="1"/>
  <c r="AG59" i="1"/>
  <c r="AH59" i="1"/>
  <c r="AR59" i="1" s="1"/>
  <c r="AE59" i="1"/>
  <c r="AN149" i="1"/>
  <c r="C149" i="1"/>
  <c r="C131" i="1"/>
  <c r="AN131" i="1"/>
  <c r="AC131" i="1"/>
  <c r="I131" i="1"/>
  <c r="F94" i="2"/>
  <c r="R94" i="2"/>
  <c r="F76" i="2"/>
  <c r="R76" i="2"/>
  <c r="F58" i="2"/>
  <c r="R58" i="2"/>
  <c r="AD126" i="1" s="1"/>
  <c r="AE23" i="1"/>
  <c r="AF23" i="1"/>
  <c r="AP23" i="1" s="1"/>
  <c r="AG23" i="1"/>
  <c r="AH23" i="1"/>
  <c r="AR23" i="1" s="1"/>
  <c r="AF41" i="1"/>
  <c r="AP41" i="1" s="1"/>
  <c r="AG41" i="1"/>
  <c r="AE41" i="1"/>
  <c r="AH41" i="1"/>
  <c r="AR41" i="1" s="1"/>
  <c r="AU6" i="3"/>
  <c r="AJ40" i="1" l="1"/>
  <c r="AU40" i="1" s="1"/>
  <c r="AJ93" i="1"/>
  <c r="AU93" i="1" s="1"/>
  <c r="AJ92" i="1"/>
  <c r="AU92" i="1" s="1"/>
  <c r="AJ74" i="1"/>
  <c r="AU74" i="1" s="1"/>
  <c r="AJ22" i="1"/>
  <c r="AU22" i="1" s="1"/>
  <c r="AJ75" i="1"/>
  <c r="AU75" i="1" s="1"/>
  <c r="AJ58" i="1"/>
  <c r="AU58" i="1" s="1"/>
  <c r="BC6" i="3"/>
  <c r="AV6" i="3"/>
  <c r="AX6" i="3"/>
  <c r="AL74" i="1"/>
  <c r="AW74" i="1" s="1"/>
  <c r="AL75" i="1"/>
  <c r="AW75" i="1" s="1"/>
  <c r="AQ41" i="1"/>
  <c r="AQ59" i="1"/>
  <c r="AL92" i="1"/>
  <c r="AW92" i="1" s="1"/>
  <c r="AL40" i="1"/>
  <c r="AW40" i="1" s="1"/>
  <c r="AW22" i="1" s="1"/>
  <c r="AL93" i="1"/>
  <c r="AW93" i="1" s="1"/>
  <c r="AL58" i="1"/>
  <c r="AW58" i="1" s="1"/>
  <c r="AQ23" i="1"/>
  <c r="BG83" i="3"/>
  <c r="BG80" i="3"/>
  <c r="AG126" i="1"/>
  <c r="AH126" i="1"/>
  <c r="AR126" i="1" s="1"/>
  <c r="AF126" i="1"/>
  <c r="AP126" i="1" s="1"/>
  <c r="AE126" i="1"/>
  <c r="AD131" i="1"/>
  <c r="AH131" i="1" s="1"/>
  <c r="AR131" i="1" s="1"/>
  <c r="BH24" i="3"/>
  <c r="BG45" i="3"/>
  <c r="CE45" i="3" s="1"/>
  <c r="BH63" i="3"/>
  <c r="BG70" i="3"/>
  <c r="BG28" i="3"/>
  <c r="BH28" i="3"/>
  <c r="BH45" i="3"/>
  <c r="BH57" i="3"/>
  <c r="CI57" i="3" s="1"/>
  <c r="BG63" i="3"/>
  <c r="BH90" i="3"/>
  <c r="BG36" i="3"/>
  <c r="BG39" i="3"/>
  <c r="BG87" i="3"/>
  <c r="BH70" i="3"/>
  <c r="BG26" i="3"/>
  <c r="BH26" i="3"/>
  <c r="BG7" i="3"/>
  <c r="BH66" i="3"/>
  <c r="BH31" i="3"/>
  <c r="BG65" i="3"/>
  <c r="BH27" i="3"/>
  <c r="BG15" i="3"/>
  <c r="BG21" i="3"/>
  <c r="BN21" i="3" s="1"/>
  <c r="BH92" i="3"/>
  <c r="BG18" i="3"/>
  <c r="BH36" i="3"/>
  <c r="BG27" i="3"/>
  <c r="BH83" i="3"/>
  <c r="BG24" i="3"/>
  <c r="CG24" i="3" s="1"/>
  <c r="BG31" i="3"/>
  <c r="BG53" i="3"/>
  <c r="CG53" i="3" s="1"/>
  <c r="BG57" i="3"/>
  <c r="BH7" i="3"/>
  <c r="BG90" i="3"/>
  <c r="CG90" i="3" s="1"/>
  <c r="BG71" i="3"/>
  <c r="BG66" i="3"/>
  <c r="BH87" i="3"/>
  <c r="BH65" i="3"/>
  <c r="BH53" i="3"/>
  <c r="BH71" i="3"/>
  <c r="BG92" i="3"/>
  <c r="BG67" i="3"/>
  <c r="BG82" i="3"/>
  <c r="CE82" i="3" s="1"/>
  <c r="BG96" i="3"/>
  <c r="BG22" i="3"/>
  <c r="BK22" i="3" s="1"/>
  <c r="BG84" i="3"/>
  <c r="BG37" i="3"/>
  <c r="BM37" i="3" s="1"/>
  <c r="BG35" i="3"/>
  <c r="AD149" i="1"/>
  <c r="AD110" i="1"/>
  <c r="AD103" i="1"/>
  <c r="AD136" i="1"/>
  <c r="AD121" i="1"/>
  <c r="AD104" i="1"/>
  <c r="AD96" i="1"/>
  <c r="AD101" i="1"/>
  <c r="AD132" i="1"/>
  <c r="AD100" i="1"/>
  <c r="AD116" i="1"/>
  <c r="AD98" i="1"/>
  <c r="AD99" i="1"/>
  <c r="AD135" i="1"/>
  <c r="AD97" i="1"/>
  <c r="AD114" i="1"/>
  <c r="AD120" i="1"/>
  <c r="AD102" i="1"/>
  <c r="AD117" i="1"/>
  <c r="AD122" i="1"/>
  <c r="AD138" i="1"/>
  <c r="AD134" i="1"/>
  <c r="AD105" i="1"/>
  <c r="AD139" i="1"/>
  <c r="AD140" i="1"/>
  <c r="AD118" i="1"/>
  <c r="AD106" i="1"/>
  <c r="AD119" i="1"/>
  <c r="AD133" i="1"/>
  <c r="AD115" i="1"/>
  <c r="AD142" i="1"/>
  <c r="AD137" i="1"/>
  <c r="AD144" i="1"/>
  <c r="AD143" i="1"/>
  <c r="AD141" i="1"/>
  <c r="AD146" i="1"/>
  <c r="AD124" i="1"/>
  <c r="AD145" i="1"/>
  <c r="AD108" i="1"/>
  <c r="AD123" i="1"/>
  <c r="AD107" i="1"/>
  <c r="AD109" i="1"/>
  <c r="AD125" i="1"/>
  <c r="AD77" i="1"/>
  <c r="AD130" i="1"/>
  <c r="AE94" i="1"/>
  <c r="AH94" i="1"/>
  <c r="AR94" i="1" s="1"/>
  <c r="AF94" i="1"/>
  <c r="AP94" i="1" s="1"/>
  <c r="AG94" i="1"/>
  <c r="AD112" i="1"/>
  <c r="AD129" i="1"/>
  <c r="AD128" i="1"/>
  <c r="AD111" i="1"/>
  <c r="AF76" i="1"/>
  <c r="AP76" i="1" s="1"/>
  <c r="AE76" i="1"/>
  <c r="AH76" i="1"/>
  <c r="AR76" i="1" s="1"/>
  <c r="AG76" i="1"/>
  <c r="AD147" i="1"/>
  <c r="AD113" i="1"/>
  <c r="AD127" i="1"/>
  <c r="AD95" i="1"/>
  <c r="AD148" i="1"/>
  <c r="AV22" i="1"/>
  <c r="AK41" i="1"/>
  <c r="AV41" i="1" s="1"/>
  <c r="AV23" i="1" s="1"/>
  <c r="AK23" i="1"/>
  <c r="AK59" i="1"/>
  <c r="AV59" i="1" s="1"/>
  <c r="AO41" i="1"/>
  <c r="AI41" i="1"/>
  <c r="AT41" i="1" s="1"/>
  <c r="BH10" i="3"/>
  <c r="BH15" i="3"/>
  <c r="BH75" i="3"/>
  <c r="BH14" i="3"/>
  <c r="BH76" i="3"/>
  <c r="BH60" i="3"/>
  <c r="BG46" i="3"/>
  <c r="BH73" i="3"/>
  <c r="BG86" i="3"/>
  <c r="BG33" i="3"/>
  <c r="BG41" i="3"/>
  <c r="BH99" i="3"/>
  <c r="BH37" i="3"/>
  <c r="BG88" i="3"/>
  <c r="BH18" i="3"/>
  <c r="BH52" i="3"/>
  <c r="BH42" i="3"/>
  <c r="BH91" i="3"/>
  <c r="BG95" i="3"/>
  <c r="BH56" i="3"/>
  <c r="BH32" i="3"/>
  <c r="BH30" i="3"/>
  <c r="BG51" i="3"/>
  <c r="BH25" i="3"/>
  <c r="BG74" i="3"/>
  <c r="BG13" i="3"/>
  <c r="BG38" i="3"/>
  <c r="BG19" i="3"/>
  <c r="BG94" i="3"/>
  <c r="BG48" i="3"/>
  <c r="BH12" i="3"/>
  <c r="BH64" i="3"/>
  <c r="BG97" i="3"/>
  <c r="BH49" i="3"/>
  <c r="BH85" i="3"/>
  <c r="BH46" i="3"/>
  <c r="BH79" i="3"/>
  <c r="BH81" i="3"/>
  <c r="BH96" i="3"/>
  <c r="BH16" i="3"/>
  <c r="BG100" i="3"/>
  <c r="BH98" i="3"/>
  <c r="BH17" i="3"/>
  <c r="BH39" i="3"/>
  <c r="BG61" i="3"/>
  <c r="BG98" i="3"/>
  <c r="BH95" i="3"/>
  <c r="BH61" i="3"/>
  <c r="BH74" i="3"/>
  <c r="BH59" i="3"/>
  <c r="BH86" i="3"/>
  <c r="BG72" i="3"/>
  <c r="BG34" i="3"/>
  <c r="BN34" i="3" s="1"/>
  <c r="BG91" i="3"/>
  <c r="BG75" i="3"/>
  <c r="BH34" i="3"/>
  <c r="BG20" i="3"/>
  <c r="BG56" i="3"/>
  <c r="BH67" i="3"/>
  <c r="BG17" i="3"/>
  <c r="BG69" i="3"/>
  <c r="BG42" i="3"/>
  <c r="BG9" i="3"/>
  <c r="BH48" i="3"/>
  <c r="BH11" i="3"/>
  <c r="BG44" i="3"/>
  <c r="BG54" i="3"/>
  <c r="BN54" i="3" s="1"/>
  <c r="BH55" i="3"/>
  <c r="BH93" i="3"/>
  <c r="BH68" i="3"/>
  <c r="BG85" i="3"/>
  <c r="BG59" i="3"/>
  <c r="BH8" i="3"/>
  <c r="BG60" i="3"/>
  <c r="BG12" i="3"/>
  <c r="BG40" i="3"/>
  <c r="BH38" i="3"/>
  <c r="BH50" i="3"/>
  <c r="BG68" i="3"/>
  <c r="BH51" i="3"/>
  <c r="BG25" i="3"/>
  <c r="BL25" i="3" s="1"/>
  <c r="BG81" i="3"/>
  <c r="BH100" i="3"/>
  <c r="BG8" i="3"/>
  <c r="BG23" i="3"/>
  <c r="BL23" i="3" s="1"/>
  <c r="BH89" i="3"/>
  <c r="BG89" i="3"/>
  <c r="BH94" i="3"/>
  <c r="BG11" i="3"/>
  <c r="BH29" i="3"/>
  <c r="BH84" i="3"/>
  <c r="BG29" i="3"/>
  <c r="BG14" i="3"/>
  <c r="BG73" i="3"/>
  <c r="BH88" i="3"/>
  <c r="BG58" i="3"/>
  <c r="BG32" i="3"/>
  <c r="BH21" i="3"/>
  <c r="BG76" i="3"/>
  <c r="BH33" i="3"/>
  <c r="BG64" i="3"/>
  <c r="BG50" i="3"/>
  <c r="BH41" i="3"/>
  <c r="BH22" i="3"/>
  <c r="BG79" i="3"/>
  <c r="BG55" i="3"/>
  <c r="BH97" i="3"/>
  <c r="BH9" i="3"/>
  <c r="BH69" i="3"/>
  <c r="BH19" i="3"/>
  <c r="BG47" i="3"/>
  <c r="BG93" i="3"/>
  <c r="BH54" i="3"/>
  <c r="BH47" i="3"/>
  <c r="BG49" i="3"/>
  <c r="BG78" i="3"/>
  <c r="BH58" i="3"/>
  <c r="BH13" i="3"/>
  <c r="BG43" i="3"/>
  <c r="BH20" i="3"/>
  <c r="BG99" i="3"/>
  <c r="BH35" i="3"/>
  <c r="BH62" i="3"/>
  <c r="BH77" i="3"/>
  <c r="BH80" i="3"/>
  <c r="BG62" i="3"/>
  <c r="BH43" i="3"/>
  <c r="BH78" i="3"/>
  <c r="BH23" i="3"/>
  <c r="BG16" i="3"/>
  <c r="BH72" i="3"/>
  <c r="BG30" i="3"/>
  <c r="BN30" i="3" s="1"/>
  <c r="BG10" i="3"/>
  <c r="BH82" i="3"/>
  <c r="BG52" i="3"/>
  <c r="BH44" i="3"/>
  <c r="BG77" i="3"/>
  <c r="BH40" i="3"/>
  <c r="AO23" i="1"/>
  <c r="AI23" i="1"/>
  <c r="AJ23" i="1" s="1"/>
  <c r="AU23" i="1" s="1"/>
  <c r="AO59" i="1"/>
  <c r="AI59" i="1"/>
  <c r="AT59" i="1" s="1"/>
  <c r="BM22" i="3"/>
  <c r="BD6" i="3"/>
  <c r="CG45" i="3" l="1"/>
  <c r="AJ41" i="1"/>
  <c r="AU41" i="1" s="1"/>
  <c r="AJ59" i="1"/>
  <c r="AU59" i="1" s="1"/>
  <c r="BA6" i="3"/>
  <c r="BE6" i="3" s="1"/>
  <c r="BG6" i="3" s="1"/>
  <c r="AQ76" i="1"/>
  <c r="AQ94" i="1"/>
  <c r="BM80" i="3" s="1"/>
  <c r="AL59" i="1"/>
  <c r="AW59" i="1" s="1"/>
  <c r="BL22" i="3"/>
  <c r="CE24" i="3"/>
  <c r="AQ126" i="1"/>
  <c r="BM83" i="3" s="1"/>
  <c r="AL41" i="1"/>
  <c r="AW41" i="1" s="1"/>
  <c r="AW23" i="1" s="1"/>
  <c r="BN22" i="3"/>
  <c r="AL23" i="1"/>
  <c r="BL83" i="3"/>
  <c r="BJ80" i="3"/>
  <c r="BN80" i="3"/>
  <c r="BL80" i="3"/>
  <c r="BJ83" i="3"/>
  <c r="BN83" i="3"/>
  <c r="CE90" i="3"/>
  <c r="AF131" i="1"/>
  <c r="AP131" i="1" s="1"/>
  <c r="AG131" i="1"/>
  <c r="AE131" i="1"/>
  <c r="BN23" i="3"/>
  <c r="CK57" i="3"/>
  <c r="BM25" i="3"/>
  <c r="BP57" i="3"/>
  <c r="BL37" i="3"/>
  <c r="BM21" i="3"/>
  <c r="BN37" i="3"/>
  <c r="BL21" i="3"/>
  <c r="BK37" i="3"/>
  <c r="CG82" i="3"/>
  <c r="AG148" i="1"/>
  <c r="AH148" i="1"/>
  <c r="AR148" i="1" s="1"/>
  <c r="BS8" i="3" s="1"/>
  <c r="AF148" i="1"/>
  <c r="AP148" i="1" s="1"/>
  <c r="AE148" i="1"/>
  <c r="AH147" i="1"/>
  <c r="AR147" i="1" s="1"/>
  <c r="AF147" i="1"/>
  <c r="AP147" i="1" s="1"/>
  <c r="AG147" i="1"/>
  <c r="AE147" i="1"/>
  <c r="AH112" i="1"/>
  <c r="AR112" i="1" s="1"/>
  <c r="AF112" i="1"/>
  <c r="AP112" i="1" s="1"/>
  <c r="AE112" i="1"/>
  <c r="AG112" i="1"/>
  <c r="AG130" i="1"/>
  <c r="AH130" i="1"/>
  <c r="AR130" i="1" s="1"/>
  <c r="BN18" i="3" s="1"/>
  <c r="AE130" i="1"/>
  <c r="AF130" i="1"/>
  <c r="AP130" i="1" s="1"/>
  <c r="BL18" i="3" s="1"/>
  <c r="AG125" i="1"/>
  <c r="AF125" i="1"/>
  <c r="AP125" i="1" s="1"/>
  <c r="BL39" i="3" s="1"/>
  <c r="AH125" i="1"/>
  <c r="AR125" i="1" s="1"/>
  <c r="AE125" i="1"/>
  <c r="AH108" i="1"/>
  <c r="AR108" i="1" s="1"/>
  <c r="AE108" i="1"/>
  <c r="AG108" i="1"/>
  <c r="AF108" i="1"/>
  <c r="AP108" i="1" s="1"/>
  <c r="BQ26" i="3" s="1"/>
  <c r="AE141" i="1"/>
  <c r="AH141" i="1"/>
  <c r="AR141" i="1" s="1"/>
  <c r="AF141" i="1"/>
  <c r="AP141" i="1" s="1"/>
  <c r="AG141" i="1"/>
  <c r="AE142" i="1"/>
  <c r="AH142" i="1"/>
  <c r="AR142" i="1" s="1"/>
  <c r="BS28" i="3" s="1"/>
  <c r="AF142" i="1"/>
  <c r="AP142" i="1" s="1"/>
  <c r="BQ28" i="3" s="1"/>
  <c r="AG142" i="1"/>
  <c r="AE106" i="1"/>
  <c r="AH106" i="1"/>
  <c r="AR106" i="1" s="1"/>
  <c r="AG106" i="1"/>
  <c r="AF106" i="1"/>
  <c r="AP106" i="1" s="1"/>
  <c r="AH105" i="1"/>
  <c r="AR105" i="1" s="1"/>
  <c r="AF105" i="1"/>
  <c r="AP105" i="1" s="1"/>
  <c r="AG105" i="1"/>
  <c r="AE105" i="1"/>
  <c r="AH117" i="1"/>
  <c r="AR117" i="1" s="1"/>
  <c r="AF117" i="1"/>
  <c r="AP117" i="1" s="1"/>
  <c r="AE117" i="1"/>
  <c r="AG117" i="1"/>
  <c r="AF97" i="1"/>
  <c r="AP97" i="1" s="1"/>
  <c r="AH97" i="1"/>
  <c r="AR97" i="1" s="1"/>
  <c r="AE97" i="1"/>
  <c r="AG97" i="1"/>
  <c r="AH116" i="1"/>
  <c r="AR116" i="1" s="1"/>
  <c r="AG116" i="1"/>
  <c r="AF116" i="1"/>
  <c r="AP116" i="1" s="1"/>
  <c r="AE116" i="1"/>
  <c r="AF96" i="1"/>
  <c r="AP96" i="1" s="1"/>
  <c r="AE96" i="1"/>
  <c r="AH96" i="1"/>
  <c r="AR96" i="1" s="1"/>
  <c r="AG96" i="1"/>
  <c r="AH103" i="1"/>
  <c r="AR103" i="1" s="1"/>
  <c r="AF103" i="1"/>
  <c r="AP103" i="1" s="1"/>
  <c r="AE103" i="1"/>
  <c r="AG103" i="1"/>
  <c r="AG149" i="1"/>
  <c r="AH149" i="1"/>
  <c r="AR149" i="1" s="1"/>
  <c r="AF149" i="1"/>
  <c r="AP149" i="1" s="1"/>
  <c r="AE149" i="1"/>
  <c r="BJ22" i="3"/>
  <c r="CH22" i="3"/>
  <c r="CF22" i="3"/>
  <c r="U92" i="3"/>
  <c r="BJ92" i="3"/>
  <c r="BN92" i="3"/>
  <c r="BL92" i="3"/>
  <c r="BO87" i="3"/>
  <c r="BO7" i="3"/>
  <c r="CF24" i="3"/>
  <c r="BJ24" i="3"/>
  <c r="U24" i="3"/>
  <c r="CH24" i="3"/>
  <c r="BN24" i="3"/>
  <c r="BL24" i="3"/>
  <c r="BM24" i="3"/>
  <c r="BK24" i="3"/>
  <c r="BJ18" i="3"/>
  <c r="BO27" i="3"/>
  <c r="BJ7" i="3"/>
  <c r="U7" i="3"/>
  <c r="U87" i="3"/>
  <c r="BJ87" i="3"/>
  <c r="CH87" i="3"/>
  <c r="CF87" i="3"/>
  <c r="U63" i="3"/>
  <c r="BJ63" i="3"/>
  <c r="U28" i="3"/>
  <c r="BJ28" i="3"/>
  <c r="BO24" i="3"/>
  <c r="AK126" i="1"/>
  <c r="AV126" i="1" s="1"/>
  <c r="CG83" i="3" s="1"/>
  <c r="AO126" i="1"/>
  <c r="BK83" i="3" s="1"/>
  <c r="AI126" i="1"/>
  <c r="AT126" i="1" s="1"/>
  <c r="CE83" i="3" s="1"/>
  <c r="AE95" i="1"/>
  <c r="AH95" i="1"/>
  <c r="AR95" i="1" s="1"/>
  <c r="BN96" i="3" s="1"/>
  <c r="AF95" i="1"/>
  <c r="AP95" i="1" s="1"/>
  <c r="BL96" i="3" s="1"/>
  <c r="AG95" i="1"/>
  <c r="AF111" i="1"/>
  <c r="AP111" i="1" s="1"/>
  <c r="AE111" i="1"/>
  <c r="AG111" i="1"/>
  <c r="AH111" i="1"/>
  <c r="AR111" i="1" s="1"/>
  <c r="BS69" i="3" s="1"/>
  <c r="AF77" i="1"/>
  <c r="AP77" i="1" s="1"/>
  <c r="BQ48" i="3" s="1"/>
  <c r="AE77" i="1"/>
  <c r="AH77" i="1"/>
  <c r="AR77" i="1" s="1"/>
  <c r="BS64" i="3" s="1"/>
  <c r="AG77" i="1"/>
  <c r="AH109" i="1"/>
  <c r="AR109" i="1" s="1"/>
  <c r="AF109" i="1"/>
  <c r="AP109" i="1" s="1"/>
  <c r="AE109" i="1"/>
  <c r="AG109" i="1"/>
  <c r="AF145" i="1"/>
  <c r="AP145" i="1" s="1"/>
  <c r="AG145" i="1"/>
  <c r="AE145" i="1"/>
  <c r="AH145" i="1"/>
  <c r="AR145" i="1" s="1"/>
  <c r="AG143" i="1"/>
  <c r="AF143" i="1"/>
  <c r="AP143" i="1" s="1"/>
  <c r="AE143" i="1"/>
  <c r="AH143" i="1"/>
  <c r="AR143" i="1" s="1"/>
  <c r="AG115" i="1"/>
  <c r="AE115" i="1"/>
  <c r="AF115" i="1"/>
  <c r="AP115" i="1" s="1"/>
  <c r="AH115" i="1"/>
  <c r="AR115" i="1" s="1"/>
  <c r="BN72" i="3" s="1"/>
  <c r="AH118" i="1"/>
  <c r="AR118" i="1" s="1"/>
  <c r="BN32" i="3" s="1"/>
  <c r="AE118" i="1"/>
  <c r="AF118" i="1"/>
  <c r="AP118" i="1" s="1"/>
  <c r="BL32" i="3" s="1"/>
  <c r="AG118" i="1"/>
  <c r="AG134" i="1"/>
  <c r="AE134" i="1"/>
  <c r="AF134" i="1"/>
  <c r="AP134" i="1" s="1"/>
  <c r="AH134" i="1"/>
  <c r="AR134" i="1" s="1"/>
  <c r="AH102" i="1"/>
  <c r="AR102" i="1" s="1"/>
  <c r="AE102" i="1"/>
  <c r="AG102" i="1"/>
  <c r="AF102" i="1"/>
  <c r="AP102" i="1" s="1"/>
  <c r="AH135" i="1"/>
  <c r="AR135" i="1" s="1"/>
  <c r="AF135" i="1"/>
  <c r="AP135" i="1" s="1"/>
  <c r="AG135" i="1"/>
  <c r="AE135" i="1"/>
  <c r="AH100" i="1"/>
  <c r="AR100" i="1" s="1"/>
  <c r="AE100" i="1"/>
  <c r="AG100" i="1"/>
  <c r="AF100" i="1"/>
  <c r="AP100" i="1" s="1"/>
  <c r="AF104" i="1"/>
  <c r="AP104" i="1" s="1"/>
  <c r="AE104" i="1"/>
  <c r="AH104" i="1"/>
  <c r="AR104" i="1" s="1"/>
  <c r="AG104" i="1"/>
  <c r="BJ35" i="3"/>
  <c r="CH35" i="3"/>
  <c r="CF35" i="3"/>
  <c r="BK35" i="3"/>
  <c r="BN35" i="3"/>
  <c r="BM35" i="3"/>
  <c r="BL35" i="3"/>
  <c r="CG35" i="3"/>
  <c r="CE35" i="3"/>
  <c r="BJ96" i="3"/>
  <c r="BO71" i="3"/>
  <c r="U66" i="3"/>
  <c r="CH66" i="3"/>
  <c r="CF66" i="3"/>
  <c r="BJ66" i="3"/>
  <c r="BM66" i="3"/>
  <c r="BL66" i="3"/>
  <c r="BN66" i="3"/>
  <c r="BJ57" i="3"/>
  <c r="CH57" i="3"/>
  <c r="U57" i="3"/>
  <c r="CF57" i="3"/>
  <c r="BO83" i="3"/>
  <c r="U83" i="3"/>
  <c r="BO92" i="3"/>
  <c r="BQ92" i="3"/>
  <c r="BJ65" i="3"/>
  <c r="U65" i="3"/>
  <c r="BO26" i="3"/>
  <c r="CJ26" i="3"/>
  <c r="CL26" i="3"/>
  <c r="BJ39" i="3"/>
  <c r="CH39" i="3"/>
  <c r="CF39" i="3"/>
  <c r="BN39" i="3"/>
  <c r="CL57" i="3"/>
  <c r="CJ57" i="3"/>
  <c r="BO57" i="3"/>
  <c r="BQ57" i="3"/>
  <c r="BR57" i="3"/>
  <c r="BS57" i="3"/>
  <c r="CF70" i="3"/>
  <c r="BJ70" i="3"/>
  <c r="U70" i="3"/>
  <c r="CH70" i="3"/>
  <c r="AG127" i="1"/>
  <c r="AF127" i="1"/>
  <c r="AP127" i="1" s="1"/>
  <c r="BL89" i="3" s="1"/>
  <c r="AH127" i="1"/>
  <c r="AR127" i="1" s="1"/>
  <c r="BN89" i="3" s="1"/>
  <c r="AE127" i="1"/>
  <c r="AF128" i="1"/>
  <c r="AP128" i="1" s="1"/>
  <c r="BL27" i="3" s="1"/>
  <c r="AH128" i="1"/>
  <c r="AR128" i="1" s="1"/>
  <c r="AE128" i="1"/>
  <c r="AG128" i="1"/>
  <c r="AF107" i="1"/>
  <c r="AP107" i="1" s="1"/>
  <c r="BQ34" i="3" s="1"/>
  <c r="AH107" i="1"/>
  <c r="AR107" i="1" s="1"/>
  <c r="AG107" i="1"/>
  <c r="AE107" i="1"/>
  <c r="AE124" i="1"/>
  <c r="AF124" i="1"/>
  <c r="AP124" i="1" s="1"/>
  <c r="BL28" i="3" s="1"/>
  <c r="AG124" i="1"/>
  <c r="AH124" i="1"/>
  <c r="AR124" i="1" s="1"/>
  <c r="BN28" i="3" s="1"/>
  <c r="AE144" i="1"/>
  <c r="AH144" i="1"/>
  <c r="AR144" i="1" s="1"/>
  <c r="BS83" i="3" s="1"/>
  <c r="AF144" i="1"/>
  <c r="AP144" i="1" s="1"/>
  <c r="BQ83" i="3" s="1"/>
  <c r="BV83" i="3" s="1"/>
  <c r="CA83" i="3" s="1"/>
  <c r="AG144" i="1"/>
  <c r="AE133" i="1"/>
  <c r="AH133" i="1"/>
  <c r="AR133" i="1" s="1"/>
  <c r="AF133" i="1"/>
  <c r="AP133" i="1" s="1"/>
  <c r="AG133" i="1"/>
  <c r="AG140" i="1"/>
  <c r="AH140" i="1"/>
  <c r="AR140" i="1" s="1"/>
  <c r="AE140" i="1"/>
  <c r="AF140" i="1"/>
  <c r="AP140" i="1" s="1"/>
  <c r="AG138" i="1"/>
  <c r="AF138" i="1"/>
  <c r="AP138" i="1" s="1"/>
  <c r="AE138" i="1"/>
  <c r="AH138" i="1"/>
  <c r="AR138" i="1" s="1"/>
  <c r="AG120" i="1"/>
  <c r="AH120" i="1"/>
  <c r="AR120" i="1" s="1"/>
  <c r="BN71" i="3" s="1"/>
  <c r="AE120" i="1"/>
  <c r="AF120" i="1"/>
  <c r="AP120" i="1" s="1"/>
  <c r="BL71" i="3" s="1"/>
  <c r="AH99" i="1"/>
  <c r="AR99" i="1" s="1"/>
  <c r="AF99" i="1"/>
  <c r="AP99" i="1" s="1"/>
  <c r="BQ52" i="3" s="1"/>
  <c r="AE99" i="1"/>
  <c r="AG99" i="1"/>
  <c r="AG132" i="1"/>
  <c r="AF132" i="1"/>
  <c r="AP132" i="1" s="1"/>
  <c r="AE132" i="1"/>
  <c r="AH132" i="1"/>
  <c r="AR132" i="1" s="1"/>
  <c r="AF121" i="1"/>
  <c r="AP121" i="1" s="1"/>
  <c r="AE121" i="1"/>
  <c r="AH121" i="1"/>
  <c r="AR121" i="1" s="1"/>
  <c r="AG121" i="1"/>
  <c r="CH37" i="3"/>
  <c r="CF37" i="3"/>
  <c r="BJ37" i="3"/>
  <c r="CF82" i="3"/>
  <c r="BJ82" i="3"/>
  <c r="CH82" i="3"/>
  <c r="BL82" i="3"/>
  <c r="BM82" i="3"/>
  <c r="BN82" i="3"/>
  <c r="BK82" i="3"/>
  <c r="BO53" i="3"/>
  <c r="U71" i="3"/>
  <c r="BJ71" i="3"/>
  <c r="CH53" i="3"/>
  <c r="U53" i="3"/>
  <c r="BJ53" i="3"/>
  <c r="CF53" i="3"/>
  <c r="BM53" i="3"/>
  <c r="BK53" i="3"/>
  <c r="BN53" i="3"/>
  <c r="BL53" i="3"/>
  <c r="CE53" i="3"/>
  <c r="BJ27" i="3"/>
  <c r="U27" i="3"/>
  <c r="BJ21" i="3"/>
  <c r="CH21" i="3"/>
  <c r="CF21" i="3"/>
  <c r="BO31" i="3"/>
  <c r="U26" i="3"/>
  <c r="BJ26" i="3"/>
  <c r="CH26" i="3"/>
  <c r="CF26" i="3"/>
  <c r="BN26" i="3"/>
  <c r="BL26" i="3"/>
  <c r="BM26" i="3"/>
  <c r="BK26" i="3"/>
  <c r="CG26" i="3"/>
  <c r="CE26" i="3"/>
  <c r="BJ36" i="3"/>
  <c r="U36" i="3"/>
  <c r="BO45" i="3"/>
  <c r="BO63" i="3"/>
  <c r="AG113" i="1"/>
  <c r="AF113" i="1"/>
  <c r="AP113" i="1" s="1"/>
  <c r="BQ65" i="3" s="1"/>
  <c r="AH113" i="1"/>
  <c r="AR113" i="1" s="1"/>
  <c r="BS65" i="3" s="1"/>
  <c r="AE113" i="1"/>
  <c r="AI76" i="1"/>
  <c r="AT76" i="1" s="1"/>
  <c r="AK76" i="1"/>
  <c r="AV76" i="1" s="1"/>
  <c r="AO76" i="1"/>
  <c r="AE129" i="1"/>
  <c r="AG129" i="1"/>
  <c r="AF129" i="1"/>
  <c r="AP129" i="1" s="1"/>
  <c r="AH129" i="1"/>
  <c r="AR129" i="1" s="1"/>
  <c r="BN97" i="3" s="1"/>
  <c r="AO94" i="1"/>
  <c r="BK66" i="3" s="1"/>
  <c r="AI94" i="1"/>
  <c r="AT94" i="1" s="1"/>
  <c r="AK94" i="1"/>
  <c r="AV94" i="1" s="1"/>
  <c r="CG18" i="3" s="1"/>
  <c r="AG123" i="1"/>
  <c r="AH123" i="1"/>
  <c r="AR123" i="1" s="1"/>
  <c r="AF123" i="1"/>
  <c r="AP123" i="1" s="1"/>
  <c r="AE123" i="1"/>
  <c r="AF146" i="1"/>
  <c r="AP146" i="1" s="1"/>
  <c r="AE146" i="1"/>
  <c r="AH146" i="1"/>
  <c r="AR146" i="1" s="1"/>
  <c r="BS9" i="3" s="1"/>
  <c r="AG146" i="1"/>
  <c r="AH137" i="1"/>
  <c r="AR137" i="1" s="1"/>
  <c r="BS62" i="3" s="1"/>
  <c r="AF137" i="1"/>
  <c r="AP137" i="1" s="1"/>
  <c r="AE137" i="1"/>
  <c r="AG137" i="1"/>
  <c r="AG119" i="1"/>
  <c r="AH119" i="1"/>
  <c r="AR119" i="1" s="1"/>
  <c r="BN31" i="3" s="1"/>
  <c r="AE119" i="1"/>
  <c r="AF119" i="1"/>
  <c r="AP119" i="1" s="1"/>
  <c r="BL62" i="3" s="1"/>
  <c r="AG139" i="1"/>
  <c r="AE139" i="1"/>
  <c r="AF139" i="1"/>
  <c r="AP139" i="1" s="1"/>
  <c r="AH139" i="1"/>
  <c r="AR139" i="1" s="1"/>
  <c r="AG122" i="1"/>
  <c r="AH122" i="1"/>
  <c r="AR122" i="1" s="1"/>
  <c r="AE122" i="1"/>
  <c r="AF122" i="1"/>
  <c r="AP122" i="1" s="1"/>
  <c r="AF114" i="1"/>
  <c r="AP114" i="1" s="1"/>
  <c r="AH114" i="1"/>
  <c r="AR114" i="1" s="1"/>
  <c r="AE114" i="1"/>
  <c r="AG114" i="1"/>
  <c r="AH98" i="1"/>
  <c r="AR98" i="1" s="1"/>
  <c r="BS37" i="3" s="1"/>
  <c r="AE98" i="1"/>
  <c r="AG98" i="1"/>
  <c r="AF98" i="1"/>
  <c r="AP98" i="1" s="1"/>
  <c r="BQ37" i="3" s="1"/>
  <c r="AE101" i="1"/>
  <c r="AG101" i="1"/>
  <c r="AH101" i="1"/>
  <c r="AR101" i="1" s="1"/>
  <c r="AF101" i="1"/>
  <c r="AP101" i="1" s="1"/>
  <c r="AG136" i="1"/>
  <c r="AE136" i="1"/>
  <c r="AH136" i="1"/>
  <c r="AR136" i="1" s="1"/>
  <c r="AF136" i="1"/>
  <c r="AP136" i="1" s="1"/>
  <c r="BQ68" i="3" s="1"/>
  <c r="AG110" i="1"/>
  <c r="AF110" i="1"/>
  <c r="AP110" i="1" s="1"/>
  <c r="AH110" i="1"/>
  <c r="AR110" i="1" s="1"/>
  <c r="AE110" i="1"/>
  <c r="CF84" i="3"/>
  <c r="BJ84" i="3"/>
  <c r="CH84" i="3"/>
  <c r="BM84" i="3"/>
  <c r="BN84" i="3"/>
  <c r="CG84" i="3"/>
  <c r="BL84" i="3"/>
  <c r="BK84" i="3"/>
  <c r="BJ67" i="3"/>
  <c r="BO65" i="3"/>
  <c r="U90" i="3"/>
  <c r="CH90" i="3"/>
  <c r="CF90" i="3"/>
  <c r="BJ90" i="3"/>
  <c r="BL90" i="3"/>
  <c r="BN90" i="3"/>
  <c r="BK90" i="3"/>
  <c r="BJ31" i="3"/>
  <c r="U31" i="3"/>
  <c r="BO36" i="3"/>
  <c r="CH15" i="3"/>
  <c r="CF15" i="3"/>
  <c r="BJ15" i="3"/>
  <c r="BO66" i="3"/>
  <c r="BO70" i="3"/>
  <c r="BO90" i="3"/>
  <c r="CJ90" i="3"/>
  <c r="CO90" i="3" s="1"/>
  <c r="CT90" i="3" s="1"/>
  <c r="CL90" i="3"/>
  <c r="BS90" i="3"/>
  <c r="BQ90" i="3"/>
  <c r="CK90" i="3"/>
  <c r="BP90" i="3"/>
  <c r="CI90" i="3"/>
  <c r="BR90" i="3"/>
  <c r="BO28" i="3"/>
  <c r="CH45" i="3"/>
  <c r="BJ45" i="3"/>
  <c r="CF45" i="3"/>
  <c r="U45" i="3"/>
  <c r="BM45" i="3"/>
  <c r="BS11" i="3"/>
  <c r="BN20" i="3"/>
  <c r="BN25" i="3"/>
  <c r="BL72" i="3"/>
  <c r="BK21" i="3"/>
  <c r="BK54" i="3"/>
  <c r="BL76" i="3"/>
  <c r="BM54" i="3"/>
  <c r="BM23" i="3"/>
  <c r="CE22" i="3"/>
  <c r="CG22" i="3"/>
  <c r="BK23" i="3"/>
  <c r="BN87" i="3"/>
  <c r="BL87" i="3"/>
  <c r="BM87" i="3"/>
  <c r="BN15" i="3"/>
  <c r="BL15" i="3"/>
  <c r="BM15" i="3"/>
  <c r="CE18" i="3"/>
  <c r="BL95" i="3"/>
  <c r="BL54" i="3"/>
  <c r="BN95" i="3"/>
  <c r="BL47" i="3"/>
  <c r="BN47" i="3"/>
  <c r="BN70" i="3"/>
  <c r="BL70" i="3"/>
  <c r="BM70" i="3"/>
  <c r="CE57" i="3"/>
  <c r="CN57" i="3" s="1"/>
  <c r="CS57" i="3" s="1"/>
  <c r="CE37" i="3"/>
  <c r="CG57" i="3"/>
  <c r="CG37" i="3"/>
  <c r="CE23" i="3"/>
  <c r="BK25" i="3"/>
  <c r="BM30" i="3"/>
  <c r="CG30" i="3"/>
  <c r="CH30" i="3"/>
  <c r="CF30" i="3"/>
  <c r="CE30" i="3"/>
  <c r="CG78" i="3"/>
  <c r="CF78" i="3"/>
  <c r="CH78" i="3"/>
  <c r="CE78" i="3"/>
  <c r="CJ51" i="3"/>
  <c r="CL51" i="3"/>
  <c r="CG40" i="3"/>
  <c r="CF40" i="3"/>
  <c r="CH40" i="3"/>
  <c r="CE40" i="3"/>
  <c r="CJ48" i="3"/>
  <c r="CL48" i="3"/>
  <c r="CJ61" i="3"/>
  <c r="CL61" i="3"/>
  <c r="CG19" i="3"/>
  <c r="CH19" i="3"/>
  <c r="CF19" i="3"/>
  <c r="CE19" i="3"/>
  <c r="CJ52" i="3"/>
  <c r="CL52" i="3"/>
  <c r="CJ73" i="3"/>
  <c r="CL73" i="3"/>
  <c r="BN77" i="3"/>
  <c r="BK30" i="3"/>
  <c r="BL30" i="3"/>
  <c r="CG52" i="3"/>
  <c r="CH52" i="3"/>
  <c r="CF52" i="3"/>
  <c r="CJ62" i="3"/>
  <c r="CL62" i="3"/>
  <c r="CG43" i="3"/>
  <c r="CF43" i="3"/>
  <c r="CH43" i="3"/>
  <c r="CE43" i="3"/>
  <c r="CG49" i="3"/>
  <c r="CH49" i="3"/>
  <c r="CF49" i="3"/>
  <c r="CE49" i="3"/>
  <c r="BO41" i="3"/>
  <c r="CG12" i="3"/>
  <c r="CH12" i="3"/>
  <c r="CF12" i="3"/>
  <c r="CG54" i="3"/>
  <c r="CF54" i="3"/>
  <c r="CH54" i="3"/>
  <c r="CE54" i="3"/>
  <c r="CG75" i="3"/>
  <c r="CH75" i="3"/>
  <c r="CF75" i="3"/>
  <c r="CE75" i="3"/>
  <c r="CK86" i="3"/>
  <c r="CJ86" i="3"/>
  <c r="CL86" i="3"/>
  <c r="CI86" i="3"/>
  <c r="CG38" i="3"/>
  <c r="CH38" i="3"/>
  <c r="CF38" i="3"/>
  <c r="CG51" i="3"/>
  <c r="CF51" i="3"/>
  <c r="CH51" i="3"/>
  <c r="CE51" i="3"/>
  <c r="CK82" i="3"/>
  <c r="CJ82" i="3"/>
  <c r="CO82" i="3" s="1"/>
  <c r="CT82" i="3" s="1"/>
  <c r="CL82" i="3"/>
  <c r="CI82" i="3"/>
  <c r="CN82" i="3" s="1"/>
  <c r="CS82" i="3" s="1"/>
  <c r="CH62" i="3"/>
  <c r="CF62" i="3"/>
  <c r="CH50" i="3"/>
  <c r="CF50" i="3"/>
  <c r="CG73" i="3"/>
  <c r="CH73" i="3"/>
  <c r="CF73" i="3"/>
  <c r="CE73" i="3"/>
  <c r="CG81" i="3"/>
  <c r="CF81" i="3"/>
  <c r="CH81" i="3"/>
  <c r="CE81" i="3"/>
  <c r="CG60" i="3"/>
  <c r="CH60" i="3"/>
  <c r="CF60" i="3"/>
  <c r="CE60" i="3"/>
  <c r="CG44" i="3"/>
  <c r="CH44" i="3"/>
  <c r="CF44" i="3"/>
  <c r="CE44" i="3"/>
  <c r="CG42" i="3"/>
  <c r="CH42" i="3"/>
  <c r="CF42" i="3"/>
  <c r="CE42" i="3"/>
  <c r="CG91" i="3"/>
  <c r="CF91" i="3"/>
  <c r="CH91" i="3"/>
  <c r="CE91" i="3"/>
  <c r="BO59" i="3"/>
  <c r="CG48" i="3"/>
  <c r="CF48" i="3"/>
  <c r="CH48" i="3"/>
  <c r="CE48" i="3"/>
  <c r="CG33" i="3"/>
  <c r="CH33" i="3"/>
  <c r="CF33" i="3"/>
  <c r="CE33" i="3"/>
  <c r="CK15" i="3"/>
  <c r="CJ15" i="3"/>
  <c r="CO15" i="3" s="1"/>
  <c r="CT15" i="3" s="1"/>
  <c r="CI15" i="3"/>
  <c r="CL15" i="3"/>
  <c r="BO23" i="3"/>
  <c r="CG99" i="3"/>
  <c r="CF99" i="3"/>
  <c r="CH99" i="3"/>
  <c r="CE99" i="3"/>
  <c r="CH79" i="3"/>
  <c r="CF79" i="3"/>
  <c r="CG64" i="3"/>
  <c r="CH64" i="3"/>
  <c r="CF64" i="3"/>
  <c r="CH32" i="3"/>
  <c r="CF32" i="3"/>
  <c r="CG23" i="3"/>
  <c r="CH23" i="3"/>
  <c r="CF23" i="3"/>
  <c r="CG25" i="3"/>
  <c r="CH25" i="3"/>
  <c r="CF25" i="3"/>
  <c r="CE25" i="3"/>
  <c r="BO11" i="3"/>
  <c r="CG34" i="3"/>
  <c r="CH34" i="3"/>
  <c r="CF34" i="3"/>
  <c r="CE34" i="3"/>
  <c r="CH61" i="3"/>
  <c r="CF61" i="3"/>
  <c r="CG100" i="3"/>
  <c r="CF100" i="3"/>
  <c r="CH100" i="3"/>
  <c r="CE100" i="3"/>
  <c r="BK94" i="3"/>
  <c r="CG94" i="3"/>
  <c r="CH94" i="3"/>
  <c r="CF94" i="3"/>
  <c r="CE94" i="3"/>
  <c r="CK42" i="3"/>
  <c r="CJ42" i="3"/>
  <c r="CL42" i="3"/>
  <c r="CI42" i="3"/>
  <c r="CJ37" i="3"/>
  <c r="CO37" i="3" s="1"/>
  <c r="CT37" i="3" s="1"/>
  <c r="CL37" i="3"/>
  <c r="CG86" i="3"/>
  <c r="CF86" i="3"/>
  <c r="CH86" i="3"/>
  <c r="CE86" i="3"/>
  <c r="BO76" i="3"/>
  <c r="BO10" i="3"/>
  <c r="BQ23" i="3"/>
  <c r="BV23" i="3" s="1"/>
  <c r="CA23" i="3" s="1"/>
  <c r="BS23" i="3"/>
  <c r="BO82" i="3"/>
  <c r="U82" i="3"/>
  <c r="BS82" i="3"/>
  <c r="BQ82" i="3"/>
  <c r="BV82" i="3" s="1"/>
  <c r="CA82" i="3" s="1"/>
  <c r="BR82" i="3"/>
  <c r="BP82" i="3"/>
  <c r="BJ10" i="3"/>
  <c r="U10" i="3"/>
  <c r="BO80" i="3"/>
  <c r="U80" i="3"/>
  <c r="BS80" i="3"/>
  <c r="BQ80" i="3"/>
  <c r="BN10" i="3"/>
  <c r="U52" i="3"/>
  <c r="BJ52" i="3"/>
  <c r="BL52" i="3"/>
  <c r="BN52" i="3"/>
  <c r="BM52" i="3"/>
  <c r="BO72" i="3"/>
  <c r="BQ72" i="3"/>
  <c r="BV72" i="3" s="1"/>
  <c r="CA72" i="3" s="1"/>
  <c r="BO43" i="3"/>
  <c r="BS43" i="3"/>
  <c r="BQ43" i="3"/>
  <c r="BO62" i="3"/>
  <c r="BQ62" i="3"/>
  <c r="U43" i="3"/>
  <c r="BJ43" i="3"/>
  <c r="BK43" i="3"/>
  <c r="BL43" i="3"/>
  <c r="BM43" i="3"/>
  <c r="BN43" i="3"/>
  <c r="BJ49" i="3"/>
  <c r="U49" i="3"/>
  <c r="BN49" i="3"/>
  <c r="BL49" i="3"/>
  <c r="BK49" i="3"/>
  <c r="BM49" i="3"/>
  <c r="U47" i="3"/>
  <c r="BJ47" i="3"/>
  <c r="BO97" i="3"/>
  <c r="BQ97" i="3"/>
  <c r="U76" i="3"/>
  <c r="BJ76" i="3"/>
  <c r="BO88" i="3"/>
  <c r="BO84" i="3"/>
  <c r="U84" i="3"/>
  <c r="U89" i="3"/>
  <c r="BJ89" i="3"/>
  <c r="BO100" i="3"/>
  <c r="U68" i="3"/>
  <c r="BJ68" i="3"/>
  <c r="BN68" i="3"/>
  <c r="U12" i="3"/>
  <c r="BJ12" i="3"/>
  <c r="BL12" i="3"/>
  <c r="BK12" i="3"/>
  <c r="BN12" i="3"/>
  <c r="BM12" i="3"/>
  <c r="U85" i="3"/>
  <c r="BJ85" i="3"/>
  <c r="BN85" i="3"/>
  <c r="BL85" i="3"/>
  <c r="BJ54" i="3"/>
  <c r="U54" i="3"/>
  <c r="U9" i="3"/>
  <c r="BJ9" i="3"/>
  <c r="BL9" i="3"/>
  <c r="BO67" i="3"/>
  <c r="U67" i="3"/>
  <c r="U75" i="3"/>
  <c r="BJ75" i="3"/>
  <c r="BN75" i="3"/>
  <c r="BL75" i="3"/>
  <c r="BK75" i="3"/>
  <c r="BM75" i="3"/>
  <c r="BO86" i="3"/>
  <c r="BR86" i="3"/>
  <c r="BQ86" i="3"/>
  <c r="BS86" i="3"/>
  <c r="BP86" i="3"/>
  <c r="BO95" i="3"/>
  <c r="BQ95" i="3"/>
  <c r="BS95" i="3"/>
  <c r="BO17" i="3"/>
  <c r="BQ17" i="3"/>
  <c r="BO96" i="3"/>
  <c r="U96" i="3"/>
  <c r="BO85" i="3"/>
  <c r="BS85" i="3"/>
  <c r="BQ85" i="3"/>
  <c r="BO12" i="3"/>
  <c r="BS12" i="3"/>
  <c r="BQ12" i="3"/>
  <c r="U38" i="3"/>
  <c r="BJ38" i="3"/>
  <c r="BM38" i="3"/>
  <c r="BL38" i="3"/>
  <c r="BN38" i="3"/>
  <c r="BJ51" i="3"/>
  <c r="U51" i="3"/>
  <c r="BM51" i="3"/>
  <c r="BK51" i="3"/>
  <c r="BN51" i="3"/>
  <c r="BL51" i="3"/>
  <c r="BJ95" i="3"/>
  <c r="U95" i="3"/>
  <c r="U18" i="3"/>
  <c r="BO18" i="3"/>
  <c r="BS18" i="3"/>
  <c r="U41" i="3"/>
  <c r="BJ41" i="3"/>
  <c r="U46" i="3"/>
  <c r="BJ46" i="3"/>
  <c r="BO75" i="3"/>
  <c r="BS75" i="3"/>
  <c r="BJ16" i="3"/>
  <c r="U16" i="3"/>
  <c r="BN16" i="3"/>
  <c r="BJ62" i="3"/>
  <c r="U62" i="3"/>
  <c r="BO35" i="3"/>
  <c r="U35" i="3"/>
  <c r="BS35" i="3"/>
  <c r="BQ35" i="3"/>
  <c r="BV35" i="3" s="1"/>
  <c r="CA35" i="3" s="1"/>
  <c r="BO13" i="3"/>
  <c r="BO47" i="3"/>
  <c r="BO19" i="3"/>
  <c r="BQ19" i="3"/>
  <c r="BJ55" i="3"/>
  <c r="U55" i="3"/>
  <c r="BN55" i="3"/>
  <c r="BL55" i="3"/>
  <c r="BJ50" i="3"/>
  <c r="U50" i="3"/>
  <c r="BN50" i="3"/>
  <c r="U21" i="3"/>
  <c r="BO21" i="3"/>
  <c r="BJ73" i="3"/>
  <c r="U73" i="3"/>
  <c r="BM73" i="3"/>
  <c r="BK73" i="3"/>
  <c r="BN73" i="3"/>
  <c r="BL73" i="3"/>
  <c r="BO29" i="3"/>
  <c r="BS29" i="3"/>
  <c r="BO89" i="3"/>
  <c r="BS89" i="3"/>
  <c r="BQ89" i="3"/>
  <c r="BJ81" i="3"/>
  <c r="U81" i="3"/>
  <c r="BL81" i="3"/>
  <c r="BN81" i="3"/>
  <c r="BK81" i="3"/>
  <c r="BM81" i="3"/>
  <c r="BO50" i="3"/>
  <c r="U60" i="3"/>
  <c r="BJ60" i="3"/>
  <c r="BL60" i="3"/>
  <c r="BN60" i="3"/>
  <c r="BM60" i="3"/>
  <c r="BK60" i="3"/>
  <c r="BO68" i="3"/>
  <c r="BS68" i="3"/>
  <c r="U44" i="3"/>
  <c r="BJ44" i="3"/>
  <c r="BN44" i="3"/>
  <c r="BM44" i="3"/>
  <c r="BL44" i="3"/>
  <c r="BK44" i="3"/>
  <c r="U42" i="3"/>
  <c r="BJ42" i="3"/>
  <c r="BN42" i="3"/>
  <c r="BK42" i="3"/>
  <c r="BL42" i="3"/>
  <c r="BM42" i="3"/>
  <c r="U56" i="3"/>
  <c r="BJ56" i="3"/>
  <c r="BL56" i="3"/>
  <c r="BJ91" i="3"/>
  <c r="U91" i="3"/>
  <c r="BK91" i="3"/>
  <c r="BL91" i="3"/>
  <c r="BM91" i="3"/>
  <c r="BN91" i="3"/>
  <c r="U98" i="3"/>
  <c r="BJ98" i="3"/>
  <c r="BO98" i="3"/>
  <c r="BO81" i="3"/>
  <c r="BS81" i="3"/>
  <c r="BQ81" i="3"/>
  <c r="BO49" i="3"/>
  <c r="BQ49" i="3"/>
  <c r="U48" i="3"/>
  <c r="BJ48" i="3"/>
  <c r="BN48" i="3"/>
  <c r="BL48" i="3"/>
  <c r="BK48" i="3"/>
  <c r="BM48" i="3"/>
  <c r="BJ13" i="3"/>
  <c r="U13" i="3"/>
  <c r="BN13" i="3"/>
  <c r="BO30" i="3"/>
  <c r="BO91" i="3"/>
  <c r="U88" i="3"/>
  <c r="BJ88" i="3"/>
  <c r="BL88" i="3"/>
  <c r="BJ33" i="3"/>
  <c r="U33" i="3"/>
  <c r="BL33" i="3"/>
  <c r="BM33" i="3"/>
  <c r="BK33" i="3"/>
  <c r="BN33" i="3"/>
  <c r="BO60" i="3"/>
  <c r="U15" i="3"/>
  <c r="BO15" i="3"/>
  <c r="BR15" i="3"/>
  <c r="BS15" i="3"/>
  <c r="BQ15" i="3"/>
  <c r="BP15" i="3"/>
  <c r="BN62" i="3"/>
  <c r="BO58" i="3"/>
  <c r="BO54" i="3"/>
  <c r="BO69" i="3"/>
  <c r="BQ69" i="3"/>
  <c r="BJ79" i="3"/>
  <c r="U79" i="3"/>
  <c r="BM79" i="3"/>
  <c r="BK79" i="3"/>
  <c r="BN79" i="3"/>
  <c r="BL79" i="3"/>
  <c r="U64" i="3"/>
  <c r="BJ64" i="3"/>
  <c r="BJ32" i="3"/>
  <c r="U32" i="3"/>
  <c r="BJ14" i="3"/>
  <c r="U14" i="3"/>
  <c r="BN14" i="3"/>
  <c r="U11" i="3"/>
  <c r="BJ11" i="3"/>
  <c r="BJ23" i="3"/>
  <c r="U23" i="3"/>
  <c r="U25" i="3"/>
  <c r="BJ25" i="3"/>
  <c r="BO38" i="3"/>
  <c r="BO8" i="3"/>
  <c r="BO93" i="3"/>
  <c r="U69" i="3"/>
  <c r="BJ69" i="3"/>
  <c r="BN69" i="3"/>
  <c r="BL69" i="3"/>
  <c r="BM69" i="3"/>
  <c r="BJ20" i="3"/>
  <c r="U20" i="3"/>
  <c r="U34" i="3"/>
  <c r="BJ34" i="3"/>
  <c r="BO74" i="3"/>
  <c r="U61" i="3"/>
  <c r="BJ61" i="3"/>
  <c r="BN61" i="3"/>
  <c r="U100" i="3"/>
  <c r="BJ100" i="3"/>
  <c r="BM100" i="3"/>
  <c r="BL100" i="3"/>
  <c r="BN100" i="3"/>
  <c r="BK100" i="3"/>
  <c r="BO79" i="3"/>
  <c r="U97" i="3"/>
  <c r="BJ97" i="3"/>
  <c r="BL97" i="3"/>
  <c r="BJ94" i="3"/>
  <c r="U94" i="3"/>
  <c r="BM94" i="3"/>
  <c r="BN94" i="3"/>
  <c r="BL94" i="3"/>
  <c r="BJ74" i="3"/>
  <c r="U74" i="3"/>
  <c r="BL74" i="3"/>
  <c r="BN74" i="3"/>
  <c r="BO32" i="3"/>
  <c r="BQ32" i="3"/>
  <c r="BO42" i="3"/>
  <c r="BS42" i="3"/>
  <c r="BR42" i="3"/>
  <c r="BP42" i="3"/>
  <c r="BQ42" i="3"/>
  <c r="BO37" i="3"/>
  <c r="U37" i="3"/>
  <c r="U86" i="3"/>
  <c r="BJ86" i="3"/>
  <c r="BM86" i="3"/>
  <c r="BN86" i="3"/>
  <c r="BL86" i="3"/>
  <c r="BK86" i="3"/>
  <c r="BM34" i="3"/>
  <c r="BK34" i="3"/>
  <c r="U40" i="3"/>
  <c r="BO40" i="3"/>
  <c r="BS40" i="3"/>
  <c r="BQ40" i="3"/>
  <c r="U77" i="3"/>
  <c r="BJ77" i="3"/>
  <c r="U99" i="3"/>
  <c r="BJ99" i="3"/>
  <c r="BO44" i="3"/>
  <c r="U30" i="3"/>
  <c r="BJ30" i="3"/>
  <c r="BO78" i="3"/>
  <c r="BS78" i="3"/>
  <c r="BQ78" i="3"/>
  <c r="BO77" i="3"/>
  <c r="BO20" i="3"/>
  <c r="U78" i="3"/>
  <c r="BJ78" i="3"/>
  <c r="BL78" i="3"/>
  <c r="BN78" i="3"/>
  <c r="BM78" i="3"/>
  <c r="BK78" i="3"/>
  <c r="BJ93" i="3"/>
  <c r="U93" i="3"/>
  <c r="BN93" i="3"/>
  <c r="BO9" i="3"/>
  <c r="BO22" i="3"/>
  <c r="U22" i="3"/>
  <c r="BQ22" i="3"/>
  <c r="BS22" i="3"/>
  <c r="BO33" i="3"/>
  <c r="BQ33" i="3"/>
  <c r="BJ58" i="3"/>
  <c r="U58" i="3"/>
  <c r="BL58" i="3"/>
  <c r="BJ29" i="3"/>
  <c r="U29" i="3"/>
  <c r="BL29" i="3"/>
  <c r="BO94" i="3"/>
  <c r="BQ94" i="3"/>
  <c r="BJ8" i="3"/>
  <c r="U8" i="3"/>
  <c r="BO51" i="3"/>
  <c r="BS51" i="3"/>
  <c r="BQ51" i="3"/>
  <c r="BJ40" i="3"/>
  <c r="BN40" i="3"/>
  <c r="BL40" i="3"/>
  <c r="BM40" i="3"/>
  <c r="BK40" i="3"/>
  <c r="BJ59" i="3"/>
  <c r="U59" i="3"/>
  <c r="BO55" i="3"/>
  <c r="BS55" i="3"/>
  <c r="BQ55" i="3"/>
  <c r="BO48" i="3"/>
  <c r="U17" i="3"/>
  <c r="BJ17" i="3"/>
  <c r="BN17" i="3"/>
  <c r="BL17" i="3"/>
  <c r="BO34" i="3"/>
  <c r="BS34" i="3"/>
  <c r="U72" i="3"/>
  <c r="BJ72" i="3"/>
  <c r="BO61" i="3"/>
  <c r="BO39" i="3"/>
  <c r="U39" i="3"/>
  <c r="BS39" i="3"/>
  <c r="BO16" i="3"/>
  <c r="BO46" i="3"/>
  <c r="BO64" i="3"/>
  <c r="BQ64" i="3"/>
  <c r="U19" i="3"/>
  <c r="BJ19" i="3"/>
  <c r="BL19" i="3"/>
  <c r="BK19" i="3"/>
  <c r="BN19" i="3"/>
  <c r="BM19" i="3"/>
  <c r="BO25" i="3"/>
  <c r="BS25" i="3"/>
  <c r="BQ25" i="3"/>
  <c r="BV25" i="3" s="1"/>
  <c r="CA25" i="3" s="1"/>
  <c r="BO56" i="3"/>
  <c r="BO52" i="3"/>
  <c r="BS52" i="3"/>
  <c r="BO99" i="3"/>
  <c r="BS99" i="3"/>
  <c r="BQ99" i="3"/>
  <c r="BO73" i="3"/>
  <c r="BS73" i="3"/>
  <c r="BO14" i="3"/>
  <c r="BS14" i="3"/>
  <c r="BL34" i="3"/>
  <c r="BN57" i="3"/>
  <c r="BN64" i="3"/>
  <c r="BN98" i="3"/>
  <c r="BL57" i="3"/>
  <c r="BL64" i="3"/>
  <c r="BL98" i="3"/>
  <c r="BM57" i="3"/>
  <c r="BM64" i="3"/>
  <c r="BK57" i="3"/>
  <c r="BK64" i="3"/>
  <c r="BN99" i="3"/>
  <c r="BL99" i="3"/>
  <c r="BM99" i="3"/>
  <c r="BK99" i="3"/>
  <c r="BB6" i="3"/>
  <c r="BF6" i="3" s="1"/>
  <c r="BH6" i="3" s="1"/>
  <c r="BV95" i="3" l="1"/>
  <c r="CA95" i="3" s="1"/>
  <c r="BS71" i="3"/>
  <c r="BS70" i="3"/>
  <c r="BS76" i="3"/>
  <c r="BQ74" i="3"/>
  <c r="BN63" i="3"/>
  <c r="BS32" i="3"/>
  <c r="BS53" i="3"/>
  <c r="BS27" i="3"/>
  <c r="BS74" i="3"/>
  <c r="BS96" i="3"/>
  <c r="BS93" i="3"/>
  <c r="BS19" i="3"/>
  <c r="BN76" i="3"/>
  <c r="BN27" i="3"/>
  <c r="BS17" i="3"/>
  <c r="BS31" i="3"/>
  <c r="BS63" i="3"/>
  <c r="BQ71" i="3"/>
  <c r="BV71" i="3" s="1"/>
  <c r="CA71" i="3" s="1"/>
  <c r="BQ31" i="3"/>
  <c r="BV31" i="3" s="1"/>
  <c r="CA31" i="3" s="1"/>
  <c r="BQ70" i="3"/>
  <c r="BL31" i="3"/>
  <c r="BQ27" i="3"/>
  <c r="BQ63" i="3"/>
  <c r="BV63" i="3" s="1"/>
  <c r="CA63" i="3" s="1"/>
  <c r="BL63" i="3"/>
  <c r="BQ8" i="3"/>
  <c r="BL20" i="3"/>
  <c r="CG69" i="3"/>
  <c r="BS60" i="3"/>
  <c r="BX60" i="3" s="1"/>
  <c r="CC60" i="3" s="1"/>
  <c r="BQ75" i="3"/>
  <c r="BV75" i="3" s="1"/>
  <c r="CA75" i="3" s="1"/>
  <c r="BL14" i="3"/>
  <c r="BX14" i="3" s="1"/>
  <c r="CC14" i="3" s="1"/>
  <c r="BL68" i="3"/>
  <c r="BQ39" i="3"/>
  <c r="BV39" i="3" s="1"/>
  <c r="CA39" i="3" s="1"/>
  <c r="BL10" i="3"/>
  <c r="BQ9" i="3"/>
  <c r="BV9" i="3" s="1"/>
  <c r="CA9" i="3" s="1"/>
  <c r="BQ50" i="3"/>
  <c r="BV50" i="3" s="1"/>
  <c r="CA50" i="3" s="1"/>
  <c r="CE69" i="3"/>
  <c r="BQ41" i="3"/>
  <c r="BV41" i="3" s="1"/>
  <c r="CA41" i="3" s="1"/>
  <c r="BQ13" i="3"/>
  <c r="BV13" i="3" s="1"/>
  <c r="CA13" i="3" s="1"/>
  <c r="BQ47" i="3"/>
  <c r="BV47" i="3" s="1"/>
  <c r="CA47" i="3" s="1"/>
  <c r="CG80" i="3"/>
  <c r="BK69" i="3"/>
  <c r="BK80" i="3"/>
  <c r="CE80" i="3"/>
  <c r="BK96" i="3"/>
  <c r="BV90" i="3"/>
  <c r="CA90" i="3" s="1"/>
  <c r="BS10" i="3"/>
  <c r="BN56" i="3"/>
  <c r="BS97" i="3"/>
  <c r="BX97" i="3" s="1"/>
  <c r="CC97" i="3" s="1"/>
  <c r="BL13" i="3"/>
  <c r="BQ100" i="3"/>
  <c r="BV100" i="3" s="1"/>
  <c r="CA100" i="3" s="1"/>
  <c r="BV80" i="3"/>
  <c r="CA80" i="3" s="1"/>
  <c r="BV22" i="3"/>
  <c r="CA22" i="3" s="1"/>
  <c r="BQ10" i="3"/>
  <c r="BV10" i="3" s="1"/>
  <c r="CA10" i="3" s="1"/>
  <c r="CH65" i="3"/>
  <c r="CF65" i="3"/>
  <c r="CO26" i="3"/>
  <c r="CT26" i="3" s="1"/>
  <c r="BV42" i="3"/>
  <c r="CA42" i="3" s="1"/>
  <c r="BV26" i="3"/>
  <c r="CA26" i="3" s="1"/>
  <c r="AJ94" i="1"/>
  <c r="AU94" i="1" s="1"/>
  <c r="CF8" i="3" s="1"/>
  <c r="AJ126" i="1"/>
  <c r="AU126" i="1" s="1"/>
  <c r="AJ76" i="1"/>
  <c r="AU76" i="1" s="1"/>
  <c r="CJ44" i="3" s="1"/>
  <c r="BJ6" i="3"/>
  <c r="BN6" i="3"/>
  <c r="BX22" i="3"/>
  <c r="CC22" i="3" s="1"/>
  <c r="BQ58" i="3"/>
  <c r="BV58" i="3" s="1"/>
  <c r="CA58" i="3" s="1"/>
  <c r="BS30" i="3"/>
  <c r="BX30" i="3" s="1"/>
  <c r="CC30" i="3" s="1"/>
  <c r="BS36" i="3"/>
  <c r="BN67" i="3"/>
  <c r="AL94" i="1"/>
  <c r="AW94" i="1" s="1"/>
  <c r="CH8" i="3" s="1"/>
  <c r="AQ137" i="1"/>
  <c r="BR62" i="3" s="1"/>
  <c r="AQ107" i="1"/>
  <c r="AQ135" i="1"/>
  <c r="AQ116" i="1"/>
  <c r="BQ30" i="3"/>
  <c r="BV30" i="3" s="1"/>
  <c r="CA30" i="3" s="1"/>
  <c r="AQ98" i="1"/>
  <c r="BR32" i="3" s="1"/>
  <c r="AQ129" i="1"/>
  <c r="AQ113" i="1"/>
  <c r="BX83" i="3"/>
  <c r="CC83" i="3" s="1"/>
  <c r="AQ145" i="1"/>
  <c r="AQ149" i="1"/>
  <c r="AQ125" i="1"/>
  <c r="BM39" i="3" s="1"/>
  <c r="AQ130" i="1"/>
  <c r="BM92" i="3" s="1"/>
  <c r="AQ148" i="1"/>
  <c r="AQ131" i="1"/>
  <c r="AQ114" i="1"/>
  <c r="AQ146" i="1"/>
  <c r="AQ102" i="1"/>
  <c r="AQ111" i="1"/>
  <c r="BN29" i="3"/>
  <c r="BX29" i="3" s="1"/>
  <c r="CC29" i="3" s="1"/>
  <c r="BQ77" i="3"/>
  <c r="BS49" i="3"/>
  <c r="BX49" i="3" s="1"/>
  <c r="CC49" i="3" s="1"/>
  <c r="AQ101" i="1"/>
  <c r="AQ132" i="1"/>
  <c r="AQ120" i="1"/>
  <c r="AQ138" i="1"/>
  <c r="AQ140" i="1"/>
  <c r="AQ127" i="1"/>
  <c r="BM85" i="3" s="1"/>
  <c r="BS41" i="3"/>
  <c r="AQ134" i="1"/>
  <c r="AQ115" i="1"/>
  <c r="BM72" i="3" s="1"/>
  <c r="AQ143" i="1"/>
  <c r="AQ103" i="1"/>
  <c r="AQ96" i="1"/>
  <c r="AQ97" i="1"/>
  <c r="BR91" i="3" s="1"/>
  <c r="BW91" i="3" s="1"/>
  <c r="CB91" i="3" s="1"/>
  <c r="AQ117" i="1"/>
  <c r="AQ142" i="1"/>
  <c r="BR28" i="3" s="1"/>
  <c r="AQ141" i="1"/>
  <c r="AQ112" i="1"/>
  <c r="BR8" i="3" s="1"/>
  <c r="AL76" i="1"/>
  <c r="AW76" i="1" s="1"/>
  <c r="CL44" i="3" s="1"/>
  <c r="AQ124" i="1"/>
  <c r="BM74" i="3" s="1"/>
  <c r="AQ100" i="1"/>
  <c r="BR78" i="3" s="1"/>
  <c r="BQ93" i="3"/>
  <c r="AQ110" i="1"/>
  <c r="AQ136" i="1"/>
  <c r="BR68" i="3" s="1"/>
  <c r="AQ122" i="1"/>
  <c r="BM36" i="3" s="1"/>
  <c r="AQ139" i="1"/>
  <c r="AQ119" i="1"/>
  <c r="BM31" i="3" s="1"/>
  <c r="AQ123" i="1"/>
  <c r="BM6" i="3" s="1"/>
  <c r="AQ121" i="1"/>
  <c r="AQ99" i="1"/>
  <c r="BR51" i="3" s="1"/>
  <c r="BW51" i="3" s="1"/>
  <c r="CB51" i="3" s="1"/>
  <c r="AQ133" i="1"/>
  <c r="AQ144" i="1"/>
  <c r="AQ128" i="1"/>
  <c r="AQ104" i="1"/>
  <c r="BR25" i="3" s="1"/>
  <c r="AQ118" i="1"/>
  <c r="BM17" i="3" s="1"/>
  <c r="AQ109" i="1"/>
  <c r="AQ77" i="1"/>
  <c r="BR64" i="3" s="1"/>
  <c r="BW64" i="3" s="1"/>
  <c r="CB64" i="3" s="1"/>
  <c r="AQ95" i="1"/>
  <c r="AQ105" i="1"/>
  <c r="AQ106" i="1"/>
  <c r="AQ108" i="1"/>
  <c r="AQ147" i="1"/>
  <c r="AO131" i="1"/>
  <c r="BK87" i="3" s="1"/>
  <c r="AL126" i="1"/>
  <c r="AW126" i="1" s="1"/>
  <c r="BS91" i="3"/>
  <c r="BX91" i="3" s="1"/>
  <c r="CC91" i="3" s="1"/>
  <c r="BQ7" i="3"/>
  <c r="BL7" i="3"/>
  <c r="BS24" i="3"/>
  <c r="BX24" i="3" s="1"/>
  <c r="CC24" i="3" s="1"/>
  <c r="BL93" i="3"/>
  <c r="BX93" i="3" s="1"/>
  <c r="CC93" i="3" s="1"/>
  <c r="BS13" i="3"/>
  <c r="BX80" i="3"/>
  <c r="CC80" i="3" s="1"/>
  <c r="BN7" i="3"/>
  <c r="BQ24" i="3"/>
  <c r="BV24" i="3" s="1"/>
  <c r="CA24" i="3" s="1"/>
  <c r="BL41" i="3"/>
  <c r="BS59" i="3"/>
  <c r="BS7" i="3"/>
  <c r="BQ67" i="3"/>
  <c r="BQ36" i="3"/>
  <c r="BL6" i="3"/>
  <c r="BN58" i="3"/>
  <c r="BS77" i="3"/>
  <c r="BS58" i="3"/>
  <c r="BS88" i="3"/>
  <c r="BL77" i="3"/>
  <c r="BN11" i="3"/>
  <c r="BL59" i="3"/>
  <c r="CN90" i="3"/>
  <c r="CS90" i="3" s="1"/>
  <c r="BQ91" i="3"/>
  <c r="BV91" i="3" s="1"/>
  <c r="CA91" i="3" s="1"/>
  <c r="BN41" i="3"/>
  <c r="BS87" i="3"/>
  <c r="BX87" i="3" s="1"/>
  <c r="CC87" i="3" s="1"/>
  <c r="BN59" i="3"/>
  <c r="BL67" i="3"/>
  <c r="BR55" i="3"/>
  <c r="BS94" i="3"/>
  <c r="BX94" i="3" s="1"/>
  <c r="CC94" i="3" s="1"/>
  <c r="BN88" i="3"/>
  <c r="BQ29" i="3"/>
  <c r="BV29" i="3" s="1"/>
  <c r="CA29" i="3" s="1"/>
  <c r="BN9" i="3"/>
  <c r="BX9" i="3" s="1"/>
  <c r="CC9" i="3" s="1"/>
  <c r="BL11" i="3"/>
  <c r="BQ11" i="3"/>
  <c r="BQ59" i="3"/>
  <c r="BV59" i="3" s="1"/>
  <c r="CA59" i="3" s="1"/>
  <c r="BR67" i="3"/>
  <c r="BX23" i="3"/>
  <c r="CC23" i="3" s="1"/>
  <c r="BV37" i="3"/>
  <c r="CA37" i="3" s="1"/>
  <c r="BV52" i="3"/>
  <c r="CA52" i="3" s="1"/>
  <c r="BV28" i="3"/>
  <c r="CA28" i="3" s="1"/>
  <c r="BR48" i="3"/>
  <c r="BW48" i="3" s="1"/>
  <c r="CB48" i="3" s="1"/>
  <c r="BM50" i="3"/>
  <c r="BR97" i="3"/>
  <c r="BR26" i="3"/>
  <c r="BW26" i="3" s="1"/>
  <c r="CB26" i="3" s="1"/>
  <c r="BQ76" i="3"/>
  <c r="BV76" i="3" s="1"/>
  <c r="CA76" i="3" s="1"/>
  <c r="BR92" i="3"/>
  <c r="BM65" i="3"/>
  <c r="BQ45" i="3"/>
  <c r="AI131" i="1"/>
  <c r="AT131" i="1" s="1"/>
  <c r="CE87" i="3" s="1"/>
  <c r="BQ46" i="3"/>
  <c r="BQ61" i="3"/>
  <c r="BR21" i="3"/>
  <c r="BW21" i="3" s="1"/>
  <c r="CB21" i="3" s="1"/>
  <c r="BN46" i="3"/>
  <c r="BR65" i="3"/>
  <c r="BL65" i="3"/>
  <c r="BU42" i="3"/>
  <c r="BZ42" i="3" s="1"/>
  <c r="BL16" i="3"/>
  <c r="AK131" i="1"/>
  <c r="AV131" i="1" s="1"/>
  <c r="CG87" i="3" s="1"/>
  <c r="CP57" i="3"/>
  <c r="CU57" i="3" s="1"/>
  <c r="CY57" i="3" s="1"/>
  <c r="BR52" i="3"/>
  <c r="BQ16" i="3"/>
  <c r="BV16" i="3" s="1"/>
  <c r="CA16" i="3" s="1"/>
  <c r="BL61" i="3"/>
  <c r="BQ84" i="3"/>
  <c r="BV84" i="3" s="1"/>
  <c r="CA84" i="3" s="1"/>
  <c r="BR73" i="3"/>
  <c r="BW73" i="3" s="1"/>
  <c r="CB73" i="3" s="1"/>
  <c r="BR60" i="3"/>
  <c r="BW60" i="3" s="1"/>
  <c r="CB60" i="3" s="1"/>
  <c r="BR98" i="3"/>
  <c r="BQ21" i="3"/>
  <c r="BV21" i="3" s="1"/>
  <c r="CA21" i="3" s="1"/>
  <c r="BR72" i="3"/>
  <c r="BR70" i="3"/>
  <c r="BR14" i="3"/>
  <c r="BR61" i="3"/>
  <c r="BM46" i="3"/>
  <c r="CG79" i="3"/>
  <c r="BR66" i="3"/>
  <c r="BW66" i="3" s="1"/>
  <c r="CB66" i="3" s="1"/>
  <c r="BR63" i="3"/>
  <c r="BQ87" i="3"/>
  <c r="BV87" i="3" s="1"/>
  <c r="CA87" i="3" s="1"/>
  <c r="BL8" i="3"/>
  <c r="BV8" i="3" s="1"/>
  <c r="CA8" i="3" s="1"/>
  <c r="BR79" i="3"/>
  <c r="BW79" i="3" s="1"/>
  <c r="CB79" i="3" s="1"/>
  <c r="BR38" i="3"/>
  <c r="BX37" i="3"/>
  <c r="CC37" i="3" s="1"/>
  <c r="CQ37" i="3"/>
  <c r="CV37" i="3" s="1"/>
  <c r="BS16" i="3"/>
  <c r="BN8" i="3"/>
  <c r="BQ79" i="3"/>
  <c r="BV79" i="3" s="1"/>
  <c r="CA79" i="3" s="1"/>
  <c r="BQ38" i="3"/>
  <c r="BV38" i="3" s="1"/>
  <c r="CA38" i="3" s="1"/>
  <c r="BQ96" i="3"/>
  <c r="BV96" i="3" s="1"/>
  <c r="CA96" i="3" s="1"/>
  <c r="BQ88" i="3"/>
  <c r="BV88" i="3" s="1"/>
  <c r="CA88" i="3" s="1"/>
  <c r="BQ66" i="3"/>
  <c r="BV66" i="3" s="1"/>
  <c r="CA66" i="3" s="1"/>
  <c r="BS45" i="3"/>
  <c r="BQ56" i="3"/>
  <c r="BV56" i="3" s="1"/>
  <c r="CA56" i="3" s="1"/>
  <c r="BS54" i="3"/>
  <c r="BX54" i="3" s="1"/>
  <c r="CC54" i="3" s="1"/>
  <c r="BQ60" i="3"/>
  <c r="BV60" i="3" s="1"/>
  <c r="CA60" i="3" s="1"/>
  <c r="BQ18" i="3"/>
  <c r="BV18" i="3" s="1"/>
  <c r="CA18" i="3" s="1"/>
  <c r="CQ82" i="3"/>
  <c r="CV82" i="3" s="1"/>
  <c r="BQ53" i="3"/>
  <c r="BV53" i="3" s="1"/>
  <c r="CA53" i="3" s="1"/>
  <c r="BQ14" i="3"/>
  <c r="BV14" i="3" s="1"/>
  <c r="CA14" i="3" s="1"/>
  <c r="BS61" i="3"/>
  <c r="BS84" i="3"/>
  <c r="BX84" i="3" s="1"/>
  <c r="CC84" i="3" s="1"/>
  <c r="BQ73" i="3"/>
  <c r="BV73" i="3" s="1"/>
  <c r="CA73" i="3" s="1"/>
  <c r="BS46" i="3"/>
  <c r="BQ20" i="3"/>
  <c r="BV20" i="3" s="1"/>
  <c r="CA20" i="3" s="1"/>
  <c r="BS44" i="3"/>
  <c r="BX44" i="3" s="1"/>
  <c r="CC44" i="3" s="1"/>
  <c r="BM61" i="3"/>
  <c r="BS98" i="3"/>
  <c r="BX98" i="3" s="1"/>
  <c r="CC98" i="3" s="1"/>
  <c r="BS50" i="3"/>
  <c r="BM16" i="3"/>
  <c r="BX18" i="3"/>
  <c r="CC18" i="3" s="1"/>
  <c r="BS92" i="3"/>
  <c r="BX92" i="3" s="1"/>
  <c r="CC92" i="3" s="1"/>
  <c r="BV57" i="3"/>
  <c r="CA57" i="3" s="1"/>
  <c r="BX82" i="3"/>
  <c r="CC82" i="3" s="1"/>
  <c r="CP82" i="3"/>
  <c r="CU82" i="3" s="1"/>
  <c r="CY82" i="3" s="1"/>
  <c r="R82" i="3" s="1"/>
  <c r="AE82" i="3" s="1"/>
  <c r="BX39" i="3"/>
  <c r="CC39" i="3" s="1"/>
  <c r="BX96" i="3"/>
  <c r="CC96" i="3" s="1"/>
  <c r="BX63" i="3"/>
  <c r="CC63" i="3" s="1"/>
  <c r="BX76" i="3"/>
  <c r="CC76" i="3" s="1"/>
  <c r="BS48" i="3"/>
  <c r="BX48" i="3" s="1"/>
  <c r="CC48" i="3" s="1"/>
  <c r="BQ44" i="3"/>
  <c r="BV44" i="3" s="1"/>
  <c r="CA44" i="3" s="1"/>
  <c r="BS38" i="3"/>
  <c r="BX38" i="3" s="1"/>
  <c r="CC38" i="3" s="1"/>
  <c r="BQ98" i="3"/>
  <c r="BV98" i="3" s="1"/>
  <c r="CA98" i="3" s="1"/>
  <c r="BX35" i="3"/>
  <c r="CC35" i="3" s="1"/>
  <c r="BL46" i="3"/>
  <c r="BS100" i="3"/>
  <c r="BX100" i="3" s="1"/>
  <c r="CC100" i="3" s="1"/>
  <c r="BS72" i="3"/>
  <c r="BX72" i="3" s="1"/>
  <c r="CC72" i="3" s="1"/>
  <c r="BX53" i="3"/>
  <c r="CC53" i="3" s="1"/>
  <c r="BS26" i="3"/>
  <c r="BX26" i="3" s="1"/>
  <c r="CC26" i="3" s="1"/>
  <c r="CP90" i="3"/>
  <c r="CU90" i="3" s="1"/>
  <c r="BR84" i="3"/>
  <c r="BW84" i="3" s="1"/>
  <c r="CB84" i="3" s="1"/>
  <c r="BM8" i="3"/>
  <c r="BS33" i="3"/>
  <c r="BX33" i="3" s="1"/>
  <c r="CC33" i="3" s="1"/>
  <c r="BQ54" i="3"/>
  <c r="BV54" i="3" s="1"/>
  <c r="CA54" i="3" s="1"/>
  <c r="BS21" i="3"/>
  <c r="BX21" i="3" s="1"/>
  <c r="CC21" i="3" s="1"/>
  <c r="BS47" i="3"/>
  <c r="BX47" i="3" s="1"/>
  <c r="CC47" i="3" s="1"/>
  <c r="BS67" i="3"/>
  <c r="BU82" i="3"/>
  <c r="BZ82" i="3" s="1"/>
  <c r="BS56" i="3"/>
  <c r="BS20" i="3"/>
  <c r="BX20" i="3" s="1"/>
  <c r="CC20" i="3" s="1"/>
  <c r="BS79" i="3"/>
  <c r="BX79" i="3" s="1"/>
  <c r="CC79" i="3" s="1"/>
  <c r="BL50" i="3"/>
  <c r="BW82" i="3"/>
  <c r="CB82" i="3" s="1"/>
  <c r="CE79" i="3"/>
  <c r="CE38" i="3"/>
  <c r="BS66" i="3"/>
  <c r="BX66" i="3" s="1"/>
  <c r="CC66" i="3" s="1"/>
  <c r="BV70" i="3"/>
  <c r="CA70" i="3" s="1"/>
  <c r="BU90" i="3"/>
  <c r="BZ90" i="3" s="1"/>
  <c r="AK114" i="1"/>
  <c r="AV114" i="1" s="1"/>
  <c r="AO114" i="1"/>
  <c r="AI114" i="1"/>
  <c r="AT114" i="1" s="1"/>
  <c r="AO122" i="1"/>
  <c r="AI122" i="1"/>
  <c r="AT122" i="1" s="1"/>
  <c r="AK122" i="1"/>
  <c r="AV122" i="1" s="1"/>
  <c r="AK119" i="1"/>
  <c r="AV119" i="1" s="1"/>
  <c r="CG31" i="3" s="1"/>
  <c r="AO119" i="1"/>
  <c r="BK31" i="3" s="1"/>
  <c r="AI119" i="1"/>
  <c r="AT119" i="1" s="1"/>
  <c r="CE31" i="3" s="1"/>
  <c r="AO137" i="1"/>
  <c r="BP62" i="3" s="1"/>
  <c r="AK137" i="1"/>
  <c r="AV137" i="1" s="1"/>
  <c r="CK62" i="3" s="1"/>
  <c r="AI137" i="1"/>
  <c r="AT137" i="1" s="1"/>
  <c r="CI62" i="3" s="1"/>
  <c r="BM90" i="3"/>
  <c r="BW90" i="3" s="1"/>
  <c r="CB90" i="3" s="1"/>
  <c r="AO121" i="1"/>
  <c r="AI121" i="1"/>
  <c r="AT121" i="1" s="1"/>
  <c r="AK121" i="1"/>
  <c r="AV121" i="1" s="1"/>
  <c r="BK38" i="3"/>
  <c r="CG66" i="3"/>
  <c r="AI95" i="1"/>
  <c r="AT95" i="1" s="1"/>
  <c r="CE76" i="3" s="1"/>
  <c r="AK95" i="1"/>
  <c r="AV95" i="1" s="1"/>
  <c r="CG76" i="3" s="1"/>
  <c r="AO95" i="1"/>
  <c r="BK76" i="3" s="1"/>
  <c r="AK96" i="1"/>
  <c r="AV96" i="1" s="1"/>
  <c r="AI96" i="1"/>
  <c r="AT96" i="1" s="1"/>
  <c r="AO96" i="1"/>
  <c r="BX28" i="3"/>
  <c r="CC28" i="3" s="1"/>
  <c r="AO108" i="1"/>
  <c r="AI108" i="1"/>
  <c r="AT108" i="1" s="1"/>
  <c r="AK108" i="1"/>
  <c r="AV108" i="1" s="1"/>
  <c r="CQ90" i="3"/>
  <c r="CV90" i="3" s="1"/>
  <c r="AK136" i="1"/>
  <c r="AV136" i="1" s="1"/>
  <c r="AO136" i="1"/>
  <c r="AI136" i="1"/>
  <c r="AT136" i="1" s="1"/>
  <c r="AK98" i="1"/>
  <c r="AV98" i="1" s="1"/>
  <c r="AO98" i="1"/>
  <c r="AI98" i="1"/>
  <c r="AT98" i="1" s="1"/>
  <c r="AI139" i="1"/>
  <c r="AT139" i="1" s="1"/>
  <c r="AO139" i="1"/>
  <c r="AK139" i="1"/>
  <c r="AV139" i="1" s="1"/>
  <c r="AI146" i="1"/>
  <c r="AT146" i="1" s="1"/>
  <c r="AK146" i="1"/>
  <c r="AV146" i="1" s="1"/>
  <c r="AO146" i="1"/>
  <c r="AO129" i="1"/>
  <c r="AI129" i="1"/>
  <c r="AT129" i="1" s="1"/>
  <c r="AK129" i="1"/>
  <c r="AV129" i="1" s="1"/>
  <c r="AO113" i="1"/>
  <c r="AI113" i="1"/>
  <c r="AT113" i="1" s="1"/>
  <c r="AK113" i="1"/>
  <c r="AV113" i="1" s="1"/>
  <c r="CQ26" i="3"/>
  <c r="CV26" i="3" s="1"/>
  <c r="AK133" i="1"/>
  <c r="AV133" i="1" s="1"/>
  <c r="AO133" i="1"/>
  <c r="AI133" i="1"/>
  <c r="AT133" i="1" s="1"/>
  <c r="AK144" i="1"/>
  <c r="AV144" i="1" s="1"/>
  <c r="AO144" i="1"/>
  <c r="AI144" i="1"/>
  <c r="AT144" i="1" s="1"/>
  <c r="AI124" i="1"/>
  <c r="AT124" i="1" s="1"/>
  <c r="AK124" i="1"/>
  <c r="AV124" i="1" s="1"/>
  <c r="AO124" i="1"/>
  <c r="BK74" i="3" s="1"/>
  <c r="BV27" i="3"/>
  <c r="CA27" i="3" s="1"/>
  <c r="AK135" i="1"/>
  <c r="AV135" i="1" s="1"/>
  <c r="AO135" i="1"/>
  <c r="AI135" i="1"/>
  <c r="AT135" i="1" s="1"/>
  <c r="AK106" i="1"/>
  <c r="AV106" i="1" s="1"/>
  <c r="CK22" i="3" s="1"/>
  <c r="CP22" i="3" s="1"/>
  <c r="CU22" i="3" s="1"/>
  <c r="AO106" i="1"/>
  <c r="BP22" i="3" s="1"/>
  <c r="BU22" i="3" s="1"/>
  <c r="BZ22" i="3" s="1"/>
  <c r="AI106" i="1"/>
  <c r="AT106" i="1" s="1"/>
  <c r="CI22" i="3" s="1"/>
  <c r="CN22" i="3" s="1"/>
  <c r="CS22" i="3" s="1"/>
  <c r="AI142" i="1"/>
  <c r="AT142" i="1" s="1"/>
  <c r="AK142" i="1"/>
  <c r="AV142" i="1" s="1"/>
  <c r="AO142" i="1"/>
  <c r="AO141" i="1"/>
  <c r="AK141" i="1"/>
  <c r="AV141" i="1" s="1"/>
  <c r="AI141" i="1"/>
  <c r="AT141" i="1" s="1"/>
  <c r="AK101" i="1"/>
  <c r="AV101" i="1" s="1"/>
  <c r="AO101" i="1"/>
  <c r="AI101" i="1"/>
  <c r="AT101" i="1" s="1"/>
  <c r="BN45" i="3"/>
  <c r="BN36" i="3"/>
  <c r="AI107" i="1"/>
  <c r="AT107" i="1" s="1"/>
  <c r="AK107" i="1"/>
  <c r="AV107" i="1" s="1"/>
  <c r="AO107" i="1"/>
  <c r="AO127" i="1"/>
  <c r="BK85" i="3" s="1"/>
  <c r="AK127" i="1"/>
  <c r="AV127" i="1" s="1"/>
  <c r="CG85" i="3" s="1"/>
  <c r="AI127" i="1"/>
  <c r="AT127" i="1" s="1"/>
  <c r="CE85" i="3" s="1"/>
  <c r="AO143" i="1"/>
  <c r="AK143" i="1"/>
  <c r="AV143" i="1" s="1"/>
  <c r="AI143" i="1"/>
  <c r="AT143" i="1" s="1"/>
  <c r="AO145" i="1"/>
  <c r="AK145" i="1"/>
  <c r="AV145" i="1" s="1"/>
  <c r="AI145" i="1"/>
  <c r="AT145" i="1" s="1"/>
  <c r="AO109" i="1"/>
  <c r="AK109" i="1"/>
  <c r="AV109" i="1" s="1"/>
  <c r="AI109" i="1"/>
  <c r="AT109" i="1" s="1"/>
  <c r="CE63" i="3"/>
  <c r="AK149" i="1"/>
  <c r="AV149" i="1" s="1"/>
  <c r="AO149" i="1"/>
  <c r="AI149" i="1"/>
  <c r="AT149" i="1" s="1"/>
  <c r="AI116" i="1"/>
  <c r="AT116" i="1" s="1"/>
  <c r="AK116" i="1"/>
  <c r="AV116" i="1" s="1"/>
  <c r="AO116" i="1"/>
  <c r="AO105" i="1"/>
  <c r="AK105" i="1"/>
  <c r="AV105" i="1" s="1"/>
  <c r="AI105" i="1"/>
  <c r="AT105" i="1" s="1"/>
  <c r="AI125" i="1"/>
  <c r="AT125" i="1" s="1"/>
  <c r="CE39" i="3" s="1"/>
  <c r="AK125" i="1"/>
  <c r="AV125" i="1" s="1"/>
  <c r="CG39" i="3" s="1"/>
  <c r="AO125" i="1"/>
  <c r="BK39" i="3" s="1"/>
  <c r="AK147" i="1"/>
  <c r="AV147" i="1" s="1"/>
  <c r="AO147" i="1"/>
  <c r="AI147" i="1"/>
  <c r="AT147" i="1" s="1"/>
  <c r="AI148" i="1"/>
  <c r="AT148" i="1" s="1"/>
  <c r="AK148" i="1"/>
  <c r="AV148" i="1" s="1"/>
  <c r="AO148" i="1"/>
  <c r="BN65" i="3"/>
  <c r="CE28" i="3"/>
  <c r="BX90" i="3"/>
  <c r="CC90" i="3" s="1"/>
  <c r="AO110" i="1"/>
  <c r="AK110" i="1"/>
  <c r="AV110" i="1" s="1"/>
  <c r="AI110" i="1"/>
  <c r="AT110" i="1" s="1"/>
  <c r="AK123" i="1"/>
  <c r="AV123" i="1" s="1"/>
  <c r="AO123" i="1"/>
  <c r="AI123" i="1"/>
  <c r="AT123" i="1" s="1"/>
  <c r="BL45" i="3"/>
  <c r="BL36" i="3"/>
  <c r="AO132" i="1"/>
  <c r="AK132" i="1"/>
  <c r="AV132" i="1" s="1"/>
  <c r="AI132" i="1"/>
  <c r="AT132" i="1" s="1"/>
  <c r="AK99" i="1"/>
  <c r="AV99" i="1" s="1"/>
  <c r="AO99" i="1"/>
  <c r="AI99" i="1"/>
  <c r="AT99" i="1" s="1"/>
  <c r="AK120" i="1"/>
  <c r="AV120" i="1" s="1"/>
  <c r="AO120" i="1"/>
  <c r="AI120" i="1"/>
  <c r="AT120" i="1" s="1"/>
  <c r="AO138" i="1"/>
  <c r="BP71" i="3" s="1"/>
  <c r="AI138" i="1"/>
  <c r="AT138" i="1" s="1"/>
  <c r="AK138" i="1"/>
  <c r="AV138" i="1" s="1"/>
  <c r="AK140" i="1"/>
  <c r="AV140" i="1" s="1"/>
  <c r="AO140" i="1"/>
  <c r="AI140" i="1"/>
  <c r="AT140" i="1" s="1"/>
  <c r="AK128" i="1"/>
  <c r="AV128" i="1" s="1"/>
  <c r="AO128" i="1"/>
  <c r="BK11" i="3" s="1"/>
  <c r="AI128" i="1"/>
  <c r="AT128" i="1" s="1"/>
  <c r="CE11" i="3" s="1"/>
  <c r="BV65" i="3"/>
  <c r="CA65" i="3" s="1"/>
  <c r="CO57" i="3"/>
  <c r="CT57" i="3" s="1"/>
  <c r="CE66" i="3"/>
  <c r="BX71" i="3"/>
  <c r="CC71" i="3" s="1"/>
  <c r="AO104" i="1"/>
  <c r="BP25" i="3" s="1"/>
  <c r="BU25" i="3" s="1"/>
  <c r="BZ25" i="3" s="1"/>
  <c r="AK104" i="1"/>
  <c r="AV104" i="1" s="1"/>
  <c r="CK25" i="3" s="1"/>
  <c r="CP25" i="3" s="1"/>
  <c r="CU25" i="3" s="1"/>
  <c r="AI104" i="1"/>
  <c r="AT104" i="1" s="1"/>
  <c r="CI25" i="3" s="1"/>
  <c r="CN25" i="3" s="1"/>
  <c r="CS25" i="3" s="1"/>
  <c r="AK100" i="1"/>
  <c r="AV100" i="1" s="1"/>
  <c r="AO100" i="1"/>
  <c r="AI100" i="1"/>
  <c r="AT100" i="1" s="1"/>
  <c r="AK102" i="1"/>
  <c r="AV102" i="1" s="1"/>
  <c r="AO102" i="1"/>
  <c r="AI102" i="1"/>
  <c r="AT102" i="1" s="1"/>
  <c r="CI74" i="3" s="1"/>
  <c r="AI134" i="1"/>
  <c r="AT134" i="1" s="1"/>
  <c r="AK134" i="1"/>
  <c r="AV134" i="1" s="1"/>
  <c r="AO134" i="1"/>
  <c r="AO118" i="1"/>
  <c r="BK17" i="3" s="1"/>
  <c r="AK118" i="1"/>
  <c r="AV118" i="1" s="1"/>
  <c r="CG17" i="3" s="1"/>
  <c r="AI118" i="1"/>
  <c r="AT118" i="1" s="1"/>
  <c r="CE17" i="3" s="1"/>
  <c r="AI115" i="1"/>
  <c r="AT115" i="1" s="1"/>
  <c r="CE72" i="3" s="1"/>
  <c r="AK115" i="1"/>
  <c r="AV115" i="1" s="1"/>
  <c r="CG72" i="3" s="1"/>
  <c r="AO115" i="1"/>
  <c r="BK72" i="3" s="1"/>
  <c r="AI77" i="1"/>
  <c r="AT77" i="1" s="1"/>
  <c r="AO77" i="1"/>
  <c r="AK77" i="1"/>
  <c r="AV77" i="1" s="1"/>
  <c r="AK111" i="1"/>
  <c r="AV111" i="1" s="1"/>
  <c r="AI111" i="1"/>
  <c r="AT111" i="1" s="1"/>
  <c r="AO111" i="1"/>
  <c r="BV92" i="3"/>
  <c r="CA92" i="3" s="1"/>
  <c r="AI103" i="1"/>
  <c r="AT103" i="1" s="1"/>
  <c r="AK103" i="1"/>
  <c r="AV103" i="1" s="1"/>
  <c r="AO103" i="1"/>
  <c r="AK97" i="1"/>
  <c r="AV97" i="1" s="1"/>
  <c r="CG97" i="3" s="1"/>
  <c r="AO97" i="1"/>
  <c r="AI97" i="1"/>
  <c r="AT97" i="1" s="1"/>
  <c r="AK117" i="1"/>
  <c r="AV117" i="1" s="1"/>
  <c r="AO117" i="1"/>
  <c r="AI117" i="1"/>
  <c r="AT117" i="1" s="1"/>
  <c r="CE47" i="3" s="1"/>
  <c r="AI130" i="1"/>
  <c r="AT130" i="1" s="1"/>
  <c r="CE92" i="3" s="1"/>
  <c r="AK130" i="1"/>
  <c r="AV130" i="1" s="1"/>
  <c r="CG92" i="3" s="1"/>
  <c r="AO130" i="1"/>
  <c r="BK92" i="3" s="1"/>
  <c r="AK112" i="1"/>
  <c r="AV112" i="1" s="1"/>
  <c r="AO112" i="1"/>
  <c r="AI112" i="1"/>
  <c r="AT112" i="1" s="1"/>
  <c r="BX25" i="3"/>
  <c r="CC25" i="3" s="1"/>
  <c r="BV15" i="3"/>
  <c r="CA15" i="3" s="1"/>
  <c r="CG46" i="3"/>
  <c r="BV48" i="3"/>
  <c r="CA48" i="3" s="1"/>
  <c r="CQ51" i="3"/>
  <c r="CV51" i="3" s="1"/>
  <c r="CO42" i="3"/>
  <c r="CT42" i="3" s="1"/>
  <c r="CO62" i="3"/>
  <c r="CT62" i="3" s="1"/>
  <c r="BX89" i="3"/>
  <c r="CC89" i="3" s="1"/>
  <c r="BX15" i="3"/>
  <c r="CC15" i="3" s="1"/>
  <c r="BV49" i="3"/>
  <c r="CA49" i="3" s="1"/>
  <c r="BV55" i="3"/>
  <c r="CA55" i="3" s="1"/>
  <c r="BV89" i="3"/>
  <c r="CA89" i="3" s="1"/>
  <c r="CE52" i="3"/>
  <c r="BK52" i="3"/>
  <c r="CQ73" i="3"/>
  <c r="CV73" i="3" s="1"/>
  <c r="BV81" i="3"/>
  <c r="CA81" i="3" s="1"/>
  <c r="CO61" i="3"/>
  <c r="CT61" i="3" s="1"/>
  <c r="CO44" i="3"/>
  <c r="CT44" i="3" s="1"/>
  <c r="CO73" i="3"/>
  <c r="CT73" i="3" s="1"/>
  <c r="CO51" i="3"/>
  <c r="CT51" i="3" s="1"/>
  <c r="CE98" i="3"/>
  <c r="CE15" i="3"/>
  <c r="CN15" i="3" s="1"/>
  <c r="CS15" i="3" s="1"/>
  <c r="BK70" i="3"/>
  <c r="BK15" i="3"/>
  <c r="BU15" i="3" s="1"/>
  <c r="BZ15" i="3" s="1"/>
  <c r="CG15" i="3"/>
  <c r="CP15" i="3" s="1"/>
  <c r="CU15" i="3" s="1"/>
  <c r="BV64" i="3"/>
  <c r="CA64" i="3" s="1"/>
  <c r="BV19" i="3"/>
  <c r="CA19" i="3" s="1"/>
  <c r="BV51" i="3"/>
  <c r="CA51" i="3" s="1"/>
  <c r="BV68" i="3"/>
  <c r="CA68" i="3" s="1"/>
  <c r="BV33" i="3"/>
  <c r="CA33" i="3" s="1"/>
  <c r="BV43" i="3"/>
  <c r="CA43" i="3" s="1"/>
  <c r="BX95" i="3"/>
  <c r="CC95" i="3" s="1"/>
  <c r="CQ48" i="3"/>
  <c r="CV48" i="3" s="1"/>
  <c r="CQ42" i="3"/>
  <c r="CV42" i="3" s="1"/>
  <c r="CQ44" i="3"/>
  <c r="CV44" i="3" s="1"/>
  <c r="BX52" i="3"/>
  <c r="CC52" i="3" s="1"/>
  <c r="BX70" i="3"/>
  <c r="CC70" i="3" s="1"/>
  <c r="BW25" i="3"/>
  <c r="CB25" i="3" s="1"/>
  <c r="CG70" i="3"/>
  <c r="CE70" i="3"/>
  <c r="BV40" i="3"/>
  <c r="CA40" i="3" s="1"/>
  <c r="BV86" i="3"/>
  <c r="CA86" i="3" s="1"/>
  <c r="CO86" i="3"/>
  <c r="CT86" i="3" s="1"/>
  <c r="BW57" i="3"/>
  <c r="CB57" i="3" s="1"/>
  <c r="BV85" i="3"/>
  <c r="CA85" i="3" s="1"/>
  <c r="BV34" i="3"/>
  <c r="CA34" i="3" s="1"/>
  <c r="CE12" i="3"/>
  <c r="CE97" i="3"/>
  <c r="CP42" i="3"/>
  <c r="CU42" i="3" s="1"/>
  <c r="CN42" i="3"/>
  <c r="CS42" i="3" s="1"/>
  <c r="BX62" i="3"/>
  <c r="CC62" i="3" s="1"/>
  <c r="CE65" i="3"/>
  <c r="BK65" i="3"/>
  <c r="BV69" i="3"/>
  <c r="CA69" i="3" s="1"/>
  <c r="BV97" i="3"/>
  <c r="CA97" i="3" s="1"/>
  <c r="CO48" i="3"/>
  <c r="CT48" i="3" s="1"/>
  <c r="BV74" i="3"/>
  <c r="CA74" i="3" s="1"/>
  <c r="CO52" i="3"/>
  <c r="CT52" i="3" s="1"/>
  <c r="BX73" i="3"/>
  <c r="CC73" i="3" s="1"/>
  <c r="CN86" i="3"/>
  <c r="CS86" i="3" s="1"/>
  <c r="CE64" i="3"/>
  <c r="BV78" i="3"/>
  <c r="CA78" i="3" s="1"/>
  <c r="BW42" i="3"/>
  <c r="CB42" i="3" s="1"/>
  <c r="CQ86" i="3"/>
  <c r="CV86" i="3" s="1"/>
  <c r="CP86" i="3"/>
  <c r="CU86" i="3" s="1"/>
  <c r="BX68" i="3"/>
  <c r="CC68" i="3" s="1"/>
  <c r="BU57" i="3"/>
  <c r="BZ57" i="3" s="1"/>
  <c r="CQ57" i="3"/>
  <c r="CV57" i="3" s="1"/>
  <c r="BX34" i="3"/>
  <c r="CC34" i="3" s="1"/>
  <c r="BX78" i="3"/>
  <c r="CC78" i="3" s="1"/>
  <c r="BX55" i="3"/>
  <c r="CC55" i="3" s="1"/>
  <c r="BX32" i="3"/>
  <c r="CC32" i="3" s="1"/>
  <c r="BX85" i="3"/>
  <c r="CC85" i="3" s="1"/>
  <c r="BX75" i="3"/>
  <c r="CC75" i="3" s="1"/>
  <c r="BX12" i="3"/>
  <c r="CC12" i="3" s="1"/>
  <c r="BW78" i="3"/>
  <c r="CB78" i="3" s="1"/>
  <c r="BX43" i="3"/>
  <c r="CC43" i="3" s="1"/>
  <c r="BX69" i="3"/>
  <c r="CC69" i="3" s="1"/>
  <c r="BX81" i="3"/>
  <c r="CC81" i="3" s="1"/>
  <c r="BX42" i="3"/>
  <c r="CC42" i="3" s="1"/>
  <c r="BV17" i="3"/>
  <c r="CA17" i="3" s="1"/>
  <c r="BX17" i="3"/>
  <c r="CC17" i="3" s="1"/>
  <c r="BX86" i="3"/>
  <c r="CC86" i="3" s="1"/>
  <c r="BX57" i="3"/>
  <c r="CC57" i="3" s="1"/>
  <c r="BX40" i="3"/>
  <c r="CC40" i="3" s="1"/>
  <c r="BV32" i="3"/>
  <c r="CA32" i="3" s="1"/>
  <c r="BW86" i="3"/>
  <c r="CB86" i="3" s="1"/>
  <c r="BX19" i="3"/>
  <c r="CC19" i="3" s="1"/>
  <c r="BV94" i="3"/>
  <c r="CA94" i="3" s="1"/>
  <c r="BX74" i="3"/>
  <c r="CC74" i="3" s="1"/>
  <c r="BX51" i="3"/>
  <c r="CC51" i="3" s="1"/>
  <c r="BU86" i="3"/>
  <c r="BZ86" i="3" s="1"/>
  <c r="BV12" i="3"/>
  <c r="CA12" i="3" s="1"/>
  <c r="BV62" i="3"/>
  <c r="CA62" i="3" s="1"/>
  <c r="BX64" i="3"/>
  <c r="CC64" i="3" s="1"/>
  <c r="BV99" i="3"/>
  <c r="CA99" i="3" s="1"/>
  <c r="BX99" i="3"/>
  <c r="CC99" i="3" s="1"/>
  <c r="U6" i="3"/>
  <c r="BQ6" i="3"/>
  <c r="BV6" i="3" s="1"/>
  <c r="CA6" i="3" s="1"/>
  <c r="BO6" i="3"/>
  <c r="BS6" i="3"/>
  <c r="BX27" i="3" l="1"/>
  <c r="CC27" i="3" s="1"/>
  <c r="BV77" i="3"/>
  <c r="CA77" i="3" s="1"/>
  <c r="BR71" i="3"/>
  <c r="BR33" i="3"/>
  <c r="BW33" i="3" s="1"/>
  <c r="CB33" i="3" s="1"/>
  <c r="BR31" i="3"/>
  <c r="BX31" i="3"/>
  <c r="CC31" i="3" s="1"/>
  <c r="CG63" i="3"/>
  <c r="BX10" i="3"/>
  <c r="CC10" i="3" s="1"/>
  <c r="BR40" i="3"/>
  <c r="BW40" i="3" s="1"/>
  <c r="CB40" i="3" s="1"/>
  <c r="BR23" i="3"/>
  <c r="BW23" i="3" s="1"/>
  <c r="CB23" i="3" s="1"/>
  <c r="BM63" i="3"/>
  <c r="BM76" i="3"/>
  <c r="BR12" i="3"/>
  <c r="BW12" i="3" s="1"/>
  <c r="CB12" i="3" s="1"/>
  <c r="BR35" i="3"/>
  <c r="BW35" i="3" s="1"/>
  <c r="CB35" i="3" s="1"/>
  <c r="CI89" i="3"/>
  <c r="BR89" i="3"/>
  <c r="BR94" i="3"/>
  <c r="BW94" i="3" s="1"/>
  <c r="CB94" i="3" s="1"/>
  <c r="BR19" i="3"/>
  <c r="BW19" i="3" s="1"/>
  <c r="CB19" i="3" s="1"/>
  <c r="BR22" i="3"/>
  <c r="BW22" i="3" s="1"/>
  <c r="CB22" i="3" s="1"/>
  <c r="BM71" i="3"/>
  <c r="BM20" i="3"/>
  <c r="BP27" i="3"/>
  <c r="BP78" i="3"/>
  <c r="BU78" i="3" s="1"/>
  <c r="BZ78" i="3" s="1"/>
  <c r="CK12" i="3"/>
  <c r="CP12" i="3" s="1"/>
  <c r="CU12" i="3" s="1"/>
  <c r="CK35" i="3"/>
  <c r="CP35" i="3" s="1"/>
  <c r="CU35" i="3" s="1"/>
  <c r="CK27" i="3"/>
  <c r="CK78" i="3"/>
  <c r="CP78" i="3" s="1"/>
  <c r="CU78" i="3" s="1"/>
  <c r="BP94" i="3"/>
  <c r="BU94" i="3" s="1"/>
  <c r="BZ94" i="3" s="1"/>
  <c r="BK97" i="3"/>
  <c r="CK94" i="3"/>
  <c r="CP94" i="3" s="1"/>
  <c r="CU94" i="3" s="1"/>
  <c r="CI12" i="3"/>
  <c r="CN12" i="3" s="1"/>
  <c r="CS12" i="3" s="1"/>
  <c r="CI35" i="3"/>
  <c r="CN35" i="3" s="1"/>
  <c r="CS35" i="3" s="1"/>
  <c r="BK63" i="3"/>
  <c r="BW92" i="3"/>
  <c r="CB92" i="3" s="1"/>
  <c r="CH83" i="3"/>
  <c r="CH46" i="3"/>
  <c r="CF18" i="3"/>
  <c r="CG20" i="3"/>
  <c r="CG27" i="3"/>
  <c r="CI40" i="3"/>
  <c r="CN40" i="3" s="1"/>
  <c r="CS40" i="3" s="1"/>
  <c r="CI23" i="3"/>
  <c r="CN23" i="3" s="1"/>
  <c r="CS23" i="3" s="1"/>
  <c r="CE46" i="3"/>
  <c r="CE74" i="3"/>
  <c r="CN74" i="3" s="1"/>
  <c r="CS74" i="3" s="1"/>
  <c r="CF83" i="3"/>
  <c r="CF46" i="3"/>
  <c r="CK40" i="3"/>
  <c r="CP40" i="3" s="1"/>
  <c r="CU40" i="3" s="1"/>
  <c r="CK23" i="3"/>
  <c r="CP23" i="3" s="1"/>
  <c r="CU23" i="3" s="1"/>
  <c r="CK89" i="3"/>
  <c r="CE27" i="3"/>
  <c r="CE20" i="3"/>
  <c r="BP23" i="3"/>
  <c r="BU23" i="3" s="1"/>
  <c r="BZ23" i="3" s="1"/>
  <c r="BP40" i="3"/>
  <c r="BU40" i="3" s="1"/>
  <c r="BZ40" i="3" s="1"/>
  <c r="BP89" i="3"/>
  <c r="CI27" i="3"/>
  <c r="CI78" i="3"/>
  <c r="CN78" i="3" s="1"/>
  <c r="CS78" i="3" s="1"/>
  <c r="CW78" i="3" s="1"/>
  <c r="P78" i="3" s="1"/>
  <c r="AC78" i="3" s="1"/>
  <c r="BK71" i="3"/>
  <c r="BU71" i="3" s="1"/>
  <c r="BZ71" i="3" s="1"/>
  <c r="BK20" i="3"/>
  <c r="BP55" i="3"/>
  <c r="CI94" i="3"/>
  <c r="CN94" i="3" s="1"/>
  <c r="CS94" i="3" s="1"/>
  <c r="BP12" i="3"/>
  <c r="BU12" i="3" s="1"/>
  <c r="BZ12" i="3" s="1"/>
  <c r="BP35" i="3"/>
  <c r="BU35" i="3" s="1"/>
  <c r="BZ35" i="3" s="1"/>
  <c r="CG28" i="3"/>
  <c r="CG74" i="3"/>
  <c r="BW31" i="3"/>
  <c r="CB31" i="3" s="1"/>
  <c r="CH18" i="3"/>
  <c r="BV67" i="3"/>
  <c r="CA67" i="3" s="1"/>
  <c r="BR54" i="3"/>
  <c r="BW54" i="3" s="1"/>
  <c r="CB54" i="3" s="1"/>
  <c r="BR29" i="3"/>
  <c r="CG36" i="3"/>
  <c r="BR17" i="3"/>
  <c r="BW17" i="3" s="1"/>
  <c r="CB17" i="3" s="1"/>
  <c r="BR99" i="3"/>
  <c r="BW99" i="3" s="1"/>
  <c r="CB99" i="3" s="1"/>
  <c r="BR34" i="3"/>
  <c r="BW34" i="3" s="1"/>
  <c r="CB34" i="3" s="1"/>
  <c r="BR85" i="3"/>
  <c r="BW85" i="3" s="1"/>
  <c r="CB85" i="3" s="1"/>
  <c r="BR6" i="3"/>
  <c r="CK69" i="3"/>
  <c r="CP69" i="3" s="1"/>
  <c r="CU69" i="3" s="1"/>
  <c r="CI39" i="3"/>
  <c r="CN39" i="3" s="1"/>
  <c r="CS39" i="3" s="1"/>
  <c r="BR7" i="3"/>
  <c r="BR43" i="3"/>
  <c r="BW43" i="3" s="1"/>
  <c r="CB43" i="3" s="1"/>
  <c r="BR83" i="3"/>
  <c r="BW83" i="3" s="1"/>
  <c r="CB83" i="3" s="1"/>
  <c r="BR47" i="3"/>
  <c r="BR20" i="3"/>
  <c r="BR74" i="3"/>
  <c r="BW74" i="3" s="1"/>
  <c r="CB74" i="3" s="1"/>
  <c r="BR81" i="3"/>
  <c r="BW81" i="3" s="1"/>
  <c r="CB81" i="3" s="1"/>
  <c r="CE77" i="3"/>
  <c r="BR45" i="3"/>
  <c r="BR46" i="3"/>
  <c r="BR75" i="3"/>
  <c r="BW75" i="3" s="1"/>
  <c r="CB75" i="3" s="1"/>
  <c r="BM32" i="3"/>
  <c r="BM68" i="3"/>
  <c r="BM62" i="3"/>
  <c r="BM10" i="3"/>
  <c r="BR24" i="3"/>
  <c r="BW24" i="3" s="1"/>
  <c r="CB24" i="3" s="1"/>
  <c r="BM47" i="3"/>
  <c r="BM55" i="3"/>
  <c r="BR39" i="3"/>
  <c r="BM89" i="3"/>
  <c r="BM14" i="3"/>
  <c r="BR95" i="3"/>
  <c r="BR80" i="3"/>
  <c r="BW80" i="3" s="1"/>
  <c r="CB80" i="3" s="1"/>
  <c r="BK47" i="3"/>
  <c r="BK55" i="3"/>
  <c r="CE71" i="3"/>
  <c r="CE89" i="3"/>
  <c r="CN89" i="3" s="1"/>
  <c r="CS89" i="3" s="1"/>
  <c r="CE14" i="3"/>
  <c r="CI80" i="3"/>
  <c r="CN80" i="3" s="1"/>
  <c r="CS80" i="3" s="1"/>
  <c r="CI95" i="3"/>
  <c r="CG55" i="3"/>
  <c r="CG47" i="3"/>
  <c r="BK32" i="3"/>
  <c r="BK68" i="3"/>
  <c r="BP17" i="3"/>
  <c r="BU17" i="3" s="1"/>
  <c r="BZ17" i="3" s="1"/>
  <c r="BP99" i="3"/>
  <c r="BU99" i="3" s="1"/>
  <c r="BZ99" i="3" s="1"/>
  <c r="CK39" i="3"/>
  <c r="CP39" i="3" s="1"/>
  <c r="CU39" i="3" s="1"/>
  <c r="CG71" i="3"/>
  <c r="CG89" i="3"/>
  <c r="CP89" i="3" s="1"/>
  <c r="CU89" i="3" s="1"/>
  <c r="CG14" i="3"/>
  <c r="CI32" i="3"/>
  <c r="CI68" i="3"/>
  <c r="CK34" i="3"/>
  <c r="CP34" i="3" s="1"/>
  <c r="CU34" i="3" s="1"/>
  <c r="CK85" i="3"/>
  <c r="CP85" i="3" s="1"/>
  <c r="CU85" i="3" s="1"/>
  <c r="CG62" i="3"/>
  <c r="CP62" i="3" s="1"/>
  <c r="CU62" i="3" s="1"/>
  <c r="CG10" i="3"/>
  <c r="CH80" i="3"/>
  <c r="CH96" i="3"/>
  <c r="CH69" i="3"/>
  <c r="CF80" i="3"/>
  <c r="CF69" i="3"/>
  <c r="CF96" i="3"/>
  <c r="CG32" i="3"/>
  <c r="CG68" i="3"/>
  <c r="CK17" i="3"/>
  <c r="CP17" i="3" s="1"/>
  <c r="CU17" i="3" s="1"/>
  <c r="CK99" i="3"/>
  <c r="CP99" i="3" s="1"/>
  <c r="CU99" i="3" s="1"/>
  <c r="BK62" i="3"/>
  <c r="CQ62" i="3" s="1"/>
  <c r="CV62" i="3" s="1"/>
  <c r="BK10" i="3"/>
  <c r="CE55" i="3"/>
  <c r="BP80" i="3"/>
  <c r="BU80" i="3" s="1"/>
  <c r="BZ80" i="3" s="1"/>
  <c r="BP95" i="3"/>
  <c r="BP74" i="3"/>
  <c r="BU74" i="3" s="1"/>
  <c r="BZ74" i="3" s="1"/>
  <c r="BP81" i="3"/>
  <c r="BU81" i="3" s="1"/>
  <c r="BZ81" i="3" s="1"/>
  <c r="BP39" i="3"/>
  <c r="BK89" i="3"/>
  <c r="BK14" i="3"/>
  <c r="BW14" i="3" s="1"/>
  <c r="CB14" i="3" s="1"/>
  <c r="CE36" i="3"/>
  <c r="BP32" i="3"/>
  <c r="BP68" i="3"/>
  <c r="CI34" i="3"/>
  <c r="CN34" i="3" s="1"/>
  <c r="CS34" i="3" s="1"/>
  <c r="CI85" i="3"/>
  <c r="CN85" i="3" s="1"/>
  <c r="CS85" i="3" s="1"/>
  <c r="CI81" i="3"/>
  <c r="CN81" i="3" s="1"/>
  <c r="CS81" i="3" s="1"/>
  <c r="CK95" i="3"/>
  <c r="CK80" i="3"/>
  <c r="CP80" i="3" s="1"/>
  <c r="CU80" i="3" s="1"/>
  <c r="CI69" i="3"/>
  <c r="CN69" i="3" s="1"/>
  <c r="CS69" i="3" s="1"/>
  <c r="CE32" i="3"/>
  <c r="CE68" i="3"/>
  <c r="CK74" i="3"/>
  <c r="CK81" i="3"/>
  <c r="CP81" i="3" s="1"/>
  <c r="CU81" i="3" s="1"/>
  <c r="CI17" i="3"/>
  <c r="CN17" i="3" s="1"/>
  <c r="CS17" i="3" s="1"/>
  <c r="CI99" i="3"/>
  <c r="CN99" i="3" s="1"/>
  <c r="CS99" i="3" s="1"/>
  <c r="CK32" i="3"/>
  <c r="CK68" i="3"/>
  <c r="BP34" i="3"/>
  <c r="BU34" i="3" s="1"/>
  <c r="BZ34" i="3" s="1"/>
  <c r="BP85" i="3"/>
  <c r="BU85" i="3" s="1"/>
  <c r="BZ85" i="3" s="1"/>
  <c r="CE62" i="3"/>
  <c r="CE10" i="3"/>
  <c r="BV36" i="3"/>
  <c r="CA36" i="3" s="1"/>
  <c r="BX56" i="3"/>
  <c r="CC56" i="3" s="1"/>
  <c r="BP6" i="3"/>
  <c r="BP69" i="3"/>
  <c r="BU69" i="3" s="1"/>
  <c r="BZ69" i="3" s="1"/>
  <c r="BX13" i="3"/>
  <c r="CC13" i="3" s="1"/>
  <c r="BR27" i="3"/>
  <c r="BR100" i="3"/>
  <c r="BW100" i="3" s="1"/>
  <c r="CB100" i="3" s="1"/>
  <c r="BR37" i="3"/>
  <c r="BW37" i="3" s="1"/>
  <c r="CB37" i="3" s="1"/>
  <c r="BM98" i="3"/>
  <c r="BM96" i="3"/>
  <c r="BM95" i="3"/>
  <c r="BR10" i="3"/>
  <c r="BR44" i="3"/>
  <c r="BW44" i="3" s="1"/>
  <c r="CB44" i="3" s="1"/>
  <c r="BM97" i="3"/>
  <c r="BK50" i="3"/>
  <c r="BK95" i="3"/>
  <c r="BP10" i="3"/>
  <c r="CE6" i="3"/>
  <c r="CI36" i="3"/>
  <c r="CI55" i="3"/>
  <c r="CI30" i="3"/>
  <c r="CN30" i="3" s="1"/>
  <c r="CS30" i="3" s="1"/>
  <c r="CG65" i="3"/>
  <c r="CG95" i="3"/>
  <c r="CK10" i="3"/>
  <c r="CI6" i="3"/>
  <c r="BK6" i="3"/>
  <c r="BP36" i="3"/>
  <c r="BK77" i="3"/>
  <c r="CK55" i="3"/>
  <c r="BP30" i="3"/>
  <c r="BU30" i="3" s="1"/>
  <c r="BZ30" i="3" s="1"/>
  <c r="BK98" i="3"/>
  <c r="CE95" i="3"/>
  <c r="CI10" i="3"/>
  <c r="CG6" i="3"/>
  <c r="CK36" i="3"/>
  <c r="BK67" i="3"/>
  <c r="CK30" i="3"/>
  <c r="CP30" i="3" s="1"/>
  <c r="CU30" i="3" s="1"/>
  <c r="CG98" i="3"/>
  <c r="CY35" i="3"/>
  <c r="R35" i="3" s="1"/>
  <c r="AE35" i="3" s="1"/>
  <c r="BV61" i="3"/>
  <c r="CA61" i="3" s="1"/>
  <c r="BV45" i="3"/>
  <c r="CA45" i="3" s="1"/>
  <c r="BV46" i="3"/>
  <c r="CA46" i="3" s="1"/>
  <c r="BV11" i="3"/>
  <c r="CA11" i="3" s="1"/>
  <c r="BV7" i="3"/>
  <c r="CA7" i="3" s="1"/>
  <c r="BV93" i="3"/>
  <c r="CA93" i="3" s="1"/>
  <c r="BX11" i="3"/>
  <c r="CC11" i="3" s="1"/>
  <c r="CE41" i="3"/>
  <c r="BM7" i="3"/>
  <c r="CI7" i="3"/>
  <c r="BR16" i="3"/>
  <c r="BR18" i="3"/>
  <c r="BR53" i="3"/>
  <c r="BW53" i="3" s="1"/>
  <c r="CB53" i="3" s="1"/>
  <c r="BR56" i="3"/>
  <c r="CG41" i="3"/>
  <c r="CK6" i="3"/>
  <c r="BR36" i="3"/>
  <c r="BR49" i="3"/>
  <c r="BW49" i="3" s="1"/>
  <c r="CB49" i="3" s="1"/>
  <c r="BR30" i="3"/>
  <c r="BW30" i="3" s="1"/>
  <c r="CB30" i="3" s="1"/>
  <c r="BK41" i="3"/>
  <c r="AJ109" i="1"/>
  <c r="AU109" i="1" s="1"/>
  <c r="CJ66" i="3" s="1"/>
  <c r="CO66" i="3" s="1"/>
  <c r="CT66" i="3" s="1"/>
  <c r="AJ140" i="1"/>
  <c r="AU140" i="1" s="1"/>
  <c r="AJ132" i="1"/>
  <c r="AU132" i="1" s="1"/>
  <c r="AJ131" i="1"/>
  <c r="AU131" i="1" s="1"/>
  <c r="AJ97" i="1"/>
  <c r="AU97" i="1" s="1"/>
  <c r="AJ107" i="1"/>
  <c r="AU107" i="1" s="1"/>
  <c r="AJ139" i="1"/>
  <c r="AU139" i="1" s="1"/>
  <c r="AJ148" i="1"/>
  <c r="AU148" i="1" s="1"/>
  <c r="CJ92" i="3" s="1"/>
  <c r="AJ116" i="1"/>
  <c r="AU116" i="1" s="1"/>
  <c r="AJ144" i="1"/>
  <c r="AU144" i="1" s="1"/>
  <c r="AJ122" i="1"/>
  <c r="AU122" i="1" s="1"/>
  <c r="CF36" i="3" s="1"/>
  <c r="AJ106" i="1"/>
  <c r="AU106" i="1" s="1"/>
  <c r="AJ118" i="1"/>
  <c r="AU118" i="1" s="1"/>
  <c r="AJ104" i="1"/>
  <c r="AU104" i="1" s="1"/>
  <c r="AJ145" i="1"/>
  <c r="AU145" i="1" s="1"/>
  <c r="AJ138" i="1"/>
  <c r="AU138" i="1" s="1"/>
  <c r="CJ27" i="3" s="1"/>
  <c r="AJ101" i="1"/>
  <c r="AU101" i="1" s="1"/>
  <c r="AJ112" i="1"/>
  <c r="AU112" i="1" s="1"/>
  <c r="CJ8" i="3" s="1"/>
  <c r="CO8" i="3" s="1"/>
  <c r="CT8" i="3" s="1"/>
  <c r="AJ103" i="1"/>
  <c r="AU103" i="1" s="1"/>
  <c r="AJ113" i="1"/>
  <c r="AU113" i="1" s="1"/>
  <c r="CJ63" i="3" s="1"/>
  <c r="CO63" i="3" s="1"/>
  <c r="CT63" i="3" s="1"/>
  <c r="AJ98" i="1"/>
  <c r="AU98" i="1" s="1"/>
  <c r="AJ147" i="1"/>
  <c r="AU147" i="1" s="1"/>
  <c r="AJ149" i="1"/>
  <c r="AU149" i="1" s="1"/>
  <c r="AJ133" i="1"/>
  <c r="AU133" i="1" s="1"/>
  <c r="CJ72" i="3" s="1"/>
  <c r="CO72" i="3" s="1"/>
  <c r="CT72" i="3" s="1"/>
  <c r="AJ114" i="1"/>
  <c r="AU114" i="1" s="1"/>
  <c r="AJ111" i="1"/>
  <c r="AU111" i="1" s="1"/>
  <c r="AJ134" i="1"/>
  <c r="AU134" i="1" s="1"/>
  <c r="AJ121" i="1"/>
  <c r="AU121" i="1" s="1"/>
  <c r="AJ108" i="1"/>
  <c r="AU108" i="1" s="1"/>
  <c r="AJ143" i="1"/>
  <c r="AU143" i="1" s="1"/>
  <c r="AJ120" i="1"/>
  <c r="AU120" i="1" s="1"/>
  <c r="AJ130" i="1"/>
  <c r="AU130" i="1" s="1"/>
  <c r="CF92" i="3" s="1"/>
  <c r="AJ135" i="1"/>
  <c r="AU135" i="1" s="1"/>
  <c r="AJ129" i="1"/>
  <c r="AU129" i="1" s="1"/>
  <c r="AJ136" i="1"/>
  <c r="AU136" i="1" s="1"/>
  <c r="CJ68" i="3" s="1"/>
  <c r="AJ125" i="1"/>
  <c r="AU125" i="1" s="1"/>
  <c r="AJ95" i="1"/>
  <c r="AU95" i="1" s="1"/>
  <c r="CF63" i="3" s="1"/>
  <c r="AJ137" i="1"/>
  <c r="AU137" i="1" s="1"/>
  <c r="AJ141" i="1"/>
  <c r="AU141" i="1" s="1"/>
  <c r="AJ77" i="1"/>
  <c r="AU77" i="1" s="1"/>
  <c r="AJ102" i="1"/>
  <c r="AU102" i="1" s="1"/>
  <c r="CJ70" i="3" s="1"/>
  <c r="CO70" i="3" s="1"/>
  <c r="CT70" i="3" s="1"/>
  <c r="AJ123" i="1"/>
  <c r="AU123" i="1" s="1"/>
  <c r="AJ96" i="1"/>
  <c r="AU96" i="1" s="1"/>
  <c r="AJ128" i="1"/>
  <c r="AU128" i="1" s="1"/>
  <c r="AJ99" i="1"/>
  <c r="AU99" i="1" s="1"/>
  <c r="AJ117" i="1"/>
  <c r="AU117" i="1" s="1"/>
  <c r="CF16" i="3" s="1"/>
  <c r="AJ127" i="1"/>
  <c r="AU127" i="1" s="1"/>
  <c r="CF85" i="3" s="1"/>
  <c r="AJ146" i="1"/>
  <c r="AU146" i="1" s="1"/>
  <c r="AJ105" i="1"/>
  <c r="AU105" i="1" s="1"/>
  <c r="AJ124" i="1"/>
  <c r="AU124" i="1" s="1"/>
  <c r="AJ119" i="1"/>
  <c r="AU119" i="1" s="1"/>
  <c r="CF31" i="3" s="1"/>
  <c r="AJ142" i="1"/>
  <c r="AU142" i="1" s="1"/>
  <c r="AJ115" i="1"/>
  <c r="AU115" i="1" s="1"/>
  <c r="CF72" i="3" s="1"/>
  <c r="AJ100" i="1"/>
  <c r="AU100" i="1" s="1"/>
  <c r="CJ78" i="3" s="1"/>
  <c r="CO78" i="3" s="1"/>
  <c r="CT78" i="3" s="1"/>
  <c r="AJ110" i="1"/>
  <c r="AU110" i="1" s="1"/>
  <c r="CY15" i="3"/>
  <c r="R15" i="3" s="1"/>
  <c r="AE15" i="3" s="1"/>
  <c r="CY42" i="3"/>
  <c r="R42" i="3" s="1"/>
  <c r="AE42" i="3" s="1"/>
  <c r="CX90" i="3"/>
  <c r="Q90" i="3" s="1"/>
  <c r="AD90" i="3" s="1"/>
  <c r="CZ90" i="3"/>
  <c r="S90" i="3" s="1"/>
  <c r="AF90" i="3" s="1"/>
  <c r="CZ42" i="3"/>
  <c r="S42" i="3" s="1"/>
  <c r="AF42" i="3" s="1"/>
  <c r="CX42" i="3"/>
  <c r="Q42" i="3" s="1"/>
  <c r="AD42" i="3" s="1"/>
  <c r="BW70" i="3"/>
  <c r="CB70" i="3" s="1"/>
  <c r="CY90" i="3"/>
  <c r="R90" i="3" s="1"/>
  <c r="AE90" i="3" s="1"/>
  <c r="CW57" i="3"/>
  <c r="P57" i="3" s="1"/>
  <c r="AC57" i="3" s="1"/>
  <c r="CX57" i="3"/>
  <c r="Q57" i="3" s="1"/>
  <c r="AD57" i="3" s="1"/>
  <c r="CZ57" i="3"/>
  <c r="S57" i="3" s="1"/>
  <c r="AF57" i="3" s="1"/>
  <c r="CY25" i="3"/>
  <c r="R25" i="3" s="1"/>
  <c r="AE25" i="3" s="1"/>
  <c r="BX77" i="3"/>
  <c r="CC77" i="3" s="1"/>
  <c r="CX86" i="3"/>
  <c r="Q86" i="3" s="1"/>
  <c r="AD86" i="3" s="1"/>
  <c r="CZ86" i="3"/>
  <c r="S86" i="3" s="1"/>
  <c r="AF86" i="3" s="1"/>
  <c r="BX6" i="3"/>
  <c r="CC6" i="3" s="1"/>
  <c r="CY86" i="3"/>
  <c r="R86" i="3" s="1"/>
  <c r="AE86" i="3" s="1"/>
  <c r="CY22" i="3"/>
  <c r="R22" i="3" s="1"/>
  <c r="AE22" i="3" s="1"/>
  <c r="CW82" i="3"/>
  <c r="P82" i="3" s="1"/>
  <c r="AC82" i="3" s="1"/>
  <c r="CX82" i="3"/>
  <c r="Q82" i="3" s="1"/>
  <c r="AD82" i="3" s="1"/>
  <c r="CZ82" i="3"/>
  <c r="S82" i="3" s="1"/>
  <c r="AF82" i="3" s="1"/>
  <c r="BX7" i="3"/>
  <c r="CC7" i="3" s="1"/>
  <c r="BX88" i="3"/>
  <c r="CC88" i="3" s="1"/>
  <c r="BX67" i="3"/>
  <c r="CC67" i="3" s="1"/>
  <c r="BX59" i="3"/>
  <c r="CC59" i="3" s="1"/>
  <c r="BX65" i="3"/>
  <c r="CC65" i="3" s="1"/>
  <c r="BR76" i="3"/>
  <c r="BW76" i="3" s="1"/>
  <c r="CB76" i="3" s="1"/>
  <c r="BX41" i="3"/>
  <c r="CC41" i="3" s="1"/>
  <c r="BX58" i="3"/>
  <c r="CC58" i="3" s="1"/>
  <c r="AL130" i="1"/>
  <c r="AW130" i="1" s="1"/>
  <c r="CH92" i="3" s="1"/>
  <c r="AL135" i="1"/>
  <c r="AW135" i="1" s="1"/>
  <c r="AL109" i="1"/>
  <c r="AW109" i="1" s="1"/>
  <c r="CL66" i="3" s="1"/>
  <c r="CQ66" i="3" s="1"/>
  <c r="CV66" i="3" s="1"/>
  <c r="AL131" i="1"/>
  <c r="AW131" i="1" s="1"/>
  <c r="AL116" i="1"/>
  <c r="AW116" i="1" s="1"/>
  <c r="AL112" i="1"/>
  <c r="AW112" i="1" s="1"/>
  <c r="CL8" i="3" s="1"/>
  <c r="AL101" i="1"/>
  <c r="AW101" i="1" s="1"/>
  <c r="AL136" i="1"/>
  <c r="AW136" i="1" s="1"/>
  <c r="CL68" i="3" s="1"/>
  <c r="BR77" i="3"/>
  <c r="BR93" i="3"/>
  <c r="BR13" i="3"/>
  <c r="BR88" i="3"/>
  <c r="BR9" i="3"/>
  <c r="BR58" i="3"/>
  <c r="AL106" i="1"/>
  <c r="AW106" i="1" s="1"/>
  <c r="AL104" i="1"/>
  <c r="AW104" i="1" s="1"/>
  <c r="BM27" i="3"/>
  <c r="BM58" i="3"/>
  <c r="BM11" i="3"/>
  <c r="BM9" i="3"/>
  <c r="BM59" i="3"/>
  <c r="BM88" i="3"/>
  <c r="AL133" i="1"/>
  <c r="AW133" i="1" s="1"/>
  <c r="CL72" i="3" s="1"/>
  <c r="AL121" i="1"/>
  <c r="AW121" i="1" s="1"/>
  <c r="AL119" i="1"/>
  <c r="AW119" i="1" s="1"/>
  <c r="CH31" i="3" s="1"/>
  <c r="AL122" i="1"/>
  <c r="AW122" i="1" s="1"/>
  <c r="CH36" i="3" s="1"/>
  <c r="AL142" i="1"/>
  <c r="AW142" i="1" s="1"/>
  <c r="AL96" i="1"/>
  <c r="AW96" i="1" s="1"/>
  <c r="AL115" i="1"/>
  <c r="AW115" i="1" s="1"/>
  <c r="CH72" i="3" s="1"/>
  <c r="AL138" i="1"/>
  <c r="AW138" i="1" s="1"/>
  <c r="CL27" i="3" s="1"/>
  <c r="AL132" i="1"/>
  <c r="AW132" i="1" s="1"/>
  <c r="AL102" i="1"/>
  <c r="AW102" i="1" s="1"/>
  <c r="AL114" i="1"/>
  <c r="AW114" i="1" s="1"/>
  <c r="BM18" i="3"/>
  <c r="BM29" i="3"/>
  <c r="BM56" i="3"/>
  <c r="AL113" i="1"/>
  <c r="AW113" i="1" s="1"/>
  <c r="CL63" i="3" s="1"/>
  <c r="AL98" i="1"/>
  <c r="AW98" i="1" s="1"/>
  <c r="BM93" i="3"/>
  <c r="BM77" i="3"/>
  <c r="BM13" i="3"/>
  <c r="BR41" i="3"/>
  <c r="AL95" i="1"/>
  <c r="AW95" i="1" s="1"/>
  <c r="CH63" i="3" s="1"/>
  <c r="AL128" i="1"/>
  <c r="AW128" i="1" s="1"/>
  <c r="AL117" i="1"/>
  <c r="AW117" i="1" s="1"/>
  <c r="CH16" i="3" s="1"/>
  <c r="R57" i="3"/>
  <c r="AE57" i="3" s="1"/>
  <c r="BX36" i="3"/>
  <c r="CC36" i="3" s="1"/>
  <c r="BR11" i="3"/>
  <c r="BR87" i="3"/>
  <c r="BW87" i="3" s="1"/>
  <c r="CB87" i="3" s="1"/>
  <c r="BM41" i="3"/>
  <c r="AL77" i="1"/>
  <c r="AW77" i="1" s="1"/>
  <c r="AL118" i="1"/>
  <c r="AW118" i="1" s="1"/>
  <c r="AL110" i="1"/>
  <c r="AW110" i="1" s="1"/>
  <c r="AL124" i="1"/>
  <c r="AW124" i="1" s="1"/>
  <c r="AL97" i="1"/>
  <c r="AW97" i="1" s="1"/>
  <c r="AL127" i="1"/>
  <c r="AW127" i="1" s="1"/>
  <c r="CH85" i="3" s="1"/>
  <c r="AL111" i="1"/>
  <c r="AW111" i="1" s="1"/>
  <c r="AL148" i="1"/>
  <c r="AW148" i="1" s="1"/>
  <c r="CL92" i="3" s="1"/>
  <c r="AL125" i="1"/>
  <c r="AW125" i="1" s="1"/>
  <c r="BR50" i="3"/>
  <c r="AL107" i="1"/>
  <c r="AW107" i="1" s="1"/>
  <c r="AL137" i="1"/>
  <c r="AW137" i="1" s="1"/>
  <c r="CL31" i="3" s="1"/>
  <c r="BW39" i="3"/>
  <c r="CB39" i="3" s="1"/>
  <c r="BR59" i="3"/>
  <c r="AL147" i="1"/>
  <c r="AW147" i="1" s="1"/>
  <c r="AL108" i="1"/>
  <c r="AW108" i="1" s="1"/>
  <c r="AL105" i="1"/>
  <c r="AW105" i="1" s="1"/>
  <c r="AL144" i="1"/>
  <c r="AW144" i="1" s="1"/>
  <c r="AL99" i="1"/>
  <c r="AW99" i="1" s="1"/>
  <c r="AL123" i="1"/>
  <c r="AW123" i="1" s="1"/>
  <c r="AL139" i="1"/>
  <c r="AW139" i="1" s="1"/>
  <c r="AL100" i="1"/>
  <c r="AW100" i="1" s="1"/>
  <c r="CL78" i="3" s="1"/>
  <c r="CQ78" i="3" s="1"/>
  <c r="CV78" i="3" s="1"/>
  <c r="BM28" i="3"/>
  <c r="BM67" i="3"/>
  <c r="AL141" i="1"/>
  <c r="AW141" i="1" s="1"/>
  <c r="AL103" i="1"/>
  <c r="AW103" i="1" s="1"/>
  <c r="AL143" i="1"/>
  <c r="AW143" i="1" s="1"/>
  <c r="AL134" i="1"/>
  <c r="AW134" i="1" s="1"/>
  <c r="AL140" i="1"/>
  <c r="AW140" i="1" s="1"/>
  <c r="AL120" i="1"/>
  <c r="AW120" i="1" s="1"/>
  <c r="BR96" i="3"/>
  <c r="BR69" i="3"/>
  <c r="BW69" i="3" s="1"/>
  <c r="CB69" i="3" s="1"/>
  <c r="AL146" i="1"/>
  <c r="AW146" i="1" s="1"/>
  <c r="AL149" i="1"/>
  <c r="AW149" i="1" s="1"/>
  <c r="AL145" i="1"/>
  <c r="AW145" i="1" s="1"/>
  <c r="AL129" i="1"/>
  <c r="AW129" i="1" s="1"/>
  <c r="CK41" i="3"/>
  <c r="CE56" i="3"/>
  <c r="CE29" i="3"/>
  <c r="CI8" i="3"/>
  <c r="CI29" i="3"/>
  <c r="CE13" i="3"/>
  <c r="CE93" i="3"/>
  <c r="CK59" i="3"/>
  <c r="CK19" i="3"/>
  <c r="CP19" i="3" s="1"/>
  <c r="CU19" i="3" s="1"/>
  <c r="CK49" i="3"/>
  <c r="CP49" i="3" s="1"/>
  <c r="CU49" i="3" s="1"/>
  <c r="CK91" i="3"/>
  <c r="CP91" i="3" s="1"/>
  <c r="CU91" i="3" s="1"/>
  <c r="BP13" i="3"/>
  <c r="BP77" i="3"/>
  <c r="BP93" i="3"/>
  <c r="CE84" i="3"/>
  <c r="CE9" i="3"/>
  <c r="CE88" i="3"/>
  <c r="CE58" i="3"/>
  <c r="CE59" i="3"/>
  <c r="CI41" i="3"/>
  <c r="BP58" i="3"/>
  <c r="BP9" i="3"/>
  <c r="CE67" i="3"/>
  <c r="BK29" i="3"/>
  <c r="BK56" i="3"/>
  <c r="CK77" i="3"/>
  <c r="CK13" i="3"/>
  <c r="CK93" i="3"/>
  <c r="BK27" i="3"/>
  <c r="BU27" i="3" s="1"/>
  <c r="BZ27" i="3" s="1"/>
  <c r="BK59" i="3"/>
  <c r="BK88" i="3"/>
  <c r="BK9" i="3"/>
  <c r="BK58" i="3"/>
  <c r="BP76" i="3"/>
  <c r="BU76" i="3" s="1"/>
  <c r="BZ76" i="3" s="1"/>
  <c r="BP8" i="3"/>
  <c r="BP29" i="3"/>
  <c r="BU29" i="3" s="1"/>
  <c r="BZ29" i="3" s="1"/>
  <c r="BK13" i="3"/>
  <c r="BK93" i="3"/>
  <c r="CI59" i="3"/>
  <c r="CI19" i="3"/>
  <c r="CN19" i="3" s="1"/>
  <c r="CS19" i="3" s="1"/>
  <c r="CI49" i="3"/>
  <c r="CN49" i="3" s="1"/>
  <c r="CS49" i="3" s="1"/>
  <c r="BP41" i="3"/>
  <c r="CK58" i="3"/>
  <c r="CK9" i="3"/>
  <c r="BP91" i="3"/>
  <c r="BU91" i="3" s="1"/>
  <c r="BZ91" i="3" s="1"/>
  <c r="CG29" i="3"/>
  <c r="CG56" i="3"/>
  <c r="CI13" i="3"/>
  <c r="CI93" i="3"/>
  <c r="CI77" i="3"/>
  <c r="CG58" i="3"/>
  <c r="CG59" i="3"/>
  <c r="CG9" i="3"/>
  <c r="CG11" i="3"/>
  <c r="CG88" i="3"/>
  <c r="CK8" i="3"/>
  <c r="CK29" i="3"/>
  <c r="CG13" i="3"/>
  <c r="CG93" i="3"/>
  <c r="CG77" i="3"/>
  <c r="BP59" i="3"/>
  <c r="BP49" i="3"/>
  <c r="BU49" i="3" s="1"/>
  <c r="BZ49" i="3" s="1"/>
  <c r="BP19" i="3"/>
  <c r="BU19" i="3" s="1"/>
  <c r="BZ19" i="3" s="1"/>
  <c r="CI9" i="3"/>
  <c r="CN9" i="3" s="1"/>
  <c r="CS9" i="3" s="1"/>
  <c r="CI58" i="3"/>
  <c r="CI91" i="3"/>
  <c r="CN91" i="3" s="1"/>
  <c r="CS91" i="3" s="1"/>
  <c r="CG67" i="3"/>
  <c r="BW38" i="3"/>
  <c r="CB38" i="3" s="1"/>
  <c r="BW72" i="3"/>
  <c r="CB72" i="3" s="1"/>
  <c r="CN62" i="3"/>
  <c r="CS62" i="3" s="1"/>
  <c r="BX61" i="3"/>
  <c r="CC61" i="3" s="1"/>
  <c r="CW90" i="3"/>
  <c r="P90" i="3" s="1"/>
  <c r="AC90" i="3" s="1"/>
  <c r="BX16" i="3"/>
  <c r="CC16" i="3" s="1"/>
  <c r="BX8" i="3"/>
  <c r="CC8" i="3" s="1"/>
  <c r="BX50" i="3"/>
  <c r="CC50" i="3" s="1"/>
  <c r="BX46" i="3"/>
  <c r="CC46" i="3" s="1"/>
  <c r="BX45" i="3"/>
  <c r="CC45" i="3" s="1"/>
  <c r="CI66" i="3"/>
  <c r="CN66" i="3" s="1"/>
  <c r="CS66" i="3" s="1"/>
  <c r="CI72" i="3"/>
  <c r="CN72" i="3" s="1"/>
  <c r="CS72" i="3" s="1"/>
  <c r="CI38" i="3"/>
  <c r="CN38" i="3" s="1"/>
  <c r="CS38" i="3" s="1"/>
  <c r="CI79" i="3"/>
  <c r="CN79" i="3" s="1"/>
  <c r="CS79" i="3" s="1"/>
  <c r="CI63" i="3"/>
  <c r="CN63" i="3" s="1"/>
  <c r="CS63" i="3" s="1"/>
  <c r="CI67" i="3"/>
  <c r="CG21" i="3"/>
  <c r="CG8" i="3"/>
  <c r="BP47" i="3"/>
  <c r="BP60" i="3"/>
  <c r="BU60" i="3" s="1"/>
  <c r="BZ60" i="3" s="1"/>
  <c r="CK73" i="3"/>
  <c r="CP73" i="3" s="1"/>
  <c r="CU73" i="3" s="1"/>
  <c r="CK14" i="3"/>
  <c r="CK96" i="3"/>
  <c r="CK11" i="3"/>
  <c r="CK51" i="3"/>
  <c r="CP51" i="3" s="1"/>
  <c r="CU51" i="3" s="1"/>
  <c r="CK52" i="3"/>
  <c r="CP52" i="3" s="1"/>
  <c r="CU52" i="3" s="1"/>
  <c r="CG7" i="3"/>
  <c r="CG16" i="3"/>
  <c r="CG61" i="3"/>
  <c r="CK53" i="3"/>
  <c r="CP53" i="3" s="1"/>
  <c r="CU53" i="3" s="1"/>
  <c r="CK20" i="3"/>
  <c r="CP20" i="3" s="1"/>
  <c r="CU20" i="3" s="1"/>
  <c r="CK31" i="3"/>
  <c r="CP31" i="3" s="1"/>
  <c r="CU31" i="3" s="1"/>
  <c r="CK18" i="3"/>
  <c r="CP18" i="3" s="1"/>
  <c r="CU18" i="3" s="1"/>
  <c r="CK56" i="3"/>
  <c r="CK88" i="3"/>
  <c r="BP43" i="3"/>
  <c r="BU43" i="3" s="1"/>
  <c r="BZ43" i="3" s="1"/>
  <c r="BP97" i="3"/>
  <c r="BU97" i="3" s="1"/>
  <c r="BZ97" i="3" s="1"/>
  <c r="CK24" i="3"/>
  <c r="CP24" i="3" s="1"/>
  <c r="CU24" i="3" s="1"/>
  <c r="CK45" i="3"/>
  <c r="CP45" i="3" s="1"/>
  <c r="CU45" i="3" s="1"/>
  <c r="CK100" i="3"/>
  <c r="CP100" i="3" s="1"/>
  <c r="CU100" i="3" s="1"/>
  <c r="CK61" i="3"/>
  <c r="CP61" i="3" s="1"/>
  <c r="CU61" i="3" s="1"/>
  <c r="CK16" i="3"/>
  <c r="CK7" i="3"/>
  <c r="CI28" i="3"/>
  <c r="CN28" i="3" s="1"/>
  <c r="CS28" i="3" s="1"/>
  <c r="CI46" i="3"/>
  <c r="BK28" i="3"/>
  <c r="BK46" i="3"/>
  <c r="CK65" i="3"/>
  <c r="CK50" i="3"/>
  <c r="CI84" i="3"/>
  <c r="CI37" i="3"/>
  <c r="CN37" i="3" s="1"/>
  <c r="CS37" i="3" s="1"/>
  <c r="CK87" i="3"/>
  <c r="CP87" i="3" s="1"/>
  <c r="CU87" i="3" s="1"/>
  <c r="CK26" i="3"/>
  <c r="CP26" i="3" s="1"/>
  <c r="CU26" i="3" s="1"/>
  <c r="CK33" i="3"/>
  <c r="CP33" i="3" s="1"/>
  <c r="CU33" i="3" s="1"/>
  <c r="CK75" i="3"/>
  <c r="CP75" i="3" s="1"/>
  <c r="CU75" i="3" s="1"/>
  <c r="CK21" i="3"/>
  <c r="CE96" i="3"/>
  <c r="CE50" i="3"/>
  <c r="CI24" i="3"/>
  <c r="CN24" i="3" s="1"/>
  <c r="CS24" i="3" s="1"/>
  <c r="CI45" i="3"/>
  <c r="CN45" i="3" s="1"/>
  <c r="CS45" i="3" s="1"/>
  <c r="CI100" i="3"/>
  <c r="CN100" i="3" s="1"/>
  <c r="CS100" i="3" s="1"/>
  <c r="BP7" i="3"/>
  <c r="BP61" i="3"/>
  <c r="BP16" i="3"/>
  <c r="CI65" i="3"/>
  <c r="CN65" i="3" s="1"/>
  <c r="CS65" i="3" s="1"/>
  <c r="CI50" i="3"/>
  <c r="BK45" i="3"/>
  <c r="BK36" i="3"/>
  <c r="BP84" i="3"/>
  <c r="BU84" i="3" s="1"/>
  <c r="BZ84" i="3" s="1"/>
  <c r="BP37" i="3"/>
  <c r="BU37" i="3" s="1"/>
  <c r="BZ37" i="3" s="1"/>
  <c r="CI87" i="3"/>
  <c r="CN87" i="3" s="1"/>
  <c r="CS87" i="3" s="1"/>
  <c r="CI26" i="3"/>
  <c r="CN26" i="3" s="1"/>
  <c r="CS26" i="3" s="1"/>
  <c r="CI75" i="3"/>
  <c r="CN75" i="3" s="1"/>
  <c r="CS75" i="3" s="1"/>
  <c r="CI21" i="3"/>
  <c r="CI33" i="3"/>
  <c r="CN33" i="3" s="1"/>
  <c r="CS33" i="3" s="1"/>
  <c r="CE21" i="3"/>
  <c r="CE8" i="3"/>
  <c r="CK47" i="3"/>
  <c r="CK60" i="3"/>
  <c r="CP60" i="3" s="1"/>
  <c r="CU60" i="3" s="1"/>
  <c r="CK83" i="3"/>
  <c r="CP83" i="3" s="1"/>
  <c r="CU83" i="3" s="1"/>
  <c r="CK48" i="3"/>
  <c r="CP48" i="3" s="1"/>
  <c r="CU48" i="3" s="1"/>
  <c r="CK64" i="3"/>
  <c r="CP64" i="3" s="1"/>
  <c r="CU64" i="3" s="1"/>
  <c r="CI71" i="3"/>
  <c r="CI76" i="3"/>
  <c r="CN76" i="3" s="1"/>
  <c r="CS76" i="3" s="1"/>
  <c r="BP31" i="3"/>
  <c r="BU31" i="3" s="1"/>
  <c r="BZ31" i="3" s="1"/>
  <c r="BP88" i="3"/>
  <c r="BP18" i="3"/>
  <c r="BP20" i="3"/>
  <c r="BP53" i="3"/>
  <c r="BU53" i="3" s="1"/>
  <c r="BZ53" i="3" s="1"/>
  <c r="BP56" i="3"/>
  <c r="CK66" i="3"/>
  <c r="CP66" i="3" s="1"/>
  <c r="CU66" i="3" s="1"/>
  <c r="CK63" i="3"/>
  <c r="CP63" i="3" s="1"/>
  <c r="CU63" i="3" s="1"/>
  <c r="CK72" i="3"/>
  <c r="CP72" i="3" s="1"/>
  <c r="CU72" i="3" s="1"/>
  <c r="CK67" i="3"/>
  <c r="CK38" i="3"/>
  <c r="CP38" i="3" s="1"/>
  <c r="CU38" i="3" s="1"/>
  <c r="CK79" i="3"/>
  <c r="CP79" i="3" s="1"/>
  <c r="CU79" i="3" s="1"/>
  <c r="BP92" i="3"/>
  <c r="BU92" i="3" s="1"/>
  <c r="BZ92" i="3" s="1"/>
  <c r="BP70" i="3"/>
  <c r="BU70" i="3" s="1"/>
  <c r="BZ70" i="3" s="1"/>
  <c r="BP54" i="3"/>
  <c r="BU54" i="3" s="1"/>
  <c r="BZ54" i="3" s="1"/>
  <c r="BP44" i="3"/>
  <c r="BU44" i="3" s="1"/>
  <c r="BZ44" i="3" s="1"/>
  <c r="BP98" i="3"/>
  <c r="CI47" i="3"/>
  <c r="CN47" i="3" s="1"/>
  <c r="CS47" i="3" s="1"/>
  <c r="CI60" i="3"/>
  <c r="CN60" i="3" s="1"/>
  <c r="CS60" i="3" s="1"/>
  <c r="BP11" i="3"/>
  <c r="BU11" i="3" s="1"/>
  <c r="BZ11" i="3" s="1"/>
  <c r="BP96" i="3"/>
  <c r="BU96" i="3" s="1"/>
  <c r="BZ96" i="3" s="1"/>
  <c r="BP14" i="3"/>
  <c r="BP73" i="3"/>
  <c r="BU73" i="3" s="1"/>
  <c r="BZ73" i="3" s="1"/>
  <c r="BP83" i="3"/>
  <c r="BU83" i="3" s="1"/>
  <c r="BZ83" i="3" s="1"/>
  <c r="BP48" i="3"/>
  <c r="BU48" i="3" s="1"/>
  <c r="BZ48" i="3" s="1"/>
  <c r="BP64" i="3"/>
  <c r="BU64" i="3" s="1"/>
  <c r="BZ64" i="3" s="1"/>
  <c r="CI51" i="3"/>
  <c r="CN51" i="3" s="1"/>
  <c r="CS51" i="3" s="1"/>
  <c r="CI52" i="3"/>
  <c r="CN52" i="3" s="1"/>
  <c r="CS52" i="3" s="1"/>
  <c r="CE7" i="3"/>
  <c r="CE16" i="3"/>
  <c r="CE61" i="3"/>
  <c r="CK71" i="3"/>
  <c r="CK76" i="3"/>
  <c r="CP76" i="3" s="1"/>
  <c r="CU76" i="3" s="1"/>
  <c r="CI43" i="3"/>
  <c r="CN43" i="3" s="1"/>
  <c r="CS43" i="3" s="1"/>
  <c r="CI97" i="3"/>
  <c r="CN97" i="3" s="1"/>
  <c r="CS97" i="3" s="1"/>
  <c r="BU39" i="3"/>
  <c r="BZ39" i="3" s="1"/>
  <c r="BP46" i="3"/>
  <c r="BP28" i="3"/>
  <c r="BP65" i="3"/>
  <c r="BU65" i="3" s="1"/>
  <c r="BZ65" i="3" s="1"/>
  <c r="BP50" i="3"/>
  <c r="CK84" i="3"/>
  <c r="CP84" i="3" s="1"/>
  <c r="CU84" i="3" s="1"/>
  <c r="CK37" i="3"/>
  <c r="CP37" i="3" s="1"/>
  <c r="CU37" i="3" s="1"/>
  <c r="BP26" i="3"/>
  <c r="BU26" i="3" s="1"/>
  <c r="BZ26" i="3" s="1"/>
  <c r="BP87" i="3"/>
  <c r="BU87" i="3" s="1"/>
  <c r="BZ87" i="3" s="1"/>
  <c r="BP75" i="3"/>
  <c r="BU75" i="3" s="1"/>
  <c r="BZ75" i="3" s="1"/>
  <c r="BP33" i="3"/>
  <c r="BU33" i="3" s="1"/>
  <c r="BZ33" i="3" s="1"/>
  <c r="BP21" i="3"/>
  <c r="BU21" i="3" s="1"/>
  <c r="BZ21" i="3" s="1"/>
  <c r="BP66" i="3"/>
  <c r="BU66" i="3" s="1"/>
  <c r="BZ66" i="3" s="1"/>
  <c r="BP72" i="3"/>
  <c r="BU72" i="3" s="1"/>
  <c r="BZ72" i="3" s="1"/>
  <c r="BP67" i="3"/>
  <c r="BP63" i="3"/>
  <c r="BP38" i="3"/>
  <c r="BU38" i="3" s="1"/>
  <c r="BZ38" i="3" s="1"/>
  <c r="BP79" i="3"/>
  <c r="BU79" i="3" s="1"/>
  <c r="BZ79" i="3" s="1"/>
  <c r="CI92" i="3"/>
  <c r="CN92" i="3" s="1"/>
  <c r="CS92" i="3" s="1"/>
  <c r="CI70" i="3"/>
  <c r="CN70" i="3" s="1"/>
  <c r="CS70" i="3" s="1"/>
  <c r="CI98" i="3"/>
  <c r="CN98" i="3" s="1"/>
  <c r="CS98" i="3" s="1"/>
  <c r="CI54" i="3"/>
  <c r="CN54" i="3" s="1"/>
  <c r="CS54" i="3" s="1"/>
  <c r="CI44" i="3"/>
  <c r="CN44" i="3" s="1"/>
  <c r="CS44" i="3" s="1"/>
  <c r="BK18" i="3"/>
  <c r="BK8" i="3"/>
  <c r="CK70" i="3"/>
  <c r="CP70" i="3" s="1"/>
  <c r="CU70" i="3" s="1"/>
  <c r="CK92" i="3"/>
  <c r="CP92" i="3" s="1"/>
  <c r="CU92" i="3" s="1"/>
  <c r="CK44" i="3"/>
  <c r="CP44" i="3" s="1"/>
  <c r="CU44" i="3" s="1"/>
  <c r="CK54" i="3"/>
  <c r="CP54" i="3" s="1"/>
  <c r="CU54" i="3" s="1"/>
  <c r="CK98" i="3"/>
  <c r="CI96" i="3"/>
  <c r="CI11" i="3"/>
  <c r="CN11" i="3" s="1"/>
  <c r="CS11" i="3" s="1"/>
  <c r="CI73" i="3"/>
  <c r="CN73" i="3" s="1"/>
  <c r="CS73" i="3" s="1"/>
  <c r="CI14" i="3"/>
  <c r="CI83" i="3"/>
  <c r="CN83" i="3" s="1"/>
  <c r="CS83" i="3" s="1"/>
  <c r="CI48" i="3"/>
  <c r="CN48" i="3" s="1"/>
  <c r="CS48" i="3" s="1"/>
  <c r="CI64" i="3"/>
  <c r="CN64" i="3" s="1"/>
  <c r="CS64" i="3" s="1"/>
  <c r="BP51" i="3"/>
  <c r="BU51" i="3" s="1"/>
  <c r="BZ51" i="3" s="1"/>
  <c r="BP52" i="3"/>
  <c r="BU52" i="3" s="1"/>
  <c r="BZ52" i="3" s="1"/>
  <c r="BK7" i="3"/>
  <c r="BK61" i="3"/>
  <c r="BK16" i="3"/>
  <c r="CI31" i="3"/>
  <c r="CN31" i="3" s="1"/>
  <c r="CS31" i="3" s="1"/>
  <c r="CI18" i="3"/>
  <c r="CN18" i="3" s="1"/>
  <c r="CS18" i="3" s="1"/>
  <c r="CI88" i="3"/>
  <c r="CI53" i="3"/>
  <c r="CN53" i="3" s="1"/>
  <c r="CS53" i="3" s="1"/>
  <c r="CI20" i="3"/>
  <c r="CN20" i="3" s="1"/>
  <c r="CS20" i="3" s="1"/>
  <c r="CI56" i="3"/>
  <c r="CK43" i="3"/>
  <c r="CP43" i="3" s="1"/>
  <c r="CU43" i="3" s="1"/>
  <c r="CK97" i="3"/>
  <c r="CP97" i="3" s="1"/>
  <c r="CU97" i="3" s="1"/>
  <c r="BP45" i="3"/>
  <c r="BP24" i="3"/>
  <c r="BU24" i="3" s="1"/>
  <c r="BZ24" i="3" s="1"/>
  <c r="BP100" i="3"/>
  <c r="BU100" i="3" s="1"/>
  <c r="BZ100" i="3" s="1"/>
  <c r="CI61" i="3"/>
  <c r="CI16" i="3"/>
  <c r="CK46" i="3"/>
  <c r="CP46" i="3" s="1"/>
  <c r="CU46" i="3" s="1"/>
  <c r="CK28" i="3"/>
  <c r="CP28" i="3" s="1"/>
  <c r="CU28" i="3" s="1"/>
  <c r="BW63" i="3"/>
  <c r="CB63" i="3" s="1"/>
  <c r="CG96" i="3"/>
  <c r="CG50" i="3"/>
  <c r="BW52" i="3"/>
  <c r="CB52" i="3" s="1"/>
  <c r="CQ52" i="3"/>
  <c r="CV52" i="3" s="1"/>
  <c r="CW22" i="3"/>
  <c r="P22" i="3" s="1"/>
  <c r="AC22" i="3" s="1"/>
  <c r="CW15" i="3"/>
  <c r="P15" i="3" s="1"/>
  <c r="AC15" i="3" s="1"/>
  <c r="BW15" i="3"/>
  <c r="CB15" i="3" s="1"/>
  <c r="CQ15" i="3"/>
  <c r="CV15" i="3" s="1"/>
  <c r="CZ15" i="3" s="1"/>
  <c r="S15" i="3" s="1"/>
  <c r="AF15" i="3" s="1"/>
  <c r="CW40" i="3"/>
  <c r="P40" i="3" s="1"/>
  <c r="AC40" i="3" s="1"/>
  <c r="CW42" i="3"/>
  <c r="P42" i="3" s="1"/>
  <c r="AC42" i="3" s="1"/>
  <c r="BW65" i="3"/>
  <c r="CB65" i="3" s="1"/>
  <c r="CW86" i="3"/>
  <c r="P86" i="3" s="1"/>
  <c r="AC86" i="3" s="1"/>
  <c r="CW25" i="3"/>
  <c r="P25" i="3" s="1"/>
  <c r="AC25" i="3" s="1"/>
  <c r="CO92" i="3" l="1"/>
  <c r="CT92" i="3" s="1"/>
  <c r="BW71" i="3"/>
  <c r="CB71" i="3" s="1"/>
  <c r="BU55" i="3"/>
  <c r="BZ55" i="3" s="1"/>
  <c r="CY23" i="3"/>
  <c r="R23" i="3" s="1"/>
  <c r="AE23" i="3" s="1"/>
  <c r="CW35" i="3"/>
  <c r="P35" i="3" s="1"/>
  <c r="AC35" i="3" s="1"/>
  <c r="BW96" i="3"/>
  <c r="CB96" i="3" s="1"/>
  <c r="CY12" i="3"/>
  <c r="R12" i="3" s="1"/>
  <c r="AE12" i="3" s="1"/>
  <c r="BU20" i="3"/>
  <c r="BZ20" i="3" s="1"/>
  <c r="BU63" i="3"/>
  <c r="BZ63" i="3" s="1"/>
  <c r="BW20" i="3"/>
  <c r="CB20" i="3" s="1"/>
  <c r="CN27" i="3"/>
  <c r="CS27" i="3" s="1"/>
  <c r="CY40" i="3"/>
  <c r="R40" i="3" s="1"/>
  <c r="AE40" i="3" s="1"/>
  <c r="CQ72" i="3"/>
  <c r="CV72" i="3" s="1"/>
  <c r="CZ72" i="3" s="1"/>
  <c r="S72" i="3" s="1"/>
  <c r="AF72" i="3" s="1"/>
  <c r="CQ31" i="3"/>
  <c r="CV31" i="3" s="1"/>
  <c r="CQ92" i="3"/>
  <c r="CV92" i="3" s="1"/>
  <c r="CP36" i="3"/>
  <c r="CU36" i="3" s="1"/>
  <c r="BW97" i="3"/>
  <c r="CB97" i="3" s="1"/>
  <c r="BU46" i="3"/>
  <c r="BZ46" i="3" s="1"/>
  <c r="BU98" i="3"/>
  <c r="BZ98" i="3" s="1"/>
  <c r="CN46" i="3"/>
  <c r="CS46" i="3" s="1"/>
  <c r="BU32" i="3"/>
  <c r="BZ32" i="3" s="1"/>
  <c r="CW94" i="3"/>
  <c r="P94" i="3" s="1"/>
  <c r="AC94" i="3" s="1"/>
  <c r="CW23" i="3"/>
  <c r="P23" i="3" s="1"/>
  <c r="AC23" i="3" s="1"/>
  <c r="CJ47" i="3"/>
  <c r="CX78" i="3"/>
  <c r="Q78" i="3" s="1"/>
  <c r="AD78" i="3" s="1"/>
  <c r="CL94" i="3"/>
  <c r="CQ94" i="3" s="1"/>
  <c r="CV94" i="3" s="1"/>
  <c r="CL38" i="3"/>
  <c r="CQ38" i="3" s="1"/>
  <c r="CV38" i="3" s="1"/>
  <c r="CL64" i="3"/>
  <c r="CQ64" i="3" s="1"/>
  <c r="CV64" i="3" s="1"/>
  <c r="CF74" i="3"/>
  <c r="CF28" i="3"/>
  <c r="CJ7" i="3"/>
  <c r="CJ31" i="3"/>
  <c r="CO31" i="3" s="1"/>
  <c r="CT31" i="3" s="1"/>
  <c r="CJ94" i="3"/>
  <c r="CO94" i="3" s="1"/>
  <c r="CT94" i="3" s="1"/>
  <c r="CH74" i="3"/>
  <c r="CH28" i="3"/>
  <c r="CL79" i="3"/>
  <c r="CQ79" i="3" s="1"/>
  <c r="CV79" i="3" s="1"/>
  <c r="CL32" i="3"/>
  <c r="CQ32" i="3" s="1"/>
  <c r="CV32" i="3" s="1"/>
  <c r="CL71" i="3"/>
  <c r="CL47" i="3"/>
  <c r="CZ78" i="3"/>
  <c r="S78" i="3" s="1"/>
  <c r="AF78" i="3" s="1"/>
  <c r="CY78" i="3"/>
  <c r="R78" i="3" s="1"/>
  <c r="AE78" i="3" s="1"/>
  <c r="CJ64" i="3"/>
  <c r="CO64" i="3" s="1"/>
  <c r="CT64" i="3" s="1"/>
  <c r="CJ38" i="3"/>
  <c r="CO38" i="3" s="1"/>
  <c r="CT38" i="3" s="1"/>
  <c r="CZ38" i="3" s="1"/>
  <c r="S38" i="3" s="1"/>
  <c r="AF38" i="3" s="1"/>
  <c r="CJ79" i="3"/>
  <c r="CO79" i="3" s="1"/>
  <c r="CT79" i="3" s="1"/>
  <c r="CZ79" i="3" s="1"/>
  <c r="S79" i="3" s="1"/>
  <c r="AF79" i="3" s="1"/>
  <c r="CJ32" i="3"/>
  <c r="CO32" i="3" s="1"/>
  <c r="CT32" i="3" s="1"/>
  <c r="CJ12" i="3"/>
  <c r="CO12" i="3" s="1"/>
  <c r="CT12" i="3" s="1"/>
  <c r="CJ35" i="3"/>
  <c r="CO35" i="3" s="1"/>
  <c r="CT35" i="3" s="1"/>
  <c r="CF68" i="3"/>
  <c r="CF17" i="3"/>
  <c r="CP27" i="3"/>
  <c r="CU27" i="3" s="1"/>
  <c r="CL12" i="3"/>
  <c r="CQ12" i="3" s="1"/>
  <c r="CV12" i="3" s="1"/>
  <c r="CL35" i="3"/>
  <c r="CQ35" i="3" s="1"/>
  <c r="CV35" i="3" s="1"/>
  <c r="CL23" i="3"/>
  <c r="CQ23" i="3" s="1"/>
  <c r="CV23" i="3" s="1"/>
  <c r="CL40" i="3"/>
  <c r="CQ40" i="3" s="1"/>
  <c r="CV40" i="3" s="1"/>
  <c r="CY94" i="3"/>
  <c r="R94" i="3" s="1"/>
  <c r="AE94" i="3" s="1"/>
  <c r="CJ74" i="3"/>
  <c r="CO74" i="3" s="1"/>
  <c r="CT74" i="3" s="1"/>
  <c r="CJ28" i="3"/>
  <c r="CO28" i="3" s="1"/>
  <c r="CT28" i="3" s="1"/>
  <c r="CJ71" i="3"/>
  <c r="CO71" i="3" s="1"/>
  <c r="CT71" i="3" s="1"/>
  <c r="CJ54" i="3"/>
  <c r="CO54" i="3" s="1"/>
  <c r="CT54" i="3" s="1"/>
  <c r="CJ22" i="3"/>
  <c r="CO22" i="3" s="1"/>
  <c r="CT22" i="3" s="1"/>
  <c r="CF76" i="3"/>
  <c r="CQ63" i="3"/>
  <c r="CV63" i="3" s="1"/>
  <c r="CZ63" i="3" s="1"/>
  <c r="S63" i="3" s="1"/>
  <c r="AF63" i="3" s="1"/>
  <c r="CL28" i="3"/>
  <c r="CQ28" i="3" s="1"/>
  <c r="CV28" i="3" s="1"/>
  <c r="CL74" i="3"/>
  <c r="CL54" i="3"/>
  <c r="CQ54" i="3" s="1"/>
  <c r="CV54" i="3" s="1"/>
  <c r="CL22" i="3"/>
  <c r="CQ22" i="3" s="1"/>
  <c r="CV22" i="3" s="1"/>
  <c r="CJ33" i="3"/>
  <c r="CO33" i="3" s="1"/>
  <c r="CT33" i="3" s="1"/>
  <c r="CJ25" i="3"/>
  <c r="CO25" i="3" s="1"/>
  <c r="CT25" i="3" s="1"/>
  <c r="BU62" i="3"/>
  <c r="BZ62" i="3" s="1"/>
  <c r="CH71" i="3"/>
  <c r="CH27" i="3"/>
  <c r="CQ27" i="3" s="1"/>
  <c r="CV27" i="3" s="1"/>
  <c r="CH20" i="3"/>
  <c r="CH68" i="3"/>
  <c r="CQ68" i="3" s="1"/>
  <c r="CV68" i="3" s="1"/>
  <c r="CH17" i="3"/>
  <c r="CL81" i="3"/>
  <c r="CQ81" i="3" s="1"/>
  <c r="CV81" i="3" s="1"/>
  <c r="CL70" i="3"/>
  <c r="CQ70" i="3" s="1"/>
  <c r="CV70" i="3" s="1"/>
  <c r="CX70" i="3" s="1"/>
  <c r="Q70" i="3" s="1"/>
  <c r="AD70" i="3" s="1"/>
  <c r="CL33" i="3"/>
  <c r="CQ33" i="3" s="1"/>
  <c r="CV33" i="3" s="1"/>
  <c r="CL25" i="3"/>
  <c r="CQ25" i="3" s="1"/>
  <c r="CV25" i="3" s="1"/>
  <c r="CJ40" i="3"/>
  <c r="CO40" i="3" s="1"/>
  <c r="CT40" i="3" s="1"/>
  <c r="CJ23" i="3"/>
  <c r="CO23" i="3" s="1"/>
  <c r="CT23" i="3" s="1"/>
  <c r="CF71" i="3"/>
  <c r="CF27" i="3"/>
  <c r="CO27" i="3" s="1"/>
  <c r="CT27" i="3" s="1"/>
  <c r="CF20" i="3"/>
  <c r="CH76" i="3"/>
  <c r="CP74" i="3"/>
  <c r="CU74" i="3" s="1"/>
  <c r="CW74" i="3" s="1"/>
  <c r="P74" i="3" s="1"/>
  <c r="AC74" i="3" s="1"/>
  <c r="CN77" i="3"/>
  <c r="CS77" i="3" s="1"/>
  <c r="BU41" i="3"/>
  <c r="BZ41" i="3" s="1"/>
  <c r="CP68" i="3"/>
  <c r="CU68" i="3" s="1"/>
  <c r="CY81" i="3"/>
  <c r="R81" i="3" s="1"/>
  <c r="AE81" i="3" s="1"/>
  <c r="CY69" i="3"/>
  <c r="R69" i="3" s="1"/>
  <c r="AE69" i="3" s="1"/>
  <c r="CW85" i="3"/>
  <c r="P85" i="3" s="1"/>
  <c r="AC85" i="3" s="1"/>
  <c r="CO68" i="3"/>
  <c r="CT68" i="3" s="1"/>
  <c r="BW62" i="3"/>
  <c r="CB62" i="3" s="1"/>
  <c r="CW12" i="3"/>
  <c r="P12" i="3" s="1"/>
  <c r="AC12" i="3" s="1"/>
  <c r="BW6" i="3"/>
  <c r="CB6" i="3" s="1"/>
  <c r="BW47" i="3"/>
  <c r="CB47" i="3" s="1"/>
  <c r="CP32" i="3"/>
  <c r="CU32" i="3" s="1"/>
  <c r="CY85" i="3"/>
  <c r="R85" i="3" s="1"/>
  <c r="AE85" i="3" s="1"/>
  <c r="CW34" i="3"/>
  <c r="P34" i="3" s="1"/>
  <c r="AC34" i="3" s="1"/>
  <c r="BU47" i="3"/>
  <c r="BZ47" i="3" s="1"/>
  <c r="CY17" i="3"/>
  <c r="R17" i="3" s="1"/>
  <c r="AE17" i="3" s="1"/>
  <c r="CP10" i="3"/>
  <c r="CU10" i="3" s="1"/>
  <c r="BU95" i="3"/>
  <c r="BZ95" i="3" s="1"/>
  <c r="CP47" i="3"/>
  <c r="CU47" i="3" s="1"/>
  <c r="CY47" i="3" s="1"/>
  <c r="R47" i="3" s="1"/>
  <c r="AE47" i="3" s="1"/>
  <c r="CP14" i="3"/>
  <c r="CU14" i="3" s="1"/>
  <c r="CP95" i="3"/>
  <c r="CU95" i="3" s="1"/>
  <c r="CN36" i="3"/>
  <c r="CS36" i="3" s="1"/>
  <c r="CY36" i="3" s="1"/>
  <c r="R36" i="3" s="1"/>
  <c r="AE36" i="3" s="1"/>
  <c r="BW55" i="3"/>
  <c r="CB55" i="3" s="1"/>
  <c r="CN7" i="3"/>
  <c r="CS7" i="3" s="1"/>
  <c r="CL45" i="3"/>
  <c r="CQ45" i="3" s="1"/>
  <c r="CV45" i="3" s="1"/>
  <c r="CW30" i="3"/>
  <c r="P30" i="3" s="1"/>
  <c r="AC30" i="3" s="1"/>
  <c r="CN10" i="3"/>
  <c r="CS10" i="3" s="1"/>
  <c r="CL83" i="3"/>
  <c r="CQ83" i="3" s="1"/>
  <c r="CV83" i="3" s="1"/>
  <c r="CN68" i="3"/>
  <c r="CS68" i="3" s="1"/>
  <c r="CW89" i="3"/>
  <c r="P89" i="3" s="1"/>
  <c r="AC89" i="3" s="1"/>
  <c r="CN41" i="3"/>
  <c r="CS41" i="3" s="1"/>
  <c r="CJ83" i="3"/>
  <c r="CO83" i="3" s="1"/>
  <c r="CT83" i="3" s="1"/>
  <c r="CP55" i="3"/>
  <c r="CU55" i="3" s="1"/>
  <c r="CN32" i="3"/>
  <c r="CS32" i="3" s="1"/>
  <c r="BW32" i="3"/>
  <c r="CB32" i="3" s="1"/>
  <c r="CW17" i="3"/>
  <c r="P17" i="3" s="1"/>
  <c r="AC17" i="3" s="1"/>
  <c r="CN14" i="3"/>
  <c r="CS14" i="3" s="1"/>
  <c r="CL24" i="3"/>
  <c r="CQ24" i="3" s="1"/>
  <c r="CV24" i="3" s="1"/>
  <c r="CY34" i="3"/>
  <c r="R34" i="3" s="1"/>
  <c r="AE34" i="3" s="1"/>
  <c r="CL87" i="3"/>
  <c r="CQ87" i="3" s="1"/>
  <c r="CV87" i="3" s="1"/>
  <c r="CL39" i="3"/>
  <c r="CQ39" i="3" s="1"/>
  <c r="CV39" i="3" s="1"/>
  <c r="CL75" i="3"/>
  <c r="CQ75" i="3" s="1"/>
  <c r="CV75" i="3" s="1"/>
  <c r="CH47" i="3"/>
  <c r="CH55" i="3"/>
  <c r="CH7" i="3"/>
  <c r="CH10" i="3"/>
  <c r="CJ76" i="3"/>
  <c r="CO76" i="3" s="1"/>
  <c r="CT76" i="3" s="1"/>
  <c r="CJ95" i="3"/>
  <c r="CJ80" i="3"/>
  <c r="CO80" i="3" s="1"/>
  <c r="CT80" i="3" s="1"/>
  <c r="BW68" i="3"/>
  <c r="CB68" i="3" s="1"/>
  <c r="BU50" i="3"/>
  <c r="BZ50" i="3" s="1"/>
  <c r="CP71" i="3"/>
  <c r="CU71" i="3" s="1"/>
  <c r="BW50" i="3"/>
  <c r="CB50" i="3" s="1"/>
  <c r="CL53" i="3"/>
  <c r="CQ53" i="3" s="1"/>
  <c r="CV53" i="3" s="1"/>
  <c r="CL60" i="3"/>
  <c r="CQ60" i="3" s="1"/>
  <c r="CV60" i="3" s="1"/>
  <c r="CJ84" i="3"/>
  <c r="CO84" i="3" s="1"/>
  <c r="CT84" i="3" s="1"/>
  <c r="CJ21" i="3"/>
  <c r="CO21" i="3" s="1"/>
  <c r="CT21" i="3" s="1"/>
  <c r="CJ53" i="3"/>
  <c r="CO53" i="3" s="1"/>
  <c r="CT53" i="3" s="1"/>
  <c r="CX53" i="3" s="1"/>
  <c r="Q53" i="3" s="1"/>
  <c r="AD53" i="3" s="1"/>
  <c r="CJ60" i="3"/>
  <c r="CO60" i="3" s="1"/>
  <c r="CT60" i="3" s="1"/>
  <c r="CZ60" i="3" s="1"/>
  <c r="S60" i="3" s="1"/>
  <c r="AF60" i="3" s="1"/>
  <c r="CJ34" i="3"/>
  <c r="CO34" i="3" s="1"/>
  <c r="CT34" i="3" s="1"/>
  <c r="CJ85" i="3"/>
  <c r="CO85" i="3" s="1"/>
  <c r="CT85" i="3" s="1"/>
  <c r="CY80" i="3"/>
  <c r="R80" i="3" s="1"/>
  <c r="AE80" i="3" s="1"/>
  <c r="CW80" i="3"/>
  <c r="P80" i="3" s="1"/>
  <c r="AC80" i="3" s="1"/>
  <c r="CW69" i="3"/>
  <c r="P69" i="3" s="1"/>
  <c r="AC69" i="3" s="1"/>
  <c r="BU67" i="3"/>
  <c r="BZ67" i="3" s="1"/>
  <c r="CP65" i="3"/>
  <c r="CU65" i="3" s="1"/>
  <c r="CW65" i="3" s="1"/>
  <c r="P65" i="3" s="1"/>
  <c r="AC65" i="3" s="1"/>
  <c r="BU77" i="3"/>
  <c r="BZ77" i="3" s="1"/>
  <c r="CL84" i="3"/>
  <c r="CQ84" i="3" s="1"/>
  <c r="CV84" i="3" s="1"/>
  <c r="CL21" i="3"/>
  <c r="CQ21" i="3" s="1"/>
  <c r="CV21" i="3" s="1"/>
  <c r="CL67" i="3"/>
  <c r="CY89" i="3"/>
  <c r="R89" i="3" s="1"/>
  <c r="AE89" i="3" s="1"/>
  <c r="CJ67" i="3"/>
  <c r="BU10" i="3"/>
  <c r="BZ10" i="3" s="1"/>
  <c r="BU68" i="3"/>
  <c r="BZ68" i="3" s="1"/>
  <c r="BW89" i="3"/>
  <c r="CB89" i="3" s="1"/>
  <c r="BU89" i="3"/>
  <c r="BZ89" i="3" s="1"/>
  <c r="CN50" i="3"/>
  <c r="CS50" i="3" s="1"/>
  <c r="CL14" i="3"/>
  <c r="CL89" i="3"/>
  <c r="CL76" i="3"/>
  <c r="CL95" i="3"/>
  <c r="CL80" i="3"/>
  <c r="CQ80" i="3" s="1"/>
  <c r="CV80" i="3" s="1"/>
  <c r="CF55" i="3"/>
  <c r="CF47" i="3"/>
  <c r="CJ17" i="3"/>
  <c r="CO17" i="3" s="1"/>
  <c r="CT17" i="3" s="1"/>
  <c r="CJ46" i="3"/>
  <c r="CO46" i="3" s="1"/>
  <c r="CT46" i="3" s="1"/>
  <c r="CJ99" i="3"/>
  <c r="CO99" i="3" s="1"/>
  <c r="CT99" i="3" s="1"/>
  <c r="CW99" i="3"/>
  <c r="P99" i="3" s="1"/>
  <c r="AC99" i="3" s="1"/>
  <c r="CY52" i="3"/>
  <c r="R52" i="3" s="1"/>
  <c r="AE52" i="3" s="1"/>
  <c r="CX62" i="3"/>
  <c r="Q62" i="3" s="1"/>
  <c r="AD62" i="3" s="1"/>
  <c r="CH14" i="3"/>
  <c r="CH89" i="3"/>
  <c r="CL96" i="3"/>
  <c r="CQ96" i="3" s="1"/>
  <c r="CV96" i="3" s="1"/>
  <c r="CL17" i="3"/>
  <c r="CL46" i="3"/>
  <c r="CQ46" i="3" s="1"/>
  <c r="CV46" i="3" s="1"/>
  <c r="CL99" i="3"/>
  <c r="CQ99" i="3" s="1"/>
  <c r="CV99" i="3" s="1"/>
  <c r="CY99" i="3"/>
  <c r="R99" i="3" s="1"/>
  <c r="AE99" i="3" s="1"/>
  <c r="CJ87" i="3"/>
  <c r="CO87" i="3" s="1"/>
  <c r="CT87" i="3" s="1"/>
  <c r="CJ39" i="3"/>
  <c r="CO39" i="3" s="1"/>
  <c r="CT39" i="3" s="1"/>
  <c r="CJ75" i="3"/>
  <c r="CO75" i="3" s="1"/>
  <c r="CT75" i="3" s="1"/>
  <c r="CN95" i="3"/>
  <c r="CS95" i="3" s="1"/>
  <c r="CJ81" i="3"/>
  <c r="CO81" i="3" s="1"/>
  <c r="CT81" i="3" s="1"/>
  <c r="CW81" i="3"/>
  <c r="P81" i="3" s="1"/>
  <c r="AC81" i="3" s="1"/>
  <c r="BU14" i="3"/>
  <c r="BZ14" i="3" s="1"/>
  <c r="CN71" i="3"/>
  <c r="CS71" i="3" s="1"/>
  <c r="BW67" i="3"/>
  <c r="CB67" i="3" s="1"/>
  <c r="CL34" i="3"/>
  <c r="CQ34" i="3" s="1"/>
  <c r="CV34" i="3" s="1"/>
  <c r="CL85" i="3"/>
  <c r="CQ85" i="3" s="1"/>
  <c r="CV85" i="3" s="1"/>
  <c r="CL7" i="3"/>
  <c r="CJ24" i="3"/>
  <c r="CO24" i="3" s="1"/>
  <c r="CT24" i="3" s="1"/>
  <c r="CF7" i="3"/>
  <c r="CF10" i="3"/>
  <c r="CF14" i="3"/>
  <c r="CF89" i="3"/>
  <c r="CJ96" i="3"/>
  <c r="CO96" i="3" s="1"/>
  <c r="CT96" i="3" s="1"/>
  <c r="CJ45" i="3"/>
  <c r="CO45" i="3" s="1"/>
  <c r="CT45" i="3" s="1"/>
  <c r="CJ14" i="3"/>
  <c r="CO14" i="3" s="1"/>
  <c r="CT14" i="3" s="1"/>
  <c r="CJ89" i="3"/>
  <c r="CO89" i="3" s="1"/>
  <c r="CT89" i="3" s="1"/>
  <c r="CN55" i="3"/>
  <c r="CS55" i="3" s="1"/>
  <c r="CY55" i="3" s="1"/>
  <c r="R55" i="3" s="1"/>
  <c r="AE55" i="3" s="1"/>
  <c r="BW10" i="3"/>
  <c r="CB10" i="3" s="1"/>
  <c r="CN6" i="3"/>
  <c r="CS6" i="3" s="1"/>
  <c r="BW95" i="3"/>
  <c r="CB95" i="3" s="1"/>
  <c r="BW98" i="3"/>
  <c r="CB98" i="3" s="1"/>
  <c r="CP21" i="3"/>
  <c r="CU21" i="3" s="1"/>
  <c r="BU6" i="3"/>
  <c r="BZ6" i="3" s="1"/>
  <c r="CP98" i="3"/>
  <c r="CU98" i="3" s="1"/>
  <c r="CY98" i="3" s="1"/>
  <c r="R98" i="3" s="1"/>
  <c r="AE98" i="3" s="1"/>
  <c r="CP67" i="3"/>
  <c r="CU67" i="3" s="1"/>
  <c r="CP41" i="3"/>
  <c r="CU41" i="3" s="1"/>
  <c r="CP6" i="3"/>
  <c r="CU6" i="3" s="1"/>
  <c r="CY30" i="3"/>
  <c r="R30" i="3" s="1"/>
  <c r="AE30" i="3" s="1"/>
  <c r="CJ69" i="3"/>
  <c r="CO69" i="3" s="1"/>
  <c r="CT69" i="3" s="1"/>
  <c r="CL69" i="3"/>
  <c r="CQ69" i="3" s="1"/>
  <c r="CV69" i="3" s="1"/>
  <c r="CF67" i="3"/>
  <c r="CL97" i="3"/>
  <c r="CH97" i="3"/>
  <c r="CL18" i="3"/>
  <c r="CQ18" i="3" s="1"/>
  <c r="CV18" i="3" s="1"/>
  <c r="CL20" i="3"/>
  <c r="CL65" i="3"/>
  <c r="CQ65" i="3" s="1"/>
  <c r="CV65" i="3" s="1"/>
  <c r="CH95" i="3"/>
  <c r="CL10" i="3"/>
  <c r="CF95" i="3"/>
  <c r="CJ10" i="3"/>
  <c r="CO10" i="3" s="1"/>
  <c r="CT10" i="3" s="1"/>
  <c r="CF98" i="3"/>
  <c r="CJ98" i="3"/>
  <c r="CF97" i="3"/>
  <c r="CJ97" i="3"/>
  <c r="CH67" i="3"/>
  <c r="CL98" i="3"/>
  <c r="CH98" i="3"/>
  <c r="CJ18" i="3"/>
  <c r="CO18" i="3" s="1"/>
  <c r="CT18" i="3" s="1"/>
  <c r="CJ65" i="3"/>
  <c r="CO65" i="3" s="1"/>
  <c r="CT65" i="3" s="1"/>
  <c r="CJ20" i="3"/>
  <c r="CO20" i="3" s="1"/>
  <c r="CT20" i="3" s="1"/>
  <c r="CL50" i="3"/>
  <c r="CQ50" i="3" s="1"/>
  <c r="CV50" i="3" s="1"/>
  <c r="CL100" i="3"/>
  <c r="CQ100" i="3" s="1"/>
  <c r="CV100" i="3" s="1"/>
  <c r="CJ50" i="3"/>
  <c r="CO50" i="3" s="1"/>
  <c r="CT50" i="3" s="1"/>
  <c r="CJ100" i="3"/>
  <c r="CO100" i="3" s="1"/>
  <c r="CT100" i="3" s="1"/>
  <c r="CY64" i="3"/>
  <c r="R64" i="3" s="1"/>
  <c r="AE64" i="3" s="1"/>
  <c r="CY33" i="3"/>
  <c r="R33" i="3" s="1"/>
  <c r="AE33" i="3" s="1"/>
  <c r="CY20" i="3"/>
  <c r="R20" i="3" s="1"/>
  <c r="AE20" i="3" s="1"/>
  <c r="CY45" i="3"/>
  <c r="R45" i="3" s="1"/>
  <c r="AE45" i="3" s="1"/>
  <c r="CY19" i="3"/>
  <c r="R19" i="3" s="1"/>
  <c r="AE19" i="3" s="1"/>
  <c r="CP56" i="3"/>
  <c r="CU56" i="3" s="1"/>
  <c r="CL77" i="3"/>
  <c r="CL93" i="3"/>
  <c r="CL13" i="3"/>
  <c r="CH41" i="3"/>
  <c r="CH6" i="3"/>
  <c r="CL56" i="3"/>
  <c r="CL29" i="3"/>
  <c r="CL36" i="3"/>
  <c r="CQ36" i="3" s="1"/>
  <c r="CV36" i="3" s="1"/>
  <c r="CL16" i="3"/>
  <c r="CQ16" i="3" s="1"/>
  <c r="CV16" i="3" s="1"/>
  <c r="CL30" i="3"/>
  <c r="CQ30" i="3" s="1"/>
  <c r="CV30" i="3" s="1"/>
  <c r="CH56" i="3"/>
  <c r="CH29" i="3"/>
  <c r="CF29" i="3"/>
  <c r="CF56" i="3"/>
  <c r="CJ93" i="3"/>
  <c r="CJ13" i="3"/>
  <c r="CO13" i="3" s="1"/>
  <c r="CT13" i="3" s="1"/>
  <c r="CJ77" i="3"/>
  <c r="CJ49" i="3"/>
  <c r="CO49" i="3" s="1"/>
  <c r="CT49" i="3" s="1"/>
  <c r="CJ19" i="3"/>
  <c r="CO19" i="3" s="1"/>
  <c r="CT19" i="3" s="1"/>
  <c r="CJ56" i="3"/>
  <c r="CJ29" i="3"/>
  <c r="CO29" i="3" s="1"/>
  <c r="CT29" i="3" s="1"/>
  <c r="CJ41" i="3"/>
  <c r="CO41" i="3" s="1"/>
  <c r="CT41" i="3" s="1"/>
  <c r="CJ6" i="3"/>
  <c r="CH59" i="3"/>
  <c r="CH11" i="3"/>
  <c r="CH58" i="3"/>
  <c r="CH88" i="3"/>
  <c r="CH9" i="3"/>
  <c r="CL91" i="3"/>
  <c r="CQ91" i="3" s="1"/>
  <c r="CV91" i="3" s="1"/>
  <c r="CL55" i="3"/>
  <c r="CL43" i="3"/>
  <c r="CQ43" i="3" s="1"/>
  <c r="CV43" i="3" s="1"/>
  <c r="CF41" i="3"/>
  <c r="CF6" i="3"/>
  <c r="CJ16" i="3"/>
  <c r="CO16" i="3" s="1"/>
  <c r="CT16" i="3" s="1"/>
  <c r="CJ30" i="3"/>
  <c r="CO30" i="3" s="1"/>
  <c r="CT30" i="3" s="1"/>
  <c r="CJ36" i="3"/>
  <c r="CO36" i="3" s="1"/>
  <c r="CT36" i="3" s="1"/>
  <c r="CL58" i="3"/>
  <c r="CL88" i="3"/>
  <c r="CL11" i="3"/>
  <c r="CL9" i="3"/>
  <c r="CL59" i="3"/>
  <c r="CL41" i="3"/>
  <c r="CL6" i="3"/>
  <c r="CL49" i="3"/>
  <c r="CQ49" i="3" s="1"/>
  <c r="CV49" i="3" s="1"/>
  <c r="CL19" i="3"/>
  <c r="CQ19" i="3" s="1"/>
  <c r="CV19" i="3" s="1"/>
  <c r="CH93" i="3"/>
  <c r="CH77" i="3"/>
  <c r="CH13" i="3"/>
  <c r="CJ88" i="3"/>
  <c r="CJ11" i="3"/>
  <c r="CJ9" i="3"/>
  <c r="CJ59" i="3"/>
  <c r="CJ58" i="3"/>
  <c r="CO58" i="3" s="1"/>
  <c r="CT58" i="3" s="1"/>
  <c r="CF9" i="3"/>
  <c r="CF11" i="3"/>
  <c r="CF58" i="3"/>
  <c r="CF88" i="3"/>
  <c r="CF59" i="3"/>
  <c r="CF13" i="3"/>
  <c r="CF77" i="3"/>
  <c r="CF93" i="3"/>
  <c r="CJ91" i="3"/>
  <c r="CO91" i="3" s="1"/>
  <c r="CT91" i="3" s="1"/>
  <c r="CJ55" i="3"/>
  <c r="CO55" i="3" s="1"/>
  <c r="CT55" i="3" s="1"/>
  <c r="CJ43" i="3"/>
  <c r="CO43" i="3" s="1"/>
  <c r="CT43" i="3" s="1"/>
  <c r="CY26" i="3"/>
  <c r="R26" i="3" s="1"/>
  <c r="AE26" i="3" s="1"/>
  <c r="CY53" i="3"/>
  <c r="R53" i="3" s="1"/>
  <c r="AE53" i="3" s="1"/>
  <c r="CY24" i="3"/>
  <c r="R24" i="3" s="1"/>
  <c r="AE24" i="3" s="1"/>
  <c r="CN67" i="3"/>
  <c r="CS67" i="3" s="1"/>
  <c r="CY48" i="3"/>
  <c r="R48" i="3" s="1"/>
  <c r="AE48" i="3" s="1"/>
  <c r="BU88" i="3"/>
  <c r="BZ88" i="3" s="1"/>
  <c r="CN84" i="3"/>
  <c r="CS84" i="3" s="1"/>
  <c r="CP88" i="3"/>
  <c r="CU88" i="3" s="1"/>
  <c r="CN93" i="3"/>
  <c r="CS93" i="3" s="1"/>
  <c r="CY49" i="3"/>
  <c r="R49" i="3" s="1"/>
  <c r="AE49" i="3" s="1"/>
  <c r="CY73" i="3"/>
  <c r="R73" i="3" s="1"/>
  <c r="AE73" i="3" s="1"/>
  <c r="CY87" i="3"/>
  <c r="R87" i="3" s="1"/>
  <c r="AE87" i="3" s="1"/>
  <c r="CY72" i="3"/>
  <c r="R72" i="3" s="1"/>
  <c r="AE72" i="3" s="1"/>
  <c r="CY18" i="3"/>
  <c r="R18" i="3" s="1"/>
  <c r="AE18" i="3" s="1"/>
  <c r="CY83" i="3"/>
  <c r="R83" i="3" s="1"/>
  <c r="AE83" i="3" s="1"/>
  <c r="CY70" i="3"/>
  <c r="R70" i="3" s="1"/>
  <c r="AE70" i="3" s="1"/>
  <c r="CY43" i="3"/>
  <c r="R43" i="3" s="1"/>
  <c r="AE43" i="3" s="1"/>
  <c r="CX44" i="3"/>
  <c r="Q44" i="3" s="1"/>
  <c r="AD44" i="3" s="1"/>
  <c r="CZ44" i="3"/>
  <c r="S44" i="3" s="1"/>
  <c r="AF44" i="3" s="1"/>
  <c r="CX72" i="3"/>
  <c r="Q72" i="3" s="1"/>
  <c r="AD72" i="3" s="1"/>
  <c r="CY63" i="3"/>
  <c r="R63" i="3" s="1"/>
  <c r="AE63" i="3" s="1"/>
  <c r="CY66" i="3"/>
  <c r="R66" i="3" s="1"/>
  <c r="AE66" i="3" s="1"/>
  <c r="CW62" i="3"/>
  <c r="P62" i="3" s="1"/>
  <c r="AC62" i="3" s="1"/>
  <c r="CY62" i="3"/>
  <c r="R62" i="3" s="1"/>
  <c r="AE62" i="3" s="1"/>
  <c r="CY54" i="3"/>
  <c r="R54" i="3" s="1"/>
  <c r="AE54" i="3" s="1"/>
  <c r="CY37" i="3"/>
  <c r="R37" i="3" s="1"/>
  <c r="AE37" i="3" s="1"/>
  <c r="CY31" i="3"/>
  <c r="R31" i="3" s="1"/>
  <c r="AE31" i="3" s="1"/>
  <c r="CW79" i="3"/>
  <c r="P79" i="3" s="1"/>
  <c r="AC79" i="3" s="1"/>
  <c r="CX48" i="3"/>
  <c r="Q48" i="3" s="1"/>
  <c r="AD48" i="3" s="1"/>
  <c r="CZ48" i="3"/>
  <c r="S48" i="3" s="1"/>
  <c r="AF48" i="3" s="1"/>
  <c r="CY75" i="3"/>
  <c r="R75" i="3" s="1"/>
  <c r="AE75" i="3" s="1"/>
  <c r="CY100" i="3"/>
  <c r="R100" i="3" s="1"/>
  <c r="AE100" i="3" s="1"/>
  <c r="CZ26" i="3"/>
  <c r="S26" i="3" s="1"/>
  <c r="AF26" i="3" s="1"/>
  <c r="CX26" i="3"/>
  <c r="Q26" i="3" s="1"/>
  <c r="AD26" i="3" s="1"/>
  <c r="CX52" i="3"/>
  <c r="Q52" i="3" s="1"/>
  <c r="AD52" i="3" s="1"/>
  <c r="CZ52" i="3"/>
  <c r="S52" i="3" s="1"/>
  <c r="AF52" i="3" s="1"/>
  <c r="CY79" i="3"/>
  <c r="R79" i="3" s="1"/>
  <c r="AE79" i="3" s="1"/>
  <c r="CY39" i="3"/>
  <c r="R39" i="3" s="1"/>
  <c r="AE39" i="3" s="1"/>
  <c r="CY91" i="3"/>
  <c r="R91" i="3" s="1"/>
  <c r="AE91" i="3" s="1"/>
  <c r="CX15" i="3"/>
  <c r="Q15" i="3" s="1"/>
  <c r="AD15" i="3" s="1"/>
  <c r="CX37" i="3"/>
  <c r="Q37" i="3" s="1"/>
  <c r="AD37" i="3" s="1"/>
  <c r="CZ37" i="3"/>
  <c r="S37" i="3" s="1"/>
  <c r="AF37" i="3" s="1"/>
  <c r="CY28" i="3"/>
  <c r="R28" i="3" s="1"/>
  <c r="AE28" i="3" s="1"/>
  <c r="CY44" i="3"/>
  <c r="R44" i="3" s="1"/>
  <c r="AE44" i="3" s="1"/>
  <c r="CY92" i="3"/>
  <c r="R92" i="3" s="1"/>
  <c r="AE92" i="3" s="1"/>
  <c r="CY97" i="3"/>
  <c r="R97" i="3" s="1"/>
  <c r="AE97" i="3" s="1"/>
  <c r="CW51" i="3"/>
  <c r="P51" i="3" s="1"/>
  <c r="AC51" i="3" s="1"/>
  <c r="CY51" i="3"/>
  <c r="R51" i="3" s="1"/>
  <c r="AE51" i="3" s="1"/>
  <c r="CY60" i="3"/>
  <c r="R60" i="3" s="1"/>
  <c r="AE60" i="3" s="1"/>
  <c r="CX66" i="3"/>
  <c r="Q66" i="3" s="1"/>
  <c r="AD66" i="3" s="1"/>
  <c r="CZ66" i="3"/>
  <c r="S66" i="3" s="1"/>
  <c r="AF66" i="3" s="1"/>
  <c r="CY76" i="3"/>
  <c r="R76" i="3" s="1"/>
  <c r="AE76" i="3" s="1"/>
  <c r="CY46" i="3"/>
  <c r="R46" i="3" s="1"/>
  <c r="AE46" i="3" s="1"/>
  <c r="CZ51" i="3"/>
  <c r="S51" i="3" s="1"/>
  <c r="AF51" i="3" s="1"/>
  <c r="CX51" i="3"/>
  <c r="Q51" i="3" s="1"/>
  <c r="AD51" i="3" s="1"/>
  <c r="CX73" i="3"/>
  <c r="Q73" i="3" s="1"/>
  <c r="AD73" i="3" s="1"/>
  <c r="CZ73" i="3"/>
  <c r="S73" i="3" s="1"/>
  <c r="AF73" i="3" s="1"/>
  <c r="CY38" i="3"/>
  <c r="R38" i="3" s="1"/>
  <c r="AE38" i="3" s="1"/>
  <c r="CW19" i="3"/>
  <c r="P19" i="3" s="1"/>
  <c r="AC19" i="3" s="1"/>
  <c r="BW11" i="3"/>
  <c r="CB11" i="3" s="1"/>
  <c r="CZ62" i="3"/>
  <c r="S62" i="3" s="1"/>
  <c r="AF62" i="3" s="1"/>
  <c r="CN8" i="3"/>
  <c r="CS8" i="3" s="1"/>
  <c r="CP8" i="3"/>
  <c r="CU8" i="3" s="1"/>
  <c r="BW77" i="3"/>
  <c r="CB77" i="3" s="1"/>
  <c r="CW49" i="3"/>
  <c r="P49" i="3" s="1"/>
  <c r="AC49" i="3" s="1"/>
  <c r="CW18" i="3"/>
  <c r="P18" i="3" s="1"/>
  <c r="AC18" i="3" s="1"/>
  <c r="CW91" i="3"/>
  <c r="P91" i="3" s="1"/>
  <c r="AC91" i="3" s="1"/>
  <c r="CN58" i="3"/>
  <c r="CS58" i="3" s="1"/>
  <c r="BU59" i="3"/>
  <c r="BZ59" i="3" s="1"/>
  <c r="CP11" i="3"/>
  <c r="CU11" i="3" s="1"/>
  <c r="CN13" i="3"/>
  <c r="CS13" i="3" s="1"/>
  <c r="CN56" i="3"/>
  <c r="CS56" i="3" s="1"/>
  <c r="BU56" i="3"/>
  <c r="BZ56" i="3" s="1"/>
  <c r="BW41" i="3"/>
  <c r="CB41" i="3" s="1"/>
  <c r="CN88" i="3"/>
  <c r="CS88" i="3" s="1"/>
  <c r="CP9" i="3"/>
  <c r="CU9" i="3" s="1"/>
  <c r="BW27" i="3"/>
  <c r="CB27" i="3" s="1"/>
  <c r="BU58" i="3"/>
  <c r="BZ58" i="3" s="1"/>
  <c r="BW9" i="3"/>
  <c r="CB9" i="3" s="1"/>
  <c r="CP93" i="3"/>
  <c r="CU93" i="3" s="1"/>
  <c r="BW29" i="3"/>
  <c r="CB29" i="3" s="1"/>
  <c r="CN29" i="3"/>
  <c r="CS29" i="3" s="1"/>
  <c r="CP58" i="3"/>
  <c r="CU58" i="3" s="1"/>
  <c r="CN59" i="3"/>
  <c r="CS59" i="3" s="1"/>
  <c r="BW88" i="3"/>
  <c r="CB88" i="3" s="1"/>
  <c r="CP13" i="3"/>
  <c r="CU13" i="3" s="1"/>
  <c r="BU13" i="3"/>
  <c r="BZ13" i="3" s="1"/>
  <c r="CP59" i="3"/>
  <c r="CU59" i="3" s="1"/>
  <c r="BW93" i="3"/>
  <c r="CB93" i="3" s="1"/>
  <c r="BW59" i="3"/>
  <c r="CB59" i="3" s="1"/>
  <c r="CP77" i="3"/>
  <c r="CU77" i="3" s="1"/>
  <c r="CP29" i="3"/>
  <c r="CU29" i="3" s="1"/>
  <c r="BW13" i="3"/>
  <c r="CB13" i="3" s="1"/>
  <c r="BW58" i="3"/>
  <c r="CB58" i="3" s="1"/>
  <c r="BW56" i="3"/>
  <c r="CB56" i="3" s="1"/>
  <c r="BU9" i="3"/>
  <c r="BZ9" i="3" s="1"/>
  <c r="BU93" i="3"/>
  <c r="BZ93" i="3" s="1"/>
  <c r="CW38" i="3"/>
  <c r="P38" i="3" s="1"/>
  <c r="AC38" i="3" s="1"/>
  <c r="CW20" i="3"/>
  <c r="P20" i="3" s="1"/>
  <c r="AC20" i="3" s="1"/>
  <c r="CW48" i="3"/>
  <c r="P48" i="3" s="1"/>
  <c r="AC48" i="3" s="1"/>
  <c r="CW100" i="3"/>
  <c r="P100" i="3" s="1"/>
  <c r="AC100" i="3" s="1"/>
  <c r="CW43" i="3"/>
  <c r="P43" i="3" s="1"/>
  <c r="AC43" i="3" s="1"/>
  <c r="CP16" i="3"/>
  <c r="CU16" i="3" s="1"/>
  <c r="CW60" i="3"/>
  <c r="P60" i="3" s="1"/>
  <c r="AC60" i="3" s="1"/>
  <c r="CW73" i="3"/>
  <c r="P73" i="3" s="1"/>
  <c r="AC73" i="3" s="1"/>
  <c r="BU7" i="3"/>
  <c r="BZ7" i="3" s="1"/>
  <c r="CP96" i="3"/>
  <c r="CU96" i="3" s="1"/>
  <c r="CP7" i="3"/>
  <c r="CU7" i="3" s="1"/>
  <c r="CW72" i="3"/>
  <c r="P72" i="3" s="1"/>
  <c r="AC72" i="3" s="1"/>
  <c r="CW44" i="3"/>
  <c r="P44" i="3" s="1"/>
  <c r="AC44" i="3" s="1"/>
  <c r="CW76" i="3"/>
  <c r="P76" i="3" s="1"/>
  <c r="AC76" i="3" s="1"/>
  <c r="BU16" i="3"/>
  <c r="BZ16" i="3" s="1"/>
  <c r="CW75" i="3"/>
  <c r="P75" i="3" s="1"/>
  <c r="AC75" i="3" s="1"/>
  <c r="CW37" i="3"/>
  <c r="P37" i="3" s="1"/>
  <c r="AC37" i="3" s="1"/>
  <c r="CW97" i="3"/>
  <c r="P97" i="3" s="1"/>
  <c r="AC97" i="3" s="1"/>
  <c r="CN61" i="3"/>
  <c r="CS61" i="3" s="1"/>
  <c r="CW33" i="3"/>
  <c r="P33" i="3" s="1"/>
  <c r="AC33" i="3" s="1"/>
  <c r="CW24" i="3"/>
  <c r="P24" i="3" s="1"/>
  <c r="AC24" i="3" s="1"/>
  <c r="CW70" i="3"/>
  <c r="P70" i="3" s="1"/>
  <c r="AC70" i="3" s="1"/>
  <c r="CW46" i="3"/>
  <c r="P46" i="3" s="1"/>
  <c r="AC46" i="3" s="1"/>
  <c r="CW52" i="3"/>
  <c r="P52" i="3" s="1"/>
  <c r="AC52" i="3" s="1"/>
  <c r="CW98" i="3"/>
  <c r="P98" i="3" s="1"/>
  <c r="AC98" i="3" s="1"/>
  <c r="CW64" i="3"/>
  <c r="P64" i="3" s="1"/>
  <c r="AC64" i="3" s="1"/>
  <c r="CW31" i="3"/>
  <c r="P31" i="3" s="1"/>
  <c r="AC31" i="3" s="1"/>
  <c r="CW26" i="3"/>
  <c r="P26" i="3" s="1"/>
  <c r="AC26" i="3" s="1"/>
  <c r="BU36" i="3"/>
  <c r="BZ36" i="3" s="1"/>
  <c r="BW36" i="3"/>
  <c r="CB36" i="3" s="1"/>
  <c r="CW53" i="3"/>
  <c r="P53" i="3" s="1"/>
  <c r="AC53" i="3" s="1"/>
  <c r="BW16" i="3"/>
  <c r="CB16" i="3" s="1"/>
  <c r="BW18" i="3"/>
  <c r="CB18" i="3" s="1"/>
  <c r="CW87" i="3"/>
  <c r="P87" i="3" s="1"/>
  <c r="AC87" i="3" s="1"/>
  <c r="BW45" i="3"/>
  <c r="CB45" i="3" s="1"/>
  <c r="BU61" i="3"/>
  <c r="BZ61" i="3" s="1"/>
  <c r="CP50" i="3"/>
  <c r="CU50" i="3" s="1"/>
  <c r="CQ8" i="3"/>
  <c r="CV8" i="3" s="1"/>
  <c r="BW8" i="3"/>
  <c r="CB8" i="3" s="1"/>
  <c r="BU8" i="3"/>
  <c r="BZ8" i="3" s="1"/>
  <c r="CW45" i="3"/>
  <c r="P45" i="3" s="1"/>
  <c r="AC45" i="3" s="1"/>
  <c r="CW66" i="3"/>
  <c r="P66" i="3" s="1"/>
  <c r="AC66" i="3" s="1"/>
  <c r="CW83" i="3"/>
  <c r="P83" i="3" s="1"/>
  <c r="AC83" i="3" s="1"/>
  <c r="CN96" i="3"/>
  <c r="CS96" i="3" s="1"/>
  <c r="CW92" i="3"/>
  <c r="P92" i="3" s="1"/>
  <c r="AC92" i="3" s="1"/>
  <c r="CN21" i="3"/>
  <c r="CS21" i="3" s="1"/>
  <c r="CW28" i="3"/>
  <c r="P28" i="3" s="1"/>
  <c r="AC28" i="3" s="1"/>
  <c r="BW28" i="3"/>
  <c r="CB28" i="3" s="1"/>
  <c r="CW63" i="3"/>
  <c r="P63" i="3" s="1"/>
  <c r="AC63" i="3" s="1"/>
  <c r="CW54" i="3"/>
  <c r="P54" i="3" s="1"/>
  <c r="AC54" i="3" s="1"/>
  <c r="BW61" i="3"/>
  <c r="CB61" i="3" s="1"/>
  <c r="CQ61" i="3"/>
  <c r="CV61" i="3" s="1"/>
  <c r="CN16" i="3"/>
  <c r="CS16" i="3" s="1"/>
  <c r="BU45" i="3"/>
  <c r="BZ45" i="3" s="1"/>
  <c r="BW7" i="3"/>
  <c r="CB7" i="3" s="1"/>
  <c r="BU28" i="3"/>
  <c r="BZ28" i="3" s="1"/>
  <c r="CW39" i="3"/>
  <c r="P39" i="3" s="1"/>
  <c r="AC39" i="3" s="1"/>
  <c r="BU18" i="3"/>
  <c r="BZ18" i="3" s="1"/>
  <c r="BW46" i="3"/>
  <c r="CB46" i="3" s="1"/>
  <c r="CX92" i="3" l="1"/>
  <c r="Q92" i="3" s="1"/>
  <c r="AD92" i="3" s="1"/>
  <c r="CO7" i="3"/>
  <c r="CT7" i="3" s="1"/>
  <c r="CO6" i="3"/>
  <c r="CT6" i="3" s="1"/>
  <c r="CO77" i="3"/>
  <c r="CT77" i="3" s="1"/>
  <c r="CW68" i="3"/>
  <c r="P68" i="3" s="1"/>
  <c r="AC68" i="3" s="1"/>
  <c r="CY95" i="3"/>
  <c r="R95" i="3" s="1"/>
  <c r="AE95" i="3" s="1"/>
  <c r="CZ31" i="3"/>
  <c r="S31" i="3" s="1"/>
  <c r="AF31" i="3" s="1"/>
  <c r="CX31" i="3"/>
  <c r="Q31" i="3" s="1"/>
  <c r="AD31" i="3" s="1"/>
  <c r="CQ17" i="3"/>
  <c r="CV17" i="3" s="1"/>
  <c r="CZ87" i="3"/>
  <c r="S87" i="3" s="1"/>
  <c r="AF87" i="3" s="1"/>
  <c r="CY32" i="3"/>
  <c r="R32" i="3" s="1"/>
  <c r="AE32" i="3" s="1"/>
  <c r="CZ12" i="3"/>
  <c r="S12" i="3" s="1"/>
  <c r="AF12" i="3" s="1"/>
  <c r="CZ75" i="3"/>
  <c r="S75" i="3" s="1"/>
  <c r="AF75" i="3" s="1"/>
  <c r="CZ92" i="3"/>
  <c r="S92" i="3" s="1"/>
  <c r="AF92" i="3" s="1"/>
  <c r="CZ64" i="3"/>
  <c r="S64" i="3" s="1"/>
  <c r="AF64" i="3" s="1"/>
  <c r="CX64" i="3"/>
  <c r="Q64" i="3" s="1"/>
  <c r="AD64" i="3" s="1"/>
  <c r="CX33" i="3"/>
  <c r="Q33" i="3" s="1"/>
  <c r="AD33" i="3" s="1"/>
  <c r="CX28" i="3"/>
  <c r="Q28" i="3" s="1"/>
  <c r="AD28" i="3" s="1"/>
  <c r="CZ54" i="3"/>
  <c r="S54" i="3" s="1"/>
  <c r="AF54" i="3" s="1"/>
  <c r="CO47" i="3"/>
  <c r="CT47" i="3" s="1"/>
  <c r="CQ71" i="3"/>
  <c r="CV71" i="3" s="1"/>
  <c r="CQ67" i="3"/>
  <c r="CV67" i="3" s="1"/>
  <c r="CZ81" i="3"/>
  <c r="S81" i="3" s="1"/>
  <c r="AF81" i="3" s="1"/>
  <c r="CX81" i="3"/>
  <c r="Q81" i="3" s="1"/>
  <c r="AD81" i="3" s="1"/>
  <c r="CX54" i="3"/>
  <c r="Q54" i="3" s="1"/>
  <c r="AD54" i="3" s="1"/>
  <c r="CQ47" i="3"/>
  <c r="CV47" i="3" s="1"/>
  <c r="CZ83" i="3"/>
  <c r="S83" i="3" s="1"/>
  <c r="AF83" i="3" s="1"/>
  <c r="CY68" i="3"/>
  <c r="R68" i="3" s="1"/>
  <c r="AE68" i="3" s="1"/>
  <c r="CX12" i="3"/>
  <c r="Q12" i="3" s="1"/>
  <c r="AD12" i="3" s="1"/>
  <c r="CW6" i="3"/>
  <c r="P6" i="3" s="1"/>
  <c r="AC6" i="3" s="1"/>
  <c r="CX83" i="3"/>
  <c r="Q83" i="3" s="1"/>
  <c r="AD83" i="3" s="1"/>
  <c r="CX38" i="3"/>
  <c r="Q38" i="3" s="1"/>
  <c r="AD38" i="3" s="1"/>
  <c r="CX63" i="3"/>
  <c r="Q63" i="3" s="1"/>
  <c r="AD63" i="3" s="1"/>
  <c r="CZ33" i="3"/>
  <c r="S33" i="3" s="1"/>
  <c r="AF33" i="3" s="1"/>
  <c r="CQ55" i="3"/>
  <c r="CV55" i="3" s="1"/>
  <c r="CZ55" i="3" s="1"/>
  <c r="S55" i="3" s="1"/>
  <c r="AF55" i="3" s="1"/>
  <c r="CX94" i="3"/>
  <c r="Q94" i="3" s="1"/>
  <c r="AD94" i="3" s="1"/>
  <c r="CY21" i="3"/>
  <c r="R21" i="3" s="1"/>
  <c r="AE21" i="3" s="1"/>
  <c r="CZ53" i="3"/>
  <c r="S53" i="3" s="1"/>
  <c r="AF53" i="3" s="1"/>
  <c r="CQ74" i="3"/>
  <c r="CV74" i="3" s="1"/>
  <c r="CX74" i="3" s="1"/>
  <c r="Q74" i="3" s="1"/>
  <c r="AD74" i="3" s="1"/>
  <c r="CX23" i="3"/>
  <c r="Q23" i="3" s="1"/>
  <c r="AD23" i="3" s="1"/>
  <c r="CZ23" i="3"/>
  <c r="S23" i="3" s="1"/>
  <c r="AF23" i="3" s="1"/>
  <c r="CZ70" i="3"/>
  <c r="S70" i="3" s="1"/>
  <c r="AF70" i="3" s="1"/>
  <c r="CY65" i="3"/>
  <c r="R65" i="3" s="1"/>
  <c r="AE65" i="3" s="1"/>
  <c r="CZ94" i="3"/>
  <c r="S94" i="3" s="1"/>
  <c r="AF94" i="3" s="1"/>
  <c r="CW95" i="3"/>
  <c r="P95" i="3" s="1"/>
  <c r="AC95" i="3" s="1"/>
  <c r="CX40" i="3"/>
  <c r="Q40" i="3" s="1"/>
  <c r="AD40" i="3" s="1"/>
  <c r="CZ40" i="3"/>
  <c r="S40" i="3" s="1"/>
  <c r="AF40" i="3" s="1"/>
  <c r="CZ35" i="3"/>
  <c r="S35" i="3" s="1"/>
  <c r="AF35" i="3" s="1"/>
  <c r="CX35" i="3"/>
  <c r="Q35" i="3" s="1"/>
  <c r="AD35" i="3" s="1"/>
  <c r="CX25" i="3"/>
  <c r="Q25" i="3" s="1"/>
  <c r="AD25" i="3" s="1"/>
  <c r="CZ25" i="3"/>
  <c r="S25" i="3" s="1"/>
  <c r="AF25" i="3" s="1"/>
  <c r="CX79" i="3"/>
  <c r="Q79" i="3" s="1"/>
  <c r="AD79" i="3" s="1"/>
  <c r="CQ20" i="3"/>
  <c r="CV20" i="3" s="1"/>
  <c r="CX20" i="3" s="1"/>
  <c r="Q20" i="3" s="1"/>
  <c r="AD20" i="3" s="1"/>
  <c r="CQ76" i="3"/>
  <c r="CV76" i="3" s="1"/>
  <c r="CZ76" i="3" s="1"/>
  <c r="S76" i="3" s="1"/>
  <c r="AF76" i="3" s="1"/>
  <c r="CZ68" i="3"/>
  <c r="S68" i="3" s="1"/>
  <c r="AF68" i="3" s="1"/>
  <c r="CW27" i="3"/>
  <c r="P27" i="3" s="1"/>
  <c r="AC27" i="3" s="1"/>
  <c r="CY27" i="3"/>
  <c r="R27" i="3" s="1"/>
  <c r="AE27" i="3" s="1"/>
  <c r="CZ22" i="3"/>
  <c r="S22" i="3" s="1"/>
  <c r="AF22" i="3" s="1"/>
  <c r="CX22" i="3"/>
  <c r="Q22" i="3" s="1"/>
  <c r="AD22" i="3" s="1"/>
  <c r="CY14" i="3"/>
  <c r="R14" i="3" s="1"/>
  <c r="AE14" i="3" s="1"/>
  <c r="CY74" i="3"/>
  <c r="R74" i="3" s="1"/>
  <c r="AE74" i="3" s="1"/>
  <c r="CW36" i="3"/>
  <c r="P36" i="3" s="1"/>
  <c r="AC36" i="3" s="1"/>
  <c r="CX18" i="3"/>
  <c r="Q18" i="3" s="1"/>
  <c r="AD18" i="3" s="1"/>
  <c r="CO56" i="3"/>
  <c r="CT56" i="3" s="1"/>
  <c r="CO67" i="3"/>
  <c r="CT67" i="3" s="1"/>
  <c r="CX67" i="3" s="1"/>
  <c r="Q67" i="3" s="1"/>
  <c r="AD67" i="3" s="1"/>
  <c r="CY10" i="3"/>
  <c r="R10" i="3" s="1"/>
  <c r="AE10" i="3" s="1"/>
  <c r="CZ32" i="3"/>
  <c r="S32" i="3" s="1"/>
  <c r="AF32" i="3" s="1"/>
  <c r="CO95" i="3"/>
  <c r="CT95" i="3" s="1"/>
  <c r="CW32" i="3"/>
  <c r="P32" i="3" s="1"/>
  <c r="AC32" i="3" s="1"/>
  <c r="CW88" i="3"/>
  <c r="P88" i="3" s="1"/>
  <c r="AC88" i="3" s="1"/>
  <c r="CW14" i="3"/>
  <c r="P14" i="3" s="1"/>
  <c r="AC14" i="3" s="1"/>
  <c r="CZ47" i="3"/>
  <c r="S47" i="3" s="1"/>
  <c r="AF47" i="3" s="1"/>
  <c r="CW47" i="3"/>
  <c r="P47" i="3" s="1"/>
  <c r="AC47" i="3" s="1"/>
  <c r="CW55" i="3"/>
  <c r="P55" i="3" s="1"/>
  <c r="AC55" i="3" s="1"/>
  <c r="CQ7" i="3"/>
  <c r="CV7" i="3" s="1"/>
  <c r="CZ7" i="3" s="1"/>
  <c r="S7" i="3" s="1"/>
  <c r="AF7" i="3" s="1"/>
  <c r="CY41" i="3"/>
  <c r="R41" i="3" s="1"/>
  <c r="AE41" i="3" s="1"/>
  <c r="CZ24" i="3"/>
  <c r="S24" i="3" s="1"/>
  <c r="AF24" i="3" s="1"/>
  <c r="CX75" i="3"/>
  <c r="Q75" i="3" s="1"/>
  <c r="AD75" i="3" s="1"/>
  <c r="CW10" i="3"/>
  <c r="P10" i="3" s="1"/>
  <c r="AC10" i="3" s="1"/>
  <c r="CZ17" i="3"/>
  <c r="S17" i="3" s="1"/>
  <c r="AF17" i="3" s="1"/>
  <c r="CQ95" i="3"/>
  <c r="CV95" i="3" s="1"/>
  <c r="CZ34" i="3"/>
  <c r="S34" i="3" s="1"/>
  <c r="AF34" i="3" s="1"/>
  <c r="CQ59" i="3"/>
  <c r="CV59" i="3" s="1"/>
  <c r="CQ93" i="3"/>
  <c r="CV93" i="3" s="1"/>
  <c r="CX24" i="3"/>
  <c r="Q24" i="3" s="1"/>
  <c r="AD24" i="3" s="1"/>
  <c r="CX76" i="3"/>
  <c r="Q76" i="3" s="1"/>
  <c r="AD76" i="3" s="1"/>
  <c r="CX32" i="3"/>
  <c r="Q32" i="3" s="1"/>
  <c r="AD32" i="3" s="1"/>
  <c r="CZ84" i="3"/>
  <c r="S84" i="3" s="1"/>
  <c r="AF84" i="3" s="1"/>
  <c r="CW67" i="3"/>
  <c r="P67" i="3" s="1"/>
  <c r="AC67" i="3" s="1"/>
  <c r="CQ10" i="3"/>
  <c r="CV10" i="3" s="1"/>
  <c r="CZ10" i="3" s="1"/>
  <c r="S10" i="3" s="1"/>
  <c r="AF10" i="3" s="1"/>
  <c r="CX34" i="3"/>
  <c r="Q34" i="3" s="1"/>
  <c r="AD34" i="3" s="1"/>
  <c r="CZ99" i="3"/>
  <c r="S99" i="3" s="1"/>
  <c r="AF99" i="3" s="1"/>
  <c r="CQ89" i="3"/>
  <c r="CV89" i="3" s="1"/>
  <c r="CZ89" i="3" s="1"/>
  <c r="S89" i="3" s="1"/>
  <c r="AF89" i="3" s="1"/>
  <c r="CZ39" i="3"/>
  <c r="S39" i="3" s="1"/>
  <c r="AF39" i="3" s="1"/>
  <c r="CX45" i="3"/>
  <c r="Q45" i="3" s="1"/>
  <c r="AD45" i="3" s="1"/>
  <c r="CQ14" i="3"/>
  <c r="CV14" i="3" s="1"/>
  <c r="CZ14" i="3" s="1"/>
  <c r="S14" i="3" s="1"/>
  <c r="AF14" i="3" s="1"/>
  <c r="CZ71" i="3"/>
  <c r="S71" i="3" s="1"/>
  <c r="AF71" i="3" s="1"/>
  <c r="CX80" i="3"/>
  <c r="Q80" i="3" s="1"/>
  <c r="AD80" i="3" s="1"/>
  <c r="CZ80" i="3"/>
  <c r="S80" i="3" s="1"/>
  <c r="AF80" i="3" s="1"/>
  <c r="CX46" i="3"/>
  <c r="Q46" i="3" s="1"/>
  <c r="AD46" i="3" s="1"/>
  <c r="CW71" i="3"/>
  <c r="P71" i="3" s="1"/>
  <c r="AC71" i="3" s="1"/>
  <c r="CY6" i="3"/>
  <c r="R6" i="3" s="1"/>
  <c r="AE6" i="3" s="1"/>
  <c r="CX39" i="3"/>
  <c r="Q39" i="3" s="1"/>
  <c r="AD39" i="3" s="1"/>
  <c r="CX87" i="3"/>
  <c r="Q87" i="3" s="1"/>
  <c r="AD87" i="3" s="1"/>
  <c r="CX60" i="3"/>
  <c r="Q60" i="3" s="1"/>
  <c r="AD60" i="3" s="1"/>
  <c r="CX71" i="3"/>
  <c r="Q71" i="3" s="1"/>
  <c r="AD71" i="3" s="1"/>
  <c r="CY71" i="3"/>
  <c r="R71" i="3" s="1"/>
  <c r="AE71" i="3" s="1"/>
  <c r="CX17" i="3"/>
  <c r="Q17" i="3" s="1"/>
  <c r="AD17" i="3" s="1"/>
  <c r="CX65" i="3"/>
  <c r="Q65" i="3" s="1"/>
  <c r="AD65" i="3" s="1"/>
  <c r="CO98" i="3"/>
  <c r="CT98" i="3" s="1"/>
  <c r="CQ97" i="3"/>
  <c r="CV97" i="3" s="1"/>
  <c r="CZ85" i="3"/>
  <c r="S85" i="3" s="1"/>
  <c r="AF85" i="3" s="1"/>
  <c r="CX85" i="3"/>
  <c r="Q85" i="3" s="1"/>
  <c r="AD85" i="3" s="1"/>
  <c r="CX99" i="3"/>
  <c r="Q99" i="3" s="1"/>
  <c r="AD99" i="3" s="1"/>
  <c r="CX68" i="3"/>
  <c r="Q68" i="3" s="1"/>
  <c r="AD68" i="3" s="1"/>
  <c r="CZ19" i="3"/>
  <c r="S19" i="3" s="1"/>
  <c r="AF19" i="3" s="1"/>
  <c r="CX69" i="3"/>
  <c r="Q69" i="3" s="1"/>
  <c r="AD69" i="3" s="1"/>
  <c r="CO88" i="3"/>
  <c r="CT88" i="3" s="1"/>
  <c r="CQ9" i="3"/>
  <c r="CV9" i="3" s="1"/>
  <c r="CQ56" i="3"/>
  <c r="CV56" i="3" s="1"/>
  <c r="CQ98" i="3"/>
  <c r="CV98" i="3" s="1"/>
  <c r="CO97" i="3"/>
  <c r="CT97" i="3" s="1"/>
  <c r="CW84" i="3"/>
  <c r="P84" i="3" s="1"/>
  <c r="AC84" i="3" s="1"/>
  <c r="CW41" i="3"/>
  <c r="P41" i="3" s="1"/>
  <c r="AC41" i="3" s="1"/>
  <c r="CY56" i="3"/>
  <c r="R56" i="3" s="1"/>
  <c r="AE56" i="3" s="1"/>
  <c r="CZ69" i="3"/>
  <c r="S69" i="3" s="1"/>
  <c r="AF69" i="3" s="1"/>
  <c r="CQ58" i="3"/>
  <c r="CV58" i="3" s="1"/>
  <c r="CX58" i="3" s="1"/>
  <c r="Q58" i="3" s="1"/>
  <c r="AD58" i="3" s="1"/>
  <c r="CZ100" i="3"/>
  <c r="S100" i="3" s="1"/>
  <c r="AF100" i="3" s="1"/>
  <c r="CX19" i="3"/>
  <c r="Q19" i="3" s="1"/>
  <c r="AD19" i="3" s="1"/>
  <c r="CZ49" i="3"/>
  <c r="S49" i="3" s="1"/>
  <c r="AF49" i="3" s="1"/>
  <c r="CX100" i="3"/>
  <c r="Q100" i="3" s="1"/>
  <c r="AD100" i="3" s="1"/>
  <c r="CX36" i="3"/>
  <c r="Q36" i="3" s="1"/>
  <c r="AD36" i="3" s="1"/>
  <c r="CX49" i="3"/>
  <c r="Q49" i="3" s="1"/>
  <c r="AD49" i="3" s="1"/>
  <c r="CQ29" i="3"/>
  <c r="CV29" i="3" s="1"/>
  <c r="CX29" i="3" s="1"/>
  <c r="Q29" i="3" s="1"/>
  <c r="AD29" i="3" s="1"/>
  <c r="CQ41" i="3"/>
  <c r="CV41" i="3" s="1"/>
  <c r="CZ41" i="3" s="1"/>
  <c r="S41" i="3" s="1"/>
  <c r="AF41" i="3" s="1"/>
  <c r="CZ65" i="3"/>
  <c r="S65" i="3" s="1"/>
  <c r="AF65" i="3" s="1"/>
  <c r="CO9" i="3"/>
  <c r="CT9" i="3" s="1"/>
  <c r="CX43" i="3"/>
  <c r="Q43" i="3" s="1"/>
  <c r="AD43" i="3" s="1"/>
  <c r="CQ13" i="3"/>
  <c r="CV13" i="3" s="1"/>
  <c r="CX13" i="3" s="1"/>
  <c r="Q13" i="3" s="1"/>
  <c r="AD13" i="3" s="1"/>
  <c r="CO11" i="3"/>
  <c r="CT11" i="3" s="1"/>
  <c r="CO93" i="3"/>
  <c r="CT93" i="3" s="1"/>
  <c r="CO59" i="3"/>
  <c r="CT59" i="3" s="1"/>
  <c r="CQ88" i="3"/>
  <c r="CV88" i="3" s="1"/>
  <c r="CX84" i="3"/>
  <c r="Q84" i="3" s="1"/>
  <c r="AD84" i="3" s="1"/>
  <c r="CQ6" i="3"/>
  <c r="CV6" i="3" s="1"/>
  <c r="CY84" i="3"/>
  <c r="R84" i="3" s="1"/>
  <c r="AE84" i="3" s="1"/>
  <c r="CZ91" i="3"/>
  <c r="S91" i="3" s="1"/>
  <c r="AF91" i="3" s="1"/>
  <c r="CY67" i="3"/>
  <c r="R67" i="3" s="1"/>
  <c r="AE67" i="3" s="1"/>
  <c r="CY88" i="3"/>
  <c r="R88" i="3" s="1"/>
  <c r="AE88" i="3" s="1"/>
  <c r="CX91" i="3"/>
  <c r="Q91" i="3" s="1"/>
  <c r="AD91" i="3" s="1"/>
  <c r="CZ43" i="3"/>
  <c r="S43" i="3" s="1"/>
  <c r="AF43" i="3" s="1"/>
  <c r="CQ11" i="3"/>
  <c r="CV11" i="3" s="1"/>
  <c r="CZ30" i="3"/>
  <c r="S30" i="3" s="1"/>
  <c r="AF30" i="3" s="1"/>
  <c r="CX30" i="3"/>
  <c r="Q30" i="3" s="1"/>
  <c r="AD30" i="3" s="1"/>
  <c r="CQ77" i="3"/>
  <c r="CV77" i="3" s="1"/>
  <c r="CY96" i="3"/>
  <c r="R96" i="3" s="1"/>
  <c r="AE96" i="3" s="1"/>
  <c r="CX61" i="3"/>
  <c r="Q61" i="3" s="1"/>
  <c r="AD61" i="3" s="1"/>
  <c r="CY93" i="3"/>
  <c r="R93" i="3" s="1"/>
  <c r="AE93" i="3" s="1"/>
  <c r="CZ46" i="3"/>
  <c r="S46" i="3" s="1"/>
  <c r="AF46" i="3" s="1"/>
  <c r="CY58" i="3"/>
  <c r="R58" i="3" s="1"/>
  <c r="AE58" i="3" s="1"/>
  <c r="CZ36" i="3"/>
  <c r="S36" i="3" s="1"/>
  <c r="AF36" i="3" s="1"/>
  <c r="CY29" i="3"/>
  <c r="R29" i="3" s="1"/>
  <c r="AE29" i="3" s="1"/>
  <c r="CY13" i="3"/>
  <c r="R13" i="3" s="1"/>
  <c r="AE13" i="3" s="1"/>
  <c r="CY8" i="3"/>
  <c r="R8" i="3" s="1"/>
  <c r="AE8" i="3" s="1"/>
  <c r="CW56" i="3"/>
  <c r="P56" i="3" s="1"/>
  <c r="AC56" i="3" s="1"/>
  <c r="CZ18" i="3"/>
  <c r="S18" i="3" s="1"/>
  <c r="AF18" i="3" s="1"/>
  <c r="CZ28" i="3"/>
  <c r="S28" i="3" s="1"/>
  <c r="AF28" i="3" s="1"/>
  <c r="CZ96" i="3"/>
  <c r="S96" i="3" s="1"/>
  <c r="AF96" i="3" s="1"/>
  <c r="CX96" i="3"/>
  <c r="Q96" i="3" s="1"/>
  <c r="AD96" i="3" s="1"/>
  <c r="CW11" i="3"/>
  <c r="P11" i="3" s="1"/>
  <c r="AC11" i="3" s="1"/>
  <c r="CZ61" i="3"/>
  <c r="S61" i="3" s="1"/>
  <c r="AF61" i="3" s="1"/>
  <c r="CY77" i="3"/>
  <c r="R77" i="3" s="1"/>
  <c r="AE77" i="3" s="1"/>
  <c r="CX16" i="3"/>
  <c r="Q16" i="3" s="1"/>
  <c r="AD16" i="3" s="1"/>
  <c r="CZ16" i="3"/>
  <c r="S16" i="3" s="1"/>
  <c r="AF16" i="3" s="1"/>
  <c r="CY16" i="3"/>
  <c r="R16" i="3" s="1"/>
  <c r="AE16" i="3" s="1"/>
  <c r="CY59" i="3"/>
  <c r="R59" i="3" s="1"/>
  <c r="AE59" i="3" s="1"/>
  <c r="CZ27" i="3"/>
  <c r="S27" i="3" s="1"/>
  <c r="AF27" i="3" s="1"/>
  <c r="CX27" i="3"/>
  <c r="Q27" i="3" s="1"/>
  <c r="AD27" i="3" s="1"/>
  <c r="CZ21" i="3"/>
  <c r="S21" i="3" s="1"/>
  <c r="AF21" i="3" s="1"/>
  <c r="CY9" i="3"/>
  <c r="R9" i="3" s="1"/>
  <c r="AE9" i="3" s="1"/>
  <c r="CZ45" i="3"/>
  <c r="S45" i="3" s="1"/>
  <c r="AF45" i="3" s="1"/>
  <c r="CY7" i="3"/>
  <c r="R7" i="3" s="1"/>
  <c r="AE7" i="3" s="1"/>
  <c r="CY11" i="3"/>
  <c r="R11" i="3" s="1"/>
  <c r="AE11" i="3" s="1"/>
  <c r="CZ50" i="3"/>
  <c r="S50" i="3" s="1"/>
  <c r="AF50" i="3" s="1"/>
  <c r="CX50" i="3"/>
  <c r="Q50" i="3" s="1"/>
  <c r="AD50" i="3" s="1"/>
  <c r="CW61" i="3"/>
  <c r="P61" i="3" s="1"/>
  <c r="AC61" i="3" s="1"/>
  <c r="CY61" i="3"/>
  <c r="R61" i="3" s="1"/>
  <c r="AE61" i="3" s="1"/>
  <c r="CZ29" i="3"/>
  <c r="S29" i="3" s="1"/>
  <c r="AF29" i="3" s="1"/>
  <c r="CX8" i="3"/>
  <c r="Q8" i="3" s="1"/>
  <c r="AD8" i="3" s="1"/>
  <c r="CZ8" i="3"/>
  <c r="S8" i="3" s="1"/>
  <c r="AF8" i="3" s="1"/>
  <c r="CX21" i="3"/>
  <c r="Q21" i="3" s="1"/>
  <c r="AD21" i="3" s="1"/>
  <c r="CY50" i="3"/>
  <c r="R50" i="3" s="1"/>
  <c r="AE50" i="3" s="1"/>
  <c r="CW8" i="3"/>
  <c r="P8" i="3" s="1"/>
  <c r="AC8" i="3" s="1"/>
  <c r="CW7" i="3"/>
  <c r="P7" i="3" s="1"/>
  <c r="AC7" i="3" s="1"/>
  <c r="CW9" i="3"/>
  <c r="P9" i="3" s="1"/>
  <c r="AC9" i="3" s="1"/>
  <c r="CW29" i="3"/>
  <c r="P29" i="3" s="1"/>
  <c r="AC29" i="3" s="1"/>
  <c r="CW59" i="3"/>
  <c r="P59" i="3" s="1"/>
  <c r="AC59" i="3" s="1"/>
  <c r="CW77" i="3"/>
  <c r="P77" i="3" s="1"/>
  <c r="AC77" i="3" s="1"/>
  <c r="CW13" i="3"/>
  <c r="P13" i="3" s="1"/>
  <c r="AC13" i="3" s="1"/>
  <c r="CW58" i="3"/>
  <c r="P58" i="3" s="1"/>
  <c r="AC58" i="3" s="1"/>
  <c r="CW93" i="3"/>
  <c r="P93" i="3" s="1"/>
  <c r="AC93" i="3" s="1"/>
  <c r="CW96" i="3"/>
  <c r="P96" i="3" s="1"/>
  <c r="AC96" i="3" s="1"/>
  <c r="CW21" i="3"/>
  <c r="P21" i="3" s="1"/>
  <c r="AC21" i="3" s="1"/>
  <c r="CW50" i="3"/>
  <c r="P50" i="3" s="1"/>
  <c r="AC50" i="3" s="1"/>
  <c r="CW16" i="3"/>
  <c r="P16" i="3" s="1"/>
  <c r="AC16" i="3" s="1"/>
  <c r="CZ6" i="3" l="1"/>
  <c r="S6" i="3" s="1"/>
  <c r="AF6" i="3" s="1"/>
  <c r="CZ77" i="3"/>
  <c r="S77" i="3" s="1"/>
  <c r="AF77" i="3" s="1"/>
  <c r="CX55" i="3"/>
  <c r="Q55" i="3" s="1"/>
  <c r="AD55" i="3" s="1"/>
  <c r="CX47" i="3"/>
  <c r="Q47" i="3" s="1"/>
  <c r="AD47" i="3" s="1"/>
  <c r="CX89" i="3"/>
  <c r="Q89" i="3" s="1"/>
  <c r="AD89" i="3" s="1"/>
  <c r="CZ74" i="3"/>
  <c r="S74" i="3" s="1"/>
  <c r="AF74" i="3" s="1"/>
  <c r="CZ59" i="3"/>
  <c r="S59" i="3" s="1"/>
  <c r="AF59" i="3" s="1"/>
  <c r="CZ20" i="3"/>
  <c r="S20" i="3" s="1"/>
  <c r="AF20" i="3" s="1"/>
  <c r="CX95" i="3"/>
  <c r="Q95" i="3" s="1"/>
  <c r="AD95" i="3" s="1"/>
  <c r="CZ56" i="3"/>
  <c r="S56" i="3" s="1"/>
  <c r="AF56" i="3" s="1"/>
  <c r="CZ95" i="3"/>
  <c r="S95" i="3" s="1"/>
  <c r="AF95" i="3" s="1"/>
  <c r="CZ67" i="3"/>
  <c r="S67" i="3" s="1"/>
  <c r="AF67" i="3" s="1"/>
  <c r="CZ58" i="3"/>
  <c r="S58" i="3" s="1"/>
  <c r="AF58" i="3" s="1"/>
  <c r="CX93" i="3"/>
  <c r="Q93" i="3" s="1"/>
  <c r="AD93" i="3" s="1"/>
  <c r="CX7" i="3"/>
  <c r="Q7" i="3" s="1"/>
  <c r="AD7" i="3" s="1"/>
  <c r="CX10" i="3"/>
  <c r="Q10" i="3" s="1"/>
  <c r="AD10" i="3" s="1"/>
  <c r="CX56" i="3"/>
  <c r="Q56" i="3" s="1"/>
  <c r="AD56" i="3" s="1"/>
  <c r="CX97" i="3"/>
  <c r="Q97" i="3" s="1"/>
  <c r="AD97" i="3" s="1"/>
  <c r="CX9" i="3"/>
  <c r="Q9" i="3" s="1"/>
  <c r="AD9" i="3" s="1"/>
  <c r="CX98" i="3"/>
  <c r="Q98" i="3" s="1"/>
  <c r="AD98" i="3" s="1"/>
  <c r="CX88" i="3"/>
  <c r="Q88" i="3" s="1"/>
  <c r="AD88" i="3" s="1"/>
  <c r="CZ98" i="3"/>
  <c r="S98" i="3" s="1"/>
  <c r="AF98" i="3" s="1"/>
  <c r="CX14" i="3"/>
  <c r="Q14" i="3" s="1"/>
  <c r="AD14" i="3" s="1"/>
  <c r="CZ97" i="3"/>
  <c r="S97" i="3" s="1"/>
  <c r="AF97" i="3" s="1"/>
  <c r="CZ93" i="3"/>
  <c r="S93" i="3" s="1"/>
  <c r="AF93" i="3" s="1"/>
  <c r="CZ9" i="3"/>
  <c r="S9" i="3" s="1"/>
  <c r="AF9" i="3" s="1"/>
  <c r="CX41" i="3"/>
  <c r="Q41" i="3" s="1"/>
  <c r="AD41" i="3" s="1"/>
  <c r="CZ11" i="3"/>
  <c r="S11" i="3" s="1"/>
  <c r="AF11" i="3" s="1"/>
  <c r="CZ13" i="3"/>
  <c r="S13" i="3" s="1"/>
  <c r="AF13" i="3" s="1"/>
  <c r="CZ88" i="3"/>
  <c r="S88" i="3" s="1"/>
  <c r="AF88" i="3" s="1"/>
  <c r="CX6" i="3"/>
  <c r="Q6" i="3" s="1"/>
  <c r="AD6" i="3" s="1"/>
  <c r="CX11" i="3"/>
  <c r="Q11" i="3" s="1"/>
  <c r="AD11" i="3" s="1"/>
  <c r="CX59" i="3"/>
  <c r="Q59" i="3" s="1"/>
  <c r="AD59" i="3" s="1"/>
  <c r="CX77" i="3"/>
  <c r="Q77" i="3" s="1"/>
  <c r="AD77" i="3" s="1"/>
</calcChain>
</file>

<file path=xl/sharedStrings.xml><?xml version="1.0" encoding="utf-8"?>
<sst xmlns="http://schemas.openxmlformats.org/spreadsheetml/2006/main" count="841" uniqueCount="103">
  <si>
    <t>f</t>
  </si>
  <si>
    <t>-</t>
  </si>
  <si>
    <t>Hz</t>
  </si>
  <si>
    <t>m</t>
  </si>
  <si>
    <t>Ohm</t>
  </si>
  <si>
    <t>Nominal Z</t>
  </si>
  <si>
    <t>Range list</t>
  </si>
  <si>
    <t>Range</t>
  </si>
  <si>
    <t>Rs</t>
  </si>
  <si>
    <t>ua(Rs)</t>
  </si>
  <si>
    <t>Xs</t>
  </si>
  <si>
    <t>ua(Xs)</t>
  </si>
  <si>
    <t>Rs-Xs unit</t>
  </si>
  <si>
    <t>Rs-Xs mult</t>
  </si>
  <si>
    <t>|Z|</t>
  </si>
  <si>
    <t>This is sheet containing calibration data of reference standards to be used for calibration of RLC meter.</t>
  </si>
  <si>
    <t>U(Rs)</t>
  </si>
  <si>
    <t>U(Xs)</t>
  </si>
  <si>
    <t>Nom Z</t>
  </si>
  <si>
    <t>tag</t>
  </si>
  <si>
    <t>raf tag</t>
  </si>
  <si>
    <t>ref ID</t>
  </si>
  <si>
    <t>cor(Rs)</t>
  </si>
  <si>
    <t>U(cor(Rs))</t>
  </si>
  <si>
    <t>cor(Xs)</t>
  </si>
  <si>
    <t>U(cor(Xs))</t>
  </si>
  <si>
    <t>Absolute correction</t>
  </si>
  <si>
    <t>Measured calibration Z</t>
  </si>
  <si>
    <t>Reference Z (auto search from Ref Z sheet)</t>
  </si>
  <si>
    <t>This sheet uses correction data to fix bridge errors.</t>
  </si>
  <si>
    <t>Min |Z|</t>
  </si>
  <si>
    <t>Max |Z|</t>
  </si>
  <si>
    <t>Ref. Z list</t>
  </si>
  <si>
    <t>Z tag</t>
  </si>
  <si>
    <t>lower Z tag</t>
  </si>
  <si>
    <t>higher Z tag</t>
  </si>
  <si>
    <t>lower Z ID</t>
  </si>
  <si>
    <t>lower tag</t>
  </si>
  <si>
    <t>higher tag</t>
  </si>
  <si>
    <t>lower ID</t>
  </si>
  <si>
    <t>higher ID</t>
  </si>
  <si>
    <t>low cor(Rs)</t>
  </si>
  <si>
    <t>low U(cor(Rs))</t>
  </si>
  <si>
    <t>low cor(Xs)</t>
  </si>
  <si>
    <t>low U(cor(Xs))</t>
  </si>
  <si>
    <t>high cor(Rs)</t>
  </si>
  <si>
    <t>high U(cor(Rs))</t>
  </si>
  <si>
    <t>high cor(Xs)</t>
  </si>
  <si>
    <t>high U(cor(Xs))</t>
  </si>
  <si>
    <t>lower Z</t>
  </si>
  <si>
    <t>higher Z</t>
  </si>
  <si>
    <t>Interpolated correction</t>
  </si>
  <si>
    <t>corrected Z</t>
  </si>
  <si>
    <t>low check</t>
  </si>
  <si>
    <t>high check</t>
  </si>
  <si>
    <t>Status</t>
  </si>
  <si>
    <t>Range Z</t>
  </si>
  <si>
    <t>Calibration data: measured values of reference standards.</t>
  </si>
  <si>
    <t>Fixed Rs</t>
  </si>
  <si>
    <t>Fixed U(Rs)</t>
  </si>
  <si>
    <t>Fixed Xs</t>
  </si>
  <si>
    <t>Fixed U(Xs)</t>
  </si>
  <si>
    <t>Min Z</t>
  </si>
  <si>
    <t>Max Z</t>
  </si>
  <si>
    <t>Measured Z</t>
  </si>
  <si>
    <t>Measured Z (basic units)</t>
  </si>
  <si>
    <t>Corrected Z (results)</t>
  </si>
  <si>
    <t>Valid Rs</t>
  </si>
  <si>
    <t>Valid Xs</t>
  </si>
  <si>
    <t>Dev Rs</t>
  </si>
  <si>
    <t>Dev Xs</t>
  </si>
  <si>
    <t>Deviation of XLS calculated from Octave calculated:</t>
  </si>
  <si>
    <t>Zr</t>
  </si>
  <si>
    <t>phi</t>
  </si>
  <si>
    <t>rad</t>
  </si>
  <si>
    <t>phir</t>
  </si>
  <si>
    <t>cor(gain)</t>
  </si>
  <si>
    <t>cor(phi)</t>
  </si>
  <si>
    <t>low cor(gain)</t>
  </si>
  <si>
    <t>low cor(phi)</t>
  </si>
  <si>
    <t>hi cor(gain)</t>
  </si>
  <si>
    <t>hi cor(phi)</t>
  </si>
  <si>
    <t>U(cor(gain))</t>
  </si>
  <si>
    <t>U(cor(phi))</t>
  </si>
  <si>
    <t>Gain-phase correction</t>
  </si>
  <si>
    <t>sh Rs</t>
  </si>
  <si>
    <t>sh Xs</t>
  </si>
  <si>
    <t>sh ua(Rs)</t>
  </si>
  <si>
    <t>sh ua(Xs)</t>
  </si>
  <si>
    <t>Measured residual SHORT Z</t>
  </si>
  <si>
    <t>U(Zr)</t>
  </si>
  <si>
    <t>U(phir)</t>
  </si>
  <si>
    <t>ua(|Z|)</t>
  </si>
  <si>
    <t>ua(phi)</t>
  </si>
  <si>
    <t>U(|Z|)</t>
  </si>
  <si>
    <t>U(phi)</t>
  </si>
  <si>
    <t>Interpolated correction (gain-phase)</t>
  </si>
  <si>
    <t>Corrected Z (gain-phase method)</t>
  </si>
  <si>
    <t>unc(Dev Rs)</t>
  </si>
  <si>
    <t>unc(Dev Xs)</t>
  </si>
  <si>
    <t>Validation: ref data</t>
  </si>
  <si>
    <t>Deviation with no correction:</t>
  </si>
  <si>
    <t>Measured residual SHORT 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</si>
</sst>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\ 000"/>
    <numFmt numFmtId="165" formatCode="0.000\ 00"/>
    <numFmt numFmtId="166" formatCode="0.000000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2" borderId="0" xfId="0" applyFill="1" applyAlignment="1"/>
    <xf numFmtId="0" fontId="1" fillId="0" borderId="0" xfId="0" applyFont="1" applyAlignment="1"/>
    <xf numFmtId="0" fontId="0" fillId="2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4" borderId="0" xfId="0" applyNumberFormat="1" applyFill="1"/>
    <xf numFmtId="165" fontId="0" fillId="5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CZ100"/>
  <sheetViews>
    <sheetView tabSelected="1" topLeftCell="T1" zoomScale="70" zoomScaleNormal="70" workbookViewId="0">
      <selection activeCell="AZ6" sqref="AZ6"/>
    </sheetView>
  </sheetViews>
  <sheetFormatPr defaultRowHeight="15" x14ac:dyDescent="0.25"/>
  <cols>
    <col min="1" max="1" width="5.28515625" customWidth="1"/>
    <col min="2" max="2" width="5.5703125" customWidth="1"/>
    <col min="3" max="3" width="6.7109375" customWidth="1"/>
    <col min="4" max="4" width="9.7109375" bestFit="1" customWidth="1"/>
    <col min="5" max="5" width="9.28515625" bestFit="1" customWidth="1"/>
    <col min="6" max="6" width="9.7109375" bestFit="1" customWidth="1"/>
    <col min="7" max="7" width="9.28515625" bestFit="1" customWidth="1"/>
    <col min="8" max="8" width="9.7109375" customWidth="1"/>
    <col min="9" max="9" width="2.140625" customWidth="1"/>
    <col min="10" max="10" width="10" customWidth="1"/>
    <col min="11" max="13" width="9.28515625" customWidth="1"/>
    <col min="14" max="14" width="11" customWidth="1"/>
    <col min="15" max="15" width="4.140625" customWidth="1"/>
    <col min="16" max="19" width="12" bestFit="1" customWidth="1"/>
    <col min="20" max="20" width="2.7109375" bestFit="1" customWidth="1"/>
    <col min="21" max="21" width="24.28515625" customWidth="1"/>
    <col min="22" max="22" width="2.85546875" customWidth="1"/>
    <col min="23" max="26" width="11" customWidth="1"/>
    <col min="27" max="27" width="2.7109375" bestFit="1" customWidth="1"/>
    <col min="28" max="28" width="2.7109375" customWidth="1"/>
    <col min="29" max="32" width="9.85546875" customWidth="1"/>
    <col min="33" max="33" width="4.28515625" customWidth="1"/>
    <col min="34" max="34" width="9.85546875" customWidth="1"/>
    <col min="35" max="35" width="7.5703125" customWidth="1"/>
    <col min="36" max="36" width="10.85546875" customWidth="1"/>
    <col min="37" max="38" width="7.5703125" customWidth="1"/>
    <col min="39" max="39" width="2.7109375" customWidth="1"/>
    <col min="40" max="40" width="4.7109375" customWidth="1"/>
    <col min="41" max="41" width="5.5703125" customWidth="1"/>
    <col min="42" max="42" width="11" customWidth="1"/>
    <col min="47" max="50" width="10.140625" customWidth="1"/>
    <col min="51" max="51" width="5" customWidth="1"/>
    <col min="52" max="53" width="10.7109375" bestFit="1" customWidth="1"/>
    <col min="54" max="54" width="11.28515625" bestFit="1" customWidth="1"/>
    <col min="55" max="56" width="11.28515625" customWidth="1"/>
    <col min="57" max="57" width="16.42578125" bestFit="1" customWidth="1"/>
    <col min="58" max="58" width="17.5703125" bestFit="1" customWidth="1"/>
    <col min="60" max="60" width="9.5703125" customWidth="1"/>
    <col min="62" max="62" width="16.7109375" bestFit="1" customWidth="1"/>
    <col min="63" max="63" width="10.85546875" bestFit="1" customWidth="1"/>
    <col min="64" max="64" width="13.85546875" bestFit="1" customWidth="1"/>
    <col min="65" max="65" width="10.85546875" bestFit="1" customWidth="1"/>
    <col min="66" max="66" width="13.85546875" bestFit="1" customWidth="1"/>
    <col min="67" max="67" width="17.7109375" bestFit="1" customWidth="1"/>
    <col min="68" max="71" width="13.5703125" customWidth="1"/>
    <col min="73" max="73" width="13.140625" bestFit="1" customWidth="1"/>
    <col min="92" max="95" width="12.140625" customWidth="1"/>
    <col min="98" max="98" width="12.5703125" bestFit="1" customWidth="1"/>
    <col min="99" max="99" width="11.5703125" customWidth="1"/>
    <col min="100" max="100" width="17.42578125" bestFit="1" customWidth="1"/>
    <col min="101" max="104" width="10.140625" customWidth="1"/>
  </cols>
  <sheetData>
    <row r="1" spans="1:104" x14ac:dyDescent="0.25">
      <c r="A1" t="s">
        <v>29</v>
      </c>
    </row>
    <row r="3" spans="1:104" x14ac:dyDescent="0.25">
      <c r="D3" s="7" t="s">
        <v>64</v>
      </c>
      <c r="J3" s="7" t="s">
        <v>102</v>
      </c>
      <c r="P3" s="7" t="s">
        <v>66</v>
      </c>
      <c r="W3" s="7" t="s">
        <v>100</v>
      </c>
      <c r="AC3" s="7" t="s">
        <v>71</v>
      </c>
      <c r="AH3" s="7" t="s">
        <v>101</v>
      </c>
      <c r="AP3" s="7" t="s">
        <v>65</v>
      </c>
      <c r="BU3" t="s">
        <v>51</v>
      </c>
      <c r="BZ3" t="s">
        <v>52</v>
      </c>
      <c r="CN3" s="7" t="s">
        <v>96</v>
      </c>
      <c r="CS3" s="7" t="s">
        <v>97</v>
      </c>
    </row>
    <row r="4" spans="1:104" x14ac:dyDescent="0.25">
      <c r="A4" s="38" t="s">
        <v>7</v>
      </c>
      <c r="B4" s="38"/>
      <c r="C4" s="6" t="s">
        <v>0</v>
      </c>
      <c r="D4" s="6" t="s">
        <v>8</v>
      </c>
      <c r="E4" s="6" t="s">
        <v>9</v>
      </c>
      <c r="F4" s="6" t="s">
        <v>10</v>
      </c>
      <c r="G4" s="6" t="s">
        <v>11</v>
      </c>
      <c r="H4" s="36" t="s">
        <v>12</v>
      </c>
      <c r="I4" s="36"/>
      <c r="J4" s="33" t="s">
        <v>85</v>
      </c>
      <c r="K4" s="33" t="s">
        <v>87</v>
      </c>
      <c r="L4" s="33" t="s">
        <v>86</v>
      </c>
      <c r="M4" s="33" t="s">
        <v>88</v>
      </c>
      <c r="N4" s="6" t="s">
        <v>12</v>
      </c>
      <c r="P4" s="6" t="s">
        <v>58</v>
      </c>
      <c r="Q4" s="6" t="s">
        <v>59</v>
      </c>
      <c r="R4" s="6" t="s">
        <v>60</v>
      </c>
      <c r="S4" s="6" t="s">
        <v>61</v>
      </c>
      <c r="T4" s="8"/>
      <c r="U4" s="8" t="s">
        <v>55</v>
      </c>
      <c r="V4" s="8"/>
      <c r="W4" s="18" t="s">
        <v>67</v>
      </c>
      <c r="X4" s="18"/>
      <c r="Y4" s="18" t="s">
        <v>68</v>
      </c>
      <c r="Z4" s="8"/>
      <c r="AA4" s="8"/>
      <c r="AB4" s="8"/>
      <c r="AC4" s="8" t="s">
        <v>69</v>
      </c>
      <c r="AD4" s="8" t="s">
        <v>98</v>
      </c>
      <c r="AE4" s="8" t="s">
        <v>70</v>
      </c>
      <c r="AF4" s="8" t="s">
        <v>99</v>
      </c>
      <c r="AG4" s="8"/>
      <c r="AH4" s="8" t="s">
        <v>69</v>
      </c>
      <c r="AI4" s="8" t="s">
        <v>98</v>
      </c>
      <c r="AJ4" s="8" t="s">
        <v>70</v>
      </c>
      <c r="AK4" s="8" t="s">
        <v>99</v>
      </c>
      <c r="AL4" s="8"/>
      <c r="AM4" s="8"/>
      <c r="AN4" s="38" t="s">
        <v>0</v>
      </c>
      <c r="AO4" s="38"/>
      <c r="AP4" s="6" t="s">
        <v>13</v>
      </c>
      <c r="AQ4" s="6" t="s">
        <v>8</v>
      </c>
      <c r="AR4" s="6" t="s">
        <v>9</v>
      </c>
      <c r="AS4" s="6" t="s">
        <v>10</v>
      </c>
      <c r="AT4" s="6" t="s">
        <v>11</v>
      </c>
      <c r="AU4" s="6" t="s">
        <v>14</v>
      </c>
      <c r="AV4" s="33" t="s">
        <v>92</v>
      </c>
      <c r="AW4" s="26" t="s">
        <v>73</v>
      </c>
      <c r="AX4" s="33" t="s">
        <v>93</v>
      </c>
      <c r="AZ4" s="8" t="s">
        <v>36</v>
      </c>
      <c r="BA4" s="8" t="s">
        <v>34</v>
      </c>
      <c r="BB4" s="8" t="s">
        <v>35</v>
      </c>
      <c r="BC4" s="8" t="s">
        <v>49</v>
      </c>
      <c r="BD4" s="8" t="s">
        <v>50</v>
      </c>
      <c r="BE4" s="8" t="s">
        <v>37</v>
      </c>
      <c r="BF4" s="8" t="s">
        <v>38</v>
      </c>
      <c r="BG4" s="8" t="s">
        <v>39</v>
      </c>
      <c r="BH4" s="8" t="s">
        <v>40</v>
      </c>
      <c r="BJ4" s="8" t="s">
        <v>53</v>
      </c>
      <c r="BK4" s="6" t="s">
        <v>41</v>
      </c>
      <c r="BL4" s="6" t="s">
        <v>42</v>
      </c>
      <c r="BM4" s="6" t="s">
        <v>43</v>
      </c>
      <c r="BN4" s="6" t="s">
        <v>44</v>
      </c>
      <c r="BO4" s="6" t="s">
        <v>54</v>
      </c>
      <c r="BP4" s="6" t="s">
        <v>45</v>
      </c>
      <c r="BQ4" s="6" t="s">
        <v>46</v>
      </c>
      <c r="BR4" s="6" t="s">
        <v>47</v>
      </c>
      <c r="BS4" s="6" t="s">
        <v>48</v>
      </c>
      <c r="BU4" s="6" t="s">
        <v>22</v>
      </c>
      <c r="BV4" s="6" t="s">
        <v>23</v>
      </c>
      <c r="BW4" s="6" t="s">
        <v>24</v>
      </c>
      <c r="BX4" s="6" t="s">
        <v>25</v>
      </c>
      <c r="BZ4" s="8" t="s">
        <v>8</v>
      </c>
      <c r="CA4" s="8" t="s">
        <v>16</v>
      </c>
      <c r="CB4" s="8" t="s">
        <v>10</v>
      </c>
      <c r="CC4" s="8" t="s">
        <v>17</v>
      </c>
      <c r="CE4" s="26" t="s">
        <v>78</v>
      </c>
      <c r="CG4" s="26" t="s">
        <v>79</v>
      </c>
      <c r="CI4" s="26" t="s">
        <v>80</v>
      </c>
      <c r="CK4" s="26" t="s">
        <v>81</v>
      </c>
      <c r="CN4" s="26" t="s">
        <v>76</v>
      </c>
      <c r="CO4" s="26" t="s">
        <v>82</v>
      </c>
      <c r="CP4" s="26" t="s">
        <v>77</v>
      </c>
      <c r="CQ4" s="26" t="s">
        <v>83</v>
      </c>
      <c r="CS4" s="26" t="s">
        <v>14</v>
      </c>
      <c r="CT4" s="33" t="s">
        <v>94</v>
      </c>
      <c r="CU4" s="26" t="s">
        <v>73</v>
      </c>
      <c r="CV4" s="33" t="s">
        <v>95</v>
      </c>
      <c r="CW4" s="8" t="s">
        <v>8</v>
      </c>
      <c r="CX4" s="8" t="s">
        <v>16</v>
      </c>
      <c r="CY4" s="8" t="s">
        <v>10</v>
      </c>
      <c r="CZ4" s="8" t="s">
        <v>17</v>
      </c>
    </row>
    <row r="5" spans="1:104" x14ac:dyDescent="0.25">
      <c r="A5" s="39" t="s">
        <v>4</v>
      </c>
      <c r="B5" s="39"/>
      <c r="C5" s="1" t="s">
        <v>2</v>
      </c>
      <c r="D5" s="1" t="s">
        <v>4</v>
      </c>
      <c r="E5" s="1" t="s">
        <v>4</v>
      </c>
      <c r="F5" s="1" t="s">
        <v>4</v>
      </c>
      <c r="G5" s="1" t="s">
        <v>4</v>
      </c>
      <c r="H5" s="37" t="s">
        <v>4</v>
      </c>
      <c r="I5" s="37"/>
      <c r="J5" s="34" t="s">
        <v>4</v>
      </c>
      <c r="K5" s="34" t="s">
        <v>4</v>
      </c>
      <c r="L5" s="34" t="s">
        <v>4</v>
      </c>
      <c r="M5" s="34" t="s">
        <v>4</v>
      </c>
      <c r="N5" s="1" t="s">
        <v>4</v>
      </c>
      <c r="P5" s="34" t="s">
        <v>4</v>
      </c>
      <c r="Q5" s="34" t="s">
        <v>4</v>
      </c>
      <c r="R5" s="34" t="s">
        <v>4</v>
      </c>
      <c r="S5" s="34" t="s">
        <v>4</v>
      </c>
      <c r="T5" s="1"/>
      <c r="U5" s="2" t="s">
        <v>1</v>
      </c>
      <c r="V5" s="19"/>
      <c r="W5" s="34" t="s">
        <v>4</v>
      </c>
      <c r="X5" s="34" t="s">
        <v>4</v>
      </c>
      <c r="Y5" s="34" t="s">
        <v>4</v>
      </c>
      <c r="Z5" s="34" t="s">
        <v>4</v>
      </c>
      <c r="AA5" s="22"/>
      <c r="AB5" s="22"/>
      <c r="AC5" s="34" t="s">
        <v>4</v>
      </c>
      <c r="AD5" s="34" t="s">
        <v>4</v>
      </c>
      <c r="AE5" s="34" t="s">
        <v>4</v>
      </c>
      <c r="AF5" s="34" t="s">
        <v>4</v>
      </c>
      <c r="AG5" s="19"/>
      <c r="AH5" s="34" t="s">
        <v>4</v>
      </c>
      <c r="AI5" s="34" t="s">
        <v>4</v>
      </c>
      <c r="AJ5" s="34" t="s">
        <v>4</v>
      </c>
      <c r="AK5" s="34" t="s">
        <v>4</v>
      </c>
      <c r="AL5" s="34"/>
      <c r="AM5" s="34"/>
      <c r="AN5" s="39" t="s">
        <v>1</v>
      </c>
      <c r="AO5" s="39"/>
      <c r="AP5" s="1" t="s">
        <v>1</v>
      </c>
      <c r="AQ5" s="1" t="str">
        <f>D5</f>
        <v>Ohm</v>
      </c>
      <c r="AR5" s="1" t="str">
        <f>E5</f>
        <v>Ohm</v>
      </c>
      <c r="AS5" s="1" t="str">
        <f>F5</f>
        <v>Ohm</v>
      </c>
      <c r="AT5" s="1" t="str">
        <f>G5</f>
        <v>Ohm</v>
      </c>
      <c r="AU5" s="1" t="s">
        <v>4</v>
      </c>
      <c r="AV5" s="34" t="s">
        <v>4</v>
      </c>
      <c r="AW5" s="27" t="s">
        <v>74</v>
      </c>
      <c r="AX5" s="34" t="s">
        <v>74</v>
      </c>
      <c r="AZ5" s="1" t="s">
        <v>1</v>
      </c>
      <c r="BA5" s="1" t="s">
        <v>1</v>
      </c>
      <c r="BB5" s="1" t="s">
        <v>1</v>
      </c>
      <c r="BC5" s="1" t="s">
        <v>4</v>
      </c>
      <c r="BD5" s="1" t="s">
        <v>4</v>
      </c>
      <c r="BE5" s="1" t="s">
        <v>1</v>
      </c>
      <c r="BF5" s="1" t="s">
        <v>1</v>
      </c>
      <c r="BG5" s="1" t="s">
        <v>1</v>
      </c>
      <c r="BH5" s="1" t="s">
        <v>1</v>
      </c>
      <c r="BJ5" s="2" t="s">
        <v>1</v>
      </c>
      <c r="BK5" s="1" t="s">
        <v>4</v>
      </c>
      <c r="BL5" s="1" t="s">
        <v>4</v>
      </c>
      <c r="BM5" s="1" t="s">
        <v>4</v>
      </c>
      <c r="BN5" s="1" t="s">
        <v>4</v>
      </c>
      <c r="BO5" s="2" t="s">
        <v>1</v>
      </c>
      <c r="BP5" s="1" t="s">
        <v>4</v>
      </c>
      <c r="BQ5" s="1" t="s">
        <v>4</v>
      </c>
      <c r="BR5" s="1" t="s">
        <v>4</v>
      </c>
      <c r="BS5" s="1" t="s">
        <v>4</v>
      </c>
      <c r="BU5" s="1" t="str">
        <f>BN5</f>
        <v>Ohm</v>
      </c>
      <c r="BV5" s="1" t="str">
        <f>BP5</f>
        <v>Ohm</v>
      </c>
      <c r="BW5" s="1" t="str">
        <f>BQ5</f>
        <v>Ohm</v>
      </c>
      <c r="BX5" s="1" t="str">
        <f>BR5</f>
        <v>Ohm</v>
      </c>
      <c r="BZ5" s="1" t="str">
        <f>BM5</f>
        <v>Ohm</v>
      </c>
      <c r="CA5" s="1" t="str">
        <f t="shared" ref="CA5" si="0">BN5</f>
        <v>Ohm</v>
      </c>
      <c r="CB5" s="1" t="str">
        <f t="shared" ref="CB5" si="1">BP5</f>
        <v>Ohm</v>
      </c>
      <c r="CC5" s="1" t="str">
        <f t="shared" ref="CC5" si="2">BQ5</f>
        <v>Ohm</v>
      </c>
      <c r="CE5" s="27" t="s">
        <v>1</v>
      </c>
      <c r="CF5" s="27"/>
      <c r="CG5" s="27" t="s">
        <v>74</v>
      </c>
      <c r="CI5" s="27" t="s">
        <v>1</v>
      </c>
      <c r="CJ5" s="27"/>
      <c r="CK5" s="27" t="s">
        <v>74</v>
      </c>
      <c r="CN5" s="27" t="s">
        <v>1</v>
      </c>
      <c r="CO5" s="27" t="str">
        <f>CI5</f>
        <v>-</v>
      </c>
      <c r="CP5" s="27" t="s">
        <v>74</v>
      </c>
      <c r="CQ5" s="27" t="s">
        <v>74</v>
      </c>
      <c r="CS5" s="27" t="s">
        <v>4</v>
      </c>
      <c r="CT5" s="34" t="s">
        <v>4</v>
      </c>
      <c r="CU5" s="27" t="s">
        <v>74</v>
      </c>
      <c r="CV5" s="34" t="s">
        <v>74</v>
      </c>
      <c r="CW5" s="27" t="s">
        <v>4</v>
      </c>
      <c r="CX5" s="27" t="s">
        <v>4</v>
      </c>
      <c r="CY5" s="27" t="s">
        <v>4</v>
      </c>
      <c r="CZ5" s="27" t="s">
        <v>4</v>
      </c>
    </row>
    <row r="6" spans="1:104" x14ac:dyDescent="0.25">
      <c r="A6" s="9">
        <v>100</v>
      </c>
      <c r="B6" s="9" t="s">
        <v>3</v>
      </c>
      <c r="C6" s="12">
        <v>200</v>
      </c>
      <c r="D6" s="23">
        <v>-22.898762659468556</v>
      </c>
      <c r="E6" s="23">
        <v>-6.449184588822866E-5</v>
      </c>
      <c r="F6" s="23">
        <v>-2.136626669962995</v>
      </c>
      <c r="G6" s="23">
        <v>1.14491947193478E-3</v>
      </c>
      <c r="H6" s="10" t="s">
        <v>3</v>
      </c>
      <c r="I6" s="40"/>
      <c r="J6" s="23">
        <v>-3.6822315925672932E-4</v>
      </c>
      <c r="K6" s="23">
        <v>4.1427814507786755E-4</v>
      </c>
      <c r="L6" s="23">
        <v>1.3779525580103981E-3</v>
      </c>
      <c r="M6" s="23">
        <v>5.877660876816537E-4</v>
      </c>
      <c r="N6" s="10" t="s">
        <v>3</v>
      </c>
      <c r="P6" s="24">
        <f>CW6/$AP6</f>
        <v>-22.899999891512707</v>
      </c>
      <c r="Q6" s="24">
        <f>CX6/$AP6</f>
        <v>1.0229262894013611E-3</v>
      </c>
      <c r="R6" s="24">
        <f>CY6/$AP6</f>
        <v>-2.1399997720092423</v>
      </c>
      <c r="S6" s="24">
        <f>CZ6/$AP6</f>
        <v>5.8068396680682217E-3</v>
      </c>
      <c r="T6" s="21" t="str">
        <f t="shared" ref="T6:T37" si="3">N6</f>
        <v>m</v>
      </c>
      <c r="U6" t="str">
        <f>IF(AND(BG6=0,BH6=0),"Correction not available!","OK")</f>
        <v>OK</v>
      </c>
      <c r="W6" s="25">
        <v>-22.9</v>
      </c>
      <c r="X6" s="25"/>
      <c r="Y6" s="25">
        <v>-2.14</v>
      </c>
      <c r="Z6" s="25"/>
      <c r="AA6" t="str">
        <f>N6</f>
        <v>m</v>
      </c>
      <c r="AC6" s="25">
        <f>P6-W6</f>
        <v>1.0848729203871699E-7</v>
      </c>
      <c r="AD6" s="25">
        <f>Q6</f>
        <v>1.0229262894013611E-3</v>
      </c>
      <c r="AE6" s="25">
        <f>R6-Y6</f>
        <v>2.2799075782842237E-7</v>
      </c>
      <c r="AF6" s="25">
        <f>S6</f>
        <v>5.8068396680682217E-3</v>
      </c>
      <c r="AG6" t="str">
        <f>AA6</f>
        <v>m</v>
      </c>
      <c r="AH6" s="25">
        <f>AQ6/AP6-W6</f>
        <v>1.6055636906990856E-3</v>
      </c>
      <c r="AI6" s="25"/>
      <c r="AJ6" s="25">
        <f>AS6/AP6-Y6</f>
        <v>1.9953774789946976E-3</v>
      </c>
      <c r="AK6" s="25"/>
      <c r="AL6" t="str">
        <f>AG6</f>
        <v>m</v>
      </c>
      <c r="AN6" s="13">
        <f t="shared" ref="AN6:AN37" si="4">IF(AO6="mHz",1000,IF(AO6="kHz",0.001,1))*C6</f>
        <v>200</v>
      </c>
      <c r="AO6" s="13" t="str">
        <f t="shared" ref="AO6:AO37" si="5">IF(C6&gt;=1000,"kHz",IF(C6&gt;=1,"Hz","mHz"))</f>
        <v>Hz</v>
      </c>
      <c r="AP6" s="14">
        <f t="shared" ref="AP6:AP37" si="6">IF(MID(N6,1,1)="m",0.001,IF(OR(MID(N6,1,1)="u",MID(N6,1,1)="µ"),0.000001,1))</f>
        <v>1E-3</v>
      </c>
      <c r="AQ6" s="15">
        <f>(D6-J6)*$AP6</f>
        <v>-2.28983944363093E-2</v>
      </c>
      <c r="AR6" s="15">
        <f>(E6^2 + K6^2)^0.5*$AP6</f>
        <v>4.1926790918842063E-7</v>
      </c>
      <c r="AS6" s="15">
        <f>(F6-L6)*$AP6</f>
        <v>-2.1380046225210054E-3</v>
      </c>
      <c r="AT6" s="15">
        <f>(G6^2 + M6^2)^0.5*$AP6</f>
        <v>1.2869769116204117E-6</v>
      </c>
      <c r="AU6" s="20">
        <f>SUMSQ(AQ6,AS6)^0.5</f>
        <v>2.2997989727946266E-2</v>
      </c>
      <c r="AV6" s="16">
        <f>IFERROR(((AQ6/AU6*AR6)^2 + (AS6/AU6*AT6)^2)^0.5,(AR6^2 + AT6^2)^0.5)</f>
        <v>4.3425908565651876E-7</v>
      </c>
      <c r="AW6" s="20">
        <f>ATAN2(AQ6,AS6)</f>
        <v>-3.0484933744334359</v>
      </c>
      <c r="AX6" s="15">
        <f>IFERROR(((AS6/AU6^2*AR6)^2 + (AQ6/AU6^2*AT6)^2)^0.5,0)</f>
        <v>5.5743836393173997E-5</v>
      </c>
      <c r="AZ6" s="14">
        <f>IFERROR(MATCH(AU6 - 0.000001,'Ref Z list'!$C$5:$C$30,1),1)</f>
        <v>4</v>
      </c>
      <c r="BA6" s="14" t="str">
        <f>INDEX('Ref Z list'!$D$5:$D$30,AZ6)</f>
        <v>10m</v>
      </c>
      <c r="BB6" s="14" t="str">
        <f>IF(INDEX('Ref Z list'!$D$5:$D$30,AZ6+1)=0,BA6,INDEX('Ref Z list'!$D$5:$D$30,AZ6+1))</f>
        <v>100m</v>
      </c>
      <c r="BC6" s="14">
        <f>INDEX('Ref Z list'!$C$5:$C$30,AZ6)</f>
        <v>0.01</v>
      </c>
      <c r="BD6" s="14">
        <f>INDEX('Ref Z list'!$C$5:$C$30,AZ6+1)</f>
        <v>0.1</v>
      </c>
      <c r="BE6" s="16" t="str">
        <f t="shared" ref="BE6:BE37" si="7">AN6&amp;AO6&amp;A6&amp;B6&amp;BA6</f>
        <v>200Hz100m10m</v>
      </c>
      <c r="BF6" s="16" t="str">
        <f t="shared" ref="BF6:BF37" si="8">AN6&amp;AO6&amp;A6&amp;B6&amp;BB6</f>
        <v>200Hz100m100m</v>
      </c>
      <c r="BG6" s="14">
        <f>IFERROR(MATCH(BE6,'Cal Data'!$AN$6:$AN$1108,0),0)</f>
        <v>122</v>
      </c>
      <c r="BH6" s="14">
        <f>IFERROR(MATCH(BF6,'Cal Data'!$AN$6:$AN$1108,0),0)</f>
        <v>140</v>
      </c>
      <c r="BJ6" s="16" t="str">
        <f>INDEX('Cal Data'!AN$6:AN$1108,$BG6)</f>
        <v>200Hz100m10m</v>
      </c>
      <c r="BK6" s="16">
        <f>INDEX('Cal Data'!AO$6:AO$1108,$BG6)</f>
        <v>9.2281062103599654E-7</v>
      </c>
      <c r="BL6" s="16">
        <f>INDEX('Cal Data'!AP$6:AP$1108,$BG6)</f>
        <v>1.7246788732843701E-3</v>
      </c>
      <c r="BM6" s="16">
        <f>INDEX('Cal Data'!AQ$6:AQ$1108,$BG6)</f>
        <v>1.0005465343411832E-6</v>
      </c>
      <c r="BN6" s="16">
        <f>INDEX('Cal Data'!AR$6:AR$1108,$BG6)</f>
        <v>2.5223536035113049E-3</v>
      </c>
      <c r="BO6" s="16" t="str">
        <f>INDEX('Cal Data'!AN$6:AN$1108,$BH6)</f>
        <v>200Hz100m100m</v>
      </c>
      <c r="BP6" s="16">
        <f>INDEX('Cal Data'!AO$6:AO$1108,$BH6)</f>
        <v>-9.6164487378702646E-7</v>
      </c>
      <c r="BQ6" s="16">
        <f>INDEX('Cal Data'!AP$6:AP$1108,$BH6)</f>
        <v>2.5219653937735326E-3</v>
      </c>
      <c r="BR6" s="16">
        <f>INDEX('Cal Data'!AQ$6:AQ$1108,$BH6)</f>
        <v>-3.9288826215752465E-6</v>
      </c>
      <c r="BS6" s="16">
        <f>INDEX('Cal Data'!AR$6:AR$1108,$BH6)</f>
        <v>5.6322747477529928E-4</v>
      </c>
      <c r="BU6" s="16">
        <f>IF($BG6=0,BK6,IF(BH6=0,BP6,($AU6-$BC6)/($BD6-$BC6)*(BP6-BK6)+BK6))</f>
        <v>6.5065358587509054E-7</v>
      </c>
      <c r="BV6" s="16">
        <f t="shared" ref="BV6:BV37" si="9">IF($BG6=0,BL6,IF(BI6=0,BQ6,($AU6-$BC6)/($BD6-$BC6)*(BQ6-BL6)+BL6))</f>
        <v>2.5219653937735326E-3</v>
      </c>
      <c r="BW6" s="16">
        <f t="shared" ref="BW6:BW37" si="10">IF($BG6=0,BM6,IF(BK6=0,BR6,($AU6-$BC6)/($BD6-$BC6)*(BR6-BM6)+BM6))</f>
        <v>2.8862798397184362E-7</v>
      </c>
      <c r="BX6" s="16">
        <f t="shared" ref="BX6:BX37" si="11">IF($BG6=0,BN6,IF(BL6=0,BS6,($AU6-$BC6)/($BD6-$BC6)*(BS6-BN6)+BN6))</f>
        <v>2.2394124779883968E-3</v>
      </c>
      <c r="BZ6" s="16">
        <f>AQ6+BU6</f>
        <v>-2.2897743782723426E-2</v>
      </c>
      <c r="CA6" s="16">
        <f t="shared" ref="CA6:CA37" si="12">(4*AR6^2+BV6^2)^0.5</f>
        <v>2.5219655331771701E-3</v>
      </c>
      <c r="CB6" s="16">
        <f t="shared" ref="CB6:CB37" si="13">AS6+BW6</f>
        <v>-2.1377159945370336E-3</v>
      </c>
      <c r="CC6" s="16">
        <f t="shared" ref="CC6:CC37" si="14">(4*AT6^2+BX6^2)^0.5</f>
        <v>2.2394139572237235E-3</v>
      </c>
      <c r="CE6">
        <f>INDEX('Cal Data'!AT$6:AT$1000,$BG6)</f>
        <v>1.0000922956569844</v>
      </c>
      <c r="CF6">
        <f>INDEX('Cal Data'!AU$6:AU$1000,$BG6)</f>
        <v>1.8384837149195587E-6</v>
      </c>
      <c r="CG6">
        <f>INDEX('Cal Data'!AV$6:AV$1000,$BG6)</f>
        <v>9.9995107019250741E-5</v>
      </c>
      <c r="CH6">
        <f>INDEX('Cal Data'!AW$6:AW$1000,$BG6)</f>
        <v>2.5755705624077538E-4</v>
      </c>
      <c r="CI6">
        <f>INDEX('Cal Data'!AT$6:AT$1000,$BH6)</f>
        <v>0.99999036335004321</v>
      </c>
      <c r="CJ6">
        <f>INDEX('Cal Data'!AU$6:AU$1000,$BH6)</f>
        <v>2.8219432943238408E-6</v>
      </c>
      <c r="CK6">
        <f>INDEX('Cal Data'!AV$6:AV$1000,$BH6)</f>
        <v>-3.9273890627011961E-5</v>
      </c>
      <c r="CL6">
        <f>INDEX('Cal Data'!AW$6:AW$1000,$BH6)</f>
        <v>5.0979770035229571E-5</v>
      </c>
      <c r="CN6" s="16">
        <f>IF($BG6=0,CE6,IF(BH6=0,CI6,($AU6-$BC6)/($BD6-$BC6)*(CI6-CE6)+CE6))</f>
        <v>1.0000775743783337</v>
      </c>
      <c r="CO6" s="16">
        <f>IF($BG6=0,CF6,IF(BI6=0,CJ6,($AU6-$BC6)/($BD6-$BC6)*(CJ6-CF6)+CF6))</f>
        <v>2.8219432943238408E-6</v>
      </c>
      <c r="CP6" s="16">
        <f>IF($BG6=0,CG6,IF(BJ6=0,CK6,($AU6-$BC6)/($BD6-$BC6)*(CK6-CG6)+CG6))</f>
        <v>7.9881584787834127E-5</v>
      </c>
      <c r="CQ6" s="16">
        <f>IF($BG6=0,CH6,IF(BK6=0,CL6,($AU6-$BC6)/($BD6-$BC6)*(CL6-CH6)+CH6))</f>
        <v>2.2772272908381207E-4</v>
      </c>
      <c r="CS6" s="16">
        <f>AU6*CN6</f>
        <v>2.2999773782702335E-2</v>
      </c>
      <c r="CT6" s="16">
        <f>(4*AV6^2 + (CO6*AU6)^2)^0.5</f>
        <v>8.7093954846117777E-7</v>
      </c>
      <c r="CU6" s="28">
        <f>AW6+CP6</f>
        <v>-3.0484134928486482</v>
      </c>
      <c r="CV6" s="28">
        <f>(4*AX6^2 + CQ6^2)^0.5</f>
        <v>2.5354909292816467E-4</v>
      </c>
      <c r="CW6" s="16">
        <f>CS6*COS(CU6)</f>
        <v>-2.2899999891512708E-2</v>
      </c>
      <c r="CX6" s="16">
        <f>((COS(CU6)*CT6)^2 + (CS6*SIN(CU6)*CV6)^2)^0.5</f>
        <v>1.0229262894013612E-6</v>
      </c>
      <c r="CY6" s="16">
        <f>CS6*SIN(CU6)</f>
        <v>-2.1399997720092422E-3</v>
      </c>
      <c r="CZ6" s="16">
        <f>((SIN(CU6)*CT6)^2 + (CS6*COS(CU6)*CV6)^2)^0.5</f>
        <v>5.8068396680682221E-6</v>
      </c>
    </row>
    <row r="7" spans="1:104" x14ac:dyDescent="0.25">
      <c r="A7" s="9">
        <v>100</v>
      </c>
      <c r="B7" s="9" t="s">
        <v>3</v>
      </c>
      <c r="C7" s="12">
        <v>5</v>
      </c>
      <c r="D7" s="23">
        <v>-94.400987035438433</v>
      </c>
      <c r="E7" s="23">
        <v>9.335555919894364E-4</v>
      </c>
      <c r="F7" s="23">
        <v>-1.8589030447824428</v>
      </c>
      <c r="G7" s="23">
        <v>1.1955673018482005E-3</v>
      </c>
      <c r="H7" s="10" t="s">
        <v>3</v>
      </c>
      <c r="I7" s="40"/>
      <c r="J7" s="23">
        <v>-1.8528458750177248E-3</v>
      </c>
      <c r="K7" s="23">
        <v>1.3446098813122273E-3</v>
      </c>
      <c r="L7" s="23">
        <v>1.8253315759923063E-3</v>
      </c>
      <c r="M7" s="23">
        <v>1.6959734538259069E-3</v>
      </c>
      <c r="N7" s="10" t="s">
        <v>3</v>
      </c>
      <c r="P7" s="24">
        <f t="shared" ref="P7:P70" si="15">CW7/$AP7</f>
        <v>-94.399999382546582</v>
      </c>
      <c r="Q7" s="24">
        <f t="shared" ref="Q7:Q70" si="16">CX7/$AP7</f>
        <v>3.3280402437795612E-3</v>
      </c>
      <c r="R7" s="24">
        <f t="shared" ref="R7:R70" si="17">CY7/$AP7</f>
        <v>-1.8700000077477452</v>
      </c>
      <c r="S7" s="24">
        <f t="shared" ref="S7:S70" si="18">CZ7/$AP7</f>
        <v>8.3899839596103185E-3</v>
      </c>
      <c r="T7" s="21" t="str">
        <f t="shared" si="3"/>
        <v>m</v>
      </c>
      <c r="U7" t="str">
        <f t="shared" ref="U7:U70" si="19">IF(AND(BG7=0,BH7=0),"Correction not available!","OK")</f>
        <v>OK</v>
      </c>
      <c r="W7" s="25">
        <v>-94.399999999999991</v>
      </c>
      <c r="X7" s="25"/>
      <c r="Y7" s="25">
        <v>-1.8699999999999999</v>
      </c>
      <c r="Z7" s="25"/>
      <c r="AA7" t="str">
        <f t="shared" ref="AA7:AA70" si="20">N7</f>
        <v>m</v>
      </c>
      <c r="AC7" s="25">
        <f t="shared" ref="AC7:AC70" si="21">P7-W7</f>
        <v>6.1745340929064696E-7</v>
      </c>
      <c r="AD7" s="25">
        <f t="shared" ref="AD7:AF70" si="22">Q7</f>
        <v>3.3280402437795612E-3</v>
      </c>
      <c r="AE7" s="25">
        <f t="shared" ref="AE7:AE70" si="23">R7-Y7</f>
        <v>-7.7477453341856517E-9</v>
      </c>
      <c r="AF7" s="25">
        <f t="shared" si="22"/>
        <v>8.3899839596103185E-3</v>
      </c>
      <c r="AG7" t="str">
        <f t="shared" ref="AG7:AG70" si="24">AA7</f>
        <v>m</v>
      </c>
      <c r="AH7" s="25">
        <f t="shared" ref="AH7:AH70" si="25">AQ7/AP7-W7</f>
        <v>8.6581043657929513E-4</v>
      </c>
      <c r="AI7" s="25"/>
      <c r="AJ7" s="25">
        <f t="shared" ref="AJ7:AJ70" si="26">AS7/AP7-Y7</f>
        <v>9.2716236415646414E-3</v>
      </c>
      <c r="AK7" s="25"/>
      <c r="AL7" t="str">
        <f t="shared" ref="AL7:AL70" si="27">AG7</f>
        <v>m</v>
      </c>
      <c r="AN7" s="13">
        <f t="shared" si="4"/>
        <v>5</v>
      </c>
      <c r="AO7" s="13" t="str">
        <f t="shared" si="5"/>
        <v>Hz</v>
      </c>
      <c r="AP7" s="14">
        <f t="shared" si="6"/>
        <v>1E-3</v>
      </c>
      <c r="AQ7" s="15">
        <f t="shared" ref="AQ7:AQ70" si="28">(D7-J7)*$AP7</f>
        <v>-9.4399134189563416E-2</v>
      </c>
      <c r="AR7" s="15">
        <f t="shared" ref="AR7:AR70" si="29">(E7^2 + K7^2)^0.5*$AP7</f>
        <v>1.6369183780070493E-6</v>
      </c>
      <c r="AS7" s="15">
        <f t="shared" ref="AS7:AS70" si="30">(F7-L7)*$AP7</f>
        <v>-1.8607283763584354E-3</v>
      </c>
      <c r="AT7" s="15">
        <f t="shared" ref="AT7:AT70" si="31">(G7^2 + M7^2)^0.5*$AP7</f>
        <v>2.0750197901058105E-6</v>
      </c>
      <c r="AU7" s="20">
        <f t="shared" ref="AU7:AU70" si="32">SUMSQ(AQ7,AS7)^0.5</f>
        <v>9.441747108363889E-2</v>
      </c>
      <c r="AV7" s="16">
        <f t="shared" ref="AV7:AV70" si="33">IFERROR(((AQ7/AU7*AR7)^2 + (AS7/AU7*AT7)^2)^0.5,(AR7^2 + AT7^2)^0.5)</f>
        <v>1.6371112876822106E-6</v>
      </c>
      <c r="AW7" s="20">
        <f t="shared" ref="AW7:AW70" si="34">ATAN2(AQ7,AS7)</f>
        <v>-3.121883919367002</v>
      </c>
      <c r="AX7" s="15">
        <f t="shared" ref="AX7:AX70" si="35">IFERROR(((AS7/AU7^2*AR7)^2 + (AQ7/AU7^2*AT7)^2)^0.5,0)</f>
        <v>2.1975462499886617E-5</v>
      </c>
      <c r="AZ7" s="14">
        <f>IFERROR(MATCH(AU7 - 0.000001,'Ref Z list'!$C$5:$C$30,1),1)</f>
        <v>4</v>
      </c>
      <c r="BA7" s="14" t="str">
        <f>INDEX('Ref Z list'!$D$5:$D$30,AZ7)</f>
        <v>10m</v>
      </c>
      <c r="BB7" s="14" t="str">
        <f>IF(INDEX('Ref Z list'!$D$5:$D$30,AZ7+1)=0,BA7,INDEX('Ref Z list'!$D$5:$D$30,AZ7+1))</f>
        <v>100m</v>
      </c>
      <c r="BC7" s="14">
        <f>INDEX('Ref Z list'!$C$5:$C$30,AZ7)</f>
        <v>0.01</v>
      </c>
      <c r="BD7" s="14">
        <f>INDEX('Ref Z list'!$C$5:$C$30,AZ7+1)</f>
        <v>0.1</v>
      </c>
      <c r="BE7" s="16" t="str">
        <f t="shared" si="7"/>
        <v>5Hz100m10m</v>
      </c>
      <c r="BF7" s="16" t="str">
        <f t="shared" si="8"/>
        <v>5Hz100m100m</v>
      </c>
      <c r="BG7" s="14">
        <f>IFERROR(MATCH(BE7,'Cal Data'!$AN$6:$AN$1108,0),0)</f>
        <v>117</v>
      </c>
      <c r="BH7" s="14">
        <f>IFERROR(MATCH(BF7,'Cal Data'!$AN$6:$AN$1108,0),0)</f>
        <v>135</v>
      </c>
      <c r="BJ7" s="16" t="str">
        <f>INDEX('Cal Data'!AN$6:AN$1108,$BG7)</f>
        <v>5Hz100m10m</v>
      </c>
      <c r="BK7" s="16">
        <f>INDEX('Cal Data'!AO$6:AO$1108,$BG7)</f>
        <v>-5.336351881508189E-7</v>
      </c>
      <c r="BL7" s="16">
        <f>INDEX('Cal Data'!AP$6:AP$1108,$BG7)</f>
        <v>6.3677487661187293E-4</v>
      </c>
      <c r="BM7" s="16">
        <f>INDEX('Cal Data'!AQ$6:AQ$1108,$BG7)</f>
        <v>9.9995448032893487E-7</v>
      </c>
      <c r="BN7" s="16">
        <f>INDEX('Cal Data'!AR$6:AR$1108,$BG7)</f>
        <v>3.2479162306690173E-3</v>
      </c>
      <c r="BO7" s="16" t="str">
        <f>INDEX('Cal Data'!AN$6:AN$1108,$BH7)</f>
        <v>5Hz100m100m</v>
      </c>
      <c r="BP7" s="16">
        <f>INDEX('Cal Data'!AO$6:AO$1108,$BH7)</f>
        <v>1.5396373822529341E-6</v>
      </c>
      <c r="BQ7" s="16">
        <f>INDEX('Cal Data'!AP$6:AP$1108,$BH7)</f>
        <v>5.357418508336864E-3</v>
      </c>
      <c r="BR7" s="16">
        <f>INDEX('Cal Data'!AQ$6:AQ$1108,$BH7)</f>
        <v>9.7849926549782521E-6</v>
      </c>
      <c r="BS7" s="16">
        <f>INDEX('Cal Data'!AR$6:AR$1108,$BH7)</f>
        <v>3.1522922529496583E-3</v>
      </c>
      <c r="BU7" s="16">
        <f t="shared" ref="BU7:BU37" si="36">IF($BG7=0,BK7,IF(BH7=0,BP7,($AU7-$BC7)/($BD7-$BC7)*(BP7-BK7)+BK7))</f>
        <v>1.4110362258554085E-6</v>
      </c>
      <c r="BV7" s="16">
        <f t="shared" si="9"/>
        <v>5.357418508336864E-3</v>
      </c>
      <c r="BW7" s="16">
        <f t="shared" si="10"/>
        <v>9.2400734367414067E-6</v>
      </c>
      <c r="BX7" s="16">
        <f t="shared" si="11"/>
        <v>3.1582236265131672E-3</v>
      </c>
      <c r="BZ7" s="16">
        <f t="shared" ref="BZ7:BZ37" si="37">AQ7+BU7</f>
        <v>-9.4397723153337568E-2</v>
      </c>
      <c r="CA7" s="16">
        <f t="shared" si="12"/>
        <v>5.3574195086326304E-3</v>
      </c>
      <c r="CB7" s="16">
        <f t="shared" si="13"/>
        <v>-1.8514883029216939E-3</v>
      </c>
      <c r="CC7" s="16">
        <f t="shared" si="14"/>
        <v>3.158226353175861E-3</v>
      </c>
      <c r="CE7">
        <f>INDEX('Cal Data'!AT$6:AT$1000,$BG7)</f>
        <v>0.99994663074980505</v>
      </c>
      <c r="CF7">
        <f>INDEX('Cal Data'!AU$6:AU$1000,$BG7)</f>
        <v>2.8566022783032284E-6</v>
      </c>
      <c r="CG7">
        <f>INDEX('Cal Data'!AV$6:AV$1000,$BG7)</f>
        <v>1.000000218267123E-4</v>
      </c>
      <c r="CH7">
        <f>INDEX('Cal Data'!AW$6:AW$1000,$BG7)</f>
        <v>3.469679939993416E-4</v>
      </c>
      <c r="CI7">
        <f>INDEX('Cal Data'!AT$6:AT$1000,$BH7)</f>
        <v>1.0000153652123052</v>
      </c>
      <c r="CJ7">
        <f>INDEX('Cal Data'!AU$6:AU$1000,$BH7)</f>
        <v>6.10292926071596E-6</v>
      </c>
      <c r="CK7">
        <f>INDEX('Cal Data'!AV$6:AV$1000,$BH7)</f>
        <v>9.7865086236112095E-5</v>
      </c>
      <c r="CL7">
        <f>INDEX('Cal Data'!AW$6:AW$1000,$BH7)</f>
        <v>5.9409260856567365E-5</v>
      </c>
      <c r="CN7" s="16">
        <f t="shared" ref="CN7:CN70" si="38">IF($BG7=0,CE7,IF(BH7=0,CI7,($AU7-$BC7)/($BD7-$BC7)*(CI7-CE7)+CE7))</f>
        <v>1.0000111017442557</v>
      </c>
      <c r="CO7" s="16">
        <f t="shared" ref="CO7:CO70" si="39">IF($BG7=0,CF7,IF(BI7=0,CJ7,($AU7-$BC7)/($BD7-$BC7)*(CJ7-CF7)+CF7))</f>
        <v>6.10292926071596E-6</v>
      </c>
      <c r="CP7" s="16">
        <f t="shared" ref="CP7:CP70" si="40">IF($BG7=0,CG7,IF(BJ7=0,CK7,($AU7-$BC7)/($BD7-$BC7)*(CK7-CG7)+CG7))</f>
        <v>9.7997512232435359E-5</v>
      </c>
      <c r="CQ7" s="16">
        <f t="shared" ref="CQ7:CQ70" si="41">IF($BG7=0,CH7,IF(BK7=0,CL7,($AU7-$BC7)/($BD7-$BC7)*(CL7-CH7)+CH7))</f>
        <v>7.7245982444586333E-5</v>
      </c>
      <c r="CS7" s="16">
        <f t="shared" ref="CS7:CS70" si="42">AU7*CN7</f>
        <v>9.4418519282256128E-2</v>
      </c>
      <c r="CT7" s="16">
        <f t="shared" ref="CT7:CT70" si="43">(4*AV7^2 + (CO7*AU7)^2)^0.5</f>
        <v>3.3245400566339429E-6</v>
      </c>
      <c r="CU7" s="28">
        <f t="shared" ref="CU7:CU70" si="44">AW7+CP7</f>
        <v>-3.1217859218547694</v>
      </c>
      <c r="CV7" s="28">
        <f t="shared" ref="CV7:CV70" si="45">(4*AX7^2 + CQ7^2)^0.5</f>
        <v>8.8874212301235229E-5</v>
      </c>
      <c r="CW7" s="16">
        <f t="shared" ref="CW7:CW70" si="46">CS7*COS(CU7)</f>
        <v>-9.439999938254659E-2</v>
      </c>
      <c r="CX7" s="16">
        <f t="shared" ref="CX7:CX70" si="47">((COS(CU7)*CT7)^2 + (CS7*SIN(CU7)*CV7)^2)^0.5</f>
        <v>3.3280402437795614E-6</v>
      </c>
      <c r="CY7" s="16">
        <f t="shared" ref="CY7:CY70" si="48">CS7*SIN(CU7)</f>
        <v>-1.8700000077477453E-3</v>
      </c>
      <c r="CZ7" s="16">
        <f t="shared" ref="CZ7:CZ70" si="49">((SIN(CU7)*CT7)^2 + (CS7*COS(CU7)*CV7)^2)^0.5</f>
        <v>8.3899839596103187E-6</v>
      </c>
    </row>
    <row r="8" spans="1:104" x14ac:dyDescent="0.25">
      <c r="A8" s="9">
        <v>10</v>
      </c>
      <c r="B8" s="9" t="s">
        <v>3</v>
      </c>
      <c r="C8" s="12">
        <v>0.1</v>
      </c>
      <c r="D8" s="23">
        <v>-1.4115726770371049</v>
      </c>
      <c r="E8" s="23">
        <v>9.9600419111229395E-4</v>
      </c>
      <c r="F8" s="23">
        <v>9.3392907566770766</v>
      </c>
      <c r="G8" s="23">
        <v>1.5415362657879249E-3</v>
      </c>
      <c r="H8" s="10" t="s">
        <v>3</v>
      </c>
      <c r="I8" s="40"/>
      <c r="J8" s="23">
        <v>-1.8868898725276108E-3</v>
      </c>
      <c r="K8" s="23">
        <v>4.410447756161487E-4</v>
      </c>
      <c r="L8" s="23">
        <v>-1.3515682694764017E-3</v>
      </c>
      <c r="M8" s="23">
        <v>1.8030940693594783E-3</v>
      </c>
      <c r="N8" s="10" t="s">
        <v>3</v>
      </c>
      <c r="P8" s="24">
        <f t="shared" si="15"/>
        <v>-1.4099999699794372</v>
      </c>
      <c r="Q8" s="24">
        <f t="shared" si="16"/>
        <v>4.3534840130955189E-3</v>
      </c>
      <c r="R8" s="24">
        <f t="shared" si="17"/>
        <v>9.3399999823402382</v>
      </c>
      <c r="S8" s="24">
        <f t="shared" si="18"/>
        <v>4.6950013816448094E-3</v>
      </c>
      <c r="T8" s="21" t="str">
        <f t="shared" si="3"/>
        <v>m</v>
      </c>
      <c r="U8" t="str">
        <f t="shared" si="19"/>
        <v>OK</v>
      </c>
      <c r="W8" s="25">
        <v>-1.41</v>
      </c>
      <c r="X8" s="25"/>
      <c r="Y8" s="25">
        <v>9.34</v>
      </c>
      <c r="Z8" s="25"/>
      <c r="AA8" t="str">
        <f t="shared" si="20"/>
        <v>m</v>
      </c>
      <c r="AC8" s="25">
        <f t="shared" si="21"/>
        <v>3.0020562702404163E-8</v>
      </c>
      <c r="AD8" s="25">
        <f t="shared" si="22"/>
        <v>4.3534840130955189E-3</v>
      </c>
      <c r="AE8" s="25">
        <f t="shared" si="23"/>
        <v>-1.7659761653021633E-8</v>
      </c>
      <c r="AF8" s="25">
        <f t="shared" si="22"/>
        <v>4.6950013816448094E-3</v>
      </c>
      <c r="AG8" t="str">
        <f t="shared" si="24"/>
        <v>m</v>
      </c>
      <c r="AH8" s="25">
        <f t="shared" si="25"/>
        <v>3.142128354227669E-4</v>
      </c>
      <c r="AI8" s="25"/>
      <c r="AJ8" s="25">
        <f t="shared" si="26"/>
        <v>6.4232494655236394E-4</v>
      </c>
      <c r="AK8" s="25"/>
      <c r="AL8" t="str">
        <f t="shared" si="27"/>
        <v>m</v>
      </c>
      <c r="AN8" s="13">
        <f t="shared" si="4"/>
        <v>100</v>
      </c>
      <c r="AO8" s="13" t="str">
        <f t="shared" si="5"/>
        <v>mHz</v>
      </c>
      <c r="AP8" s="14">
        <f t="shared" si="6"/>
        <v>1E-3</v>
      </c>
      <c r="AQ8" s="15">
        <f t="shared" si="28"/>
        <v>-1.4096857871645772E-3</v>
      </c>
      <c r="AR8" s="15">
        <f t="shared" si="29"/>
        <v>1.08928639154795E-6</v>
      </c>
      <c r="AS8" s="15">
        <f t="shared" si="30"/>
        <v>9.340642324946552E-3</v>
      </c>
      <c r="AT8" s="15">
        <f t="shared" si="31"/>
        <v>2.3722314983362615E-6</v>
      </c>
      <c r="AU8" s="20">
        <f t="shared" si="32"/>
        <v>9.4464180016086922E-3</v>
      </c>
      <c r="AV8" s="16">
        <f t="shared" si="33"/>
        <v>2.3512942941703812E-6</v>
      </c>
      <c r="AW8" s="20">
        <f t="shared" si="34"/>
        <v>1.7205854945162011</v>
      </c>
      <c r="AX8" s="15">
        <f t="shared" si="35"/>
        <v>1.2002152174339749E-4</v>
      </c>
      <c r="AZ8" s="14">
        <f>IFERROR(MATCH(AU8 - 0.000001,'Ref Z list'!$C$5:$C$30,1),1)</f>
        <v>3</v>
      </c>
      <c r="BA8" s="14" t="str">
        <f>INDEX('Ref Z list'!$D$5:$D$30,AZ8)</f>
        <v>3m</v>
      </c>
      <c r="BB8" s="14" t="str">
        <f>IF(INDEX('Ref Z list'!$D$5:$D$30,AZ8+1)=0,BA8,INDEX('Ref Z list'!$D$5:$D$30,AZ8+1))</f>
        <v>10m</v>
      </c>
      <c r="BC8" s="14">
        <f>INDEX('Ref Z list'!$C$5:$C$30,AZ8)</f>
        <v>3.0000000000000001E-3</v>
      </c>
      <c r="BD8" s="14">
        <f>INDEX('Ref Z list'!$C$5:$C$30,AZ8+1)</f>
        <v>0.01</v>
      </c>
      <c r="BE8" s="16" t="str">
        <f t="shared" si="7"/>
        <v>100mHz10m3m</v>
      </c>
      <c r="BF8" s="16" t="str">
        <f t="shared" si="8"/>
        <v>100mHz10m10m</v>
      </c>
      <c r="BG8" s="14">
        <f>IFERROR(MATCH(BE8,'Cal Data'!$AN$6:$AN$1108,0),0)</f>
        <v>76</v>
      </c>
      <c r="BH8" s="14">
        <f>IFERROR(MATCH(BF8,'Cal Data'!$AN$6:$AN$1108,0),0)</f>
        <v>94</v>
      </c>
      <c r="BJ8" s="16" t="str">
        <f>INDEX('Cal Data'!AN$6:AN$1108,$BG8)</f>
        <v>100mHz10m3m</v>
      </c>
      <c r="BK8" s="16">
        <f>INDEX('Cal Data'!AO$6:AO$1108,$BG8)</f>
        <v>-3.5067792329701586E-8</v>
      </c>
      <c r="BL8" s="16">
        <f>INDEX('Cal Data'!AP$6:AP$1108,$BG8)</f>
        <v>1.8993181637856256E-3</v>
      </c>
      <c r="BM8" s="16">
        <f>INDEX('Cal Data'!AQ$6:AQ$1108,$BG8)</f>
        <v>2.9999946950369864E-7</v>
      </c>
      <c r="BN8" s="16">
        <f>INDEX('Cal Data'!AR$6:AR$1108,$BG8)</f>
        <v>1.641615702708332E-3</v>
      </c>
      <c r="BO8" s="16" t="str">
        <f>INDEX('Cal Data'!AN$6:AN$1108,$BH8)</f>
        <v>100mHz10m10m</v>
      </c>
      <c r="BP8" s="16">
        <f>INDEX('Cal Data'!AO$6:AO$1108,$BH8)</f>
        <v>-6.6623482040603643E-7</v>
      </c>
      <c r="BQ8" s="16">
        <f>INDEX('Cal Data'!AP$6:AP$1108,$BH8)</f>
        <v>2.8135725079401919E-3</v>
      </c>
      <c r="BR8" s="16">
        <f>INDEX('Cal Data'!AQ$6:AQ$1108,$BH8)</f>
        <v>3.8148006423487638E-7</v>
      </c>
      <c r="BS8" s="16">
        <f>INDEX('Cal Data'!AR$6:AR$1108,$BH8)</f>
        <v>3.6451654609560434E-3</v>
      </c>
      <c r="BU8" s="16">
        <f t="shared" si="36"/>
        <v>-6.1632014830300778E-7</v>
      </c>
      <c r="BV8" s="16">
        <f t="shared" si="9"/>
        <v>2.8135725079401919E-3</v>
      </c>
      <c r="BW8" s="16">
        <f t="shared" si="10"/>
        <v>3.7503632274039102E-7</v>
      </c>
      <c r="BX8" s="16">
        <f t="shared" si="11"/>
        <v>3.4867184496635874E-3</v>
      </c>
      <c r="BZ8" s="16">
        <f t="shared" si="37"/>
        <v>-1.4103021073128801E-3</v>
      </c>
      <c r="CA8" s="16">
        <f t="shared" si="12"/>
        <v>2.8135733513836515E-3</v>
      </c>
      <c r="CB8" s="16">
        <f t="shared" si="13"/>
        <v>9.3410173612692923E-3</v>
      </c>
      <c r="CC8" s="16">
        <f t="shared" si="14"/>
        <v>3.4867216776154611E-3</v>
      </c>
      <c r="CE8">
        <f>INDEX('Cal Data'!AT$6:AT$1000,$BG8)</f>
        <v>0.99998830958845275</v>
      </c>
      <c r="CF8">
        <f>INDEX('Cal Data'!AU$6:AU$1000,$BG8)</f>
        <v>2.9159601106535131E-6</v>
      </c>
      <c r="CG8">
        <f>INDEX('Cal Data'!AV$6:AV$1000,$BG8)</f>
        <v>1.0000032273555865E-4</v>
      </c>
      <c r="CH8">
        <f>INDEX('Cal Data'!AW$6:AW$1000,$BG8)</f>
        <v>6.615877766444207E-4</v>
      </c>
      <c r="CI8">
        <f>INDEX('Cal Data'!AT$6:AT$1000,$BH8)</f>
        <v>0.99993338335816273</v>
      </c>
      <c r="CJ8">
        <f>INDEX('Cal Data'!AU$6:AU$1000,$BH8)</f>
        <v>2.9317788597110034E-6</v>
      </c>
      <c r="CK8">
        <f>INDEX('Cal Data'!AV$6:AV$1000,$BH8)</f>
        <v>3.8145445722690549E-5</v>
      </c>
      <c r="CL8">
        <f>INDEX('Cal Data'!AW$6:AW$1000,$BH8)</f>
        <v>3.6930166873322742E-4</v>
      </c>
      <c r="CN8" s="16">
        <f t="shared" si="38"/>
        <v>0.99993772709706674</v>
      </c>
      <c r="CO8" s="16">
        <f t="shared" si="39"/>
        <v>2.9317788597110034E-6</v>
      </c>
      <c r="CP8" s="16">
        <f t="shared" si="40"/>
        <v>4.3037123783695135E-5</v>
      </c>
      <c r="CQ8" s="16">
        <f t="shared" si="41"/>
        <v>3.9241657269315541E-4</v>
      </c>
      <c r="CS8" s="16">
        <f t="shared" si="42"/>
        <v>9.4458297457374104E-3</v>
      </c>
      <c r="CT8" s="16">
        <f t="shared" si="43"/>
        <v>4.7026701387207664E-6</v>
      </c>
      <c r="CU8" s="28">
        <f t="shared" si="44"/>
        <v>1.7206285316399847</v>
      </c>
      <c r="CV8" s="28">
        <f t="shared" si="45"/>
        <v>4.6001242293077898E-4</v>
      </c>
      <c r="CW8" s="16">
        <f t="shared" si="46"/>
        <v>-1.4099999699794372E-3</v>
      </c>
      <c r="CX8" s="16">
        <f t="shared" si="47"/>
        <v>4.3534840130955193E-6</v>
      </c>
      <c r="CY8" s="16">
        <f t="shared" si="48"/>
        <v>9.3399999823402385E-3</v>
      </c>
      <c r="CZ8" s="16">
        <f t="shared" si="49"/>
        <v>4.6950013816448095E-6</v>
      </c>
    </row>
    <row r="9" spans="1:104" x14ac:dyDescent="0.25">
      <c r="A9" s="9">
        <v>100</v>
      </c>
      <c r="B9" s="9" t="s">
        <v>3</v>
      </c>
      <c r="C9" s="12">
        <v>500</v>
      </c>
      <c r="D9" s="23">
        <v>0.11632373870242135</v>
      </c>
      <c r="E9" s="23">
        <v>1.3756556693266429E-3</v>
      </c>
      <c r="F9" s="23">
        <v>-16.698651288475951</v>
      </c>
      <c r="G9" s="23">
        <v>1.0483158779462807E-3</v>
      </c>
      <c r="H9" s="10" t="s">
        <v>3</v>
      </c>
      <c r="I9" s="40"/>
      <c r="J9" s="23">
        <v>9.6357623664878244E-4</v>
      </c>
      <c r="K9" s="23">
        <v>1.2041451424542402E-3</v>
      </c>
      <c r="L9" s="23">
        <v>6.0664781182666956E-4</v>
      </c>
      <c r="M9" s="23">
        <v>4.6051825264687514E-4</v>
      </c>
      <c r="N9" s="10" t="s">
        <v>3</v>
      </c>
      <c r="P9" s="24">
        <f t="shared" si="15"/>
        <v>0.11699988328695839</v>
      </c>
      <c r="Q9" s="24">
        <f t="shared" si="16"/>
        <v>4.8292964574158364E-3</v>
      </c>
      <c r="R9" s="24">
        <f t="shared" si="17"/>
        <v>-16.69999951435738</v>
      </c>
      <c r="S9" s="24">
        <f t="shared" si="18"/>
        <v>2.2916580278904333E-3</v>
      </c>
      <c r="T9" s="21" t="str">
        <f t="shared" si="3"/>
        <v>m</v>
      </c>
      <c r="U9" t="str">
        <f t="shared" si="19"/>
        <v>OK</v>
      </c>
      <c r="W9" s="25">
        <v>0.11699999999999999</v>
      </c>
      <c r="X9" s="25"/>
      <c r="Y9" s="25">
        <v>-16.7</v>
      </c>
      <c r="Z9" s="25"/>
      <c r="AA9" t="str">
        <f t="shared" si="20"/>
        <v>m</v>
      </c>
      <c r="AC9" s="25">
        <f t="shared" si="21"/>
        <v>-1.1671304160632001E-7</v>
      </c>
      <c r="AD9" s="25">
        <f t="shared" si="22"/>
        <v>4.8292964574158364E-3</v>
      </c>
      <c r="AE9" s="25">
        <f t="shared" si="23"/>
        <v>4.8564261945216458E-7</v>
      </c>
      <c r="AF9" s="25">
        <f t="shared" si="22"/>
        <v>2.2916580278904333E-3</v>
      </c>
      <c r="AG9" t="str">
        <f t="shared" si="24"/>
        <v>m</v>
      </c>
      <c r="AH9" s="25">
        <f t="shared" si="25"/>
        <v>-1.6398375342274174E-3</v>
      </c>
      <c r="AI9" s="25"/>
      <c r="AJ9" s="25">
        <f t="shared" si="26"/>
        <v>7.4206371222373946E-4</v>
      </c>
      <c r="AK9" s="25"/>
      <c r="AL9" t="str">
        <f t="shared" si="27"/>
        <v>m</v>
      </c>
      <c r="AN9" s="13">
        <f t="shared" si="4"/>
        <v>500</v>
      </c>
      <c r="AO9" s="13" t="str">
        <f t="shared" si="5"/>
        <v>Hz</v>
      </c>
      <c r="AP9" s="14">
        <f t="shared" si="6"/>
        <v>1E-3</v>
      </c>
      <c r="AQ9" s="15">
        <f t="shared" si="28"/>
        <v>1.1536016246577257E-4</v>
      </c>
      <c r="AR9" s="15">
        <f t="shared" si="29"/>
        <v>1.828221552396393E-6</v>
      </c>
      <c r="AS9" s="15">
        <f t="shared" si="30"/>
        <v>-1.6699257936287775E-2</v>
      </c>
      <c r="AT9" s="15">
        <f t="shared" si="31"/>
        <v>1.1450079654636523E-6</v>
      </c>
      <c r="AU9" s="20">
        <f t="shared" si="32"/>
        <v>1.669965639136789E-2</v>
      </c>
      <c r="AV9" s="16">
        <f t="shared" si="33"/>
        <v>1.1450502941749639E-6</v>
      </c>
      <c r="AW9" s="20">
        <f t="shared" si="34"/>
        <v>-1.5638883355601232</v>
      </c>
      <c r="AX9" s="15">
        <f t="shared" si="35"/>
        <v>1.0947500945910471E-4</v>
      </c>
      <c r="AZ9" s="14">
        <f>IFERROR(MATCH(AU9 - 0.000001,'Ref Z list'!$C$5:$C$30,1),1)</f>
        <v>4</v>
      </c>
      <c r="BA9" s="14" t="str">
        <f>INDEX('Ref Z list'!$D$5:$D$30,AZ9)</f>
        <v>10m</v>
      </c>
      <c r="BB9" s="14" t="str">
        <f>IF(INDEX('Ref Z list'!$D$5:$D$30,AZ9+1)=0,BA9,INDEX('Ref Z list'!$D$5:$D$30,AZ9+1))</f>
        <v>100m</v>
      </c>
      <c r="BC9" s="14">
        <f>INDEX('Ref Z list'!$C$5:$C$30,AZ9)</f>
        <v>0.01</v>
      </c>
      <c r="BD9" s="14">
        <f>INDEX('Ref Z list'!$C$5:$C$30,AZ9+1)</f>
        <v>0.1</v>
      </c>
      <c r="BE9" s="16" t="str">
        <f t="shared" si="7"/>
        <v>500Hz100m10m</v>
      </c>
      <c r="BF9" s="16" t="str">
        <f t="shared" si="8"/>
        <v>500Hz100m100m</v>
      </c>
      <c r="BG9" s="14">
        <f>IFERROR(MATCH(BE9,'Cal Data'!$AN$6:$AN$1108,0),0)</f>
        <v>123</v>
      </c>
      <c r="BH9" s="14">
        <f>IFERROR(MATCH(BF9,'Cal Data'!$AN$6:$AN$1108,0),0)</f>
        <v>141</v>
      </c>
      <c r="BJ9" s="16" t="str">
        <f>INDEX('Cal Data'!AN$6:AN$1108,$BG9)</f>
        <v>500Hz100m10m</v>
      </c>
      <c r="BK9" s="16">
        <f>INDEX('Cal Data'!AO$6:AO$1108,$BG9)</f>
        <v>5.4484890361396199E-7</v>
      </c>
      <c r="BL9" s="16">
        <f>INDEX('Cal Data'!AP$6:AP$1108,$BG9)</f>
        <v>1.3147568511142878E-3</v>
      </c>
      <c r="BM9" s="16">
        <f>INDEX('Cal Data'!AQ$6:AQ$1108,$BG9)</f>
        <v>1.0020138135180427E-6</v>
      </c>
      <c r="BN9" s="16">
        <f>INDEX('Cal Data'!AR$6:AR$1108,$BG9)</f>
        <v>6.2609484464502528E-5</v>
      </c>
      <c r="BO9" s="16" t="str">
        <f>INDEX('Cal Data'!AN$6:AN$1108,$BH9)</f>
        <v>500Hz100m100m</v>
      </c>
      <c r="BP9" s="16">
        <f>INDEX('Cal Data'!AO$6:AO$1108,$BH9)</f>
        <v>-7.2572318492586385E-6</v>
      </c>
      <c r="BQ9" s="16">
        <f>INDEX('Cal Data'!AP$6:AP$1108,$BH9)</f>
        <v>2.7371821694708687E-3</v>
      </c>
      <c r="BR9" s="16">
        <f>INDEX('Cal Data'!AQ$6:AQ$1108,$BH9)</f>
        <v>7.1503321756962216E-6</v>
      </c>
      <c r="BS9" s="16">
        <f>INDEX('Cal Data'!AR$6:AR$1108,$BH9)</f>
        <v>1.297338801762732E-3</v>
      </c>
      <c r="BU9" s="16">
        <f t="shared" si="36"/>
        <v>-3.5942876185496979E-8</v>
      </c>
      <c r="BV9" s="16">
        <f t="shared" si="9"/>
        <v>2.7371821694708687E-3</v>
      </c>
      <c r="BW9" s="16">
        <f t="shared" si="10"/>
        <v>1.4596984847550604E-6</v>
      </c>
      <c r="BX9" s="16">
        <f t="shared" si="11"/>
        <v>1.5452350848946245E-4</v>
      </c>
      <c r="BZ9" s="16">
        <f t="shared" si="37"/>
        <v>1.1532421958958707E-4</v>
      </c>
      <c r="CA9" s="16">
        <f t="shared" si="12"/>
        <v>2.7371846116850487E-3</v>
      </c>
      <c r="CB9" s="16">
        <f t="shared" si="13"/>
        <v>-1.669779823780302E-2</v>
      </c>
      <c r="CC9" s="16">
        <f t="shared" si="14"/>
        <v>1.5454047640944062E-4</v>
      </c>
      <c r="CE9">
        <f>INDEX('Cal Data'!AT$6:AT$1000,$BG9)</f>
        <v>1.0000545374102752</v>
      </c>
      <c r="CF9">
        <f>INDEX('Cal Data'!AU$6:AU$1000,$BG9)</f>
        <v>1.9945303297210659E-6</v>
      </c>
      <c r="CG9">
        <f>INDEX('Cal Data'!AV$6:AV$1000,$BG9)</f>
        <v>9.9995574803772797E-5</v>
      </c>
      <c r="CH9">
        <f>INDEX('Cal Data'!AW$6:AW$1000,$BG9)</f>
        <v>1.9994724235004819E-4</v>
      </c>
      <c r="CI9">
        <f>INDEX('Cal Data'!AT$6:AT$1000,$BH9)</f>
        <v>0.99992760925968638</v>
      </c>
      <c r="CJ9">
        <f>INDEX('Cal Data'!AU$6:AU$1000,$BH9)</f>
        <v>4.7335932884233556E-6</v>
      </c>
      <c r="CK9">
        <f>INDEX('Cal Data'!AV$6:AV$1000,$BH9)</f>
        <v>7.1513896452863159E-5</v>
      </c>
      <c r="CL9">
        <f>INDEX('Cal Data'!AW$6:AW$1000,$BH9)</f>
        <v>5.1597242194577403E-5</v>
      </c>
      <c r="CN9" s="16">
        <f t="shared" si="38"/>
        <v>1.0000450887992158</v>
      </c>
      <c r="CO9" s="16">
        <f t="shared" si="39"/>
        <v>4.7335932884233556E-6</v>
      </c>
      <c r="CP9" s="16">
        <f t="shared" si="40"/>
        <v>9.7875380821544391E-5</v>
      </c>
      <c r="CQ9" s="16">
        <f t="shared" si="41"/>
        <v>1.8890397538670346E-4</v>
      </c>
      <c r="CS9" s="16">
        <f t="shared" si="42"/>
        <v>1.6700409358821892E-2</v>
      </c>
      <c r="CT9" s="16">
        <f t="shared" si="43"/>
        <v>2.2914644901159801E-6</v>
      </c>
      <c r="CU9" s="28">
        <f t="shared" si="44"/>
        <v>-1.5637904601793016</v>
      </c>
      <c r="CV9" s="28">
        <f t="shared" si="45"/>
        <v>2.8917783922905387E-4</v>
      </c>
      <c r="CW9" s="16">
        <f t="shared" si="46"/>
        <v>1.169998832869584E-4</v>
      </c>
      <c r="CX9" s="16">
        <f t="shared" si="47"/>
        <v>4.8292964574158363E-6</v>
      </c>
      <c r="CY9" s="16">
        <f t="shared" si="48"/>
        <v>-1.669999951435738E-2</v>
      </c>
      <c r="CZ9" s="16">
        <f t="shared" si="49"/>
        <v>2.2916580278904331E-6</v>
      </c>
    </row>
    <row r="10" spans="1:104" x14ac:dyDescent="0.25">
      <c r="A10" s="9">
        <v>3</v>
      </c>
      <c r="B10" s="9" t="s">
        <v>3</v>
      </c>
      <c r="C10" s="12">
        <v>2000</v>
      </c>
      <c r="D10" s="23">
        <v>-1.1018654214742671</v>
      </c>
      <c r="E10" s="23">
        <v>8.3986565893402027E-4</v>
      </c>
      <c r="F10" s="23">
        <v>-0.56538341520402569</v>
      </c>
      <c r="G10" s="23">
        <v>8.1759837322648054E-5</v>
      </c>
      <c r="H10" s="10" t="s">
        <v>3</v>
      </c>
      <c r="I10" s="40"/>
      <c r="J10" s="23">
        <v>-1.7380489095800932E-3</v>
      </c>
      <c r="K10" s="23">
        <v>2.9150808505661562E-4</v>
      </c>
      <c r="L10" s="23">
        <v>-1.4446392313180831E-3</v>
      </c>
      <c r="M10" s="23">
        <v>4.7226643937804241E-5</v>
      </c>
      <c r="N10" s="10" t="s">
        <v>3</v>
      </c>
      <c r="P10" s="24">
        <f t="shared" si="15"/>
        <v>-1.100000490569937</v>
      </c>
      <c r="Q10" s="24">
        <f t="shared" si="16"/>
        <v>1.4982129360170768E-3</v>
      </c>
      <c r="R10" s="24">
        <f t="shared" si="17"/>
        <v>-0.56399963279466869</v>
      </c>
      <c r="S10" s="24">
        <f t="shared" si="18"/>
        <v>1.223853367646674E-3</v>
      </c>
      <c r="T10" s="21" t="str">
        <f t="shared" si="3"/>
        <v>m</v>
      </c>
      <c r="U10" t="str">
        <f t="shared" si="19"/>
        <v>OK</v>
      </c>
      <c r="W10" s="25">
        <v>-1.1000000000000001</v>
      </c>
      <c r="X10" s="25"/>
      <c r="Y10" s="25">
        <v>-0.56400000000000006</v>
      </c>
      <c r="Z10" s="25"/>
      <c r="AA10" t="str">
        <f t="shared" si="20"/>
        <v>m</v>
      </c>
      <c r="AC10" s="25">
        <f t="shared" si="21"/>
        <v>-4.905699368951133E-7</v>
      </c>
      <c r="AD10" s="25">
        <f t="shared" si="22"/>
        <v>1.4982129360170768E-3</v>
      </c>
      <c r="AE10" s="25">
        <f t="shared" si="23"/>
        <v>3.6720533136413991E-7</v>
      </c>
      <c r="AF10" s="25">
        <f t="shared" si="22"/>
        <v>1.223853367646674E-3</v>
      </c>
      <c r="AG10" t="str">
        <f t="shared" si="24"/>
        <v>m</v>
      </c>
      <c r="AH10" s="25">
        <f t="shared" si="25"/>
        <v>-1.2737256468686731E-4</v>
      </c>
      <c r="AI10" s="25"/>
      <c r="AJ10" s="25">
        <f t="shared" si="26"/>
        <v>6.1224027292472449E-5</v>
      </c>
      <c r="AK10" s="25"/>
      <c r="AL10" t="str">
        <f t="shared" si="27"/>
        <v>m</v>
      </c>
      <c r="AN10" s="13">
        <f t="shared" si="4"/>
        <v>2</v>
      </c>
      <c r="AO10" s="13" t="str">
        <f t="shared" si="5"/>
        <v>kHz</v>
      </c>
      <c r="AP10" s="14">
        <f t="shared" si="6"/>
        <v>1E-3</v>
      </c>
      <c r="AQ10" s="15">
        <f t="shared" si="28"/>
        <v>-1.100127372564687E-3</v>
      </c>
      <c r="AR10" s="15">
        <f t="shared" si="29"/>
        <v>8.8901703510678073E-7</v>
      </c>
      <c r="AS10" s="15">
        <f t="shared" si="30"/>
        <v>-5.6393877597270758E-4</v>
      </c>
      <c r="AT10" s="15">
        <f t="shared" si="31"/>
        <v>9.4419420124538032E-8</v>
      </c>
      <c r="AU10" s="20">
        <f t="shared" si="32"/>
        <v>1.2362472159368762E-3</v>
      </c>
      <c r="AV10" s="16">
        <f t="shared" si="33"/>
        <v>7.9230136243041141E-7</v>
      </c>
      <c r="AW10" s="20">
        <f t="shared" si="34"/>
        <v>-2.6679062224296271</v>
      </c>
      <c r="AX10" s="15">
        <f t="shared" si="35"/>
        <v>3.3501034544374604E-4</v>
      </c>
      <c r="AZ10" s="14">
        <f>IFERROR(MATCH(AU10 - 0.000001,'Ref Z list'!$C$5:$C$30,1),1)</f>
        <v>2</v>
      </c>
      <c r="BA10" s="14" t="str">
        <f>INDEX('Ref Z list'!$D$5:$D$30,AZ10)</f>
        <v>1m</v>
      </c>
      <c r="BB10" s="14" t="str">
        <f>IF(INDEX('Ref Z list'!$D$5:$D$30,AZ10+1)=0,BA10,INDEX('Ref Z list'!$D$5:$D$30,AZ10+1))</f>
        <v>3m</v>
      </c>
      <c r="BC10" s="14">
        <f>INDEX('Ref Z list'!$C$5:$C$30,AZ10)</f>
        <v>1E-3</v>
      </c>
      <c r="BD10" s="14">
        <f>INDEX('Ref Z list'!$C$5:$C$30,AZ10+1)</f>
        <v>3.0000000000000001E-3</v>
      </c>
      <c r="BE10" s="16" t="str">
        <f t="shared" si="7"/>
        <v>2kHz3m1m</v>
      </c>
      <c r="BF10" s="16" t="str">
        <f t="shared" si="8"/>
        <v>2kHz3m3m</v>
      </c>
      <c r="BG10" s="14">
        <f>IFERROR(MATCH(BE10,'Cal Data'!$AN$6:$AN$1108,0),0)</f>
        <v>53</v>
      </c>
      <c r="BH10" s="14">
        <f>IFERROR(MATCH(BF10,'Cal Data'!$AN$6:$AN$1108,0),0)</f>
        <v>71</v>
      </c>
      <c r="BJ10" s="16" t="str">
        <f>INDEX('Cal Data'!AN$6:AN$1108,$BG10)</f>
        <v>2kHz3m1m</v>
      </c>
      <c r="BK10" s="16">
        <f>INDEX('Cal Data'!AO$6:AO$1108,$BG10)</f>
        <v>-7.4485824024103295E-8</v>
      </c>
      <c r="BL10" s="16">
        <f>INDEX('Cal Data'!AP$6:AP$1108,$BG10)</f>
        <v>7.9911892995826385E-4</v>
      </c>
      <c r="BM10" s="16">
        <f>INDEX('Cal Data'!AQ$6:AQ$1108,$BG10)</f>
        <v>1.0021897576468548E-7</v>
      </c>
      <c r="BN10" s="16">
        <f>INDEX('Cal Data'!AR$6:AR$1108,$BG10)</f>
        <v>4.7925391421575032E-4</v>
      </c>
      <c r="BO10" s="16" t="str">
        <f>INDEX('Cal Data'!AN$6:AN$1108,$BH10)</f>
        <v>2kHz3m3m</v>
      </c>
      <c r="BP10" s="16">
        <f>INDEX('Cal Data'!AO$6:AO$1108,$BH10)</f>
        <v>-1.095279735250157E-7</v>
      </c>
      <c r="BQ10" s="16">
        <f>INDEX('Cal Data'!AP$6:AP$1108,$BH10)</f>
        <v>2.8076312437828412E-3</v>
      </c>
      <c r="BR10" s="16">
        <f>INDEX('Cal Data'!AQ$6:AQ$1108,$BH10)</f>
        <v>7.0263177872040462E-8</v>
      </c>
      <c r="BS10" s="16">
        <f>INDEX('Cal Data'!AR$6:AR$1108,$BH10)</f>
        <v>8.4967818674995662E-4</v>
      </c>
      <c r="BU10" s="16">
        <f t="shared" si="36"/>
        <v>-7.8625129154120473E-8</v>
      </c>
      <c r="BV10" s="16">
        <f t="shared" si="9"/>
        <v>2.8076312437828412E-3</v>
      </c>
      <c r="BW10" s="16">
        <f t="shared" si="10"/>
        <v>9.6680488838032917E-8</v>
      </c>
      <c r="BX10" s="16">
        <f t="shared" si="11"/>
        <v>5.2300976576657478E-4</v>
      </c>
      <c r="BZ10" s="16">
        <f t="shared" si="37"/>
        <v>-1.1002059976938411E-3</v>
      </c>
      <c r="CA10" s="16">
        <f t="shared" si="12"/>
        <v>2.8076318067849883E-3</v>
      </c>
      <c r="CB10" s="16">
        <f t="shared" si="13"/>
        <v>-5.6384209548386956E-4</v>
      </c>
      <c r="CC10" s="16">
        <f t="shared" si="14"/>
        <v>5.2300979985781817E-4</v>
      </c>
      <c r="CE10">
        <f>INDEX('Cal Data'!AT$6:AT$1000,$BG10)</f>
        <v>0.99992672857827969</v>
      </c>
      <c r="CF10">
        <f>INDEX('Cal Data'!AU$6:AU$1000,$BG10)</f>
        <v>9.0744118752413075E-7</v>
      </c>
      <c r="CG10">
        <f>INDEX('Cal Data'!AV$6:AV$1000,$BG10)</f>
        <v>9.9639017391814008E-5</v>
      </c>
      <c r="CH10">
        <f>INDEX('Cal Data'!AW$6:AW$1000,$BG10)</f>
        <v>5.2318773038766402E-4</v>
      </c>
      <c r="CI10">
        <f>INDEX('Cal Data'!AT$6:AT$1000,$BH10)</f>
        <v>0.99996395626223789</v>
      </c>
      <c r="CJ10">
        <f>INDEX('Cal Data'!AU$6:AU$1000,$BH10)</f>
        <v>4.3724805948690844E-6</v>
      </c>
      <c r="CK10">
        <f>INDEX('Cal Data'!AV$6:AV$1000,$BH10)</f>
        <v>2.3387883728718389E-5</v>
      </c>
      <c r="CL10">
        <f>INDEX('Cal Data'!AW$6:AW$1000,$BH10)</f>
        <v>1.1519183361760614E-3</v>
      </c>
      <c r="CN10" s="16">
        <f t="shared" si="38"/>
        <v>0.99993112604662515</v>
      </c>
      <c r="CO10" s="16">
        <f t="shared" si="39"/>
        <v>4.3724805948690844E-6</v>
      </c>
      <c r="CP10" s="16">
        <f t="shared" si="40"/>
        <v>9.0631958371845527E-5</v>
      </c>
      <c r="CQ10" s="16">
        <f t="shared" si="41"/>
        <v>5.9745565798357127E-4</v>
      </c>
      <c r="CS10" s="16">
        <f t="shared" si="42"/>
        <v>1.236162070703766E-3</v>
      </c>
      <c r="CT10" s="16">
        <f t="shared" si="43"/>
        <v>1.5846119445180966E-6</v>
      </c>
      <c r="CU10" s="28">
        <f t="shared" si="44"/>
        <v>-2.667815590471255</v>
      </c>
      <c r="CV10" s="28">
        <f t="shared" si="45"/>
        <v>8.9770874423386019E-4</v>
      </c>
      <c r="CW10" s="16">
        <f t="shared" si="46"/>
        <v>-1.100000490569937E-3</v>
      </c>
      <c r="CX10" s="16">
        <f t="shared" si="47"/>
        <v>1.4982129360170768E-6</v>
      </c>
      <c r="CY10" s="16">
        <f t="shared" si="48"/>
        <v>-5.6399963279466869E-4</v>
      </c>
      <c r="CZ10" s="16">
        <f t="shared" si="49"/>
        <v>1.2238533676466741E-6</v>
      </c>
    </row>
    <row r="11" spans="1:104" x14ac:dyDescent="0.25">
      <c r="A11" s="9">
        <v>1</v>
      </c>
      <c r="B11" s="9" t="s">
        <v>3</v>
      </c>
      <c r="C11" s="12">
        <v>0.5</v>
      </c>
      <c r="D11" s="23">
        <v>-7.0350576213874874E-3</v>
      </c>
      <c r="E11" s="23">
        <v>1.6449572119603178E-4</v>
      </c>
      <c r="F11" s="23">
        <v>-0.4503256507507612</v>
      </c>
      <c r="G11" s="23">
        <v>1.4185687738296545E-3</v>
      </c>
      <c r="H11" s="10" t="s">
        <v>3</v>
      </c>
      <c r="I11" s="40"/>
      <c r="J11" s="23">
        <v>1.3239985528648594E-3</v>
      </c>
      <c r="K11" s="23">
        <v>6.3473452608533325E-4</v>
      </c>
      <c r="L11" s="23">
        <v>1.663770391674468E-3</v>
      </c>
      <c r="M11" s="23">
        <v>4.6348412947270709E-4</v>
      </c>
      <c r="N11" s="10" t="s">
        <v>3</v>
      </c>
      <c r="P11" s="24">
        <f t="shared" si="15"/>
        <v>-8.3830208202338614E-3</v>
      </c>
      <c r="Q11" s="24">
        <f t="shared" si="16"/>
        <v>1.493178572783337E-3</v>
      </c>
      <c r="R11" s="24">
        <f t="shared" si="17"/>
        <v>-0.45199975802141124</v>
      </c>
      <c r="S11" s="24">
        <f t="shared" si="18"/>
        <v>2.9839348820128349E-3</v>
      </c>
      <c r="T11" s="21" t="str">
        <f t="shared" si="3"/>
        <v>m</v>
      </c>
      <c r="U11" t="str">
        <f t="shared" si="19"/>
        <v>OK</v>
      </c>
      <c r="W11" s="25">
        <v>-8.369999999999999E-3</v>
      </c>
      <c r="X11" s="25"/>
      <c r="Y11" s="25">
        <v>-0.45199999999999996</v>
      </c>
      <c r="Z11" s="25"/>
      <c r="AA11" t="str">
        <f t="shared" si="20"/>
        <v>m</v>
      </c>
      <c r="AC11" s="25">
        <f t="shared" si="21"/>
        <v>-1.3020820233862473E-5</v>
      </c>
      <c r="AD11" s="25">
        <f t="shared" si="22"/>
        <v>1.493178572783337E-3</v>
      </c>
      <c r="AE11" s="25">
        <f t="shared" si="23"/>
        <v>2.4197858872199163E-7</v>
      </c>
      <c r="AF11" s="25">
        <f t="shared" si="22"/>
        <v>2.9839348820128349E-3</v>
      </c>
      <c r="AG11" t="str">
        <f t="shared" si="24"/>
        <v>m</v>
      </c>
      <c r="AH11" s="25">
        <f t="shared" si="25"/>
        <v>1.0943825747651917E-5</v>
      </c>
      <c r="AI11" s="25"/>
      <c r="AJ11" s="25">
        <f t="shared" si="26"/>
        <v>1.0578857564280675E-5</v>
      </c>
      <c r="AK11" s="25"/>
      <c r="AL11" t="str">
        <f t="shared" si="27"/>
        <v>m</v>
      </c>
      <c r="AN11" s="13">
        <f t="shared" si="4"/>
        <v>500</v>
      </c>
      <c r="AO11" s="13" t="str">
        <f t="shared" si="5"/>
        <v>mHz</v>
      </c>
      <c r="AP11" s="14">
        <f t="shared" si="6"/>
        <v>1E-3</v>
      </c>
      <c r="AQ11" s="15">
        <f t="shared" si="28"/>
        <v>-8.359056174252347E-6</v>
      </c>
      <c r="AR11" s="15">
        <f t="shared" si="29"/>
        <v>6.5570325673781375E-7</v>
      </c>
      <c r="AS11" s="15">
        <f t="shared" si="30"/>
        <v>-4.5198942114243567E-4</v>
      </c>
      <c r="AT11" s="15">
        <f t="shared" si="31"/>
        <v>1.4923655397916566E-6</v>
      </c>
      <c r="AU11" s="20">
        <f t="shared" si="32"/>
        <v>4.5206671039217032E-4</v>
      </c>
      <c r="AV11" s="16">
        <f t="shared" si="33"/>
        <v>1.4921596510677954E-6</v>
      </c>
      <c r="AW11" s="20">
        <f t="shared" si="34"/>
        <v>-1.5892881387191158</v>
      </c>
      <c r="AX11" s="15">
        <f t="shared" si="35"/>
        <v>1.4514929766629469E-3</v>
      </c>
      <c r="AZ11" s="14">
        <f>IFERROR(MATCH(AU11 - 0.000001,'Ref Z list'!$C$5:$C$30,1),1)</f>
        <v>1</v>
      </c>
      <c r="BA11" s="14" t="str">
        <f>INDEX('Ref Z list'!$D$5:$D$30,AZ11)</f>
        <v>0m</v>
      </c>
      <c r="BB11" s="14" t="str">
        <f>IF(INDEX('Ref Z list'!$D$5:$D$30,AZ11+1)=0,BA11,INDEX('Ref Z list'!$D$5:$D$30,AZ11+1))</f>
        <v>1m</v>
      </c>
      <c r="BC11" s="14">
        <f>INDEX('Ref Z list'!$C$5:$C$30,AZ11)</f>
        <v>0</v>
      </c>
      <c r="BD11" s="14">
        <f>INDEX('Ref Z list'!$C$5:$C$30,AZ11+1)</f>
        <v>1E-3</v>
      </c>
      <c r="BE11" s="16" t="str">
        <f t="shared" si="7"/>
        <v>500mHz1m0m</v>
      </c>
      <c r="BF11" s="16" t="str">
        <f t="shared" si="8"/>
        <v>500mHz1m1m</v>
      </c>
      <c r="BG11" s="14">
        <f>IFERROR(MATCH(BE11,'Cal Data'!$AN$6:$AN$1108,0),0)</f>
        <v>6</v>
      </c>
      <c r="BH11" s="14">
        <f>IFERROR(MATCH(BF11,'Cal Data'!$AN$6:$AN$1108,0),0)</f>
        <v>24</v>
      </c>
      <c r="BJ11" s="16" t="str">
        <f>INDEX('Cal Data'!AN$6:AN$1108,$BG11)</f>
        <v>500mHz1m0m</v>
      </c>
      <c r="BK11" s="16">
        <f>INDEX('Cal Data'!AO$6:AO$1108,$BG11)</f>
        <v>0</v>
      </c>
      <c r="BL11" s="16">
        <f>INDEX('Cal Data'!AP$6:AP$1108,$BG11)</f>
        <v>8.4515770087783767E-4</v>
      </c>
      <c r="BM11" s="16">
        <f>INDEX('Cal Data'!AQ$6:AQ$1108,$BG11)</f>
        <v>0</v>
      </c>
      <c r="BN11" s="16">
        <f>INDEX('Cal Data'!AR$6:AR$1108,$BG11)</f>
        <v>3.6067604286760305E-3</v>
      </c>
      <c r="BO11" s="16" t="str">
        <f>INDEX('Cal Data'!AN$6:AN$1108,$BH11)</f>
        <v>500mHz1m1m</v>
      </c>
      <c r="BP11" s="16">
        <f>INDEX('Cal Data'!AO$6:AO$1108,$BH11)</f>
        <v>5.2745199206546967E-8</v>
      </c>
      <c r="BQ11" s="16">
        <f>INDEX('Cal Data'!AP$6:AP$1108,$BH11)</f>
        <v>2.0221713919020561E-3</v>
      </c>
      <c r="BR11" s="16">
        <f>INDEX('Cal Data'!AQ$6:AQ$1108,$BH11)</f>
        <v>-5.2562505298362932E-8</v>
      </c>
      <c r="BS11" s="16">
        <f>INDEX('Cal Data'!AR$6:AR$1108,$BH11)</f>
        <v>1.388685302725866E-3</v>
      </c>
      <c r="BU11" s="16">
        <f t="shared" si="36"/>
        <v>2.38443486942834E-8</v>
      </c>
      <c r="BV11" s="16">
        <f t="shared" si="9"/>
        <v>2.0221713919020561E-3</v>
      </c>
      <c r="BW11" s="16">
        <f t="shared" si="10"/>
        <v>-5.2562505298362932E-8</v>
      </c>
      <c r="BX11" s="16">
        <f t="shared" si="11"/>
        <v>2.6040425030850406E-3</v>
      </c>
      <c r="BZ11" s="16">
        <f t="shared" si="37"/>
        <v>-8.3352118255580628E-6</v>
      </c>
      <c r="CA11" s="16">
        <f t="shared" si="12"/>
        <v>2.022171817134771E-3</v>
      </c>
      <c r="CB11" s="16">
        <f t="shared" si="13"/>
        <v>-4.5204198364773404E-4</v>
      </c>
      <c r="CC11" s="16">
        <f t="shared" si="14"/>
        <v>2.6040442136210018E-3</v>
      </c>
      <c r="CE11">
        <f>INDEX('Cal Data'!AT$6:AT$1000,$BG11)</f>
        <v>1</v>
      </c>
      <c r="CF11">
        <f>INDEX('Cal Data'!AU$6:AU$1000,$BG11)</f>
        <v>3.7044584393965626E-6</v>
      </c>
      <c r="CG11">
        <f>INDEX('Cal Data'!AV$6:AV$1000,$BG11)</f>
        <v>-5.2578181009500449E-5</v>
      </c>
      <c r="CH11">
        <f>INDEX('Cal Data'!AW$6:AW$1000,$BG11)</f>
        <v>1.5718641188435182E-3</v>
      </c>
      <c r="CI11">
        <f>INDEX('Cal Data'!AT$6:AT$1000,$BH11)</f>
        <v>1.0000527433630968</v>
      </c>
      <c r="CJ11">
        <f>INDEX('Cal Data'!AU$6:AU$1000,$BH11)</f>
        <v>3.3170460960206063E-6</v>
      </c>
      <c r="CK11">
        <f>INDEX('Cal Data'!AV$6:AV$1000,$BH11)</f>
        <v>-5.2578181009500449E-5</v>
      </c>
      <c r="CL11">
        <f>INDEX('Cal Data'!AW$6:AW$1000,$BH11)</f>
        <v>1.5718641188435182E-3</v>
      </c>
      <c r="CN11" s="16">
        <f t="shared" si="38"/>
        <v>1.0000238435186501</v>
      </c>
      <c r="CO11" s="16">
        <f t="shared" si="39"/>
        <v>3.3170460960206063E-6</v>
      </c>
      <c r="CP11" s="16">
        <f t="shared" si="40"/>
        <v>-5.2578181009500449E-5</v>
      </c>
      <c r="CQ11" s="16">
        <f t="shared" si="41"/>
        <v>1.5718641188435182E-3</v>
      </c>
      <c r="CS11" s="16">
        <f t="shared" si="42"/>
        <v>4.5207748925321065E-4</v>
      </c>
      <c r="CT11" s="16">
        <f t="shared" si="43"/>
        <v>2.9843196788678043E-6</v>
      </c>
      <c r="CU11" s="28">
        <f t="shared" si="44"/>
        <v>-1.5893407169001252</v>
      </c>
      <c r="CV11" s="28">
        <f t="shared" si="45"/>
        <v>3.3012246596248428E-3</v>
      </c>
      <c r="CW11" s="16">
        <f t="shared" si="46"/>
        <v>-8.3830208202338622E-6</v>
      </c>
      <c r="CX11" s="16">
        <f t="shared" si="47"/>
        <v>1.4931785727833371E-6</v>
      </c>
      <c r="CY11" s="16">
        <f t="shared" si="48"/>
        <v>-4.5199975802141123E-4</v>
      </c>
      <c r="CZ11" s="16">
        <f t="shared" si="49"/>
        <v>2.9839348820128351E-6</v>
      </c>
    </row>
    <row r="12" spans="1:104" x14ac:dyDescent="0.25">
      <c r="A12" s="9">
        <v>3</v>
      </c>
      <c r="B12" s="9" t="s">
        <v>3</v>
      </c>
      <c r="C12" s="12">
        <v>5</v>
      </c>
      <c r="D12" s="23">
        <v>-0.64286078905716992</v>
      </c>
      <c r="E12" s="23">
        <v>1.2259928941625124E-3</v>
      </c>
      <c r="F12" s="23">
        <v>0.83819075365225892</v>
      </c>
      <c r="G12" s="23">
        <v>1.5125396767035335E-3</v>
      </c>
      <c r="H12" s="10" t="s">
        <v>3</v>
      </c>
      <c r="I12" s="40"/>
      <c r="J12" s="23">
        <v>-9.1283930158728643E-4</v>
      </c>
      <c r="K12" s="23">
        <v>5.4589475509808866E-4</v>
      </c>
      <c r="L12" s="23">
        <v>-1.909186909405241E-3</v>
      </c>
      <c r="M12" s="23">
        <v>6.9897323456329227E-4</v>
      </c>
      <c r="N12" s="10" t="s">
        <v>3</v>
      </c>
      <c r="P12" s="24">
        <f t="shared" si="15"/>
        <v>-0.6420000002761328</v>
      </c>
      <c r="Q12" s="24">
        <f t="shared" si="16"/>
        <v>3.95114668255684E-3</v>
      </c>
      <c r="R12" s="24">
        <f t="shared" si="17"/>
        <v>0.84000000244857898</v>
      </c>
      <c r="S12" s="24">
        <f t="shared" si="18"/>
        <v>3.6248461031311574E-3</v>
      </c>
      <c r="T12" s="21" t="str">
        <f t="shared" si="3"/>
        <v>m</v>
      </c>
      <c r="U12" t="str">
        <f t="shared" si="19"/>
        <v>OK</v>
      </c>
      <c r="W12" s="25">
        <v>-0.64200000000000002</v>
      </c>
      <c r="X12" s="25"/>
      <c r="Y12" s="25">
        <v>0.84</v>
      </c>
      <c r="Z12" s="25"/>
      <c r="AA12" t="str">
        <f t="shared" si="20"/>
        <v>m</v>
      </c>
      <c r="AC12" s="25">
        <f t="shared" si="21"/>
        <v>-2.7613278330562707E-10</v>
      </c>
      <c r="AD12" s="25">
        <f t="shared" si="22"/>
        <v>3.95114668255684E-3</v>
      </c>
      <c r="AE12" s="25">
        <f t="shared" si="23"/>
        <v>2.4485790062200863E-9</v>
      </c>
      <c r="AF12" s="25">
        <f t="shared" si="22"/>
        <v>3.6248461031311574E-3</v>
      </c>
      <c r="AG12" t="str">
        <f t="shared" si="24"/>
        <v>m</v>
      </c>
      <c r="AH12" s="25">
        <f t="shared" si="25"/>
        <v>5.2050244417345404E-5</v>
      </c>
      <c r="AI12" s="25"/>
      <c r="AJ12" s="25">
        <f t="shared" si="26"/>
        <v>9.9940561664180194E-5</v>
      </c>
      <c r="AK12" s="25"/>
      <c r="AL12" t="str">
        <f t="shared" si="27"/>
        <v>m</v>
      </c>
      <c r="AN12" s="13">
        <f t="shared" si="4"/>
        <v>5</v>
      </c>
      <c r="AO12" s="13" t="str">
        <f t="shared" si="5"/>
        <v>Hz</v>
      </c>
      <c r="AP12" s="14">
        <f t="shared" si="6"/>
        <v>1E-3</v>
      </c>
      <c r="AQ12" s="15">
        <f t="shared" si="28"/>
        <v>-6.4194794975558269E-4</v>
      </c>
      <c r="AR12" s="15">
        <f t="shared" si="29"/>
        <v>1.3420356404285901E-6</v>
      </c>
      <c r="AS12" s="15">
        <f t="shared" si="30"/>
        <v>8.4009994056166422E-4</v>
      </c>
      <c r="AT12" s="15">
        <f t="shared" si="31"/>
        <v>1.6662352343646743E-6</v>
      </c>
      <c r="AU12" s="20">
        <f t="shared" si="32"/>
        <v>1.0572913885618799E-3</v>
      </c>
      <c r="AV12" s="16">
        <f t="shared" si="33"/>
        <v>1.5546080277670043E-6</v>
      </c>
      <c r="AW12" s="20">
        <f t="shared" si="34"/>
        <v>2.2232812628843619</v>
      </c>
      <c r="AX12" s="15">
        <f t="shared" si="35"/>
        <v>1.3902465538552207E-3</v>
      </c>
      <c r="AZ12" s="14">
        <f>IFERROR(MATCH(AU12 - 0.000001,'Ref Z list'!$C$5:$C$30,1),1)</f>
        <v>2</v>
      </c>
      <c r="BA12" s="14" t="str">
        <f>INDEX('Ref Z list'!$D$5:$D$30,AZ12)</f>
        <v>1m</v>
      </c>
      <c r="BB12" s="14" t="str">
        <f>IF(INDEX('Ref Z list'!$D$5:$D$30,AZ12+1)=0,BA12,INDEX('Ref Z list'!$D$5:$D$30,AZ12+1))</f>
        <v>3m</v>
      </c>
      <c r="BC12" s="14">
        <f>INDEX('Ref Z list'!$C$5:$C$30,AZ12)</f>
        <v>1E-3</v>
      </c>
      <c r="BD12" s="14">
        <f>INDEX('Ref Z list'!$C$5:$C$30,AZ12+1)</f>
        <v>3.0000000000000001E-3</v>
      </c>
      <c r="BE12" s="16" t="str">
        <f t="shared" si="7"/>
        <v>5Hz3m1m</v>
      </c>
      <c r="BF12" s="16" t="str">
        <f t="shared" si="8"/>
        <v>5Hz3m3m</v>
      </c>
      <c r="BG12" s="14">
        <f>IFERROR(MATCH(BE12,'Cal Data'!$AN$6:$AN$1108,0),0)</f>
        <v>45</v>
      </c>
      <c r="BH12" s="14">
        <f>IFERROR(MATCH(BF12,'Cal Data'!$AN$6:$AN$1108,0),0)</f>
        <v>63</v>
      </c>
      <c r="BJ12" s="16" t="str">
        <f>INDEX('Cal Data'!AN$6:AN$1108,$BG12)</f>
        <v>5Hz3m1m</v>
      </c>
      <c r="BK12" s="16">
        <f>INDEX('Cal Data'!AO$6:AO$1108,$BG12)</f>
        <v>-4.9337497054838253E-8</v>
      </c>
      <c r="BL12" s="16">
        <f>INDEX('Cal Data'!AP$6:AP$1108,$BG12)</f>
        <v>7.9013655766850131E-4</v>
      </c>
      <c r="BM12" s="16">
        <f>INDEX('Cal Data'!AQ$6:AQ$1108,$BG12)</f>
        <v>1.0000704212009053E-7</v>
      </c>
      <c r="BN12" s="16">
        <f>INDEX('Cal Data'!AR$6:AR$1108,$BG12)</f>
        <v>2.2764612535223416E-3</v>
      </c>
      <c r="BO12" s="16" t="str">
        <f>INDEX('Cal Data'!AN$6:AN$1108,$BH12)</f>
        <v>5Hz3m3m</v>
      </c>
      <c r="BP12" s="16">
        <f>INDEX('Cal Data'!AO$6:AO$1108,$BH12)</f>
        <v>2.8448726860320558E-7</v>
      </c>
      <c r="BQ12" s="16">
        <f>INDEX('Cal Data'!AP$6:AP$1108,$BH12)</f>
        <v>2.6935012962199922E-3</v>
      </c>
      <c r="BR12" s="16">
        <f>INDEX('Cal Data'!AQ$6:AQ$1108,$BH12)</f>
        <v>-6.505409576668795E-8</v>
      </c>
      <c r="BS12" s="16">
        <f>INDEX('Cal Data'!AR$6:AR$1108,$BH12)</f>
        <v>1.825272359457294E-3</v>
      </c>
      <c r="BU12" s="16">
        <f t="shared" si="36"/>
        <v>-3.9774854874391519E-8</v>
      </c>
      <c r="BV12" s="16">
        <f t="shared" si="9"/>
        <v>2.6935012962199922E-3</v>
      </c>
      <c r="BW12" s="16">
        <f t="shared" si="10"/>
        <v>9.5278751226521808E-8</v>
      </c>
      <c r="BX12" s="16">
        <f t="shared" si="11"/>
        <v>2.2635366343999987E-3</v>
      </c>
      <c r="BZ12" s="16">
        <f t="shared" si="37"/>
        <v>-6.4198772461045704E-4</v>
      </c>
      <c r="CA12" s="16">
        <f t="shared" si="12"/>
        <v>2.6935026335568003E-3</v>
      </c>
      <c r="CB12" s="16">
        <f t="shared" si="13"/>
        <v>8.4019521931289073E-4</v>
      </c>
      <c r="CC12" s="16">
        <f t="shared" si="14"/>
        <v>2.2635390874977835E-3</v>
      </c>
      <c r="CE12">
        <f>INDEX('Cal Data'!AT$6:AT$1000,$BG12)</f>
        <v>0.99995065935995842</v>
      </c>
      <c r="CF12">
        <f>INDEX('Cal Data'!AU$6:AU$1000,$BG12)</f>
        <v>2.7916136298540907E-6</v>
      </c>
      <c r="CG12">
        <f>INDEX('Cal Data'!AV$6:AV$1000,$BG12)</f>
        <v>9.9998252345340587E-5</v>
      </c>
      <c r="CH12">
        <f>INDEX('Cal Data'!AW$6:AW$1000,$BG12)</f>
        <v>3.1262895986692916E-3</v>
      </c>
      <c r="CI12">
        <f>INDEX('Cal Data'!AT$6:AT$1000,$BH12)</f>
        <v>1.0000948447185212</v>
      </c>
      <c r="CJ12">
        <f>INDEX('Cal Data'!AU$6:AU$1000,$BH12)</f>
        <v>3.0300223934069905E-6</v>
      </c>
      <c r="CK12">
        <f>INDEX('Cal Data'!AV$6:AV$1000,$BH12)</f>
        <v>-2.1698330405161626E-5</v>
      </c>
      <c r="CL12">
        <f>INDEX('Cal Data'!AW$6:AW$1000,$BH12)</f>
        <v>6.8935414607958732E-4</v>
      </c>
      <c r="CN12" s="16">
        <f t="shared" si="38"/>
        <v>0.99995478964965956</v>
      </c>
      <c r="CO12" s="16">
        <f t="shared" si="39"/>
        <v>3.0300223934069905E-6</v>
      </c>
      <c r="CP12" s="16">
        <f t="shared" si="40"/>
        <v>9.651216924083459E-5</v>
      </c>
      <c r="CQ12" s="16">
        <f t="shared" si="41"/>
        <v>3.056481890712023E-3</v>
      </c>
      <c r="CS12" s="16">
        <f t="shared" si="42"/>
        <v>1.057243588047791E-3</v>
      </c>
      <c r="CT12" s="16">
        <f t="shared" si="43"/>
        <v>3.1092177059751983E-6</v>
      </c>
      <c r="CU12" s="28">
        <f t="shared" si="44"/>
        <v>2.2233777750536028</v>
      </c>
      <c r="CV12" s="28">
        <f t="shared" si="45"/>
        <v>4.1319757344732569E-3</v>
      </c>
      <c r="CW12" s="16">
        <f t="shared" si="46"/>
        <v>-6.4200000027613284E-4</v>
      </c>
      <c r="CX12" s="16">
        <f t="shared" si="47"/>
        <v>3.9511466825568402E-6</v>
      </c>
      <c r="CY12" s="16">
        <f t="shared" si="48"/>
        <v>8.4000000244857903E-4</v>
      </c>
      <c r="CZ12" s="16">
        <f t="shared" si="49"/>
        <v>3.6248461031311576E-6</v>
      </c>
    </row>
    <row r="13" spans="1:104" x14ac:dyDescent="0.25">
      <c r="A13" s="9">
        <v>10</v>
      </c>
      <c r="B13" s="9" t="s">
        <v>3</v>
      </c>
      <c r="C13" s="12">
        <v>10</v>
      </c>
      <c r="D13" s="23">
        <v>3.4199063419573728</v>
      </c>
      <c r="E13" s="23">
        <v>1.411231973072529E-3</v>
      </c>
      <c r="F13" s="23">
        <v>-3.3187425278358265</v>
      </c>
      <c r="G13" s="23">
        <v>3.4263124660579376E-4</v>
      </c>
      <c r="H13" s="10" t="s">
        <v>3</v>
      </c>
      <c r="I13" s="40"/>
      <c r="J13" s="23">
        <v>2.2136579489986527E-5</v>
      </c>
      <c r="K13" s="23">
        <v>2.4425171869105916E-5</v>
      </c>
      <c r="L13" s="23">
        <v>1.6349571272726146E-3</v>
      </c>
      <c r="M13" s="23">
        <v>5.2516742569893213E-5</v>
      </c>
      <c r="N13" s="10" t="s">
        <v>3</v>
      </c>
      <c r="P13" s="24">
        <f t="shared" si="15"/>
        <v>3.4199999963874479</v>
      </c>
      <c r="Q13" s="24">
        <f t="shared" si="16"/>
        <v>3.6880258936246896E-3</v>
      </c>
      <c r="R13" s="24">
        <f t="shared" si="17"/>
        <v>-3.3200000080463101</v>
      </c>
      <c r="S13" s="24">
        <f t="shared" si="18"/>
        <v>3.7640589677470169E-3</v>
      </c>
      <c r="T13" s="21" t="str">
        <f t="shared" si="3"/>
        <v>m</v>
      </c>
      <c r="U13" t="str">
        <f t="shared" si="19"/>
        <v>OK</v>
      </c>
      <c r="W13" s="25">
        <v>3.42</v>
      </c>
      <c r="X13" s="25"/>
      <c r="Y13" s="25">
        <v>-3.32</v>
      </c>
      <c r="Z13" s="25"/>
      <c r="AA13" t="str">
        <f t="shared" si="20"/>
        <v>m</v>
      </c>
      <c r="AC13" s="25">
        <f t="shared" si="21"/>
        <v>-3.6125520352925378E-9</v>
      </c>
      <c r="AD13" s="25">
        <f t="shared" si="22"/>
        <v>3.6880258936246896E-3</v>
      </c>
      <c r="AE13" s="25">
        <f t="shared" si="23"/>
        <v>-8.0463102847261325E-9</v>
      </c>
      <c r="AF13" s="25">
        <f t="shared" si="22"/>
        <v>3.7640589677470169E-3</v>
      </c>
      <c r="AG13" t="str">
        <f t="shared" si="24"/>
        <v>m</v>
      </c>
      <c r="AH13" s="25">
        <f t="shared" si="25"/>
        <v>-1.1579462211708247E-4</v>
      </c>
      <c r="AI13" s="25"/>
      <c r="AJ13" s="25">
        <f t="shared" si="26"/>
        <v>-3.7748496309930601E-4</v>
      </c>
      <c r="AK13" s="25"/>
      <c r="AL13" t="str">
        <f t="shared" si="27"/>
        <v>m</v>
      </c>
      <c r="AN13" s="13">
        <f t="shared" si="4"/>
        <v>10</v>
      </c>
      <c r="AO13" s="13" t="str">
        <f t="shared" si="5"/>
        <v>Hz</v>
      </c>
      <c r="AP13" s="14">
        <f t="shared" si="6"/>
        <v>1E-3</v>
      </c>
      <c r="AQ13" s="15">
        <f t="shared" si="28"/>
        <v>3.4198842053778829E-3</v>
      </c>
      <c r="AR13" s="15">
        <f t="shared" si="29"/>
        <v>1.4114433289519699E-6</v>
      </c>
      <c r="AS13" s="15">
        <f t="shared" si="30"/>
        <v>-3.3203774849630994E-3</v>
      </c>
      <c r="AT13" s="15">
        <f t="shared" si="31"/>
        <v>3.4663262887499888E-7</v>
      </c>
      <c r="AU13" s="20">
        <f t="shared" si="32"/>
        <v>4.7666040973467667E-3</v>
      </c>
      <c r="AV13" s="16">
        <f t="shared" si="33"/>
        <v>1.0410542118590308E-6</v>
      </c>
      <c r="AW13" s="20">
        <f t="shared" si="34"/>
        <v>-0.7706362006042321</v>
      </c>
      <c r="AX13" s="15">
        <f t="shared" si="35"/>
        <v>2.1276488067753431E-4</v>
      </c>
      <c r="AZ13" s="14">
        <f>IFERROR(MATCH(AU13 - 0.000001,'Ref Z list'!$C$5:$C$30,1),1)</f>
        <v>3</v>
      </c>
      <c r="BA13" s="14" t="str">
        <f>INDEX('Ref Z list'!$D$5:$D$30,AZ13)</f>
        <v>3m</v>
      </c>
      <c r="BB13" s="14" t="str">
        <f>IF(INDEX('Ref Z list'!$D$5:$D$30,AZ13+1)=0,BA13,INDEX('Ref Z list'!$D$5:$D$30,AZ13+1))</f>
        <v>10m</v>
      </c>
      <c r="BC13" s="14">
        <f>INDEX('Ref Z list'!$C$5:$C$30,AZ13)</f>
        <v>3.0000000000000001E-3</v>
      </c>
      <c r="BD13" s="14">
        <f>INDEX('Ref Z list'!$C$5:$C$30,AZ13+1)</f>
        <v>0.01</v>
      </c>
      <c r="BE13" s="16" t="str">
        <f t="shared" si="7"/>
        <v>10Hz10m3m</v>
      </c>
      <c r="BF13" s="16" t="str">
        <f t="shared" si="8"/>
        <v>10Hz10m10m</v>
      </c>
      <c r="BG13" s="14">
        <f>IFERROR(MATCH(BE13,'Cal Data'!$AN$6:$AN$1108,0),0)</f>
        <v>82</v>
      </c>
      <c r="BH13" s="14">
        <f>IFERROR(MATCH(BF13,'Cal Data'!$AN$6:$AN$1108,0),0)</f>
        <v>100</v>
      </c>
      <c r="BJ13" s="16" t="str">
        <f>INDEX('Cal Data'!AN$6:AN$1108,$BG13)</f>
        <v>10Hz10m3m</v>
      </c>
      <c r="BK13" s="16">
        <f>INDEX('Cal Data'!AO$6:AO$1108,$BG13)</f>
        <v>-1.3483344644656461E-7</v>
      </c>
      <c r="BL13" s="16">
        <f>INDEX('Cal Data'!AP$6:AP$1108,$BG13)</f>
        <v>1.9236706194935287E-3</v>
      </c>
      <c r="BM13" s="16">
        <f>INDEX('Cal Data'!AQ$6:AQ$1108,$BG13)</f>
        <v>3.0002575785563661E-7</v>
      </c>
      <c r="BN13" s="16">
        <f>INDEX('Cal Data'!AR$6:AR$1108,$BG13)</f>
        <v>3.2938641155503129E-3</v>
      </c>
      <c r="BO13" s="16" t="str">
        <f>INDEX('Cal Data'!AN$6:AN$1108,$BH13)</f>
        <v>10Hz10m10m</v>
      </c>
      <c r="BP13" s="16">
        <f>INDEX('Cal Data'!AO$6:AO$1108,$BH13)</f>
        <v>-1.6362338499734119E-7</v>
      </c>
      <c r="BQ13" s="16">
        <f>INDEX('Cal Data'!AP$6:AP$1108,$BH13)</f>
        <v>1.5050635427087196E-3</v>
      </c>
      <c r="BR13" s="16">
        <f>INDEX('Cal Data'!AQ$6:AQ$1108,$BH13)</f>
        <v>-4.0397138126950398E-8</v>
      </c>
      <c r="BS13" s="16">
        <f>INDEX('Cal Data'!AR$6:AR$1108,$BH13)</f>
        <v>1.8818480496694931E-4</v>
      </c>
      <c r="BU13" s="16">
        <f t="shared" si="36"/>
        <v>-1.420992212188737E-7</v>
      </c>
      <c r="BV13" s="16">
        <f t="shared" si="9"/>
        <v>1.5050635427087196E-3</v>
      </c>
      <c r="BW13" s="16">
        <f t="shared" si="10"/>
        <v>2.1411254601656656E-7</v>
      </c>
      <c r="BX13" s="16">
        <f t="shared" si="11"/>
        <v>2.5100775733900771E-3</v>
      </c>
      <c r="BZ13" s="16">
        <f t="shared" si="37"/>
        <v>3.4197421061566641E-3</v>
      </c>
      <c r="CA13" s="16">
        <f t="shared" si="12"/>
        <v>1.5050661899996308E-3</v>
      </c>
      <c r="CB13" s="16">
        <f t="shared" si="13"/>
        <v>-3.320163372417083E-3</v>
      </c>
      <c r="CC13" s="16">
        <f t="shared" si="14"/>
        <v>2.5100776691274985E-3</v>
      </c>
      <c r="CE13">
        <f>INDEX('Cal Data'!AT$6:AT$1000,$BG13)</f>
        <v>0.9999550533217102</v>
      </c>
      <c r="CF13">
        <f>INDEX('Cal Data'!AU$6:AU$1000,$BG13)</f>
        <v>3.1742421065762315E-6</v>
      </c>
      <c r="CG13">
        <f>INDEX('Cal Data'!AV$6:AV$1000,$BG13)</f>
        <v>9.9997379764566946E-5</v>
      </c>
      <c r="CH13">
        <f>INDEX('Cal Data'!AW$6:AW$1000,$BG13)</f>
        <v>1.2036054095072529E-3</v>
      </c>
      <c r="CI13">
        <f>INDEX('Cal Data'!AT$6:AT$1000,$BH13)</f>
        <v>0.99998363699704274</v>
      </c>
      <c r="CJ13">
        <f>INDEX('Cal Data'!AU$6:AU$1000,$BH13)</f>
        <v>3.4234340816039484E-6</v>
      </c>
      <c r="CK13">
        <f>INDEX('Cal Data'!AV$6:AV$1000,$BH13)</f>
        <v>-4.0363154901472853E-6</v>
      </c>
      <c r="CL13">
        <f>INDEX('Cal Data'!AW$6:AW$1000,$BH13)</f>
        <v>8.8482527922165263E-5</v>
      </c>
      <c r="CN13" s="16">
        <f t="shared" si="38"/>
        <v>0.99996226704141877</v>
      </c>
      <c r="CO13" s="16">
        <f t="shared" si="39"/>
        <v>3.4234340816039484E-6</v>
      </c>
      <c r="CP13" s="16">
        <f t="shared" si="40"/>
        <v>7.3742186578980794E-5</v>
      </c>
      <c r="CQ13" s="16">
        <f t="shared" si="41"/>
        <v>9.2217960212820306E-4</v>
      </c>
      <c r="CS13" s="16">
        <f t="shared" si="42"/>
        <v>4.7664242392717882E-3</v>
      </c>
      <c r="CT13" s="16">
        <f t="shared" si="43"/>
        <v>2.0821723680564288E-6</v>
      </c>
      <c r="CU13" s="28">
        <f t="shared" si="44"/>
        <v>-0.77056245841765314</v>
      </c>
      <c r="CV13" s="28">
        <f t="shared" si="45"/>
        <v>1.0156233536012416E-3</v>
      </c>
      <c r="CW13" s="16">
        <f t="shared" si="46"/>
        <v>3.4199999963874478E-3</v>
      </c>
      <c r="CX13" s="16">
        <f t="shared" si="47"/>
        <v>3.6880258936246897E-6</v>
      </c>
      <c r="CY13" s="16">
        <f t="shared" si="48"/>
        <v>-3.3200000080463102E-3</v>
      </c>
      <c r="CZ13" s="16">
        <f t="shared" si="49"/>
        <v>3.764058967747017E-6</v>
      </c>
    </row>
    <row r="14" spans="1:104" x14ac:dyDescent="0.25">
      <c r="A14" s="9">
        <v>3</v>
      </c>
      <c r="B14" s="9" t="s">
        <v>3</v>
      </c>
      <c r="C14" s="12">
        <v>50</v>
      </c>
      <c r="D14" s="23">
        <v>1.5980751459776228</v>
      </c>
      <c r="E14" s="23">
        <v>2.3616069215122128E-4</v>
      </c>
      <c r="F14" s="23">
        <v>1.741042011157101</v>
      </c>
      <c r="G14" s="23">
        <v>5.1156280232585454E-4</v>
      </c>
      <c r="H14" s="10" t="s">
        <v>3</v>
      </c>
      <c r="I14" s="40"/>
      <c r="J14" s="23">
        <v>-1.8716308465624178E-3</v>
      </c>
      <c r="K14" s="23">
        <v>3.653238355003754E-4</v>
      </c>
      <c r="L14" s="23">
        <v>1.1053899319827421E-3</v>
      </c>
      <c r="M14" s="23">
        <v>1.7795837071929777E-3</v>
      </c>
      <c r="N14" s="10" t="s">
        <v>3</v>
      </c>
      <c r="P14" s="24">
        <f t="shared" si="15"/>
        <v>1.6000000276283142</v>
      </c>
      <c r="Q14" s="24">
        <f t="shared" si="16"/>
        <v>5.0542815291936575E-3</v>
      </c>
      <c r="R14" s="24">
        <f t="shared" si="17"/>
        <v>1.7400000062168519</v>
      </c>
      <c r="S14" s="24">
        <f t="shared" si="18"/>
        <v>4.7751009993309201E-3</v>
      </c>
      <c r="T14" s="21" t="str">
        <f t="shared" si="3"/>
        <v>m</v>
      </c>
      <c r="U14" t="str">
        <f t="shared" si="19"/>
        <v>OK</v>
      </c>
      <c r="W14" s="25">
        <v>1.6</v>
      </c>
      <c r="X14" s="25"/>
      <c r="Y14" s="25">
        <v>1.74</v>
      </c>
      <c r="Z14" s="25"/>
      <c r="AA14" t="str">
        <f t="shared" si="20"/>
        <v>m</v>
      </c>
      <c r="AC14" s="25">
        <f t="shared" si="21"/>
        <v>2.7628314080985206E-8</v>
      </c>
      <c r="AD14" s="25">
        <f t="shared" si="22"/>
        <v>5.0542815291936575E-3</v>
      </c>
      <c r="AE14" s="25">
        <f t="shared" si="23"/>
        <v>6.2168519221472707E-9</v>
      </c>
      <c r="AF14" s="25">
        <f t="shared" si="22"/>
        <v>4.7751009993309201E-3</v>
      </c>
      <c r="AG14" t="str">
        <f t="shared" si="24"/>
        <v>m</v>
      </c>
      <c r="AH14" s="25">
        <f t="shared" si="25"/>
        <v>-5.3223175814798296E-5</v>
      </c>
      <c r="AI14" s="25"/>
      <c r="AJ14" s="25">
        <f t="shared" si="26"/>
        <v>-6.3378774881828193E-5</v>
      </c>
      <c r="AK14" s="25"/>
      <c r="AL14" t="str">
        <f t="shared" si="27"/>
        <v>m</v>
      </c>
      <c r="AN14" s="13">
        <f t="shared" si="4"/>
        <v>50</v>
      </c>
      <c r="AO14" s="13" t="str">
        <f t="shared" si="5"/>
        <v>Hz</v>
      </c>
      <c r="AP14" s="14">
        <f t="shared" si="6"/>
        <v>1E-3</v>
      </c>
      <c r="AQ14" s="15">
        <f t="shared" si="28"/>
        <v>1.5999467768241854E-3</v>
      </c>
      <c r="AR14" s="15">
        <f t="shared" si="29"/>
        <v>4.3500962897624375E-7</v>
      </c>
      <c r="AS14" s="15">
        <f t="shared" si="30"/>
        <v>1.7399366212251181E-3</v>
      </c>
      <c r="AT14" s="15">
        <f t="shared" si="31"/>
        <v>1.851651876468734E-6</v>
      </c>
      <c r="AU14" s="20">
        <f t="shared" si="32"/>
        <v>2.3637278046658374E-3</v>
      </c>
      <c r="AV14" s="16">
        <f t="shared" si="33"/>
        <v>1.3944401186866136E-6</v>
      </c>
      <c r="AW14" s="20">
        <f t="shared" si="34"/>
        <v>0.82728823393155815</v>
      </c>
      <c r="AX14" s="15">
        <f t="shared" si="35"/>
        <v>5.4726849384691178E-4</v>
      </c>
      <c r="AZ14" s="14">
        <f>IFERROR(MATCH(AU14 - 0.000001,'Ref Z list'!$C$5:$C$30,1),1)</f>
        <v>2</v>
      </c>
      <c r="BA14" s="14" t="str">
        <f>INDEX('Ref Z list'!$D$5:$D$30,AZ14)</f>
        <v>1m</v>
      </c>
      <c r="BB14" s="14" t="str">
        <f>IF(INDEX('Ref Z list'!$D$5:$D$30,AZ14+1)=0,BA14,INDEX('Ref Z list'!$D$5:$D$30,AZ14+1))</f>
        <v>3m</v>
      </c>
      <c r="BC14" s="14">
        <f>INDEX('Ref Z list'!$C$5:$C$30,AZ14)</f>
        <v>1E-3</v>
      </c>
      <c r="BD14" s="14">
        <f>INDEX('Ref Z list'!$C$5:$C$30,AZ14+1)</f>
        <v>3.0000000000000001E-3</v>
      </c>
      <c r="BE14" s="16" t="str">
        <f t="shared" si="7"/>
        <v>50Hz3m1m</v>
      </c>
      <c r="BF14" s="16" t="str">
        <f t="shared" si="8"/>
        <v>50Hz3m3m</v>
      </c>
      <c r="BG14" s="14">
        <f>IFERROR(MATCH(BE14,'Cal Data'!$AN$6:$AN$1108,0),0)</f>
        <v>48</v>
      </c>
      <c r="BH14" s="14">
        <f>IFERROR(MATCH(BF14,'Cal Data'!$AN$6:$AN$1108,0),0)</f>
        <v>66</v>
      </c>
      <c r="BJ14" s="16" t="str">
        <f>INDEX('Cal Data'!AN$6:AN$1108,$BG14)</f>
        <v>50Hz3m1m</v>
      </c>
      <c r="BK14" s="16">
        <f>INDEX('Cal Data'!AO$6:AO$1108,$BG14)</f>
        <v>-5.3917486881032567E-8</v>
      </c>
      <c r="BL14" s="16">
        <f>INDEX('Cal Data'!AP$6:AP$1108,$BG14)</f>
        <v>1.3231155151316688E-3</v>
      </c>
      <c r="BM14" s="16">
        <f>INDEX('Cal Data'!AQ$6:AQ$1108,$BG14)</f>
        <v>9.9995427395215333E-8</v>
      </c>
      <c r="BN14" s="16">
        <f>INDEX('Cal Data'!AR$6:AR$1108,$BG14)</f>
        <v>3.747772080869139E-3</v>
      </c>
      <c r="BO14" s="16" t="str">
        <f>INDEX('Cal Data'!AN$6:AN$1108,$BH14)</f>
        <v>50Hz3m3m</v>
      </c>
      <c r="BP14" s="16">
        <f>INDEX('Cal Data'!AO$6:AO$1108,$BH14)</f>
        <v>2.2938890117301172E-7</v>
      </c>
      <c r="BQ14" s="16">
        <f>INDEX('Cal Data'!AP$6:AP$1108,$BH14)</f>
        <v>2.097463206326301E-3</v>
      </c>
      <c r="BR14" s="16">
        <f>INDEX('Cal Data'!AQ$6:AQ$1108,$BH14)</f>
        <v>-1.3301114556437617E-7</v>
      </c>
      <c r="BS14" s="16">
        <f>INDEX('Cal Data'!AR$6:AR$1108,$BH14)</f>
        <v>3.3185227902270257E-3</v>
      </c>
      <c r="BU14" s="16">
        <f t="shared" si="36"/>
        <v>1.3925891243334223E-7</v>
      </c>
      <c r="BV14" s="16">
        <f t="shared" si="9"/>
        <v>2.097463206326301E-3</v>
      </c>
      <c r="BW14" s="16">
        <f t="shared" si="10"/>
        <v>-5.8883343712231636E-8</v>
      </c>
      <c r="BX14" s="16">
        <f t="shared" si="11"/>
        <v>3.4550824844782704E-3</v>
      </c>
      <c r="BZ14" s="16">
        <f t="shared" si="37"/>
        <v>1.6000860357366187E-3</v>
      </c>
      <c r="CA14" s="16">
        <f t="shared" si="12"/>
        <v>2.0974633867665285E-3</v>
      </c>
      <c r="CB14" s="16">
        <f t="shared" si="13"/>
        <v>1.7398777378814058E-3</v>
      </c>
      <c r="CC14" s="16">
        <f t="shared" si="14"/>
        <v>3.4550844691566113E-3</v>
      </c>
      <c r="CE14">
        <f>INDEX('Cal Data'!AT$6:AT$1000,$BG14)</f>
        <v>0.99994610819502594</v>
      </c>
      <c r="CF14">
        <f>INDEX('Cal Data'!AU$6:AU$1000,$BG14)</f>
        <v>3.1478365665400373E-6</v>
      </c>
      <c r="CG14">
        <f>INDEX('Cal Data'!AV$6:AV$1000,$BG14)</f>
        <v>9.999364017052075E-5</v>
      </c>
      <c r="CH14">
        <f>INDEX('Cal Data'!AW$6:AW$1000,$BG14)</f>
        <v>4.4451416845851677E-3</v>
      </c>
      <c r="CI14">
        <f>INDEX('Cal Data'!AT$6:AT$1000,$BH14)</f>
        <v>1.0000764562533926</v>
      </c>
      <c r="CJ14">
        <f>INDEX('Cal Data'!AU$6:AU$1000,$BH14)</f>
        <v>2.5574067122069171E-6</v>
      </c>
      <c r="CK14">
        <f>INDEX('Cal Data'!AV$6:AV$1000,$BH14)</f>
        <v>-4.4354669502431822E-5</v>
      </c>
      <c r="CL14">
        <f>INDEX('Cal Data'!AW$6:AW$1000,$BH14)</f>
        <v>1.5370769156185411E-3</v>
      </c>
      <c r="CN14" s="16">
        <f t="shared" si="38"/>
        <v>1.0000349878307653</v>
      </c>
      <c r="CO14" s="16">
        <f t="shared" si="39"/>
        <v>2.5574067122069171E-6</v>
      </c>
      <c r="CP14" s="16">
        <f t="shared" si="40"/>
        <v>1.5677384417607222E-6</v>
      </c>
      <c r="CQ14" s="16">
        <f t="shared" si="41"/>
        <v>2.4622372929807065E-3</v>
      </c>
      <c r="CS14" s="16">
        <f t="shared" si="42"/>
        <v>2.3638105063742421E-3</v>
      </c>
      <c r="CT14" s="16">
        <f t="shared" si="43"/>
        <v>2.7888867887738633E-6</v>
      </c>
      <c r="CU14" s="28">
        <f t="shared" si="44"/>
        <v>0.82728980166999988</v>
      </c>
      <c r="CV14" s="28">
        <f t="shared" si="45"/>
        <v>2.6945544537779944E-3</v>
      </c>
      <c r="CW14" s="16">
        <f t="shared" si="46"/>
        <v>1.6000000276283142E-3</v>
      </c>
      <c r="CX14" s="16">
        <f t="shared" si="47"/>
        <v>5.0542815291936574E-6</v>
      </c>
      <c r="CY14" s="16">
        <f t="shared" si="48"/>
        <v>1.7400000062168519E-3</v>
      </c>
      <c r="CZ14" s="16">
        <f t="shared" si="49"/>
        <v>4.7751009993309198E-6</v>
      </c>
    </row>
    <row r="15" spans="1:104" x14ac:dyDescent="0.25">
      <c r="A15" s="9">
        <v>10</v>
      </c>
      <c r="B15" s="9" t="s">
        <v>3</v>
      </c>
      <c r="C15" s="12">
        <v>2000</v>
      </c>
      <c r="D15" s="23">
        <v>9.1400377945404099</v>
      </c>
      <c r="E15" s="23">
        <v>3.3063488480536402E-4</v>
      </c>
      <c r="F15" s="23">
        <v>1.8695676505640375</v>
      </c>
      <c r="G15" s="23">
        <v>1.0811030351913621E-3</v>
      </c>
      <c r="H15" s="10" t="s">
        <v>3</v>
      </c>
      <c r="I15" s="40"/>
      <c r="J15" s="23">
        <v>-8.9023858587266127E-4</v>
      </c>
      <c r="K15" s="23">
        <v>1.6795551456390428E-3</v>
      </c>
      <c r="L15" s="23">
        <v>1.738301472364299E-4</v>
      </c>
      <c r="M15" s="23">
        <v>1.4445268063974551E-3</v>
      </c>
      <c r="N15" s="10" t="s">
        <v>3</v>
      </c>
      <c r="P15" s="24">
        <f t="shared" si="15"/>
        <v>9.1399945768560897</v>
      </c>
      <c r="Q15" s="24">
        <f t="shared" si="16"/>
        <v>3.4803012830288576E-3</v>
      </c>
      <c r="R15" s="24">
        <f t="shared" si="17"/>
        <v>1.8699966709796332</v>
      </c>
      <c r="S15" s="24">
        <f t="shared" si="18"/>
        <v>4.4570641628381598E-3</v>
      </c>
      <c r="T15" s="21" t="str">
        <f t="shared" si="3"/>
        <v>m</v>
      </c>
      <c r="U15" t="str">
        <f t="shared" si="19"/>
        <v>OK</v>
      </c>
      <c r="W15" s="25">
        <v>9.14</v>
      </c>
      <c r="X15" s="25"/>
      <c r="Y15" s="25">
        <v>1.8699999999999999</v>
      </c>
      <c r="Z15" s="25"/>
      <c r="AA15" t="str">
        <f t="shared" si="20"/>
        <v>m</v>
      </c>
      <c r="AC15" s="25">
        <f t="shared" si="21"/>
        <v>-5.4231439108320956E-6</v>
      </c>
      <c r="AD15" s="25">
        <f t="shared" si="22"/>
        <v>3.4803012830288576E-3</v>
      </c>
      <c r="AE15" s="25">
        <f t="shared" si="23"/>
        <v>-3.3290203667046825E-6</v>
      </c>
      <c r="AF15" s="25">
        <f t="shared" si="22"/>
        <v>4.4570641628381598E-3</v>
      </c>
      <c r="AG15" t="str">
        <f t="shared" si="24"/>
        <v>m</v>
      </c>
      <c r="AH15" s="25">
        <f t="shared" si="25"/>
        <v>9.2803312628220169E-4</v>
      </c>
      <c r="AI15" s="25"/>
      <c r="AJ15" s="25">
        <f t="shared" si="26"/>
        <v>-6.0617958319886256E-4</v>
      </c>
      <c r="AK15" s="25"/>
      <c r="AL15" t="str">
        <f t="shared" si="27"/>
        <v>m</v>
      </c>
      <c r="AN15" s="13">
        <f t="shared" si="4"/>
        <v>2</v>
      </c>
      <c r="AO15" s="13" t="str">
        <f t="shared" si="5"/>
        <v>kHz</v>
      </c>
      <c r="AP15" s="14">
        <f t="shared" si="6"/>
        <v>1E-3</v>
      </c>
      <c r="AQ15" s="15">
        <f t="shared" si="28"/>
        <v>9.1409280331262825E-3</v>
      </c>
      <c r="AR15" s="15">
        <f t="shared" si="29"/>
        <v>1.7117899737680562E-6</v>
      </c>
      <c r="AS15" s="15">
        <f t="shared" si="30"/>
        <v>1.8693938204168011E-3</v>
      </c>
      <c r="AT15" s="15">
        <f t="shared" si="31"/>
        <v>1.8042841979856738E-6</v>
      </c>
      <c r="AU15" s="20">
        <f t="shared" si="32"/>
        <v>9.3301231804626492E-3</v>
      </c>
      <c r="AV15" s="16">
        <f t="shared" si="33"/>
        <v>1.7155991939154724E-6</v>
      </c>
      <c r="AW15" s="20">
        <f t="shared" si="34"/>
        <v>0.20172648921320918</v>
      </c>
      <c r="AX15" s="15">
        <f t="shared" si="35"/>
        <v>1.9299451485181471E-4</v>
      </c>
      <c r="AZ15" s="14">
        <f>IFERROR(MATCH(AU15 - 0.000001,'Ref Z list'!$C$5:$C$30,1),1)</f>
        <v>3</v>
      </c>
      <c r="BA15" s="14" t="str">
        <f>INDEX('Ref Z list'!$D$5:$D$30,AZ15)</f>
        <v>3m</v>
      </c>
      <c r="BB15" s="14" t="str">
        <f>IF(INDEX('Ref Z list'!$D$5:$D$30,AZ15+1)=0,BA15,INDEX('Ref Z list'!$D$5:$D$30,AZ15+1))</f>
        <v>10m</v>
      </c>
      <c r="BC15" s="14">
        <f>INDEX('Ref Z list'!$C$5:$C$30,AZ15)</f>
        <v>3.0000000000000001E-3</v>
      </c>
      <c r="BD15" s="14">
        <f>INDEX('Ref Z list'!$C$5:$C$30,AZ15+1)</f>
        <v>0.01</v>
      </c>
      <c r="BE15" s="16" t="str">
        <f t="shared" si="7"/>
        <v>2kHz10m3m</v>
      </c>
      <c r="BF15" s="16" t="str">
        <f t="shared" si="8"/>
        <v>2kHz10m10m</v>
      </c>
      <c r="BG15" s="14">
        <f>IFERROR(MATCH(BE15,'Cal Data'!$AN$6:$AN$1108,0),0)</f>
        <v>89</v>
      </c>
      <c r="BH15" s="14">
        <f>IFERROR(MATCH(BF15,'Cal Data'!$AN$6:$AN$1108,0),0)</f>
        <v>107</v>
      </c>
      <c r="BJ15" s="16" t="str">
        <f>INDEX('Cal Data'!AN$6:AN$1108,$BG15)</f>
        <v>2kHz10m3m</v>
      </c>
      <c r="BK15" s="16">
        <f>INDEX('Cal Data'!AO$6:AO$1108,$BG15)</f>
        <v>-1.2113412726794809E-7</v>
      </c>
      <c r="BL15" s="16">
        <f>INDEX('Cal Data'!AP$6:AP$1108,$BG15)</f>
        <v>3.1596156785253238E-3</v>
      </c>
      <c r="BM15" s="16">
        <f>INDEX('Cal Data'!AQ$6:AQ$1108,$BG15)</f>
        <v>3.0200988394777416E-7</v>
      </c>
      <c r="BN15" s="16">
        <f>INDEX('Cal Data'!AR$6:AR$1108,$BG15)</f>
        <v>5.99677597266043E-4</v>
      </c>
      <c r="BO15" s="16" t="str">
        <f>INDEX('Cal Data'!AN$6:AN$1108,$BH15)</f>
        <v>2kHz10m10m</v>
      </c>
      <c r="BP15" s="16">
        <f>INDEX('Cal Data'!AO$6:AO$1108,$BH15)</f>
        <v>-9.120096238039721E-7</v>
      </c>
      <c r="BQ15" s="16">
        <f>INDEX('Cal Data'!AP$6:AP$1108,$BH15)</f>
        <v>2.1293397642791322E-3</v>
      </c>
      <c r="BR15" s="16">
        <f>INDEX('Cal Data'!AQ$6:AQ$1108,$BH15)</f>
        <v>8.1913535940242489E-7</v>
      </c>
      <c r="BS15" s="16">
        <f>INDEX('Cal Data'!AR$6:AR$1108,$BH15)</f>
        <v>4.9467708114324111E-4</v>
      </c>
      <c r="BU15" s="16">
        <f t="shared" si="36"/>
        <v>-8.3632545776546141E-7</v>
      </c>
      <c r="BV15" s="16">
        <f t="shared" si="9"/>
        <v>2.1293397642791322E-3</v>
      </c>
      <c r="BW15" s="16">
        <f t="shared" si="10"/>
        <v>7.6964816385966742E-7</v>
      </c>
      <c r="BX15" s="16">
        <f t="shared" si="11"/>
        <v>5.047252828275444E-4</v>
      </c>
      <c r="BZ15" s="16">
        <f t="shared" si="37"/>
        <v>9.140091707668517E-3</v>
      </c>
      <c r="CA15" s="16">
        <f t="shared" si="12"/>
        <v>2.1293425165153602E-3</v>
      </c>
      <c r="CB15" s="16">
        <f t="shared" si="13"/>
        <v>1.8701634685806608E-3</v>
      </c>
      <c r="CC15" s="16">
        <f t="shared" si="14"/>
        <v>5.0473818251764262E-4</v>
      </c>
      <c r="CE15">
        <f>INDEX('Cal Data'!AT$6:AT$1000,$BG15)</f>
        <v>0.99996051777846062</v>
      </c>
      <c r="CF15">
        <f>INDEX('Cal Data'!AU$6:AU$1000,$BG15)</f>
        <v>3.1911887710543838E-6</v>
      </c>
      <c r="CG15">
        <f>INDEX('Cal Data'!AV$6:AV$1000,$BG15)</f>
        <v>9.9926167531061254E-5</v>
      </c>
      <c r="CH15">
        <f>INDEX('Cal Data'!AW$6:AW$1000,$BG15)</f>
        <v>4.0134705019397672E-4</v>
      </c>
      <c r="CI15">
        <f>INDEX('Cal Data'!AT$6:AT$1000,$BH15)</f>
        <v>0.99991010645063805</v>
      </c>
      <c r="CJ15">
        <f>INDEX('Cal Data'!AU$6:AU$1000,$BH15)</f>
        <v>2.7665513174634865E-6</v>
      </c>
      <c r="CK15">
        <f>INDEX('Cal Data'!AV$6:AV$1000,$BH15)</f>
        <v>8.1602339066246497E-5</v>
      </c>
      <c r="CL15">
        <f>INDEX('Cal Data'!AW$6:AW$1000,$BH15)</f>
        <v>2.7639420571189057E-4</v>
      </c>
      <c r="CN15" s="16">
        <f t="shared" si="38"/>
        <v>0.99991493064777381</v>
      </c>
      <c r="CO15" s="16">
        <f t="shared" si="39"/>
        <v>2.7665513174634865E-6</v>
      </c>
      <c r="CP15" s="16">
        <f t="shared" si="40"/>
        <v>8.3355868771069086E-5</v>
      </c>
      <c r="CQ15" s="16">
        <f t="shared" si="41"/>
        <v>2.8835177914814846E-4</v>
      </c>
      <c r="CS15" s="16">
        <f t="shared" si="42"/>
        <v>9.3293294729274966E-3</v>
      </c>
      <c r="CT15" s="16">
        <f t="shared" si="43"/>
        <v>3.4312954768798722E-6</v>
      </c>
      <c r="CU15" s="28">
        <f t="shared" si="44"/>
        <v>0.20180984508198024</v>
      </c>
      <c r="CV15" s="28">
        <f t="shared" si="45"/>
        <v>4.8180315439964888E-4</v>
      </c>
      <c r="CW15" s="16">
        <f t="shared" si="46"/>
        <v>9.1399945768560892E-3</v>
      </c>
      <c r="CX15" s="16">
        <f t="shared" si="47"/>
        <v>3.4803012830288576E-6</v>
      </c>
      <c r="CY15" s="16">
        <f t="shared" si="48"/>
        <v>1.8699966709796333E-3</v>
      </c>
      <c r="CZ15" s="16">
        <f t="shared" si="49"/>
        <v>4.4570641628381597E-6</v>
      </c>
    </row>
    <row r="16" spans="1:104" x14ac:dyDescent="0.25">
      <c r="A16" s="9">
        <v>3</v>
      </c>
      <c r="B16" s="9" t="s">
        <v>3</v>
      </c>
      <c r="C16" s="12">
        <v>1000</v>
      </c>
      <c r="D16" s="23">
        <v>-2.6295812691280021</v>
      </c>
      <c r="E16" s="23">
        <v>2.8197811677114302E-5</v>
      </c>
      <c r="F16" s="23">
        <v>-0.95361664935543378</v>
      </c>
      <c r="G16" s="23">
        <v>1.6598744301319259E-3</v>
      </c>
      <c r="H16" s="10" t="s">
        <v>3</v>
      </c>
      <c r="I16" s="40"/>
      <c r="J16" s="23">
        <v>3.1811188935847173E-4</v>
      </c>
      <c r="K16" s="23">
        <v>1.7461658397427454E-3</v>
      </c>
      <c r="L16" s="23">
        <v>3.3101577099186257E-4</v>
      </c>
      <c r="M16" s="23">
        <v>1.8542433669133044E-3</v>
      </c>
      <c r="N16" s="10" t="s">
        <v>3</v>
      </c>
      <c r="P16" s="24">
        <f t="shared" si="15"/>
        <v>-2.6300006376092617</v>
      </c>
      <c r="Q16" s="24">
        <f t="shared" si="16"/>
        <v>4.0436300178259502E-3</v>
      </c>
      <c r="R16" s="24">
        <f t="shared" si="17"/>
        <v>-0.95399868746693661</v>
      </c>
      <c r="S16" s="24">
        <f t="shared" si="18"/>
        <v>5.8394459744412468E-3</v>
      </c>
      <c r="T16" s="21" t="str">
        <f t="shared" si="3"/>
        <v>m</v>
      </c>
      <c r="U16" t="str">
        <f t="shared" si="19"/>
        <v>OK</v>
      </c>
      <c r="W16" s="25">
        <v>-2.63</v>
      </c>
      <c r="X16" s="25"/>
      <c r="Y16" s="25">
        <v>-0.95399999999999996</v>
      </c>
      <c r="Z16" s="25"/>
      <c r="AA16" t="str">
        <f t="shared" si="20"/>
        <v>m</v>
      </c>
      <c r="AC16" s="25">
        <f t="shared" si="21"/>
        <v>-6.3760926183320521E-7</v>
      </c>
      <c r="AD16" s="25">
        <f t="shared" si="22"/>
        <v>4.0436300178259502E-3</v>
      </c>
      <c r="AE16" s="25">
        <f t="shared" si="23"/>
        <v>1.3125330633467769E-6</v>
      </c>
      <c r="AF16" s="25">
        <f t="shared" si="22"/>
        <v>5.8394459744412468E-3</v>
      </c>
      <c r="AG16" t="str">
        <f t="shared" si="24"/>
        <v>m</v>
      </c>
      <c r="AH16" s="25">
        <f t="shared" si="25"/>
        <v>1.0061898263957758E-4</v>
      </c>
      <c r="AI16" s="25"/>
      <c r="AJ16" s="25">
        <f t="shared" si="26"/>
        <v>5.2334873574366725E-5</v>
      </c>
      <c r="AK16" s="25"/>
      <c r="AL16" t="str">
        <f t="shared" si="27"/>
        <v>m</v>
      </c>
      <c r="AN16" s="13">
        <f t="shared" si="4"/>
        <v>1</v>
      </c>
      <c r="AO16" s="13" t="str">
        <f t="shared" si="5"/>
        <v>kHz</v>
      </c>
      <c r="AP16" s="14">
        <f t="shared" si="6"/>
        <v>1E-3</v>
      </c>
      <c r="AQ16" s="15">
        <f t="shared" si="28"/>
        <v>-2.6298993810173602E-3</v>
      </c>
      <c r="AR16" s="15">
        <f t="shared" si="29"/>
        <v>1.7463934998928121E-6</v>
      </c>
      <c r="AS16" s="15">
        <f t="shared" si="30"/>
        <v>-9.5394766512642564E-4</v>
      </c>
      <c r="AT16" s="15">
        <f t="shared" si="31"/>
        <v>2.4886545737702882E-6</v>
      </c>
      <c r="AU16" s="20">
        <f t="shared" si="32"/>
        <v>2.797568033502609E-3</v>
      </c>
      <c r="AV16" s="16">
        <f t="shared" si="33"/>
        <v>1.8480809629932388E-6</v>
      </c>
      <c r="AW16" s="20">
        <f t="shared" si="34"/>
        <v>-2.7936209614978917</v>
      </c>
      <c r="AX16" s="15">
        <f t="shared" si="35"/>
        <v>8.6292880044185982E-4</v>
      </c>
      <c r="AZ16" s="14">
        <f>IFERROR(MATCH(AU16 - 0.000001,'Ref Z list'!$C$5:$C$30,1),1)</f>
        <v>2</v>
      </c>
      <c r="BA16" s="14" t="str">
        <f>INDEX('Ref Z list'!$D$5:$D$30,AZ16)</f>
        <v>1m</v>
      </c>
      <c r="BB16" s="14" t="str">
        <f>IF(INDEX('Ref Z list'!$D$5:$D$30,AZ16+1)=0,BA16,INDEX('Ref Z list'!$D$5:$D$30,AZ16+1))</f>
        <v>3m</v>
      </c>
      <c r="BC16" s="14">
        <f>INDEX('Ref Z list'!$C$5:$C$30,AZ16)</f>
        <v>1E-3</v>
      </c>
      <c r="BD16" s="14">
        <f>INDEX('Ref Z list'!$C$5:$C$30,AZ16+1)</f>
        <v>3.0000000000000001E-3</v>
      </c>
      <c r="BE16" s="16" t="str">
        <f t="shared" si="7"/>
        <v>1kHz3m1m</v>
      </c>
      <c r="BF16" s="16" t="str">
        <f t="shared" si="8"/>
        <v>1kHz3m3m</v>
      </c>
      <c r="BG16" s="14">
        <f>IFERROR(MATCH(BE16,'Cal Data'!$AN$6:$AN$1108,0),0)</f>
        <v>52</v>
      </c>
      <c r="BH16" s="14">
        <f>IFERROR(MATCH(BF16,'Cal Data'!$AN$6:$AN$1108,0),0)</f>
        <v>70</v>
      </c>
      <c r="BJ16" s="16" t="str">
        <f>INDEX('Cal Data'!AN$6:AN$1108,$BG16)</f>
        <v>1kHz3m1m</v>
      </c>
      <c r="BK16" s="16">
        <f>INDEX('Cal Data'!AO$6:AO$1108,$BG16)</f>
        <v>3.0165543238444212E-8</v>
      </c>
      <c r="BL16" s="16">
        <f>INDEX('Cal Data'!AP$6:AP$1108,$BG16)</f>
        <v>5.0232647546679082E-4</v>
      </c>
      <c r="BM16" s="16">
        <f>INDEX('Cal Data'!AQ$6:AQ$1108,$BG16)</f>
        <v>1.002289030721323E-7</v>
      </c>
      <c r="BN16" s="16">
        <f>INDEX('Cal Data'!AR$6:AR$1108,$BG16)</f>
        <v>1.0421172503801517E-3</v>
      </c>
      <c r="BO16" s="16" t="str">
        <f>INDEX('Cal Data'!AN$6:AN$1108,$BH16)</f>
        <v>1kHz3m3m</v>
      </c>
      <c r="BP16" s="16">
        <f>INDEX('Cal Data'!AO$6:AO$1108,$BH16)</f>
        <v>1.2456948604968113E-7</v>
      </c>
      <c r="BQ16" s="16">
        <f>INDEX('Cal Data'!AP$6:AP$1108,$BH16)</f>
        <v>3.8805261293176495E-3</v>
      </c>
      <c r="BR16" s="16">
        <f>INDEX('Cal Data'!AQ$6:AQ$1108,$BH16)</f>
        <v>-1.7427727444632507E-8</v>
      </c>
      <c r="BS16" s="16">
        <f>INDEX('Cal Data'!AR$6:AR$1108,$BH16)</f>
        <v>3.3169551876609487E-3</v>
      </c>
      <c r="BU16" s="16">
        <f t="shared" si="36"/>
        <v>1.1501429815548817E-7</v>
      </c>
      <c r="BV16" s="16">
        <f t="shared" si="9"/>
        <v>3.8805261293176495E-3</v>
      </c>
      <c r="BW16" s="16">
        <f t="shared" si="10"/>
        <v>-5.5189959011496768E-9</v>
      </c>
      <c r="BX16" s="16">
        <f t="shared" si="11"/>
        <v>3.0867052291076386E-3</v>
      </c>
      <c r="BZ16" s="16">
        <f t="shared" si="37"/>
        <v>-2.6297843667192049E-3</v>
      </c>
      <c r="CA16" s="16">
        <f t="shared" si="12"/>
        <v>3.880527701212561E-3</v>
      </c>
      <c r="CB16" s="16">
        <f t="shared" si="13"/>
        <v>-9.5395318412232677E-4</v>
      </c>
      <c r="CC16" s="16">
        <f t="shared" si="14"/>
        <v>3.0867092420580836E-3</v>
      </c>
      <c r="CE16">
        <f>INDEX('Cal Data'!AT$6:AT$1000,$BG16)</f>
        <v>1.0000303055160369</v>
      </c>
      <c r="CF16">
        <f>INDEX('Cal Data'!AU$6:AU$1000,$BG16)</f>
        <v>1.9108786112857108E-6</v>
      </c>
      <c r="CG16">
        <f>INDEX('Cal Data'!AV$6:AV$1000,$BG16)</f>
        <v>9.9823800815552078E-5</v>
      </c>
      <c r="CH16">
        <f>INDEX('Cal Data'!AW$6:AW$1000,$BG16)</f>
        <v>1.3660801746381245E-3</v>
      </c>
      <c r="CI16">
        <f>INDEX('Cal Data'!AT$6:AT$1000,$BH16)</f>
        <v>1.0000413635382166</v>
      </c>
      <c r="CJ16">
        <f>INDEX('Cal Data'!AU$6:AU$1000,$BH16)</f>
        <v>5.420717305496535E-6</v>
      </c>
      <c r="CK16">
        <f>INDEX('Cal Data'!AV$6:AV$1000,$BH16)</f>
        <v>-5.8979219113644565E-6</v>
      </c>
      <c r="CL16">
        <f>INDEX('Cal Data'!AW$6:AW$1000,$BH16)</f>
        <v>1.3060078904866994E-3</v>
      </c>
      <c r="CN16" s="16">
        <f t="shared" si="38"/>
        <v>1.0000402442896288</v>
      </c>
      <c r="CO16" s="16">
        <f t="shared" si="39"/>
        <v>5.420717305496535E-6</v>
      </c>
      <c r="CP16" s="16">
        <f t="shared" si="40"/>
        <v>4.8028062051863629E-6</v>
      </c>
      <c r="CQ16" s="16">
        <f t="shared" si="41"/>
        <v>1.312088165793081E-3</v>
      </c>
      <c r="CS16" s="16">
        <f t="shared" si="42"/>
        <v>2.7976806196408056E-3</v>
      </c>
      <c r="CT16" s="16">
        <f t="shared" si="43"/>
        <v>3.6961930354140154E-6</v>
      </c>
      <c r="CU16" s="28">
        <f t="shared" si="44"/>
        <v>-2.7936161586916866</v>
      </c>
      <c r="CV16" s="28">
        <f t="shared" si="45"/>
        <v>2.1679851967535109E-3</v>
      </c>
      <c r="CW16" s="16">
        <f t="shared" si="46"/>
        <v>-2.6300006376092618E-3</v>
      </c>
      <c r="CX16" s="16">
        <f t="shared" si="47"/>
        <v>4.0436300178259499E-6</v>
      </c>
      <c r="CY16" s="16">
        <f t="shared" si="48"/>
        <v>-9.5399868746693663E-4</v>
      </c>
      <c r="CZ16" s="16">
        <f t="shared" si="49"/>
        <v>5.8394459744412471E-6</v>
      </c>
    </row>
    <row r="17" spans="1:104" x14ac:dyDescent="0.25">
      <c r="A17" s="9">
        <v>3</v>
      </c>
      <c r="B17" s="9" t="s">
        <v>3</v>
      </c>
      <c r="C17" s="12">
        <v>50</v>
      </c>
      <c r="D17" s="23">
        <v>-1.1696803832960492</v>
      </c>
      <c r="E17" s="23">
        <v>5.3571815301552703E-4</v>
      </c>
      <c r="F17" s="23">
        <v>-2.1106548291428666</v>
      </c>
      <c r="G17" s="23">
        <v>9.3724421315509985E-4</v>
      </c>
      <c r="H17" s="10" t="s">
        <v>3</v>
      </c>
      <c r="I17" s="40"/>
      <c r="J17" s="23">
        <v>2.7085113982060308E-4</v>
      </c>
      <c r="K17" s="23">
        <v>7.9583831485492847E-4</v>
      </c>
      <c r="L17" s="23">
        <v>-7.3306517299772235E-4</v>
      </c>
      <c r="M17" s="23">
        <v>6.8641748760156268E-4</v>
      </c>
      <c r="N17" s="10" t="s">
        <v>3</v>
      </c>
      <c r="P17" s="24">
        <f t="shared" si="15"/>
        <v>-1.1700000257827614</v>
      </c>
      <c r="Q17" s="24">
        <f t="shared" si="16"/>
        <v>5.4548777725004147E-3</v>
      </c>
      <c r="R17" s="24">
        <f t="shared" si="17"/>
        <v>-2.1100000124667373</v>
      </c>
      <c r="S17" s="24">
        <f t="shared" si="18"/>
        <v>3.5507744600488124E-3</v>
      </c>
      <c r="T17" s="21" t="str">
        <f t="shared" si="3"/>
        <v>m</v>
      </c>
      <c r="U17" t="str">
        <f t="shared" si="19"/>
        <v>OK</v>
      </c>
      <c r="W17" s="25">
        <v>-1.17</v>
      </c>
      <c r="X17" s="25"/>
      <c r="Y17" s="25">
        <v>-2.11</v>
      </c>
      <c r="Z17" s="25"/>
      <c r="AA17" t="str">
        <f t="shared" si="20"/>
        <v>m</v>
      </c>
      <c r="AC17" s="25">
        <f t="shared" si="21"/>
        <v>-2.5782761481352168E-8</v>
      </c>
      <c r="AD17" s="25">
        <f t="shared" si="22"/>
        <v>5.4548777725004147E-3</v>
      </c>
      <c r="AE17" s="25">
        <f t="shared" si="23"/>
        <v>-1.2466737420169238E-8</v>
      </c>
      <c r="AF17" s="25">
        <f t="shared" si="22"/>
        <v>3.5507744600488124E-3</v>
      </c>
      <c r="AG17" t="str">
        <f t="shared" si="24"/>
        <v>m</v>
      </c>
      <c r="AH17" s="25">
        <f t="shared" si="25"/>
        <v>4.8765564130137662E-5</v>
      </c>
      <c r="AI17" s="25"/>
      <c r="AJ17" s="25">
        <f t="shared" si="26"/>
        <v>7.8236030130796053E-5</v>
      </c>
      <c r="AK17" s="25"/>
      <c r="AL17" t="str">
        <f t="shared" si="27"/>
        <v>m</v>
      </c>
      <c r="AN17" s="13">
        <f t="shared" si="4"/>
        <v>50</v>
      </c>
      <c r="AO17" s="13" t="str">
        <f t="shared" si="5"/>
        <v>Hz</v>
      </c>
      <c r="AP17" s="14">
        <f t="shared" si="6"/>
        <v>1E-3</v>
      </c>
      <c r="AQ17" s="15">
        <f t="shared" si="28"/>
        <v>-1.1699512344358698E-3</v>
      </c>
      <c r="AR17" s="15">
        <f t="shared" si="29"/>
        <v>9.5935007315447671E-7</v>
      </c>
      <c r="AS17" s="15">
        <f t="shared" si="30"/>
        <v>-2.109921763969869E-3</v>
      </c>
      <c r="AT17" s="15">
        <f t="shared" si="31"/>
        <v>1.161721000231107E-6</v>
      </c>
      <c r="AU17" s="20">
        <f t="shared" si="32"/>
        <v>2.4125827946480383E-3</v>
      </c>
      <c r="AV17" s="16">
        <f t="shared" si="33"/>
        <v>1.1174314745312645E-6</v>
      </c>
      <c r="AW17" s="20">
        <f t="shared" si="34"/>
        <v>-2.0770877268929668</v>
      </c>
      <c r="AX17" s="15">
        <f t="shared" si="35"/>
        <v>4.1888364825108329E-4</v>
      </c>
      <c r="AZ17" s="14">
        <f>IFERROR(MATCH(AU17 - 0.000001,'Ref Z list'!$C$5:$C$30,1),1)</f>
        <v>2</v>
      </c>
      <c r="BA17" s="14" t="str">
        <f>INDEX('Ref Z list'!$D$5:$D$30,AZ17)</f>
        <v>1m</v>
      </c>
      <c r="BB17" s="14" t="str">
        <f>IF(INDEX('Ref Z list'!$D$5:$D$30,AZ17+1)=0,BA17,INDEX('Ref Z list'!$D$5:$D$30,AZ17+1))</f>
        <v>3m</v>
      </c>
      <c r="BC17" s="14">
        <f>INDEX('Ref Z list'!$C$5:$C$30,AZ17)</f>
        <v>1E-3</v>
      </c>
      <c r="BD17" s="14">
        <f>INDEX('Ref Z list'!$C$5:$C$30,AZ17+1)</f>
        <v>3.0000000000000001E-3</v>
      </c>
      <c r="BE17" s="16" t="str">
        <f t="shared" si="7"/>
        <v>50Hz3m1m</v>
      </c>
      <c r="BF17" s="16" t="str">
        <f t="shared" si="8"/>
        <v>50Hz3m3m</v>
      </c>
      <c r="BG17" s="14">
        <f>IFERROR(MATCH(BE17,'Cal Data'!$AN$6:$AN$1108,0),0)</f>
        <v>48</v>
      </c>
      <c r="BH17" s="14">
        <f>IFERROR(MATCH(BF17,'Cal Data'!$AN$6:$AN$1108,0),0)</f>
        <v>66</v>
      </c>
      <c r="BJ17" s="16" t="str">
        <f>INDEX('Cal Data'!AN$6:AN$1108,$BG17)</f>
        <v>50Hz3m1m</v>
      </c>
      <c r="BK17" s="16">
        <f>INDEX('Cal Data'!AO$6:AO$1108,$BG17)</f>
        <v>-5.3917486881032567E-8</v>
      </c>
      <c r="BL17" s="16">
        <f>INDEX('Cal Data'!AP$6:AP$1108,$BG17)</f>
        <v>1.3231155151316688E-3</v>
      </c>
      <c r="BM17" s="16">
        <f>INDEX('Cal Data'!AQ$6:AQ$1108,$BG17)</f>
        <v>9.9995427395215333E-8</v>
      </c>
      <c r="BN17" s="16">
        <f>INDEX('Cal Data'!AR$6:AR$1108,$BG17)</f>
        <v>3.747772080869139E-3</v>
      </c>
      <c r="BO17" s="16" t="str">
        <f>INDEX('Cal Data'!AN$6:AN$1108,$BH17)</f>
        <v>50Hz3m3m</v>
      </c>
      <c r="BP17" s="16">
        <f>INDEX('Cal Data'!AO$6:AO$1108,$BH17)</f>
        <v>2.2938890117301172E-7</v>
      </c>
      <c r="BQ17" s="16">
        <f>INDEX('Cal Data'!AP$6:AP$1108,$BH17)</f>
        <v>2.097463206326301E-3</v>
      </c>
      <c r="BR17" s="16">
        <f>INDEX('Cal Data'!AQ$6:AQ$1108,$BH17)</f>
        <v>-1.3301114556437617E-7</v>
      </c>
      <c r="BS17" s="16">
        <f>INDEX('Cal Data'!AR$6:AR$1108,$BH17)</f>
        <v>3.3185227902270257E-3</v>
      </c>
      <c r="BU17" s="16">
        <f t="shared" si="36"/>
        <v>1.4617937780847918E-7</v>
      </c>
      <c r="BV17" s="16">
        <f t="shared" si="9"/>
        <v>2.097463206326301E-3</v>
      </c>
      <c r="BW17" s="16">
        <f t="shared" si="10"/>
        <v>-6.4575110606095573E-8</v>
      </c>
      <c r="BX17" s="16">
        <f t="shared" si="11"/>
        <v>3.4445969995811768E-3</v>
      </c>
      <c r="BZ17" s="16">
        <f t="shared" si="37"/>
        <v>-1.1698050550580613E-3</v>
      </c>
      <c r="CA17" s="16">
        <f t="shared" si="12"/>
        <v>2.0974640839124892E-3</v>
      </c>
      <c r="CB17" s="16">
        <f t="shared" si="13"/>
        <v>-2.109986339080475E-3</v>
      </c>
      <c r="CC17" s="16">
        <f t="shared" si="14"/>
        <v>3.4445977831825845E-3</v>
      </c>
      <c r="CE17">
        <f>INDEX('Cal Data'!AT$6:AT$1000,$BG17)</f>
        <v>0.99994610819502594</v>
      </c>
      <c r="CF17">
        <f>INDEX('Cal Data'!AU$6:AU$1000,$BG17)</f>
        <v>3.1478365665400373E-6</v>
      </c>
      <c r="CG17">
        <f>INDEX('Cal Data'!AV$6:AV$1000,$BG17)</f>
        <v>9.999364017052075E-5</v>
      </c>
      <c r="CH17">
        <f>INDEX('Cal Data'!AW$6:AW$1000,$BG17)</f>
        <v>4.4451416845851677E-3</v>
      </c>
      <c r="CI17">
        <f>INDEX('Cal Data'!AT$6:AT$1000,$BH17)</f>
        <v>1.0000764562533926</v>
      </c>
      <c r="CJ17">
        <f>INDEX('Cal Data'!AU$6:AU$1000,$BH17)</f>
        <v>2.5574067122069171E-6</v>
      </c>
      <c r="CK17">
        <f>INDEX('Cal Data'!AV$6:AV$1000,$BH17)</f>
        <v>-4.4354669502431822E-5</v>
      </c>
      <c r="CL17">
        <f>INDEX('Cal Data'!AW$6:AW$1000,$BH17)</f>
        <v>1.5370769156185411E-3</v>
      </c>
      <c r="CN17" s="16">
        <f t="shared" si="38"/>
        <v>1.0000381719073081</v>
      </c>
      <c r="CO17" s="16">
        <f t="shared" si="39"/>
        <v>2.5574067122069171E-6</v>
      </c>
      <c r="CP17" s="16">
        <f t="shared" si="40"/>
        <v>-1.9583291697491538E-6</v>
      </c>
      <c r="CQ17" s="16">
        <f t="shared" si="41"/>
        <v>2.391200555402978E-3</v>
      </c>
      <c r="CS17" s="16">
        <f t="shared" si="42"/>
        <v>2.4126748875348486E-3</v>
      </c>
      <c r="CT17" s="16">
        <f t="shared" si="43"/>
        <v>2.2348714659779666E-6</v>
      </c>
      <c r="CU17" s="28">
        <f t="shared" si="44"/>
        <v>-2.0770896852221368</v>
      </c>
      <c r="CV17" s="28">
        <f t="shared" si="45"/>
        <v>2.5337115343400992E-3</v>
      </c>
      <c r="CW17" s="16">
        <f t="shared" si="46"/>
        <v>-1.1700000257827614E-3</v>
      </c>
      <c r="CX17" s="16">
        <f t="shared" si="47"/>
        <v>5.4548777725004147E-6</v>
      </c>
      <c r="CY17" s="16">
        <f t="shared" si="48"/>
        <v>-2.1100000124667372E-3</v>
      </c>
      <c r="CZ17" s="16">
        <f t="shared" si="49"/>
        <v>3.5507744600488124E-6</v>
      </c>
    </row>
    <row r="18" spans="1:104" x14ac:dyDescent="0.25">
      <c r="A18" s="9">
        <v>3</v>
      </c>
      <c r="B18" s="9" t="s">
        <v>3</v>
      </c>
      <c r="C18" s="12">
        <v>1000</v>
      </c>
      <c r="D18" s="23">
        <v>2.3396433781354387</v>
      </c>
      <c r="E18" s="23">
        <v>2.133378012565592E-4</v>
      </c>
      <c r="F18" s="23">
        <v>1.3088734801741133</v>
      </c>
      <c r="G18" s="23">
        <v>1.9999352855606567E-3</v>
      </c>
      <c r="H18" s="10" t="s">
        <v>3</v>
      </c>
      <c r="I18" s="40"/>
      <c r="J18" s="23">
        <v>-2.7904559693341043E-4</v>
      </c>
      <c r="K18" s="23">
        <v>1.4306425261882824E-3</v>
      </c>
      <c r="L18" s="23">
        <v>-1.0479688379540792E-3</v>
      </c>
      <c r="M18" s="23">
        <v>1.8047113624680429E-3</v>
      </c>
      <c r="N18" s="10" t="s">
        <v>3</v>
      </c>
      <c r="P18" s="24">
        <f t="shared" si="15"/>
        <v>2.3400007722076976</v>
      </c>
      <c r="Q18" s="24">
        <f t="shared" si="16"/>
        <v>4.3411895320975861E-3</v>
      </c>
      <c r="R18" s="24">
        <f t="shared" si="17"/>
        <v>1.3099989059017647</v>
      </c>
      <c r="S18" s="24">
        <f t="shared" si="18"/>
        <v>5.5676707087290809E-3</v>
      </c>
      <c r="T18" s="21" t="str">
        <f t="shared" si="3"/>
        <v>m</v>
      </c>
      <c r="U18" t="str">
        <f t="shared" si="19"/>
        <v>OK</v>
      </c>
      <c r="W18" s="25">
        <v>2.34</v>
      </c>
      <c r="X18" s="25"/>
      <c r="Y18" s="25">
        <v>1.3099999999999998</v>
      </c>
      <c r="Z18" s="25"/>
      <c r="AA18" t="str">
        <f t="shared" si="20"/>
        <v>m</v>
      </c>
      <c r="AC18" s="25">
        <f t="shared" si="21"/>
        <v>7.7220769778563181E-7</v>
      </c>
      <c r="AD18" s="25">
        <f t="shared" si="22"/>
        <v>4.3411895320975861E-3</v>
      </c>
      <c r="AE18" s="25">
        <f t="shared" si="23"/>
        <v>-1.0940982351215212E-6</v>
      </c>
      <c r="AF18" s="25">
        <f t="shared" si="22"/>
        <v>5.5676707087290809E-3</v>
      </c>
      <c r="AG18" t="str">
        <f t="shared" si="24"/>
        <v>m</v>
      </c>
      <c r="AH18" s="25">
        <f t="shared" si="25"/>
        <v>-7.7576267627943452E-5</v>
      </c>
      <c r="AI18" s="25"/>
      <c r="AJ18" s="25">
        <f t="shared" si="26"/>
        <v>-7.8550987932413108E-5</v>
      </c>
      <c r="AK18" s="25"/>
      <c r="AL18" t="str">
        <f t="shared" si="27"/>
        <v>m</v>
      </c>
      <c r="AN18" s="13">
        <f t="shared" si="4"/>
        <v>1</v>
      </c>
      <c r="AO18" s="13" t="str">
        <f t="shared" si="5"/>
        <v>kHz</v>
      </c>
      <c r="AP18" s="14">
        <f t="shared" si="6"/>
        <v>1E-3</v>
      </c>
      <c r="AQ18" s="15">
        <f t="shared" si="28"/>
        <v>2.339922423732372E-3</v>
      </c>
      <c r="AR18" s="15">
        <f t="shared" si="29"/>
        <v>1.4464615636730116E-6</v>
      </c>
      <c r="AS18" s="15">
        <f t="shared" si="30"/>
        <v>1.3099214490120675E-3</v>
      </c>
      <c r="AT18" s="15">
        <f t="shared" si="31"/>
        <v>2.6938307757266131E-6</v>
      </c>
      <c r="AU18" s="20">
        <f t="shared" si="32"/>
        <v>2.6816284514577056E-3</v>
      </c>
      <c r="AV18" s="16">
        <f t="shared" si="33"/>
        <v>1.8233373843222326E-6</v>
      </c>
      <c r="AW18" s="20">
        <f t="shared" si="34"/>
        <v>0.51034675324000423</v>
      </c>
      <c r="AX18" s="15">
        <f t="shared" si="35"/>
        <v>9.1529033195502253E-4</v>
      </c>
      <c r="AZ18" s="14">
        <f>IFERROR(MATCH(AU18 - 0.000001,'Ref Z list'!$C$5:$C$30,1),1)</f>
        <v>2</v>
      </c>
      <c r="BA18" s="14" t="str">
        <f>INDEX('Ref Z list'!$D$5:$D$30,AZ18)</f>
        <v>1m</v>
      </c>
      <c r="BB18" s="14" t="str">
        <f>IF(INDEX('Ref Z list'!$D$5:$D$30,AZ18+1)=0,BA18,INDEX('Ref Z list'!$D$5:$D$30,AZ18+1))</f>
        <v>3m</v>
      </c>
      <c r="BC18" s="14">
        <f>INDEX('Ref Z list'!$C$5:$C$30,AZ18)</f>
        <v>1E-3</v>
      </c>
      <c r="BD18" s="14">
        <f>INDEX('Ref Z list'!$C$5:$C$30,AZ18+1)</f>
        <v>3.0000000000000001E-3</v>
      </c>
      <c r="BE18" s="16" t="str">
        <f t="shared" si="7"/>
        <v>1kHz3m1m</v>
      </c>
      <c r="BF18" s="16" t="str">
        <f t="shared" si="8"/>
        <v>1kHz3m3m</v>
      </c>
      <c r="BG18" s="14">
        <f>IFERROR(MATCH(BE18,'Cal Data'!$AN$6:$AN$1108,0),0)</f>
        <v>52</v>
      </c>
      <c r="BH18" s="14">
        <f>IFERROR(MATCH(BF18,'Cal Data'!$AN$6:$AN$1108,0),0)</f>
        <v>70</v>
      </c>
      <c r="BJ18" s="16" t="str">
        <f>INDEX('Cal Data'!AN$6:AN$1108,$BG18)</f>
        <v>1kHz3m1m</v>
      </c>
      <c r="BK18" s="16">
        <f>INDEX('Cal Data'!AO$6:AO$1108,$BG18)</f>
        <v>3.0165543238444212E-8</v>
      </c>
      <c r="BL18" s="16">
        <f>INDEX('Cal Data'!AP$6:AP$1108,$BG18)</f>
        <v>5.0232647546679082E-4</v>
      </c>
      <c r="BM18" s="16">
        <f>INDEX('Cal Data'!AQ$6:AQ$1108,$BG18)</f>
        <v>1.002289030721323E-7</v>
      </c>
      <c r="BN18" s="16">
        <f>INDEX('Cal Data'!AR$6:AR$1108,$BG18)</f>
        <v>1.0421172503801517E-3</v>
      </c>
      <c r="BO18" s="16" t="str">
        <f>INDEX('Cal Data'!AN$6:AN$1108,$BH18)</f>
        <v>1kHz3m3m</v>
      </c>
      <c r="BP18" s="16">
        <f>INDEX('Cal Data'!AO$6:AO$1108,$BH18)</f>
        <v>1.2456948604968113E-7</v>
      </c>
      <c r="BQ18" s="16">
        <f>INDEX('Cal Data'!AP$6:AP$1108,$BH18)</f>
        <v>3.8805261293176495E-3</v>
      </c>
      <c r="BR18" s="16">
        <f>INDEX('Cal Data'!AQ$6:AQ$1108,$BH18)</f>
        <v>-1.7427727444632507E-8</v>
      </c>
      <c r="BS18" s="16">
        <f>INDEX('Cal Data'!AR$6:AR$1108,$BH18)</f>
        <v>3.3169551876609487E-3</v>
      </c>
      <c r="BU18" s="16">
        <f t="shared" si="36"/>
        <v>1.0954172131902528E-7</v>
      </c>
      <c r="BV18" s="16">
        <f t="shared" si="9"/>
        <v>3.8805261293176495E-3</v>
      </c>
      <c r="BW18" s="16">
        <f t="shared" si="10"/>
        <v>1.3015343823129904E-9</v>
      </c>
      <c r="BX18" s="16">
        <f t="shared" si="11"/>
        <v>2.9548333492735259E-3</v>
      </c>
      <c r="BZ18" s="16">
        <f t="shared" si="37"/>
        <v>2.3400319654536912E-3</v>
      </c>
      <c r="CA18" s="16">
        <f t="shared" si="12"/>
        <v>3.8805272076512026E-3</v>
      </c>
      <c r="CB18" s="16">
        <f t="shared" si="13"/>
        <v>1.3099227505464497E-3</v>
      </c>
      <c r="CC18" s="16">
        <f t="shared" si="14"/>
        <v>2.9548382610349415E-3</v>
      </c>
      <c r="CE18">
        <f>INDEX('Cal Data'!AT$6:AT$1000,$BG18)</f>
        <v>1.0000303055160369</v>
      </c>
      <c r="CF18">
        <f>INDEX('Cal Data'!AU$6:AU$1000,$BG18)</f>
        <v>1.9108786112857108E-6</v>
      </c>
      <c r="CG18">
        <f>INDEX('Cal Data'!AV$6:AV$1000,$BG18)</f>
        <v>9.9823800815552078E-5</v>
      </c>
      <c r="CH18">
        <f>INDEX('Cal Data'!AW$6:AW$1000,$BG18)</f>
        <v>1.3660801746381245E-3</v>
      </c>
      <c r="CI18">
        <f>INDEX('Cal Data'!AT$6:AT$1000,$BH18)</f>
        <v>1.0000413635382166</v>
      </c>
      <c r="CJ18">
        <f>INDEX('Cal Data'!AU$6:AU$1000,$BH18)</f>
        <v>5.420717305496535E-6</v>
      </c>
      <c r="CK18">
        <f>INDEX('Cal Data'!AV$6:AV$1000,$BH18)</f>
        <v>-5.8979219113644565E-6</v>
      </c>
      <c r="CL18">
        <f>INDEX('Cal Data'!AW$6:AW$1000,$BH18)</f>
        <v>1.3060078904866994E-3</v>
      </c>
      <c r="CN18" s="16">
        <f t="shared" si="38"/>
        <v>1.000039603258394</v>
      </c>
      <c r="CO18" s="16">
        <f t="shared" si="39"/>
        <v>5.420717305496535E-6</v>
      </c>
      <c r="CP18" s="16">
        <f t="shared" si="40"/>
        <v>1.0931472378199295E-5</v>
      </c>
      <c r="CQ18" s="16">
        <f t="shared" si="41"/>
        <v>1.3155705435515803E-3</v>
      </c>
      <c r="CS18" s="16">
        <f t="shared" si="42"/>
        <v>2.6817346526821855E-3</v>
      </c>
      <c r="CT18" s="16">
        <f t="shared" si="43"/>
        <v>3.6467037408778253E-6</v>
      </c>
      <c r="CU18" s="28">
        <f t="shared" si="44"/>
        <v>0.51035768471238241</v>
      </c>
      <c r="CV18" s="28">
        <f t="shared" si="45"/>
        <v>2.2542740343937649E-3</v>
      </c>
      <c r="CW18" s="16">
        <f t="shared" si="46"/>
        <v>2.3400007722076976E-3</v>
      </c>
      <c r="CX18" s="16">
        <f t="shared" si="47"/>
        <v>4.3411895320975864E-6</v>
      </c>
      <c r="CY18" s="16">
        <f t="shared" si="48"/>
        <v>1.3099989059017648E-3</v>
      </c>
      <c r="CZ18" s="16">
        <f t="shared" si="49"/>
        <v>5.5676707087290812E-6</v>
      </c>
    </row>
    <row r="19" spans="1:104" x14ac:dyDescent="0.25">
      <c r="A19" s="9">
        <v>3</v>
      </c>
      <c r="B19" s="9" t="s">
        <v>3</v>
      </c>
      <c r="C19" s="12">
        <v>5</v>
      </c>
      <c r="D19" s="23">
        <v>-5.7978895524302569E-2</v>
      </c>
      <c r="E19" s="23">
        <v>1.1999049331314723E-4</v>
      </c>
      <c r="F19" s="23">
        <v>-1.1699467687850911</v>
      </c>
      <c r="G19" s="23">
        <v>1.5150797256695091E-4</v>
      </c>
      <c r="H19" s="10" t="s">
        <v>3</v>
      </c>
      <c r="I19" s="40"/>
      <c r="J19" s="23">
        <v>3.2804966618599744E-4</v>
      </c>
      <c r="K19" s="23">
        <v>1.7640473452758552E-4</v>
      </c>
      <c r="L19" s="23">
        <v>9.1281025253976016E-5</v>
      </c>
      <c r="M19" s="23">
        <v>2.8223406503538509E-4</v>
      </c>
      <c r="N19" s="10" t="s">
        <v>3</v>
      </c>
      <c r="P19" s="24">
        <f t="shared" si="15"/>
        <v>-5.820000022485345E-2</v>
      </c>
      <c r="Q19" s="24">
        <f t="shared" si="16"/>
        <v>3.4400100600513045E-3</v>
      </c>
      <c r="R19" s="24">
        <f t="shared" si="17"/>
        <v>-1.1700000020460493</v>
      </c>
      <c r="S19" s="24">
        <f t="shared" si="18"/>
        <v>6.6193434359479604E-4</v>
      </c>
      <c r="T19" s="21" t="str">
        <f t="shared" si="3"/>
        <v>m</v>
      </c>
      <c r="U19" t="str">
        <f t="shared" si="19"/>
        <v>OK</v>
      </c>
      <c r="W19" s="25">
        <v>-5.8199999999999995E-2</v>
      </c>
      <c r="X19" s="25"/>
      <c r="Y19" s="25">
        <v>-1.17</v>
      </c>
      <c r="Z19" s="25"/>
      <c r="AA19" t="str">
        <f t="shared" si="20"/>
        <v>m</v>
      </c>
      <c r="AC19" s="25">
        <f t="shared" si="21"/>
        <v>-2.2485345529954515E-10</v>
      </c>
      <c r="AD19" s="25">
        <f t="shared" si="22"/>
        <v>3.4400100600513045E-3</v>
      </c>
      <c r="AE19" s="25">
        <f t="shared" si="23"/>
        <v>-2.0460493299623295E-9</v>
      </c>
      <c r="AF19" s="25">
        <f t="shared" si="22"/>
        <v>6.6193434359479604E-4</v>
      </c>
      <c r="AG19" t="str">
        <f t="shared" si="24"/>
        <v>m</v>
      </c>
      <c r="AH19" s="25">
        <f t="shared" si="25"/>
        <v>-1.0694519048857348E-4</v>
      </c>
      <c r="AI19" s="25"/>
      <c r="AJ19" s="25">
        <f t="shared" si="26"/>
        <v>-3.8049810345164303E-5</v>
      </c>
      <c r="AK19" s="25"/>
      <c r="AL19" t="str">
        <f t="shared" si="27"/>
        <v>m</v>
      </c>
      <c r="AN19" s="13">
        <f t="shared" si="4"/>
        <v>5</v>
      </c>
      <c r="AO19" s="13" t="str">
        <f t="shared" si="5"/>
        <v>Hz</v>
      </c>
      <c r="AP19" s="14">
        <f t="shared" si="6"/>
        <v>1E-3</v>
      </c>
      <c r="AQ19" s="15">
        <f t="shared" si="28"/>
        <v>-5.8306945190488567E-5</v>
      </c>
      <c r="AR19" s="15">
        <f t="shared" si="29"/>
        <v>2.1334560892898724E-7</v>
      </c>
      <c r="AS19" s="15">
        <f t="shared" si="30"/>
        <v>-1.1700380498103451E-3</v>
      </c>
      <c r="AT19" s="15">
        <f t="shared" si="31"/>
        <v>3.2032910142187506E-7</v>
      </c>
      <c r="AU19" s="20">
        <f t="shared" si="32"/>
        <v>1.1714899649000166E-3</v>
      </c>
      <c r="AV19" s="16">
        <f t="shared" si="33"/>
        <v>3.2010826018730838E-7</v>
      </c>
      <c r="AW19" s="20">
        <f t="shared" si="34"/>
        <v>-1.6205885119080288</v>
      </c>
      <c r="AX19" s="15">
        <f t="shared" si="35"/>
        <v>1.8239748302470457E-4</v>
      </c>
      <c r="AZ19" s="14">
        <f>IFERROR(MATCH(AU19 - 0.000001,'Ref Z list'!$C$5:$C$30,1),1)</f>
        <v>2</v>
      </c>
      <c r="BA19" s="14" t="str">
        <f>INDEX('Ref Z list'!$D$5:$D$30,AZ19)</f>
        <v>1m</v>
      </c>
      <c r="BB19" s="14" t="str">
        <f>IF(INDEX('Ref Z list'!$D$5:$D$30,AZ19+1)=0,BA19,INDEX('Ref Z list'!$D$5:$D$30,AZ19+1))</f>
        <v>3m</v>
      </c>
      <c r="BC19" s="14">
        <f>INDEX('Ref Z list'!$C$5:$C$30,AZ19)</f>
        <v>1E-3</v>
      </c>
      <c r="BD19" s="14">
        <f>INDEX('Ref Z list'!$C$5:$C$30,AZ19+1)</f>
        <v>3.0000000000000001E-3</v>
      </c>
      <c r="BE19" s="16" t="str">
        <f t="shared" si="7"/>
        <v>5Hz3m1m</v>
      </c>
      <c r="BF19" s="16" t="str">
        <f t="shared" si="8"/>
        <v>5Hz3m3m</v>
      </c>
      <c r="BG19" s="14">
        <f>IFERROR(MATCH(BE19,'Cal Data'!$AN$6:$AN$1108,0),0)</f>
        <v>45</v>
      </c>
      <c r="BH19" s="14">
        <f>IFERROR(MATCH(BF19,'Cal Data'!$AN$6:$AN$1108,0),0)</f>
        <v>63</v>
      </c>
      <c r="BJ19" s="16" t="str">
        <f>INDEX('Cal Data'!AN$6:AN$1108,$BG19)</f>
        <v>5Hz3m1m</v>
      </c>
      <c r="BK19" s="16">
        <f>INDEX('Cal Data'!AO$6:AO$1108,$BG19)</f>
        <v>-4.9337497054838253E-8</v>
      </c>
      <c r="BL19" s="16">
        <f>INDEX('Cal Data'!AP$6:AP$1108,$BG19)</f>
        <v>7.9013655766850131E-4</v>
      </c>
      <c r="BM19" s="16">
        <f>INDEX('Cal Data'!AQ$6:AQ$1108,$BG19)</f>
        <v>1.0000704212009053E-7</v>
      </c>
      <c r="BN19" s="16">
        <f>INDEX('Cal Data'!AR$6:AR$1108,$BG19)</f>
        <v>2.2764612535223416E-3</v>
      </c>
      <c r="BO19" s="16" t="str">
        <f>INDEX('Cal Data'!AN$6:AN$1108,$BH19)</f>
        <v>5Hz3m3m</v>
      </c>
      <c r="BP19" s="16">
        <f>INDEX('Cal Data'!AO$6:AO$1108,$BH19)</f>
        <v>2.8448726860320558E-7</v>
      </c>
      <c r="BQ19" s="16">
        <f>INDEX('Cal Data'!AP$6:AP$1108,$BH19)</f>
        <v>2.6935012962199922E-3</v>
      </c>
      <c r="BR19" s="16">
        <f>INDEX('Cal Data'!AQ$6:AQ$1108,$BH19)</f>
        <v>-6.505409576668795E-8</v>
      </c>
      <c r="BS19" s="16">
        <f>INDEX('Cal Data'!AR$6:AR$1108,$BH19)</f>
        <v>1.825272359457294E-3</v>
      </c>
      <c r="BU19" s="16">
        <f t="shared" si="36"/>
        <v>-2.0713698382111153E-8</v>
      </c>
      <c r="BV19" s="16">
        <f t="shared" si="9"/>
        <v>2.6935012962199922E-3</v>
      </c>
      <c r="BW19" s="16">
        <f t="shared" si="10"/>
        <v>8.5853877748810305E-8</v>
      </c>
      <c r="BX19" s="16">
        <f t="shared" si="11"/>
        <v>2.2377740697190956E-3</v>
      </c>
      <c r="BZ19" s="16">
        <f t="shared" si="37"/>
        <v>-5.8327658888870682E-5</v>
      </c>
      <c r="CA19" s="16">
        <f t="shared" si="12"/>
        <v>2.6935013300171534E-3</v>
      </c>
      <c r="CB19" s="16">
        <f t="shared" si="13"/>
        <v>-1.1699521959325962E-3</v>
      </c>
      <c r="CC19" s="16">
        <f t="shared" si="14"/>
        <v>2.2377741614269518E-3</v>
      </c>
      <c r="CE19">
        <f>INDEX('Cal Data'!AT$6:AT$1000,$BG19)</f>
        <v>0.99995065935995842</v>
      </c>
      <c r="CF19">
        <f>INDEX('Cal Data'!AU$6:AU$1000,$BG19)</f>
        <v>2.7916136298540907E-6</v>
      </c>
      <c r="CG19">
        <f>INDEX('Cal Data'!AV$6:AV$1000,$BG19)</f>
        <v>9.9998252345340587E-5</v>
      </c>
      <c r="CH19">
        <f>INDEX('Cal Data'!AW$6:AW$1000,$BG19)</f>
        <v>3.1262895986692916E-3</v>
      </c>
      <c r="CI19">
        <f>INDEX('Cal Data'!AT$6:AT$1000,$BH19)</f>
        <v>1.0000948447185212</v>
      </c>
      <c r="CJ19">
        <f>INDEX('Cal Data'!AU$6:AU$1000,$BH19)</f>
        <v>3.0300223934069905E-6</v>
      </c>
      <c r="CK19">
        <f>INDEX('Cal Data'!AV$6:AV$1000,$BH19)</f>
        <v>-2.1698330405161626E-5</v>
      </c>
      <c r="CL19">
        <f>INDEX('Cal Data'!AW$6:AW$1000,$BH19)</f>
        <v>6.8935414607958732E-4</v>
      </c>
      <c r="CN19" s="16">
        <f t="shared" si="38"/>
        <v>0.99996302253099789</v>
      </c>
      <c r="CO19" s="16">
        <f t="shared" si="39"/>
        <v>3.0300223934069905E-6</v>
      </c>
      <c r="CP19" s="16">
        <f t="shared" si="40"/>
        <v>8.9563380993172798E-5</v>
      </c>
      <c r="CQ19" s="16">
        <f t="shared" si="41"/>
        <v>2.9173346110551845E-3</v>
      </c>
      <c r="CS19" s="16">
        <f t="shared" si="42"/>
        <v>1.1714466461661532E-3</v>
      </c>
      <c r="CT19" s="16">
        <f t="shared" si="43"/>
        <v>6.4022636068080245E-7</v>
      </c>
      <c r="CU19" s="28">
        <f t="shared" si="44"/>
        <v>-1.6204989485270356</v>
      </c>
      <c r="CV19" s="28">
        <f t="shared" si="45"/>
        <v>2.9400538430640168E-3</v>
      </c>
      <c r="CW19" s="16">
        <f t="shared" si="46"/>
        <v>-5.8200000224853453E-5</v>
      </c>
      <c r="CX19" s="16">
        <f t="shared" si="47"/>
        <v>3.4400100600513045E-6</v>
      </c>
      <c r="CY19" s="16">
        <f t="shared" si="48"/>
        <v>-1.1700000020460493E-3</v>
      </c>
      <c r="CZ19" s="16">
        <f t="shared" si="49"/>
        <v>6.6193434359479609E-7</v>
      </c>
    </row>
    <row r="20" spans="1:104" x14ac:dyDescent="0.25">
      <c r="A20" s="9">
        <v>3</v>
      </c>
      <c r="B20" s="9" t="s">
        <v>3</v>
      </c>
      <c r="C20" s="12">
        <v>1000</v>
      </c>
      <c r="D20" s="23">
        <v>-1.4303056037379629</v>
      </c>
      <c r="E20" s="23">
        <v>1.148589678675599E-3</v>
      </c>
      <c r="F20" s="23">
        <v>-0.92338644887945753</v>
      </c>
      <c r="G20" s="23">
        <v>1.7898090347109638E-3</v>
      </c>
      <c r="H20" s="10" t="s">
        <v>3</v>
      </c>
      <c r="I20" s="40"/>
      <c r="J20" s="23">
        <v>-2.9630481128418632E-4</v>
      </c>
      <c r="K20" s="23">
        <v>2.5867236499675319E-4</v>
      </c>
      <c r="L20" s="23">
        <v>-1.508104978875932E-3</v>
      </c>
      <c r="M20" s="23">
        <v>1.8793808806707247E-3</v>
      </c>
      <c r="N20" s="10" t="s">
        <v>3</v>
      </c>
      <c r="P20" s="24">
        <f t="shared" si="15"/>
        <v>-1.4300003320758428</v>
      </c>
      <c r="Q20" s="24">
        <f t="shared" si="16"/>
        <v>3.9948411495950497E-3</v>
      </c>
      <c r="R20" s="24">
        <f t="shared" si="17"/>
        <v>-0.92199958680590011</v>
      </c>
      <c r="S20" s="24">
        <f t="shared" si="18"/>
        <v>4.6654659776366996E-3</v>
      </c>
      <c r="T20" s="21" t="str">
        <f t="shared" si="3"/>
        <v>m</v>
      </c>
      <c r="U20" t="str">
        <f t="shared" si="19"/>
        <v>OK</v>
      </c>
      <c r="W20" s="25">
        <v>-1.43</v>
      </c>
      <c r="X20" s="25"/>
      <c r="Y20" s="25">
        <v>-0.92199999999999993</v>
      </c>
      <c r="Z20" s="25"/>
      <c r="AA20" t="str">
        <f t="shared" si="20"/>
        <v>m</v>
      </c>
      <c r="AC20" s="25">
        <f t="shared" si="21"/>
        <v>-3.3207584282379798E-7</v>
      </c>
      <c r="AD20" s="25">
        <f t="shared" si="22"/>
        <v>3.9948411495950497E-3</v>
      </c>
      <c r="AE20" s="25">
        <f t="shared" si="23"/>
        <v>4.1319409982421007E-7</v>
      </c>
      <c r="AF20" s="25">
        <f t="shared" si="22"/>
        <v>4.6654659776366996E-3</v>
      </c>
      <c r="AG20" t="str">
        <f t="shared" si="24"/>
        <v>m</v>
      </c>
      <c r="AH20" s="25">
        <f t="shared" si="25"/>
        <v>-9.2989266786691616E-6</v>
      </c>
      <c r="AI20" s="25"/>
      <c r="AJ20" s="25">
        <f t="shared" si="26"/>
        <v>1.2165609941827693E-4</v>
      </c>
      <c r="AK20" s="25"/>
      <c r="AL20" t="str">
        <f t="shared" si="27"/>
        <v>m</v>
      </c>
      <c r="AN20" s="13">
        <f t="shared" si="4"/>
        <v>1</v>
      </c>
      <c r="AO20" s="13" t="str">
        <f t="shared" si="5"/>
        <v>kHz</v>
      </c>
      <c r="AP20" s="14">
        <f t="shared" si="6"/>
        <v>1E-3</v>
      </c>
      <c r="AQ20" s="15">
        <f t="shared" si="28"/>
        <v>-1.4300092989266786E-3</v>
      </c>
      <c r="AR20" s="15">
        <f t="shared" si="29"/>
        <v>1.1773570581489412E-6</v>
      </c>
      <c r="AS20" s="15">
        <f t="shared" si="30"/>
        <v>-9.2187834390058162E-4</v>
      </c>
      <c r="AT20" s="15">
        <f t="shared" si="31"/>
        <v>2.5952820415830843E-6</v>
      </c>
      <c r="AU20" s="20">
        <f t="shared" si="32"/>
        <v>1.7014071458559383E-3</v>
      </c>
      <c r="AV20" s="16">
        <f t="shared" si="33"/>
        <v>1.7194877634443215E-6</v>
      </c>
      <c r="AW20" s="20">
        <f t="shared" si="34"/>
        <v>-2.5689763285603915</v>
      </c>
      <c r="AX20" s="15">
        <f t="shared" si="35"/>
        <v>1.3357579447879715E-3</v>
      </c>
      <c r="AZ20" s="14">
        <f>IFERROR(MATCH(AU20 - 0.000001,'Ref Z list'!$C$5:$C$30,1),1)</f>
        <v>2</v>
      </c>
      <c r="BA20" s="14" t="str">
        <f>INDEX('Ref Z list'!$D$5:$D$30,AZ20)</f>
        <v>1m</v>
      </c>
      <c r="BB20" s="14" t="str">
        <f>IF(INDEX('Ref Z list'!$D$5:$D$30,AZ20+1)=0,BA20,INDEX('Ref Z list'!$D$5:$D$30,AZ20+1))</f>
        <v>3m</v>
      </c>
      <c r="BC20" s="14">
        <f>INDEX('Ref Z list'!$C$5:$C$30,AZ20)</f>
        <v>1E-3</v>
      </c>
      <c r="BD20" s="14">
        <f>INDEX('Ref Z list'!$C$5:$C$30,AZ20+1)</f>
        <v>3.0000000000000001E-3</v>
      </c>
      <c r="BE20" s="16" t="str">
        <f t="shared" si="7"/>
        <v>1kHz3m1m</v>
      </c>
      <c r="BF20" s="16" t="str">
        <f t="shared" si="8"/>
        <v>1kHz3m3m</v>
      </c>
      <c r="BG20" s="14">
        <f>IFERROR(MATCH(BE20,'Cal Data'!$AN$6:$AN$1108,0),0)</f>
        <v>52</v>
      </c>
      <c r="BH20" s="14">
        <f>IFERROR(MATCH(BF20,'Cal Data'!$AN$6:$AN$1108,0),0)</f>
        <v>70</v>
      </c>
      <c r="BJ20" s="16" t="str">
        <f>INDEX('Cal Data'!AN$6:AN$1108,$BG20)</f>
        <v>1kHz3m1m</v>
      </c>
      <c r="BK20" s="16">
        <f>INDEX('Cal Data'!AO$6:AO$1108,$BG20)</f>
        <v>3.0165543238444212E-8</v>
      </c>
      <c r="BL20" s="16">
        <f>INDEX('Cal Data'!AP$6:AP$1108,$BG20)</f>
        <v>5.0232647546679082E-4</v>
      </c>
      <c r="BM20" s="16">
        <f>INDEX('Cal Data'!AQ$6:AQ$1108,$BG20)</f>
        <v>1.002289030721323E-7</v>
      </c>
      <c r="BN20" s="16">
        <f>INDEX('Cal Data'!AR$6:AR$1108,$BG20)</f>
        <v>1.0421172503801517E-3</v>
      </c>
      <c r="BO20" s="16" t="str">
        <f>INDEX('Cal Data'!AN$6:AN$1108,$BH20)</f>
        <v>1kHz3m3m</v>
      </c>
      <c r="BP20" s="16">
        <f>INDEX('Cal Data'!AO$6:AO$1108,$BH20)</f>
        <v>1.2456948604968113E-7</v>
      </c>
      <c r="BQ20" s="16">
        <f>INDEX('Cal Data'!AP$6:AP$1108,$BH20)</f>
        <v>3.8805261293176495E-3</v>
      </c>
      <c r="BR20" s="16">
        <f>INDEX('Cal Data'!AQ$6:AQ$1108,$BH20)</f>
        <v>-1.7427727444632507E-8</v>
      </c>
      <c r="BS20" s="16">
        <f>INDEX('Cal Data'!AR$6:AR$1108,$BH20)</f>
        <v>3.3169551876609487E-3</v>
      </c>
      <c r="BU20" s="16">
        <f t="shared" si="36"/>
        <v>6.3273343280832662E-8</v>
      </c>
      <c r="BV20" s="16">
        <f t="shared" si="9"/>
        <v>3.8805261293176495E-3</v>
      </c>
      <c r="BW20" s="16">
        <f t="shared" si="10"/>
        <v>5.8966302371236962E-8</v>
      </c>
      <c r="BX20" s="16">
        <f t="shared" si="11"/>
        <v>1.8399110428166186E-3</v>
      </c>
      <c r="BZ20" s="16">
        <f t="shared" si="37"/>
        <v>-1.4299460255833979E-3</v>
      </c>
      <c r="CA20" s="16">
        <f t="shared" si="12"/>
        <v>3.8805268437411417E-3</v>
      </c>
      <c r="CB20" s="16">
        <f t="shared" si="13"/>
        <v>-9.2181937759821034E-4</v>
      </c>
      <c r="CC20" s="16">
        <f t="shared" si="14"/>
        <v>1.8399183643395809E-3</v>
      </c>
      <c r="CE20">
        <f>INDEX('Cal Data'!AT$6:AT$1000,$BG20)</f>
        <v>1.0000303055160369</v>
      </c>
      <c r="CF20">
        <f>INDEX('Cal Data'!AU$6:AU$1000,$BG20)</f>
        <v>1.9108786112857108E-6</v>
      </c>
      <c r="CG20">
        <f>INDEX('Cal Data'!AV$6:AV$1000,$BG20)</f>
        <v>9.9823800815552078E-5</v>
      </c>
      <c r="CH20">
        <f>INDEX('Cal Data'!AW$6:AW$1000,$BG20)</f>
        <v>1.3660801746381245E-3</v>
      </c>
      <c r="CI20">
        <f>INDEX('Cal Data'!AT$6:AT$1000,$BH20)</f>
        <v>1.0000413635382166</v>
      </c>
      <c r="CJ20">
        <f>INDEX('Cal Data'!AU$6:AU$1000,$BH20)</f>
        <v>5.420717305496535E-6</v>
      </c>
      <c r="CK20">
        <f>INDEX('Cal Data'!AV$6:AV$1000,$BH20)</f>
        <v>-5.8979219113644565E-6</v>
      </c>
      <c r="CL20">
        <f>INDEX('Cal Data'!AW$6:AW$1000,$BH20)</f>
        <v>1.3060078904866994E-3</v>
      </c>
      <c r="CN20" s="16">
        <f t="shared" si="38"/>
        <v>1.0000341836039248</v>
      </c>
      <c r="CO20" s="16">
        <f t="shared" si="39"/>
        <v>5.420717305496535E-6</v>
      </c>
      <c r="CP20" s="16">
        <f t="shared" si="40"/>
        <v>6.2746814919122375E-5</v>
      </c>
      <c r="CQ20" s="16">
        <f t="shared" si="41"/>
        <v>1.3450126099522756E-3</v>
      </c>
      <c r="CS20" s="16">
        <f t="shared" si="42"/>
        <v>1.701465306083927E-3</v>
      </c>
      <c r="CT20" s="16">
        <f t="shared" si="43"/>
        <v>3.4389878940538221E-6</v>
      </c>
      <c r="CU20" s="28">
        <f t="shared" si="44"/>
        <v>-2.5689135817454725</v>
      </c>
      <c r="CV20" s="28">
        <f t="shared" si="45"/>
        <v>2.9909958323587438E-3</v>
      </c>
      <c r="CW20" s="16">
        <f t="shared" si="46"/>
        <v>-1.4300003320758428E-3</v>
      </c>
      <c r="CX20" s="16">
        <f t="shared" si="47"/>
        <v>3.9948411495950495E-6</v>
      </c>
      <c r="CY20" s="16">
        <f t="shared" si="48"/>
        <v>-9.2199958680590016E-4</v>
      </c>
      <c r="CZ20" s="16">
        <f t="shared" si="49"/>
        <v>4.6654659776366996E-6</v>
      </c>
    </row>
    <row r="21" spans="1:104" x14ac:dyDescent="0.25">
      <c r="A21" s="9">
        <v>10</v>
      </c>
      <c r="B21" s="9" t="s">
        <v>3</v>
      </c>
      <c r="C21" s="12">
        <v>5</v>
      </c>
      <c r="D21" s="23">
        <v>-3.3099343100501843</v>
      </c>
      <c r="E21" s="23">
        <v>3.1151803076054883E-4</v>
      </c>
      <c r="F21" s="23">
        <v>-9.1112987324775414</v>
      </c>
      <c r="G21" s="23">
        <v>-1.4901807981664927E-5</v>
      </c>
      <c r="H21" s="10" t="s">
        <v>3</v>
      </c>
      <c r="I21" s="40"/>
      <c r="J21" s="23">
        <v>4.9548014698380792E-5</v>
      </c>
      <c r="K21" s="23">
        <v>1.3846695579553233E-3</v>
      </c>
      <c r="L21" s="23">
        <v>-1.1937774870361571E-3</v>
      </c>
      <c r="M21" s="23">
        <v>6.9092703445706961E-4</v>
      </c>
      <c r="N21" s="10" t="s">
        <v>3</v>
      </c>
      <c r="P21" s="24">
        <f t="shared" si="15"/>
        <v>-3.3099998725244832</v>
      </c>
      <c r="Q21" s="24">
        <f t="shared" si="16"/>
        <v>4.4732459453327364E-3</v>
      </c>
      <c r="R21" s="24">
        <f t="shared" si="17"/>
        <v>-9.1100000474423783</v>
      </c>
      <c r="S21" s="24">
        <f t="shared" si="18"/>
        <v>2.2188416570243182E-3</v>
      </c>
      <c r="T21" s="21" t="str">
        <f t="shared" si="3"/>
        <v>m</v>
      </c>
      <c r="U21" t="str">
        <f t="shared" si="19"/>
        <v>OK</v>
      </c>
      <c r="W21" s="25">
        <v>-3.31</v>
      </c>
      <c r="X21" s="25"/>
      <c r="Y21" s="25">
        <v>-9.11</v>
      </c>
      <c r="Z21" s="25"/>
      <c r="AA21" t="str">
        <f t="shared" si="20"/>
        <v>m</v>
      </c>
      <c r="AC21" s="25">
        <f t="shared" si="21"/>
        <v>1.2747551680902802E-7</v>
      </c>
      <c r="AD21" s="25">
        <f t="shared" si="22"/>
        <v>4.4732459453327364E-3</v>
      </c>
      <c r="AE21" s="25">
        <f t="shared" si="23"/>
        <v>-4.7442378914297478E-8</v>
      </c>
      <c r="AF21" s="25">
        <f t="shared" si="22"/>
        <v>2.2188416570243182E-3</v>
      </c>
      <c r="AG21" t="str">
        <f t="shared" si="24"/>
        <v>m</v>
      </c>
      <c r="AH21" s="25">
        <f t="shared" si="25"/>
        <v>1.6141935117452988E-5</v>
      </c>
      <c r="AI21" s="25"/>
      <c r="AJ21" s="25">
        <f t="shared" si="26"/>
        <v>-1.049549905065561E-4</v>
      </c>
      <c r="AK21" s="25"/>
      <c r="AL21" t="str">
        <f t="shared" si="27"/>
        <v>m</v>
      </c>
      <c r="AN21" s="13">
        <f t="shared" si="4"/>
        <v>5</v>
      </c>
      <c r="AO21" s="13" t="str">
        <f t="shared" si="5"/>
        <v>Hz</v>
      </c>
      <c r="AP21" s="14">
        <f t="shared" si="6"/>
        <v>1E-3</v>
      </c>
      <c r="AQ21" s="15">
        <f t="shared" si="28"/>
        <v>-3.3099838580648829E-3</v>
      </c>
      <c r="AR21" s="15">
        <f t="shared" si="29"/>
        <v>1.4192791368216192E-6</v>
      </c>
      <c r="AS21" s="15">
        <f t="shared" si="30"/>
        <v>-9.1101049549905059E-3</v>
      </c>
      <c r="AT21" s="15">
        <f t="shared" si="31"/>
        <v>6.9108771572410628E-7</v>
      </c>
      <c r="AU21" s="20">
        <f t="shared" si="32"/>
        <v>9.6927810989206106E-3</v>
      </c>
      <c r="AV21" s="16">
        <f t="shared" si="33"/>
        <v>8.1043856639510427E-7</v>
      </c>
      <c r="AW21" s="20">
        <f t="shared" si="34"/>
        <v>-1.9192976337145986</v>
      </c>
      <c r="AX21" s="15">
        <f t="shared" si="35"/>
        <v>1.3976124715351702E-4</v>
      </c>
      <c r="AZ21" s="14">
        <f>IFERROR(MATCH(AU21 - 0.000001,'Ref Z list'!$C$5:$C$30,1),1)</f>
        <v>3</v>
      </c>
      <c r="BA21" s="14" t="str">
        <f>INDEX('Ref Z list'!$D$5:$D$30,AZ21)</f>
        <v>3m</v>
      </c>
      <c r="BB21" s="14" t="str">
        <f>IF(INDEX('Ref Z list'!$D$5:$D$30,AZ21+1)=0,BA21,INDEX('Ref Z list'!$D$5:$D$30,AZ21+1))</f>
        <v>10m</v>
      </c>
      <c r="BC21" s="14">
        <f>INDEX('Ref Z list'!$C$5:$C$30,AZ21)</f>
        <v>3.0000000000000001E-3</v>
      </c>
      <c r="BD21" s="14">
        <f>INDEX('Ref Z list'!$C$5:$C$30,AZ21+1)</f>
        <v>0.01</v>
      </c>
      <c r="BE21" s="16" t="str">
        <f t="shared" si="7"/>
        <v>5Hz10m3m</v>
      </c>
      <c r="BF21" s="16" t="str">
        <f t="shared" si="8"/>
        <v>5Hz10m10m</v>
      </c>
      <c r="BG21" s="14">
        <f>IFERROR(MATCH(BE21,'Cal Data'!$AN$6:$AN$1108,0),0)</f>
        <v>81</v>
      </c>
      <c r="BH21" s="14">
        <f>IFERROR(MATCH(BF21,'Cal Data'!$AN$6:$AN$1108,0),0)</f>
        <v>99</v>
      </c>
      <c r="BJ21" s="16" t="str">
        <f>INDEX('Cal Data'!AN$6:AN$1108,$BG21)</f>
        <v>5Hz10m3m</v>
      </c>
      <c r="BK21" s="16">
        <f>INDEX('Cal Data'!AO$6:AO$1108,$BG21)</f>
        <v>-2.6382237535652747E-8</v>
      </c>
      <c r="BL21" s="16">
        <f>INDEX('Cal Data'!AP$6:AP$1108,$BG21)</f>
        <v>5.8564706258380881E-4</v>
      </c>
      <c r="BM21" s="16">
        <f>INDEX('Cal Data'!AQ$6:AQ$1108,$BG21)</f>
        <v>2.9998488210502821E-7</v>
      </c>
      <c r="BN21" s="16">
        <f>INDEX('Cal Data'!AR$6:AR$1108,$BG21)</f>
        <v>6.481916975799104E-4</v>
      </c>
      <c r="BO21" s="16" t="str">
        <f>INDEX('Cal Data'!AN$6:AN$1108,$BH21)</f>
        <v>5Hz10m10m</v>
      </c>
      <c r="BP21" s="16">
        <f>INDEX('Cal Data'!AO$6:AO$1108,$BH21)</f>
        <v>-9.6450032682771081E-8</v>
      </c>
      <c r="BQ21" s="16">
        <f>INDEX('Cal Data'!AP$6:AP$1108,$BH21)</f>
        <v>3.9219875684577089E-3</v>
      </c>
      <c r="BR21" s="16">
        <f>INDEX('Cal Data'!AQ$6:AQ$1108,$BH21)</f>
        <v>-1.0079717210923907E-7</v>
      </c>
      <c r="BS21" s="16">
        <f>INDEX('Cal Data'!AR$6:AR$1108,$BH21)</f>
        <v>2.8868383895595015E-3</v>
      </c>
      <c r="BU21" s="16">
        <f t="shared" si="36"/>
        <v>-9.3374868250463445E-8</v>
      </c>
      <c r="BV21" s="16">
        <f t="shared" si="9"/>
        <v>3.9219875684577089E-3</v>
      </c>
      <c r="BW21" s="16">
        <f t="shared" si="10"/>
        <v>-8.3207483213803759E-8</v>
      </c>
      <c r="BX21" s="16">
        <f t="shared" si="11"/>
        <v>2.7885877357573616E-3</v>
      </c>
      <c r="BZ21" s="16">
        <f t="shared" si="37"/>
        <v>-3.3100772329331335E-3</v>
      </c>
      <c r="CA21" s="16">
        <f t="shared" si="12"/>
        <v>3.921988595668004E-3</v>
      </c>
      <c r="CB21" s="16">
        <f t="shared" si="13"/>
        <v>-9.1101881624737202E-3</v>
      </c>
      <c r="CC21" s="16">
        <f t="shared" si="14"/>
        <v>2.7885880782979209E-3</v>
      </c>
      <c r="CE21">
        <f>INDEX('Cal Data'!AT$6:AT$1000,$BG21)</f>
        <v>0.99999121018283643</v>
      </c>
      <c r="CF21">
        <f>INDEX('Cal Data'!AU$6:AU$1000,$BG21)</f>
        <v>1.3944074295479483E-6</v>
      </c>
      <c r="CG21">
        <f>INDEX('Cal Data'!AV$6:AV$1000,$BG21)</f>
        <v>1.0000449951067455E-4</v>
      </c>
      <c r="CH21">
        <f>INDEX('Cal Data'!AW$6:AW$1000,$BG21)</f>
        <v>2.906252073044796E-4</v>
      </c>
      <c r="CI21">
        <f>INDEX('Cal Data'!AT$6:AT$1000,$BH21)</f>
        <v>0.99999035401739267</v>
      </c>
      <c r="CJ21">
        <f>INDEX('Cal Data'!AU$6:AU$1000,$BH21)</f>
        <v>3.9336464860191669E-6</v>
      </c>
      <c r="CK21">
        <f>INDEX('Cal Data'!AV$6:AV$1000,$BH21)</f>
        <v>-1.0080419092649448E-5</v>
      </c>
      <c r="CL21">
        <f>INDEX('Cal Data'!AW$6:AW$1000,$BH21)</f>
        <v>4.0407803121095259E-4</v>
      </c>
      <c r="CN21" s="16">
        <f t="shared" si="38"/>
        <v>0.99999039159313652</v>
      </c>
      <c r="CO21" s="16">
        <f t="shared" si="39"/>
        <v>3.9336464860191669E-6</v>
      </c>
      <c r="CP21" s="16">
        <f t="shared" si="40"/>
        <v>-5.2489665614026941E-6</v>
      </c>
      <c r="CQ21" s="16">
        <f t="shared" si="41"/>
        <v>3.9909876665596687E-4</v>
      </c>
      <c r="CS21" s="16">
        <f t="shared" si="42"/>
        <v>9.6926879667361739E-3</v>
      </c>
      <c r="CT21" s="16">
        <f t="shared" si="43"/>
        <v>1.6213255139012508E-6</v>
      </c>
      <c r="CU21" s="28">
        <f t="shared" si="44"/>
        <v>-1.91930288268116</v>
      </c>
      <c r="CV21" s="28">
        <f t="shared" si="45"/>
        <v>4.8725009016924745E-4</v>
      </c>
      <c r="CW21" s="16">
        <f t="shared" si="46"/>
        <v>-3.3099998725244833E-3</v>
      </c>
      <c r="CX21" s="16">
        <f t="shared" si="47"/>
        <v>4.4732459453327365E-6</v>
      </c>
      <c r="CY21" s="16">
        <f t="shared" si="48"/>
        <v>-9.1100000474423782E-3</v>
      </c>
      <c r="CZ21" s="16">
        <f t="shared" si="49"/>
        <v>2.2188416570243184E-6</v>
      </c>
    </row>
    <row r="22" spans="1:104" x14ac:dyDescent="0.25">
      <c r="A22" s="9">
        <v>10</v>
      </c>
      <c r="B22" s="9" t="s">
        <v>3</v>
      </c>
      <c r="C22" s="12">
        <v>500</v>
      </c>
      <c r="D22" s="23">
        <v>3.9882550392832132</v>
      </c>
      <c r="E22" s="23">
        <v>1.3074158598167245E-3</v>
      </c>
      <c r="F22" s="23">
        <v>0.88377692904446792</v>
      </c>
      <c r="G22" s="23">
        <v>1.9045076624061002E-3</v>
      </c>
      <c r="H22" s="10" t="s">
        <v>3</v>
      </c>
      <c r="I22" s="40"/>
      <c r="J22" s="23">
        <v>-1.8236793276375774E-3</v>
      </c>
      <c r="K22" s="23">
        <v>1.7515752988428335E-3</v>
      </c>
      <c r="L22" s="23">
        <v>1.0831170610119348E-3</v>
      </c>
      <c r="M22" s="23">
        <v>1.3017621197445272E-3</v>
      </c>
      <c r="N22" s="10" t="s">
        <v>3</v>
      </c>
      <c r="P22" s="24">
        <f t="shared" si="15"/>
        <v>3.9900000588035387</v>
      </c>
      <c r="Q22" s="24">
        <f t="shared" si="16"/>
        <v>4.4919820029472911E-3</v>
      </c>
      <c r="R22" s="24">
        <f t="shared" si="17"/>
        <v>0.88299954590234109</v>
      </c>
      <c r="S22" s="24">
        <f t="shared" si="18"/>
        <v>6.2407961046285678E-3</v>
      </c>
      <c r="T22" s="21" t="str">
        <f t="shared" si="3"/>
        <v>m</v>
      </c>
      <c r="U22" t="str">
        <f t="shared" si="19"/>
        <v>OK</v>
      </c>
      <c r="W22" s="25">
        <v>3.9899999999999993</v>
      </c>
      <c r="X22" s="25"/>
      <c r="Y22" s="25">
        <v>0.88300000000000001</v>
      </c>
      <c r="Z22" s="25"/>
      <c r="AA22" t="str">
        <f t="shared" si="20"/>
        <v>m</v>
      </c>
      <c r="AC22" s="25">
        <f t="shared" si="21"/>
        <v>5.8803539371155011E-8</v>
      </c>
      <c r="AD22" s="25">
        <f t="shared" si="22"/>
        <v>4.4919820029472911E-3</v>
      </c>
      <c r="AE22" s="25">
        <f t="shared" si="23"/>
        <v>-4.5409765891957221E-7</v>
      </c>
      <c r="AF22" s="25">
        <f t="shared" si="22"/>
        <v>6.2407961046285678E-3</v>
      </c>
      <c r="AG22" t="str">
        <f t="shared" si="24"/>
        <v>m</v>
      </c>
      <c r="AH22" s="25">
        <f t="shared" si="25"/>
        <v>7.871861085151366E-5</v>
      </c>
      <c r="AI22" s="25"/>
      <c r="AJ22" s="25">
        <f t="shared" si="26"/>
        <v>-3.0618801654402894E-4</v>
      </c>
      <c r="AK22" s="25"/>
      <c r="AL22" t="str">
        <f t="shared" si="27"/>
        <v>m</v>
      </c>
      <c r="AN22" s="13">
        <f t="shared" si="4"/>
        <v>500</v>
      </c>
      <c r="AO22" s="13" t="str">
        <f t="shared" si="5"/>
        <v>Hz</v>
      </c>
      <c r="AP22" s="14">
        <f t="shared" si="6"/>
        <v>1E-3</v>
      </c>
      <c r="AQ22" s="15">
        <f t="shared" si="28"/>
        <v>3.9900787186108507E-3</v>
      </c>
      <c r="AR22" s="15">
        <f t="shared" si="29"/>
        <v>2.1857155025338194E-6</v>
      </c>
      <c r="AS22" s="15">
        <f t="shared" si="30"/>
        <v>8.8269381198345599E-4</v>
      </c>
      <c r="AT22" s="15">
        <f t="shared" si="31"/>
        <v>2.3068883918744991E-6</v>
      </c>
      <c r="AU22" s="20">
        <f t="shared" si="32"/>
        <v>4.0865482434965933E-3</v>
      </c>
      <c r="AV22" s="16">
        <f t="shared" si="33"/>
        <v>2.1915179442566082E-6</v>
      </c>
      <c r="AW22" s="20">
        <f t="shared" si="34"/>
        <v>0.21771573887482826</v>
      </c>
      <c r="AX22" s="15">
        <f t="shared" si="35"/>
        <v>5.6315910492918777E-4</v>
      </c>
      <c r="AZ22" s="14">
        <f>IFERROR(MATCH(AU22 - 0.000001,'Ref Z list'!$C$5:$C$30,1),1)</f>
        <v>3</v>
      </c>
      <c r="BA22" s="14" t="str">
        <f>INDEX('Ref Z list'!$D$5:$D$30,AZ22)</f>
        <v>3m</v>
      </c>
      <c r="BB22" s="14" t="str">
        <f>IF(INDEX('Ref Z list'!$D$5:$D$30,AZ22+1)=0,BA22,INDEX('Ref Z list'!$D$5:$D$30,AZ22+1))</f>
        <v>10m</v>
      </c>
      <c r="BC22" s="14">
        <f>INDEX('Ref Z list'!$C$5:$C$30,AZ22)</f>
        <v>3.0000000000000001E-3</v>
      </c>
      <c r="BD22" s="14">
        <f>INDEX('Ref Z list'!$C$5:$C$30,AZ22+1)</f>
        <v>0.01</v>
      </c>
      <c r="BE22" s="16" t="str">
        <f t="shared" si="7"/>
        <v>500Hz10m3m</v>
      </c>
      <c r="BF22" s="16" t="str">
        <f t="shared" si="8"/>
        <v>500Hz10m10m</v>
      </c>
      <c r="BG22" s="14">
        <f>IFERROR(MATCH(BE22,'Cal Data'!$AN$6:$AN$1108,0),0)</f>
        <v>87</v>
      </c>
      <c r="BH22" s="14">
        <f>IFERROR(MATCH(BF22,'Cal Data'!$AN$6:$AN$1108,0),0)</f>
        <v>105</v>
      </c>
      <c r="BJ22" s="16" t="str">
        <f>INDEX('Cal Data'!AN$6:AN$1108,$BG22)</f>
        <v>500Hz10m3m</v>
      </c>
      <c r="BK22" s="16">
        <f>INDEX('Cal Data'!AO$6:AO$1108,$BG22)</f>
        <v>-2.1581941086687428E-9</v>
      </c>
      <c r="BL22" s="16">
        <f>INDEX('Cal Data'!AP$6:AP$1108,$BG22)</f>
        <v>1.0201500969164333E-3</v>
      </c>
      <c r="BM22" s="16">
        <f>INDEX('Cal Data'!AQ$6:AQ$1108,$BG22)</f>
        <v>3.0013782737462234E-7</v>
      </c>
      <c r="BN22" s="16">
        <f>INDEX('Cal Data'!AR$6:AR$1108,$BG22)</f>
        <v>2.1028266025031853E-3</v>
      </c>
      <c r="BO22" s="16" t="str">
        <f>INDEX('Cal Data'!AN$6:AN$1108,$BH22)</f>
        <v>500Hz10m10m</v>
      </c>
      <c r="BP22" s="16">
        <f>INDEX('Cal Data'!AO$6:AO$1108,$BH22)</f>
        <v>-1.3646981000640934E-7</v>
      </c>
      <c r="BQ22" s="16">
        <f>INDEX('Cal Data'!AP$6:AP$1108,$BH22)</f>
        <v>2.9467270870670807E-3</v>
      </c>
      <c r="BR22" s="16">
        <f>INDEX('Cal Data'!AQ$6:AQ$1108,$BH22)</f>
        <v>-4.6502282656899544E-7</v>
      </c>
      <c r="BS22" s="16">
        <f>INDEX('Cal Data'!AR$6:AR$1108,$BH22)</f>
        <v>1.3640115927194478E-3</v>
      </c>
      <c r="BU22" s="16">
        <f t="shared" si="36"/>
        <v>-2.3006201299365765E-8</v>
      </c>
      <c r="BV22" s="16">
        <f t="shared" si="9"/>
        <v>2.9467270870670807E-3</v>
      </c>
      <c r="BW22" s="16">
        <f t="shared" si="10"/>
        <v>1.8136868958388771E-7</v>
      </c>
      <c r="BX22" s="16">
        <f t="shared" si="11"/>
        <v>1.988146866624694E-3</v>
      </c>
      <c r="BZ22" s="16">
        <f t="shared" si="37"/>
        <v>3.9900557124095517E-3</v>
      </c>
      <c r="CA22" s="16">
        <f t="shared" si="12"/>
        <v>2.946730329545592E-3</v>
      </c>
      <c r="CB22" s="16">
        <f t="shared" si="13"/>
        <v>8.8287518067303988E-4</v>
      </c>
      <c r="CC22" s="16">
        <f t="shared" si="14"/>
        <v>1.9881522200791866E-3</v>
      </c>
      <c r="CE22">
        <f>INDEX('Cal Data'!AT$6:AT$1000,$BG22)</f>
        <v>0.99999940074360949</v>
      </c>
      <c r="CF22">
        <f>INDEX('Cal Data'!AU$6:AU$1000,$BG22)</f>
        <v>2.0741959401959052E-6</v>
      </c>
      <c r="CG22">
        <f>INDEX('Cal Data'!AV$6:AV$1000,$BG22)</f>
        <v>9.992158376421513E-5</v>
      </c>
      <c r="CH22">
        <f>INDEX('Cal Data'!AW$6:AW$1000,$BG22)</f>
        <v>1.1846072400936783E-3</v>
      </c>
      <c r="CI22">
        <f>INDEX('Cal Data'!AT$6:AT$1000,$BH22)</f>
        <v>0.99998631053515175</v>
      </c>
      <c r="CJ22">
        <f>INDEX('Cal Data'!AU$6:AU$1000,$BH22)</f>
        <v>4.3494831491353883E-6</v>
      </c>
      <c r="CK22">
        <f>INDEX('Cal Data'!AV$6:AV$1000,$BH22)</f>
        <v>-4.6418792020003945E-5</v>
      </c>
      <c r="CL22">
        <f>INDEX('Cal Data'!AW$6:AW$1000,$BH22)</f>
        <v>3.7546423299174932E-4</v>
      </c>
      <c r="CN22" s="16">
        <f t="shared" si="38"/>
        <v>0.99999736886603707</v>
      </c>
      <c r="CO22" s="16">
        <f t="shared" si="39"/>
        <v>4.3494831491353883E-6</v>
      </c>
      <c r="CP22" s="16">
        <f t="shared" si="40"/>
        <v>7.7206458298361615E-5</v>
      </c>
      <c r="CQ22" s="16">
        <f t="shared" si="41"/>
        <v>1.059011109650228E-3</v>
      </c>
      <c r="CS22" s="16">
        <f t="shared" si="42"/>
        <v>4.0865374912407186E-3</v>
      </c>
      <c r="CT22" s="16">
        <f t="shared" si="43"/>
        <v>4.3830719282622484E-6</v>
      </c>
      <c r="CU22" s="28">
        <f t="shared" si="44"/>
        <v>0.21779294533312663</v>
      </c>
      <c r="CV22" s="28">
        <f t="shared" si="45"/>
        <v>1.5459939327892535E-3</v>
      </c>
      <c r="CW22" s="16">
        <f t="shared" si="46"/>
        <v>3.9900000588035389E-3</v>
      </c>
      <c r="CX22" s="16">
        <f t="shared" si="47"/>
        <v>4.4919820029472912E-6</v>
      </c>
      <c r="CY22" s="16">
        <f t="shared" si="48"/>
        <v>8.8299954590234111E-4</v>
      </c>
      <c r="CZ22" s="16">
        <f t="shared" si="49"/>
        <v>6.2407961046285678E-6</v>
      </c>
    </row>
    <row r="23" spans="1:104" x14ac:dyDescent="0.25">
      <c r="A23" s="9">
        <v>1</v>
      </c>
      <c r="B23" s="9" t="s">
        <v>3</v>
      </c>
      <c r="C23" s="12">
        <v>2</v>
      </c>
      <c r="D23" s="23">
        <v>-0.32483784763187362</v>
      </c>
      <c r="E23" s="23">
        <v>1.1537025458882915E-3</v>
      </c>
      <c r="F23" s="23">
        <v>-0.11834517747582106</v>
      </c>
      <c r="G23" s="23">
        <v>1.8214492556488959E-3</v>
      </c>
      <c r="H23" s="10" t="s">
        <v>3</v>
      </c>
      <c r="I23" s="40"/>
      <c r="J23" s="23">
        <v>-8.4396280823058421E-4</v>
      </c>
      <c r="K23" s="23">
        <v>5.5077555669635729E-4</v>
      </c>
      <c r="L23" s="23">
        <v>-1.3448792269518247E-3</v>
      </c>
      <c r="M23" s="23">
        <v>8.7447396409318708E-4</v>
      </c>
      <c r="N23" s="10" t="s">
        <v>3</v>
      </c>
      <c r="P23" s="24">
        <f t="shared" si="15"/>
        <v>-0.32400152458794107</v>
      </c>
      <c r="Q23" s="24">
        <f t="shared" si="16"/>
        <v>2.9547161649192649E-3</v>
      </c>
      <c r="R23" s="24">
        <f t="shared" si="17"/>
        <v>-0.11699577996388673</v>
      </c>
      <c r="S23" s="24">
        <f t="shared" si="18"/>
        <v>3.9775605257787849E-3</v>
      </c>
      <c r="T23" s="21" t="str">
        <f t="shared" si="3"/>
        <v>m</v>
      </c>
      <c r="U23" t="str">
        <f t="shared" si="19"/>
        <v>OK</v>
      </c>
      <c r="W23" s="25">
        <v>-0.32400000000000001</v>
      </c>
      <c r="X23" s="25"/>
      <c r="Y23" s="25">
        <v>-0.11699999999999999</v>
      </c>
      <c r="Z23" s="25"/>
      <c r="AA23" t="str">
        <f t="shared" si="20"/>
        <v>m</v>
      </c>
      <c r="AC23" s="25">
        <f t="shared" si="21"/>
        <v>-1.5245879410596963E-6</v>
      </c>
      <c r="AD23" s="25">
        <f t="shared" si="22"/>
        <v>2.9547161649192649E-3</v>
      </c>
      <c r="AE23" s="25">
        <f t="shared" si="23"/>
        <v>4.2200361132643804E-6</v>
      </c>
      <c r="AF23" s="25">
        <f t="shared" si="22"/>
        <v>3.9775605257787849E-3</v>
      </c>
      <c r="AG23" t="str">
        <f t="shared" si="24"/>
        <v>m</v>
      </c>
      <c r="AH23" s="25">
        <f t="shared" si="25"/>
        <v>6.1151763569577966E-6</v>
      </c>
      <c r="AI23" s="25"/>
      <c r="AJ23" s="25">
        <f t="shared" si="26"/>
        <v>-2.9824886924045835E-7</v>
      </c>
      <c r="AK23" s="25"/>
      <c r="AL23" t="str">
        <f t="shared" si="27"/>
        <v>m</v>
      </c>
      <c r="AN23" s="13">
        <f t="shared" si="4"/>
        <v>2</v>
      </c>
      <c r="AO23" s="13" t="str">
        <f t="shared" si="5"/>
        <v>Hz</v>
      </c>
      <c r="AP23" s="14">
        <f t="shared" si="6"/>
        <v>1E-3</v>
      </c>
      <c r="AQ23" s="15">
        <f t="shared" si="28"/>
        <v>-3.2399388482364308E-4</v>
      </c>
      <c r="AR23" s="15">
        <f t="shared" si="29"/>
        <v>1.2784300052186307E-6</v>
      </c>
      <c r="AS23" s="15">
        <f t="shared" si="30"/>
        <v>-1.1700029824886923E-4</v>
      </c>
      <c r="AT23" s="15">
        <f t="shared" si="31"/>
        <v>2.0204905604285237E-6</v>
      </c>
      <c r="AU23" s="20">
        <f t="shared" si="32"/>
        <v>3.4447221541575811E-4</v>
      </c>
      <c r="AV23" s="16">
        <f t="shared" si="33"/>
        <v>1.3844822558018839E-6</v>
      </c>
      <c r="AW23" s="20">
        <f t="shared" si="34"/>
        <v>-2.7950469453384801</v>
      </c>
      <c r="AX23" s="15">
        <f t="shared" si="35"/>
        <v>5.6589535561442673E-3</v>
      </c>
      <c r="AZ23" s="14">
        <f>IFERROR(MATCH(AU23 - 0.000001,'Ref Z list'!$C$5:$C$30,1),1)</f>
        <v>1</v>
      </c>
      <c r="BA23" s="14" t="str">
        <f>INDEX('Ref Z list'!$D$5:$D$30,AZ23)</f>
        <v>0m</v>
      </c>
      <c r="BB23" s="14" t="str">
        <f>IF(INDEX('Ref Z list'!$D$5:$D$30,AZ23+1)=0,BA23,INDEX('Ref Z list'!$D$5:$D$30,AZ23+1))</f>
        <v>1m</v>
      </c>
      <c r="BC23" s="14">
        <f>INDEX('Ref Z list'!$C$5:$C$30,AZ23)</f>
        <v>0</v>
      </c>
      <c r="BD23" s="14">
        <f>INDEX('Ref Z list'!$C$5:$C$30,AZ23+1)</f>
        <v>1E-3</v>
      </c>
      <c r="BE23" s="16" t="str">
        <f t="shared" si="7"/>
        <v>2Hz1m0m</v>
      </c>
      <c r="BF23" s="16" t="str">
        <f t="shared" si="8"/>
        <v>2Hz1m1m</v>
      </c>
      <c r="BG23" s="14">
        <f>IFERROR(MATCH(BE23,'Cal Data'!$AN$6:$AN$1108,0),0)</f>
        <v>8</v>
      </c>
      <c r="BH23" s="14">
        <f>IFERROR(MATCH(BF23,'Cal Data'!$AN$6:$AN$1108,0),0)</f>
        <v>26</v>
      </c>
      <c r="BJ23" s="16" t="str">
        <f>INDEX('Cal Data'!AN$6:AN$1108,$BG23)</f>
        <v>2Hz1m0m</v>
      </c>
      <c r="BK23" s="16">
        <f>INDEX('Cal Data'!AO$6:AO$1108,$BG23)</f>
        <v>0</v>
      </c>
      <c r="BL23" s="16">
        <f>INDEX('Cal Data'!AP$6:AP$1108,$BG23)</f>
        <v>8.2151446620405428E-4</v>
      </c>
      <c r="BM23" s="16">
        <f>INDEX('Cal Data'!AQ$6:AQ$1108,$BG23)</f>
        <v>0</v>
      </c>
      <c r="BN23" s="16">
        <f>INDEX('Cal Data'!AR$6:AR$1108,$BG23)</f>
        <v>8.5632680908187921E-4</v>
      </c>
      <c r="BO23" s="16" t="str">
        <f>INDEX('Cal Data'!AN$6:AN$1108,$BH23)</f>
        <v>2Hz1m1m</v>
      </c>
      <c r="BP23" s="16">
        <f>INDEX('Cal Data'!AO$6:AO$1108,$BH23)</f>
        <v>4.7625619669332264E-8</v>
      </c>
      <c r="BQ23" s="16">
        <f>INDEX('Cal Data'!AP$6:AP$1108,$BH23)</f>
        <v>2.1181553687790026E-3</v>
      </c>
      <c r="BR23" s="16">
        <f>INDEX('Cal Data'!AQ$6:AQ$1108,$BH23)</f>
        <v>-1.9869382618911285E-8</v>
      </c>
      <c r="BS23" s="16">
        <f>INDEX('Cal Data'!AR$6:AR$1108,$BH23)</f>
        <v>3.4281528336774949E-3</v>
      </c>
      <c r="BU23" s="16">
        <f t="shared" si="36"/>
        <v>1.6405702718043189E-8</v>
      </c>
      <c r="BV23" s="16">
        <f t="shared" si="9"/>
        <v>2.1181553687790026E-3</v>
      </c>
      <c r="BW23" s="16">
        <f t="shared" si="10"/>
        <v>-1.9869382618911285E-8</v>
      </c>
      <c r="BX23" s="16">
        <f t="shared" si="11"/>
        <v>1.7422494174382328E-3</v>
      </c>
      <c r="BZ23" s="16">
        <f t="shared" si="37"/>
        <v>-3.2397747912092504E-4</v>
      </c>
      <c r="CA23" s="16">
        <f t="shared" si="12"/>
        <v>2.1181569119922217E-3</v>
      </c>
      <c r="CB23" s="16">
        <f t="shared" si="13"/>
        <v>-1.1702016763148815E-4</v>
      </c>
      <c r="CC23" s="16">
        <f t="shared" si="14"/>
        <v>1.7422541037668072E-3</v>
      </c>
      <c r="CE23">
        <f>INDEX('Cal Data'!AT$6:AT$1000,$BG23)</f>
        <v>1</v>
      </c>
      <c r="CF23">
        <f>INDEX('Cal Data'!AU$6:AU$1000,$BG23)</f>
        <v>1.1866682864789492E-6</v>
      </c>
      <c r="CG23">
        <f>INDEX('Cal Data'!AV$6:AV$1000,$BG23)</f>
        <v>-1.9869296550839124E-5</v>
      </c>
      <c r="CH23">
        <f>INDEX('Cal Data'!AW$6:AW$1000,$BG23)</f>
        <v>3.7668691747748491E-3</v>
      </c>
      <c r="CI23">
        <f>INDEX('Cal Data'!AT$6:AT$1000,$BH23)</f>
        <v>1.0000476231927395</v>
      </c>
      <c r="CJ23">
        <f>INDEX('Cal Data'!AU$6:AU$1000,$BH23)</f>
        <v>3.4575421076013636E-6</v>
      </c>
      <c r="CK23">
        <f>INDEX('Cal Data'!AV$6:AV$1000,$BH23)</f>
        <v>-1.9869296550839124E-5</v>
      </c>
      <c r="CL23">
        <f>INDEX('Cal Data'!AW$6:AW$1000,$BH23)</f>
        <v>3.7668691747748491E-3</v>
      </c>
      <c r="CN23" s="16">
        <f t="shared" si="38"/>
        <v>1.0000164048667082</v>
      </c>
      <c r="CO23" s="16">
        <f t="shared" si="39"/>
        <v>3.4575421076013636E-6</v>
      </c>
      <c r="CP23" s="16">
        <f t="shared" si="40"/>
        <v>-1.9869296550839124E-5</v>
      </c>
      <c r="CQ23" s="16">
        <f t="shared" si="41"/>
        <v>3.7668691747748491E-3</v>
      </c>
      <c r="CS23" s="16">
        <f t="shared" si="42"/>
        <v>3.4447786643653666E-4</v>
      </c>
      <c r="CT23" s="16">
        <f t="shared" si="43"/>
        <v>2.7689647677547033E-6</v>
      </c>
      <c r="CU23" s="28">
        <f t="shared" si="44"/>
        <v>-2.7950668146350308</v>
      </c>
      <c r="CV23" s="28">
        <f t="shared" si="45"/>
        <v>1.1928299324809901E-2</v>
      </c>
      <c r="CW23" s="16">
        <f t="shared" si="46"/>
        <v>-3.240015245879411E-4</v>
      </c>
      <c r="CX23" s="16">
        <f t="shared" si="47"/>
        <v>2.954716164919265E-6</v>
      </c>
      <c r="CY23" s="16">
        <f t="shared" si="48"/>
        <v>-1.1699577996388673E-4</v>
      </c>
      <c r="CZ23" s="16">
        <f t="shared" si="49"/>
        <v>3.9775605257787846E-6</v>
      </c>
    </row>
    <row r="24" spans="1:104" x14ac:dyDescent="0.25">
      <c r="A24" s="9">
        <v>100</v>
      </c>
      <c r="B24" s="9" t="s">
        <v>3</v>
      </c>
      <c r="C24" s="12">
        <v>0.02</v>
      </c>
      <c r="D24" s="23">
        <v>-62.496907952161457</v>
      </c>
      <c r="E24" s="23">
        <v>2.4271102785612732E-4</v>
      </c>
      <c r="F24" s="23">
        <v>15.998918968657703</v>
      </c>
      <c r="G24" s="23">
        <v>1.2878725744560672E-3</v>
      </c>
      <c r="H24" s="10" t="s">
        <v>3</v>
      </c>
      <c r="I24" s="40"/>
      <c r="J24" s="23">
        <v>8.7687032876283702E-4</v>
      </c>
      <c r="K24" s="23">
        <v>8.9578537018317769E-4</v>
      </c>
      <c r="L24" s="23">
        <v>-1.3904170831801671E-3</v>
      </c>
      <c r="M24" s="23">
        <v>1.0434265229273254E-3</v>
      </c>
      <c r="N24" s="10" t="s">
        <v>3</v>
      </c>
      <c r="P24" s="24">
        <f t="shared" si="15"/>
        <v>-62.500000451263119</v>
      </c>
      <c r="Q24" s="24">
        <f t="shared" si="16"/>
        <v>3.2511397744147009E-3</v>
      </c>
      <c r="R24" s="24">
        <f t="shared" si="17"/>
        <v>15.999999727704987</v>
      </c>
      <c r="S24" s="24">
        <f t="shared" si="18"/>
        <v>1.0264104759403406E-2</v>
      </c>
      <c r="T24" s="21" t="str">
        <f t="shared" si="3"/>
        <v>m</v>
      </c>
      <c r="U24" t="str">
        <f t="shared" si="19"/>
        <v>OK</v>
      </c>
      <c r="W24" s="25">
        <v>-62.5</v>
      </c>
      <c r="X24" s="25"/>
      <c r="Y24" s="25">
        <v>16</v>
      </c>
      <c r="Z24" s="25"/>
      <c r="AA24" t="str">
        <f t="shared" si="20"/>
        <v>m</v>
      </c>
      <c r="AC24" s="25">
        <f t="shared" si="21"/>
        <v>-4.5126311931653618E-7</v>
      </c>
      <c r="AD24" s="25">
        <f t="shared" si="22"/>
        <v>3.2511397744147009E-3</v>
      </c>
      <c r="AE24" s="25">
        <f t="shared" si="23"/>
        <v>-2.7229501320391591E-7</v>
      </c>
      <c r="AF24" s="25">
        <f t="shared" si="22"/>
        <v>1.0264104759403406E-2</v>
      </c>
      <c r="AG24" t="str">
        <f t="shared" si="24"/>
        <v>m</v>
      </c>
      <c r="AH24" s="25">
        <f t="shared" si="25"/>
        <v>2.2151775097825066E-3</v>
      </c>
      <c r="AI24" s="25"/>
      <c r="AJ24" s="25">
        <f t="shared" si="26"/>
        <v>3.093857408842382E-4</v>
      </c>
      <c r="AK24" s="25"/>
      <c r="AL24" t="str">
        <f t="shared" si="27"/>
        <v>m</v>
      </c>
      <c r="AN24" s="13">
        <f t="shared" si="4"/>
        <v>20</v>
      </c>
      <c r="AO24" s="13" t="str">
        <f t="shared" si="5"/>
        <v>mHz</v>
      </c>
      <c r="AP24" s="14">
        <f t="shared" si="6"/>
        <v>1E-3</v>
      </c>
      <c r="AQ24" s="15">
        <f t="shared" si="28"/>
        <v>-6.2497784822490215E-2</v>
      </c>
      <c r="AR24" s="15">
        <f t="shared" si="29"/>
        <v>9.2808408696474843E-7</v>
      </c>
      <c r="AS24" s="15">
        <f t="shared" si="30"/>
        <v>1.6000309385740884E-2</v>
      </c>
      <c r="AT24" s="15">
        <f t="shared" si="31"/>
        <v>1.6575146083170148E-6</v>
      </c>
      <c r="AU24" s="20">
        <f t="shared" si="32"/>
        <v>6.4513432773010276E-2</v>
      </c>
      <c r="AV24" s="16">
        <f t="shared" si="33"/>
        <v>9.8861099389773688E-7</v>
      </c>
      <c r="AW24" s="20">
        <f t="shared" si="34"/>
        <v>2.890961791050215</v>
      </c>
      <c r="AX24" s="15">
        <f t="shared" si="35"/>
        <v>2.5144244107299199E-5</v>
      </c>
      <c r="AZ24" s="14">
        <f>IFERROR(MATCH(AU24 - 0.000001,'Ref Z list'!$C$5:$C$30,1),1)</f>
        <v>4</v>
      </c>
      <c r="BA24" s="14" t="str">
        <f>INDEX('Ref Z list'!$D$5:$D$30,AZ24)</f>
        <v>10m</v>
      </c>
      <c r="BB24" s="14" t="str">
        <f>IF(INDEX('Ref Z list'!$D$5:$D$30,AZ24+1)=0,BA24,INDEX('Ref Z list'!$D$5:$D$30,AZ24+1))</f>
        <v>100m</v>
      </c>
      <c r="BC24" s="14">
        <f>INDEX('Ref Z list'!$C$5:$C$30,AZ24)</f>
        <v>0.01</v>
      </c>
      <c r="BD24" s="14">
        <f>INDEX('Ref Z list'!$C$5:$C$30,AZ24+1)</f>
        <v>0.1</v>
      </c>
      <c r="BE24" s="16" t="str">
        <f t="shared" si="7"/>
        <v>20mHz100m10m</v>
      </c>
      <c r="BF24" s="16" t="str">
        <f t="shared" si="8"/>
        <v>20mHz100m100m</v>
      </c>
      <c r="BG24" s="14">
        <f>IFERROR(MATCH(BE24,'Cal Data'!$AN$6:$AN$1108,0),0)</f>
        <v>110</v>
      </c>
      <c r="BH24" s="14">
        <f>IFERROR(MATCH(BF24,'Cal Data'!$AN$6:$AN$1108,0),0)</f>
        <v>128</v>
      </c>
      <c r="BJ24" s="16" t="str">
        <f>INDEX('Cal Data'!AN$6:AN$1108,$BG24)</f>
        <v>20mHz100m10m</v>
      </c>
      <c r="BK24" s="16">
        <f>INDEX('Cal Data'!AO$6:AO$1108,$BG24)</f>
        <v>8.7605178171641651E-7</v>
      </c>
      <c r="BL24" s="16">
        <f>INDEX('Cal Data'!AP$6:AP$1108,$BG24)</f>
        <v>2.3787035063622592E-3</v>
      </c>
      <c r="BM24" s="16">
        <f>INDEX('Cal Data'!AQ$6:AQ$1108,$BG24)</f>
        <v>9.9977300047311792E-7</v>
      </c>
      <c r="BN24" s="16">
        <f>INDEX('Cal Data'!AR$6:AR$1108,$BG24)</f>
        <v>3.3771930124084482E-4</v>
      </c>
      <c r="BO24" s="16" t="str">
        <f>INDEX('Cal Data'!AN$6:AN$1108,$BH24)</f>
        <v>20mHz100m100m</v>
      </c>
      <c r="BP24" s="16">
        <f>INDEX('Cal Data'!AO$6:AO$1108,$BH24)</f>
        <v>-4.0604397809340664E-7</v>
      </c>
      <c r="BQ24" s="16">
        <f>INDEX('Cal Data'!AP$6:AP$1108,$BH24)</f>
        <v>1.7535832423684755E-3</v>
      </c>
      <c r="BR24" s="16">
        <f>INDEX('Cal Data'!AQ$6:AQ$1108,$BH24)</f>
        <v>-4.3356080516841038E-6</v>
      </c>
      <c r="BS24" s="16">
        <f>INDEX('Cal Data'!AR$6:AR$1108,$BH24)</f>
        <v>2.8983517776732439E-3</v>
      </c>
      <c r="BU24" s="16">
        <f t="shared" si="36"/>
        <v>9.9480214928035208E-8</v>
      </c>
      <c r="BV24" s="16">
        <f t="shared" si="9"/>
        <v>1.7535832423684755E-3</v>
      </c>
      <c r="BW24" s="16">
        <f t="shared" si="10"/>
        <v>-2.2318929584731656E-6</v>
      </c>
      <c r="BX24" s="16">
        <f t="shared" si="11"/>
        <v>1.8887067052451158E-3</v>
      </c>
      <c r="BZ24" s="16">
        <f t="shared" si="37"/>
        <v>-6.2497685342275289E-2</v>
      </c>
      <c r="CA24" s="16">
        <f t="shared" si="12"/>
        <v>1.7535842247453715E-3</v>
      </c>
      <c r="CB24" s="16">
        <f t="shared" si="13"/>
        <v>1.5998077492782412E-2</v>
      </c>
      <c r="CC24" s="16">
        <f t="shared" si="14"/>
        <v>1.8887096144872477E-3</v>
      </c>
      <c r="CE24">
        <f>INDEX('Cal Data'!AT$6:AT$1000,$BG24)</f>
        <v>1.0000875984347903</v>
      </c>
      <c r="CF24">
        <f>INDEX('Cal Data'!AU$6:AU$1000,$BG24)</f>
        <v>2.8398941293431727E-6</v>
      </c>
      <c r="CG24">
        <f>INDEX('Cal Data'!AV$6:AV$1000,$BG24)</f>
        <v>1.000005636963815E-4</v>
      </c>
      <c r="CH24">
        <f>INDEX('Cal Data'!AW$6:AW$1000,$BG24)</f>
        <v>3.0123929010431142E-4</v>
      </c>
      <c r="CI24">
        <f>INDEX('Cal Data'!AT$6:AT$1000,$BH24)</f>
        <v>0.99999593968809031</v>
      </c>
      <c r="CJ24">
        <f>INDEX('Cal Data'!AU$6:AU$1000,$BH24)</f>
        <v>1.7835370416402423E-6</v>
      </c>
      <c r="CK24">
        <f>INDEX('Cal Data'!AV$6:AV$1000,$BH24)</f>
        <v>-4.3358542013047252E-5</v>
      </c>
      <c r="CL24">
        <f>INDEX('Cal Data'!AW$6:AW$1000,$BH24)</f>
        <v>6.1683121220847934E-5</v>
      </c>
      <c r="CN24" s="16">
        <f t="shared" si="38"/>
        <v>1.0000320802911649</v>
      </c>
      <c r="CO24" s="16">
        <f t="shared" si="39"/>
        <v>1.7835370416402423E-6</v>
      </c>
      <c r="CP24" s="16">
        <f t="shared" si="40"/>
        <v>1.3167264013161313E-5</v>
      </c>
      <c r="CQ24" s="16">
        <f t="shared" si="41"/>
        <v>1.5613896668443828E-4</v>
      </c>
      <c r="CS24" s="16">
        <f t="shared" si="42"/>
        <v>6.4515502382717679E-2</v>
      </c>
      <c r="CT24" s="16">
        <f t="shared" si="43"/>
        <v>1.9805671094905504E-6</v>
      </c>
      <c r="CU24" s="28">
        <f t="shared" si="44"/>
        <v>2.8909749583142283</v>
      </c>
      <c r="CV24" s="28">
        <f t="shared" si="45"/>
        <v>1.6403752303724268E-4</v>
      </c>
      <c r="CW24" s="16">
        <f t="shared" si="46"/>
        <v>-6.2500000451263124E-2</v>
      </c>
      <c r="CX24" s="16">
        <f t="shared" si="47"/>
        <v>3.2511397744147011E-6</v>
      </c>
      <c r="CY24" s="16">
        <f t="shared" si="48"/>
        <v>1.5999999727704987E-2</v>
      </c>
      <c r="CZ24" s="16">
        <f t="shared" si="49"/>
        <v>1.0264104759403406E-5</v>
      </c>
    </row>
    <row r="25" spans="1:104" x14ac:dyDescent="0.25">
      <c r="A25" s="9">
        <v>3</v>
      </c>
      <c r="B25" s="9" t="s">
        <v>3</v>
      </c>
      <c r="C25" s="12">
        <v>10</v>
      </c>
      <c r="D25" s="23">
        <v>1.681498505234877</v>
      </c>
      <c r="E25" s="23">
        <v>1.3643620860279097E-3</v>
      </c>
      <c r="F25" s="23">
        <v>1.4388776994887502</v>
      </c>
      <c r="G25" s="23">
        <v>1.0992212720832668E-3</v>
      </c>
      <c r="H25" s="10" t="s">
        <v>3</v>
      </c>
      <c r="I25" s="40"/>
      <c r="J25" s="23">
        <v>1.5254388290412081E-3</v>
      </c>
      <c r="K25" s="23">
        <v>1.680707635773765E-3</v>
      </c>
      <c r="L25" s="23">
        <v>-1.0930588822430927E-3</v>
      </c>
      <c r="M25" s="23">
        <v>1.7309491546808496E-3</v>
      </c>
      <c r="N25" s="10" t="s">
        <v>3</v>
      </c>
      <c r="P25" s="24">
        <f t="shared" si="15"/>
        <v>1.6800000070800285</v>
      </c>
      <c r="Q25" s="24">
        <f t="shared" si="16"/>
        <v>5.3013042215206713E-3</v>
      </c>
      <c r="R25" s="24">
        <f t="shared" si="17"/>
        <v>1.4399999968636852</v>
      </c>
      <c r="S25" s="24">
        <f t="shared" si="18"/>
        <v>5.6372079423185973E-3</v>
      </c>
      <c r="T25" s="21" t="str">
        <f t="shared" si="3"/>
        <v>m</v>
      </c>
      <c r="U25" t="str">
        <f t="shared" si="19"/>
        <v>OK</v>
      </c>
      <c r="W25" s="25">
        <v>1.68</v>
      </c>
      <c r="X25" s="25"/>
      <c r="Y25" s="25">
        <v>1.4400000000000002</v>
      </c>
      <c r="Z25" s="25"/>
      <c r="AA25" t="str">
        <f t="shared" si="20"/>
        <v>m</v>
      </c>
      <c r="AC25" s="25">
        <f t="shared" si="21"/>
        <v>7.0800285634220472E-9</v>
      </c>
      <c r="AD25" s="25">
        <f t="shared" si="22"/>
        <v>5.3013042215206713E-3</v>
      </c>
      <c r="AE25" s="25">
        <f t="shared" si="23"/>
        <v>-3.1363149854968242E-9</v>
      </c>
      <c r="AF25" s="25">
        <f t="shared" si="22"/>
        <v>5.6372079423185973E-3</v>
      </c>
      <c r="AG25" t="str">
        <f t="shared" si="24"/>
        <v>m</v>
      </c>
      <c r="AH25" s="25">
        <f t="shared" si="25"/>
        <v>-2.693359416405805E-5</v>
      </c>
      <c r="AI25" s="25"/>
      <c r="AJ25" s="25">
        <f t="shared" si="26"/>
        <v>-2.9241629006859782E-5</v>
      </c>
      <c r="AK25" s="25"/>
      <c r="AL25" t="str">
        <f t="shared" si="27"/>
        <v>m</v>
      </c>
      <c r="AN25" s="13">
        <f t="shared" si="4"/>
        <v>10</v>
      </c>
      <c r="AO25" s="13" t="str">
        <f t="shared" si="5"/>
        <v>Hz</v>
      </c>
      <c r="AP25" s="14">
        <f t="shared" si="6"/>
        <v>1E-3</v>
      </c>
      <c r="AQ25" s="15">
        <f t="shared" si="28"/>
        <v>1.6799730664058359E-3</v>
      </c>
      <c r="AR25" s="15">
        <f t="shared" si="29"/>
        <v>2.1647776002949285E-6</v>
      </c>
      <c r="AS25" s="15">
        <f t="shared" si="30"/>
        <v>1.4399707583709934E-3</v>
      </c>
      <c r="AT25" s="15">
        <f t="shared" si="31"/>
        <v>2.0504810121263505E-6</v>
      </c>
      <c r="AU25" s="20">
        <f t="shared" si="32"/>
        <v>2.2126511900461316E-3</v>
      </c>
      <c r="AV25" s="16">
        <f t="shared" si="33"/>
        <v>2.1171232759747506E-6</v>
      </c>
      <c r="AW25" s="20">
        <f t="shared" si="34"/>
        <v>0.7086241598430183</v>
      </c>
      <c r="AX25" s="15">
        <f t="shared" si="35"/>
        <v>9.4892879015085439E-4</v>
      </c>
      <c r="AZ25" s="14">
        <f>IFERROR(MATCH(AU25 - 0.000001,'Ref Z list'!$C$5:$C$30,1),1)</f>
        <v>2</v>
      </c>
      <c r="BA25" s="14" t="str">
        <f>INDEX('Ref Z list'!$D$5:$D$30,AZ25)</f>
        <v>1m</v>
      </c>
      <c r="BB25" s="14" t="str">
        <f>IF(INDEX('Ref Z list'!$D$5:$D$30,AZ25+1)=0,BA25,INDEX('Ref Z list'!$D$5:$D$30,AZ25+1))</f>
        <v>3m</v>
      </c>
      <c r="BC25" s="14">
        <f>INDEX('Ref Z list'!$C$5:$C$30,AZ25)</f>
        <v>1E-3</v>
      </c>
      <c r="BD25" s="14">
        <f>INDEX('Ref Z list'!$C$5:$C$30,AZ25+1)</f>
        <v>3.0000000000000001E-3</v>
      </c>
      <c r="BE25" s="16" t="str">
        <f t="shared" si="7"/>
        <v>10Hz3m1m</v>
      </c>
      <c r="BF25" s="16" t="str">
        <f t="shared" si="8"/>
        <v>10Hz3m3m</v>
      </c>
      <c r="BG25" s="14">
        <f>IFERROR(MATCH(BE25,'Cal Data'!$AN$6:$AN$1108,0),0)</f>
        <v>46</v>
      </c>
      <c r="BH25" s="14">
        <f>IFERROR(MATCH(BF25,'Cal Data'!$AN$6:$AN$1108,0),0)</f>
        <v>64</v>
      </c>
      <c r="BJ25" s="16" t="str">
        <f>INDEX('Cal Data'!AN$6:AN$1108,$BG25)</f>
        <v>10Hz3m1m</v>
      </c>
      <c r="BK25" s="16">
        <f>INDEX('Cal Data'!AO$6:AO$1108,$BG25)</f>
        <v>9.6858244645050759E-8</v>
      </c>
      <c r="BL25" s="16">
        <f>INDEX('Cal Data'!AP$6:AP$1108,$BG25)</f>
        <v>5.1799817804805968E-4</v>
      </c>
      <c r="BM25" s="16">
        <f>INDEX('Cal Data'!AQ$6:AQ$1108,$BG25)</f>
        <v>1.0000284610533844E-7</v>
      </c>
      <c r="BN25" s="16">
        <f>INDEX('Cal Data'!AR$6:AR$1108,$BG25)</f>
        <v>1.027067985933685E-3</v>
      </c>
      <c r="BO25" s="16" t="str">
        <f>INDEX('Cal Data'!AN$6:AN$1108,$BH25)</f>
        <v>10Hz3m3m</v>
      </c>
      <c r="BP25" s="16">
        <f>INDEX('Cal Data'!AO$6:AO$1108,$BH25)</f>
        <v>-1.0045368259393658E-7</v>
      </c>
      <c r="BQ25" s="16">
        <f>INDEX('Cal Data'!AP$6:AP$1108,$BH25)</f>
        <v>2.5811265988349695E-3</v>
      </c>
      <c r="BR25" s="16">
        <f>INDEX('Cal Data'!AQ$6:AQ$1108,$BH25)</f>
        <v>-1.8439026198864671E-7</v>
      </c>
      <c r="BS25" s="16">
        <f>INDEX('Cal Data'!AR$6:AR$1108,$BH25)</f>
        <v>3.1799121681454923E-3</v>
      </c>
      <c r="BU25" s="16">
        <f t="shared" si="36"/>
        <v>-2.2777027043276089E-8</v>
      </c>
      <c r="BV25" s="16">
        <f t="shared" si="9"/>
        <v>2.5811265988349695E-3</v>
      </c>
      <c r="BW25" s="16">
        <f t="shared" si="10"/>
        <v>-7.2431974380206152E-8</v>
      </c>
      <c r="BX25" s="16">
        <f t="shared" si="11"/>
        <v>2.3323925157052042E-3</v>
      </c>
      <c r="BZ25" s="16">
        <f t="shared" si="37"/>
        <v>1.6799502893787926E-3</v>
      </c>
      <c r="CA25" s="16">
        <f t="shared" si="12"/>
        <v>2.5811302300080895E-3</v>
      </c>
      <c r="CB25" s="16">
        <f t="shared" si="13"/>
        <v>1.4398983263966133E-3</v>
      </c>
      <c r="CC25" s="16">
        <f t="shared" si="14"/>
        <v>2.3323961209895665E-3</v>
      </c>
      <c r="CE25">
        <f>INDEX('Cal Data'!AT$6:AT$1000,$BG25)</f>
        <v>1.0000968956776664</v>
      </c>
      <c r="CF25">
        <f>INDEX('Cal Data'!AU$6:AU$1000,$BG25)</f>
        <v>1.3074509534623454E-6</v>
      </c>
      <c r="CG25">
        <f>INDEX('Cal Data'!AV$6:AV$1000,$BG25)</f>
        <v>1.0001389524810211E-4</v>
      </c>
      <c r="CH25">
        <f>INDEX('Cal Data'!AW$6:AW$1000,$BG25)</f>
        <v>3.5108206212450866E-3</v>
      </c>
      <c r="CI25">
        <f>INDEX('Cal Data'!AT$6:AT$1000,$BH25)</f>
        <v>0.99996651778087153</v>
      </c>
      <c r="CJ25">
        <f>INDEX('Cal Data'!AU$6:AU$1000,$BH25)</f>
        <v>2.6599290449731321E-6</v>
      </c>
      <c r="CK25">
        <f>INDEX('Cal Data'!AV$6:AV$1000,$BH25)</f>
        <v>-6.1458373030664985E-5</v>
      </c>
      <c r="CL25">
        <f>INDEX('Cal Data'!AW$6:AW$1000,$BH25)</f>
        <v>1.3962006866678018E-3</v>
      </c>
      <c r="CN25" s="16">
        <f t="shared" si="38"/>
        <v>1.0000178442218144</v>
      </c>
      <c r="CO25" s="16">
        <f t="shared" si="39"/>
        <v>2.6599290449731321E-6</v>
      </c>
      <c r="CP25" s="16">
        <f t="shared" si="40"/>
        <v>2.1091261042545509E-6</v>
      </c>
      <c r="CQ25" s="16">
        <f t="shared" si="41"/>
        <v>2.2286724311648782E-3</v>
      </c>
      <c r="CS25" s="16">
        <f t="shared" si="42"/>
        <v>2.2126906730847648E-3</v>
      </c>
      <c r="CT25" s="16">
        <f t="shared" si="43"/>
        <v>4.2342506422919271E-6</v>
      </c>
      <c r="CU25" s="28">
        <f t="shared" si="44"/>
        <v>0.70862626896912251</v>
      </c>
      <c r="CV25" s="28">
        <f t="shared" si="45"/>
        <v>2.9272588202178206E-3</v>
      </c>
      <c r="CW25" s="16">
        <f t="shared" si="46"/>
        <v>1.6800000070800285E-3</v>
      </c>
      <c r="CX25" s="16">
        <f t="shared" si="47"/>
        <v>5.3013042215206715E-6</v>
      </c>
      <c r="CY25" s="16">
        <f t="shared" si="48"/>
        <v>1.4399999968636853E-3</v>
      </c>
      <c r="CZ25" s="16">
        <f t="shared" si="49"/>
        <v>5.6372079423185973E-6</v>
      </c>
    </row>
    <row r="26" spans="1:104" x14ac:dyDescent="0.25">
      <c r="A26" s="9">
        <v>3</v>
      </c>
      <c r="B26" s="9" t="s">
        <v>3</v>
      </c>
      <c r="C26" s="12">
        <v>100</v>
      </c>
      <c r="D26" s="23">
        <v>1.0988769758333237</v>
      </c>
      <c r="E26" s="23">
        <v>8.4611271255889296E-4</v>
      </c>
      <c r="F26" s="23">
        <v>2.7602087788575469</v>
      </c>
      <c r="G26" s="23">
        <v>1.1859121264424124E-3</v>
      </c>
      <c r="H26" s="10" t="s">
        <v>3</v>
      </c>
      <c r="I26" s="40"/>
      <c r="J26" s="23">
        <v>-1.269940697352614E-3</v>
      </c>
      <c r="K26" s="23">
        <v>6.2298639567149369E-4</v>
      </c>
      <c r="L26" s="23">
        <v>-2.2972036174910425E-5</v>
      </c>
      <c r="M26" s="23">
        <v>9.1930248047034319E-4</v>
      </c>
      <c r="N26" s="10" t="s">
        <v>3</v>
      </c>
      <c r="P26" s="24">
        <f t="shared" si="15"/>
        <v>1.1000000088157929</v>
      </c>
      <c r="Q26" s="24">
        <f t="shared" si="16"/>
        <v>3.6173446047030604E-3</v>
      </c>
      <c r="R26" s="24">
        <f t="shared" si="17"/>
        <v>2.7599999458884219</v>
      </c>
      <c r="S26" s="24">
        <f t="shared" si="18"/>
        <v>3.0207377317884934E-3</v>
      </c>
      <c r="T26" s="21" t="str">
        <f t="shared" si="3"/>
        <v>m</v>
      </c>
      <c r="U26" t="str">
        <f t="shared" si="19"/>
        <v>OK</v>
      </c>
      <c r="W26" s="25">
        <v>1.1000000000000001</v>
      </c>
      <c r="X26" s="25"/>
      <c r="Y26" s="25">
        <v>2.76</v>
      </c>
      <c r="Z26" s="25"/>
      <c r="AA26" t="str">
        <f t="shared" si="20"/>
        <v>m</v>
      </c>
      <c r="AC26" s="25">
        <f t="shared" si="21"/>
        <v>8.8157927624621379E-9</v>
      </c>
      <c r="AD26" s="25">
        <f t="shared" si="22"/>
        <v>3.6173446047030604E-3</v>
      </c>
      <c r="AE26" s="25">
        <f t="shared" si="23"/>
        <v>-5.4111577885151974E-8</v>
      </c>
      <c r="AF26" s="25">
        <f t="shared" si="22"/>
        <v>3.0207377317884934E-3</v>
      </c>
      <c r="AG26" t="str">
        <f t="shared" si="24"/>
        <v>m</v>
      </c>
      <c r="AH26" s="25">
        <f t="shared" si="25"/>
        <v>1.4691653067622212E-4</v>
      </c>
      <c r="AI26" s="25"/>
      <c r="AJ26" s="25">
        <f t="shared" si="26"/>
        <v>2.3175089372218238E-4</v>
      </c>
      <c r="AK26" s="25"/>
      <c r="AL26" t="str">
        <f t="shared" si="27"/>
        <v>m</v>
      </c>
      <c r="AN26" s="13">
        <f t="shared" si="4"/>
        <v>100</v>
      </c>
      <c r="AO26" s="13" t="str">
        <f t="shared" si="5"/>
        <v>Hz</v>
      </c>
      <c r="AP26" s="14">
        <f t="shared" si="6"/>
        <v>1E-3</v>
      </c>
      <c r="AQ26" s="15">
        <f t="shared" si="28"/>
        <v>1.1001469165306764E-3</v>
      </c>
      <c r="AR26" s="15">
        <f t="shared" si="29"/>
        <v>1.0507229756436883E-6</v>
      </c>
      <c r="AS26" s="15">
        <f t="shared" si="30"/>
        <v>2.7602317508937219E-3</v>
      </c>
      <c r="AT26" s="15">
        <f t="shared" si="31"/>
        <v>1.5005014569276801E-6</v>
      </c>
      <c r="AU26" s="20">
        <f t="shared" si="32"/>
        <v>2.9713974080546306E-3</v>
      </c>
      <c r="AV26" s="16">
        <f t="shared" si="33"/>
        <v>1.4471368845766967E-6</v>
      </c>
      <c r="AW26" s="20">
        <f t="shared" si="34"/>
        <v>1.1915228945685756</v>
      </c>
      <c r="AX26" s="15">
        <f t="shared" si="35"/>
        <v>3.7796500942019142E-4</v>
      </c>
      <c r="AZ26" s="14">
        <f>IFERROR(MATCH(AU26 - 0.000001,'Ref Z list'!$C$5:$C$30,1),1)</f>
        <v>2</v>
      </c>
      <c r="BA26" s="14" t="str">
        <f>INDEX('Ref Z list'!$D$5:$D$30,AZ26)</f>
        <v>1m</v>
      </c>
      <c r="BB26" s="14" t="str">
        <f>IF(INDEX('Ref Z list'!$D$5:$D$30,AZ26+1)=0,BA26,INDEX('Ref Z list'!$D$5:$D$30,AZ26+1))</f>
        <v>3m</v>
      </c>
      <c r="BC26" s="14">
        <f>INDEX('Ref Z list'!$C$5:$C$30,AZ26)</f>
        <v>1E-3</v>
      </c>
      <c r="BD26" s="14">
        <f>INDEX('Ref Z list'!$C$5:$C$30,AZ26+1)</f>
        <v>3.0000000000000001E-3</v>
      </c>
      <c r="BE26" s="16" t="str">
        <f t="shared" si="7"/>
        <v>100Hz3m1m</v>
      </c>
      <c r="BF26" s="16" t="str">
        <f t="shared" si="8"/>
        <v>100Hz3m3m</v>
      </c>
      <c r="BG26" s="14">
        <f>IFERROR(MATCH(BE26,'Cal Data'!$AN$6:$AN$1108,0),0)</f>
        <v>49</v>
      </c>
      <c r="BH26" s="14">
        <f>IFERROR(MATCH(BF26,'Cal Data'!$AN$6:$AN$1108,0),0)</f>
        <v>67</v>
      </c>
      <c r="BJ26" s="16" t="str">
        <f>INDEX('Cal Data'!AN$6:AN$1108,$BG26)</f>
        <v>100Hz3m1m</v>
      </c>
      <c r="BK26" s="16">
        <f>INDEX('Cal Data'!AO$6:AO$1108,$BG26)</f>
        <v>4.9863298369652587E-8</v>
      </c>
      <c r="BL26" s="16">
        <f>INDEX('Cal Data'!AP$6:AP$1108,$BG26)</f>
        <v>3.7035450815574213E-3</v>
      </c>
      <c r="BM26" s="16">
        <f>INDEX('Cal Data'!AQ$6:AQ$1108,$BG26)</f>
        <v>1.0001561796172912E-7</v>
      </c>
      <c r="BN26" s="16">
        <f>INDEX('Cal Data'!AR$6:AR$1108,$BG26)</f>
        <v>2.8792882936370932E-3</v>
      </c>
      <c r="BO26" s="16" t="str">
        <f>INDEX('Cal Data'!AN$6:AN$1108,$BH26)</f>
        <v>100Hz3m3m</v>
      </c>
      <c r="BP26" s="16">
        <f>INDEX('Cal Data'!AO$6:AO$1108,$BH26)</f>
        <v>-2.7850268561561281E-7</v>
      </c>
      <c r="BQ26" s="16">
        <f>INDEX('Cal Data'!AP$6:AP$1108,$BH26)</f>
        <v>3.4446166461297232E-3</v>
      </c>
      <c r="BR26" s="16">
        <f>INDEX('Cal Data'!AQ$6:AQ$1108,$BH26)</f>
        <v>4.7448649390497264E-8</v>
      </c>
      <c r="BS26" s="16">
        <f>INDEX('Cal Data'!AR$6:AR$1108,$BH26)</f>
        <v>1.3805269805742737E-3</v>
      </c>
      <c r="BU26" s="16">
        <f t="shared" si="36"/>
        <v>-2.7380662649127771E-7</v>
      </c>
      <c r="BV26" s="16">
        <f t="shared" si="9"/>
        <v>3.4446166461297232E-3</v>
      </c>
      <c r="BW26" s="16">
        <f t="shared" si="10"/>
        <v>4.8200425166421263E-8</v>
      </c>
      <c r="BX26" s="16">
        <f t="shared" si="11"/>
        <v>1.4019612097047945E-3</v>
      </c>
      <c r="BZ26" s="16">
        <f t="shared" si="37"/>
        <v>1.0998731099041851E-3</v>
      </c>
      <c r="CA26" s="16">
        <f t="shared" si="12"/>
        <v>3.4446172871407748E-3</v>
      </c>
      <c r="CB26" s="16">
        <f t="shared" si="13"/>
        <v>2.7602799513188883E-3</v>
      </c>
      <c r="CC26" s="16">
        <f t="shared" si="14"/>
        <v>1.4019644216368044E-3</v>
      </c>
      <c r="CE26">
        <f>INDEX('Cal Data'!AT$6:AT$1000,$BG26)</f>
        <v>1.0000498870203596</v>
      </c>
      <c r="CF26">
        <f>INDEX('Cal Data'!AU$6:AU$1000,$BG26)</f>
        <v>3.7507881403964537E-6</v>
      </c>
      <c r="CG26">
        <f>INDEX('Cal Data'!AV$6:AV$1000,$BG26)</f>
        <v>9.9996177234966784E-5</v>
      </c>
      <c r="CH26">
        <f>INDEX('Cal Data'!AW$6:AW$1000,$BG26)</f>
        <v>4.7441705896716152E-3</v>
      </c>
      <c r="CI26">
        <f>INDEX('Cal Data'!AT$6:AT$1000,$BH26)</f>
        <v>0.99990718606465168</v>
      </c>
      <c r="CJ26">
        <f>INDEX('Cal Data'!AU$6:AU$1000,$BH26)</f>
        <v>4.4492440368849764E-6</v>
      </c>
      <c r="CK26">
        <f>INDEX('Cal Data'!AV$6:AV$1000,$BH26)</f>
        <v>1.5841442031447686E-5</v>
      </c>
      <c r="CL26">
        <f>INDEX('Cal Data'!AW$6:AW$1000,$BH26)</f>
        <v>9.4343807007040413E-4</v>
      </c>
      <c r="CN26" s="16">
        <f t="shared" si="38"/>
        <v>0.99990922687325479</v>
      </c>
      <c r="CO26" s="16">
        <f t="shared" si="39"/>
        <v>4.4492440368849764E-6</v>
      </c>
      <c r="CP26" s="16">
        <f t="shared" si="40"/>
        <v>1.7044963807096125E-5</v>
      </c>
      <c r="CQ26" s="16">
        <f t="shared" si="41"/>
        <v>9.9779347074622831E-4</v>
      </c>
      <c r="CS26" s="16">
        <f t="shared" si="42"/>
        <v>2.9711276850210989E-3</v>
      </c>
      <c r="CT26" s="16">
        <f t="shared" si="43"/>
        <v>2.8943039632517099E-6</v>
      </c>
      <c r="CU26" s="28">
        <f t="shared" si="44"/>
        <v>1.1915399395323827</v>
      </c>
      <c r="CV26" s="28">
        <f t="shared" si="45"/>
        <v>1.2518074946443747E-3</v>
      </c>
      <c r="CW26" s="16">
        <f t="shared" si="46"/>
        <v>1.1000000088157928E-3</v>
      </c>
      <c r="CX26" s="16">
        <f t="shared" si="47"/>
        <v>3.6173446047030603E-6</v>
      </c>
      <c r="CY26" s="16">
        <f t="shared" si="48"/>
        <v>2.7599999458884218E-3</v>
      </c>
      <c r="CZ26" s="16">
        <f t="shared" si="49"/>
        <v>3.0207377317884936E-6</v>
      </c>
    </row>
    <row r="27" spans="1:104" x14ac:dyDescent="0.25">
      <c r="A27" s="9">
        <v>3</v>
      </c>
      <c r="B27" s="9" t="s">
        <v>3</v>
      </c>
      <c r="C27" s="12">
        <v>0.1</v>
      </c>
      <c r="D27" s="23">
        <v>-2.1006392969906851</v>
      </c>
      <c r="E27" s="23">
        <v>8.0984222196622292E-4</v>
      </c>
      <c r="F27" s="23">
        <v>-0.97118555532880368</v>
      </c>
      <c r="G27" s="23">
        <v>1.4247554935541166E-3</v>
      </c>
      <c r="H27" s="10" t="s">
        <v>3</v>
      </c>
      <c r="I27" s="40"/>
      <c r="J27" s="23">
        <v>-8.0751650476815998E-4</v>
      </c>
      <c r="K27" s="23">
        <v>5.1573657274886801E-4</v>
      </c>
      <c r="L27" s="23">
        <v>7.87954803503525E-4</v>
      </c>
      <c r="M27" s="23">
        <v>1.3605943727248036E-3</v>
      </c>
      <c r="N27" s="10" t="s">
        <v>3</v>
      </c>
      <c r="P27" s="24">
        <f t="shared" si="15"/>
        <v>-2.0999999952592296</v>
      </c>
      <c r="Q27" s="24">
        <f t="shared" si="16"/>
        <v>3.2208312855714081E-3</v>
      </c>
      <c r="R27" s="24">
        <f t="shared" si="17"/>
        <v>-0.97200000784052165</v>
      </c>
      <c r="S27" s="24">
        <f t="shared" si="18"/>
        <v>5.2188777116642347E-3</v>
      </c>
      <c r="T27" s="21" t="str">
        <f t="shared" si="3"/>
        <v>m</v>
      </c>
      <c r="U27" t="str">
        <f t="shared" si="19"/>
        <v>OK</v>
      </c>
      <c r="W27" s="25">
        <v>-2.0999999999999996</v>
      </c>
      <c r="X27" s="25"/>
      <c r="Y27" s="25">
        <v>-0.97199999999999998</v>
      </c>
      <c r="Z27" s="25"/>
      <c r="AA27" t="str">
        <f t="shared" si="20"/>
        <v>m</v>
      </c>
      <c r="AC27" s="25">
        <f t="shared" si="21"/>
        <v>4.7407699987900287E-9</v>
      </c>
      <c r="AD27" s="25">
        <f t="shared" si="22"/>
        <v>3.2208312855714081E-3</v>
      </c>
      <c r="AE27" s="25">
        <f t="shared" si="23"/>
        <v>-7.8405216763499652E-9</v>
      </c>
      <c r="AF27" s="25">
        <f t="shared" si="22"/>
        <v>5.2188777116642347E-3</v>
      </c>
      <c r="AG27" t="str">
        <f t="shared" si="24"/>
        <v>m</v>
      </c>
      <c r="AH27" s="25">
        <f t="shared" si="25"/>
        <v>1.6821951408285685E-4</v>
      </c>
      <c r="AI27" s="25"/>
      <c r="AJ27" s="25">
        <f t="shared" si="26"/>
        <v>2.6489867692713887E-5</v>
      </c>
      <c r="AK27" s="25"/>
      <c r="AL27" t="str">
        <f t="shared" si="27"/>
        <v>m</v>
      </c>
      <c r="AN27" s="13">
        <f t="shared" si="4"/>
        <v>100</v>
      </c>
      <c r="AO27" s="13" t="str">
        <f t="shared" si="5"/>
        <v>mHz</v>
      </c>
      <c r="AP27" s="14">
        <f t="shared" si="6"/>
        <v>1E-3</v>
      </c>
      <c r="AQ27" s="15">
        <f t="shared" si="28"/>
        <v>-2.0998317804859167E-3</v>
      </c>
      <c r="AR27" s="15">
        <f t="shared" si="29"/>
        <v>9.6011907436001788E-7</v>
      </c>
      <c r="AS27" s="15">
        <f t="shared" si="30"/>
        <v>-9.7197351013230727E-4</v>
      </c>
      <c r="AT27" s="15">
        <f t="shared" si="31"/>
        <v>1.9700622486365849E-6</v>
      </c>
      <c r="AU27" s="20">
        <f t="shared" si="32"/>
        <v>2.3138768356888778E-3</v>
      </c>
      <c r="AV27" s="16">
        <f t="shared" si="33"/>
        <v>1.201668895206711E-6</v>
      </c>
      <c r="AW27" s="20">
        <f t="shared" si="34"/>
        <v>-2.708078167589798</v>
      </c>
      <c r="AX27" s="15">
        <f t="shared" si="35"/>
        <v>7.9206815062651077E-4</v>
      </c>
      <c r="AZ27" s="14">
        <f>IFERROR(MATCH(AU27 - 0.000001,'Ref Z list'!$C$5:$C$30,1),1)</f>
        <v>2</v>
      </c>
      <c r="BA27" s="14" t="str">
        <f>INDEX('Ref Z list'!$D$5:$D$30,AZ27)</f>
        <v>1m</v>
      </c>
      <c r="BB27" s="14" t="str">
        <f>IF(INDEX('Ref Z list'!$D$5:$D$30,AZ27+1)=0,BA27,INDEX('Ref Z list'!$D$5:$D$30,AZ27+1))</f>
        <v>3m</v>
      </c>
      <c r="BC27" s="14">
        <f>INDEX('Ref Z list'!$C$5:$C$30,AZ27)</f>
        <v>1E-3</v>
      </c>
      <c r="BD27" s="14">
        <f>INDEX('Ref Z list'!$C$5:$C$30,AZ27+1)</f>
        <v>3.0000000000000001E-3</v>
      </c>
      <c r="BE27" s="16" t="str">
        <f t="shared" si="7"/>
        <v>100mHz3m1m</v>
      </c>
      <c r="BF27" s="16" t="str">
        <f t="shared" si="8"/>
        <v>100mHz3m3m</v>
      </c>
      <c r="BG27" s="14">
        <f>IFERROR(MATCH(BE27,'Cal Data'!$AN$6:$AN$1108,0),0)</f>
        <v>40</v>
      </c>
      <c r="BH27" s="14">
        <f>IFERROR(MATCH(BF27,'Cal Data'!$AN$6:$AN$1108,0),0)</f>
        <v>58</v>
      </c>
      <c r="BJ27" s="16" t="str">
        <f>INDEX('Cal Data'!AN$6:AN$1108,$BG27)</f>
        <v>100mHz3m1m</v>
      </c>
      <c r="BK27" s="16">
        <f>INDEX('Cal Data'!AO$6:AO$1108,$BG27)</f>
        <v>5.1619948057777393E-8</v>
      </c>
      <c r="BL27" s="16">
        <f>INDEX('Cal Data'!AP$6:AP$1108,$BG27)</f>
        <v>7.9601647601877971E-4</v>
      </c>
      <c r="BM27" s="16">
        <f>INDEX('Cal Data'!AQ$6:AQ$1108,$BG27)</f>
        <v>9.9990436713632197E-8</v>
      </c>
      <c r="BN27" s="16">
        <f>INDEX('Cal Data'!AR$6:AR$1108,$BG27)</f>
        <v>3.6090371628581552E-3</v>
      </c>
      <c r="BO27" s="16" t="str">
        <f>INDEX('Cal Data'!AN$6:AN$1108,$BH27)</f>
        <v>100mHz3m3m</v>
      </c>
      <c r="BP27" s="16">
        <f>INDEX('Cal Data'!AO$6:AO$1108,$BH27)</f>
        <v>2.4238316834960388E-7</v>
      </c>
      <c r="BQ27" s="16">
        <f>INDEX('Cal Data'!AP$6:AP$1108,$BH27)</f>
        <v>3.5405749185937513E-3</v>
      </c>
      <c r="BR27" s="16">
        <f>INDEX('Cal Data'!AQ$6:AQ$1108,$BH27)</f>
        <v>-2.486300243938563E-7</v>
      </c>
      <c r="BS27" s="16">
        <f>INDEX('Cal Data'!AR$6:AR$1108,$BH27)</f>
        <v>4.7042419181847131E-4</v>
      </c>
      <c r="BU27" s="16">
        <f t="shared" si="36"/>
        <v>1.7693963617920004E-7</v>
      </c>
      <c r="BV27" s="16">
        <f t="shared" si="9"/>
        <v>3.5405749185937513E-3</v>
      </c>
      <c r="BW27" s="16">
        <f t="shared" si="10"/>
        <v>-1.2903173743452003E-7</v>
      </c>
      <c r="BX27" s="16">
        <f t="shared" si="11"/>
        <v>1.5471617234373118E-3</v>
      </c>
      <c r="BZ27" s="16">
        <f t="shared" si="37"/>
        <v>-2.0996548408497373E-3</v>
      </c>
      <c r="CA27" s="16">
        <f t="shared" si="12"/>
        <v>3.5405754393162837E-3</v>
      </c>
      <c r="CB27" s="16">
        <f t="shared" si="13"/>
        <v>-9.7210254186974176E-4</v>
      </c>
      <c r="CC27" s="16">
        <f t="shared" si="14"/>
        <v>1.5471667405456229E-3</v>
      </c>
      <c r="CE27">
        <f>INDEX('Cal Data'!AT$6:AT$1000,$BG27)</f>
        <v>1.0000516128686636</v>
      </c>
      <c r="CF27">
        <f>INDEX('Cal Data'!AU$6:AU$1000,$BG27)</f>
        <v>1.6186261840358726E-6</v>
      </c>
      <c r="CG27">
        <f>INDEX('Cal Data'!AV$6:AV$1000,$BG27)</f>
        <v>1.0000507533997119E-4</v>
      </c>
      <c r="CH27">
        <f>INDEX('Cal Data'!AW$6:AW$1000,$BG27)</f>
        <v>4.0947385950610713E-3</v>
      </c>
      <c r="CI27">
        <f>INDEX('Cal Data'!AT$6:AT$1000,$BH27)</f>
        <v>1.0000807952679072</v>
      </c>
      <c r="CJ27">
        <f>INDEX('Cal Data'!AU$6:AU$1000,$BH27)</f>
        <v>3.8241638444866766E-6</v>
      </c>
      <c r="CK27">
        <f>INDEX('Cal Data'!AV$6:AV$1000,$BH27)</f>
        <v>-8.288749754852367E-5</v>
      </c>
      <c r="CL27">
        <f>INDEX('Cal Data'!AW$6:AW$1000,$BH27)</f>
        <v>6.8312776362538109E-4</v>
      </c>
      <c r="CN27" s="16">
        <f t="shared" si="38"/>
        <v>1.0000707839078515</v>
      </c>
      <c r="CO27" s="16">
        <f t="shared" si="39"/>
        <v>3.8241638444866766E-6</v>
      </c>
      <c r="CP27" s="16">
        <f t="shared" si="40"/>
        <v>-2.0144082128895348E-5</v>
      </c>
      <c r="CQ27" s="16">
        <f t="shared" si="41"/>
        <v>1.8535203731567585E-3</v>
      </c>
      <c r="CS27" s="16">
        <f t="shared" si="42"/>
        <v>2.3140406209335952E-3</v>
      </c>
      <c r="CT27" s="16">
        <f t="shared" si="43"/>
        <v>2.4033540798917475E-6</v>
      </c>
      <c r="CU27" s="28">
        <f t="shared" si="44"/>
        <v>-2.708098311671927</v>
      </c>
      <c r="CV27" s="28">
        <f t="shared" si="45"/>
        <v>2.4382423166401596E-3</v>
      </c>
      <c r="CW27" s="16">
        <f t="shared" si="46"/>
        <v>-2.0999999952592296E-3</v>
      </c>
      <c r="CX27" s="16">
        <f t="shared" si="47"/>
        <v>3.220831285571408E-6</v>
      </c>
      <c r="CY27" s="16">
        <f t="shared" si="48"/>
        <v>-9.7200000784052163E-4</v>
      </c>
      <c r="CZ27" s="16">
        <f t="shared" si="49"/>
        <v>5.218877711664235E-6</v>
      </c>
    </row>
    <row r="28" spans="1:104" x14ac:dyDescent="0.25">
      <c r="A28" s="9">
        <v>10</v>
      </c>
      <c r="B28" s="9" t="s">
        <v>3</v>
      </c>
      <c r="C28" s="12">
        <v>500</v>
      </c>
      <c r="D28" s="23">
        <v>-3.3292888955063669</v>
      </c>
      <c r="E28" s="23">
        <v>2.5165751373512391E-4</v>
      </c>
      <c r="F28" s="23">
        <v>-1.3488537850006053</v>
      </c>
      <c r="G28" s="23">
        <v>9.6068302557804374E-4</v>
      </c>
      <c r="H28" s="10" t="s">
        <v>3</v>
      </c>
      <c r="I28" s="40"/>
      <c r="J28" s="23">
        <v>8.3503432070119001E-4</v>
      </c>
      <c r="K28" s="23">
        <v>1.506437641511488E-3</v>
      </c>
      <c r="L28" s="23">
        <v>8.5674382227736825E-4</v>
      </c>
      <c r="M28" s="23">
        <v>1.099078199737984E-3</v>
      </c>
      <c r="N28" s="10" t="s">
        <v>3</v>
      </c>
      <c r="P28" s="24">
        <f t="shared" si="15"/>
        <v>-3.3300001016132708</v>
      </c>
      <c r="Q28" s="24">
        <f t="shared" si="16"/>
        <v>3.377165123748512E-3</v>
      </c>
      <c r="R28" s="24">
        <f t="shared" si="17"/>
        <v>-1.3499996668922711</v>
      </c>
      <c r="S28" s="24">
        <f t="shared" si="18"/>
        <v>4.7466585062546562E-3</v>
      </c>
      <c r="T28" s="21" t="str">
        <f t="shared" si="3"/>
        <v>m</v>
      </c>
      <c r="U28" t="str">
        <f t="shared" si="19"/>
        <v>OK</v>
      </c>
      <c r="W28" s="25">
        <v>-3.33</v>
      </c>
      <c r="X28" s="25"/>
      <c r="Y28" s="25">
        <v>-1.35</v>
      </c>
      <c r="Z28" s="25"/>
      <c r="AA28" t="str">
        <f t="shared" si="20"/>
        <v>m</v>
      </c>
      <c r="AC28" s="25">
        <f t="shared" si="21"/>
        <v>-1.0161327068658466E-7</v>
      </c>
      <c r="AD28" s="25">
        <f t="shared" si="22"/>
        <v>3.377165123748512E-3</v>
      </c>
      <c r="AE28" s="25">
        <f t="shared" si="23"/>
        <v>3.331077289558948E-7</v>
      </c>
      <c r="AF28" s="25">
        <f t="shared" si="22"/>
        <v>4.7466585062546562E-3</v>
      </c>
      <c r="AG28" t="str">
        <f t="shared" si="24"/>
        <v>m</v>
      </c>
      <c r="AH28" s="25">
        <f t="shared" si="25"/>
        <v>-1.2392982706810329E-4</v>
      </c>
      <c r="AI28" s="25"/>
      <c r="AJ28" s="25">
        <f t="shared" si="26"/>
        <v>2.8947117711752846E-4</v>
      </c>
      <c r="AK28" s="25"/>
      <c r="AL28" t="str">
        <f t="shared" si="27"/>
        <v>m</v>
      </c>
      <c r="AN28" s="13">
        <f t="shared" si="4"/>
        <v>500</v>
      </c>
      <c r="AO28" s="13" t="str">
        <f t="shared" si="5"/>
        <v>Hz</v>
      </c>
      <c r="AP28" s="14">
        <f t="shared" si="6"/>
        <v>1E-3</v>
      </c>
      <c r="AQ28" s="15">
        <f t="shared" si="28"/>
        <v>-3.3301239298270681E-3</v>
      </c>
      <c r="AR28" s="15">
        <f t="shared" si="29"/>
        <v>1.5273132854729048E-6</v>
      </c>
      <c r="AS28" s="15">
        <f t="shared" si="30"/>
        <v>-1.3497105288228827E-3</v>
      </c>
      <c r="AT28" s="15">
        <f t="shared" si="31"/>
        <v>1.4597550358786478E-6</v>
      </c>
      <c r="AU28" s="20">
        <f t="shared" si="32"/>
        <v>3.5932497686108908E-3</v>
      </c>
      <c r="AV28" s="16">
        <f t="shared" si="33"/>
        <v>1.5179634657601719E-6</v>
      </c>
      <c r="AW28" s="20">
        <f t="shared" si="34"/>
        <v>-2.7565227630049831</v>
      </c>
      <c r="AX28" s="15">
        <f t="shared" si="35"/>
        <v>4.0895438927490143E-4</v>
      </c>
      <c r="AZ28" s="14">
        <f>IFERROR(MATCH(AU28 - 0.000001,'Ref Z list'!$C$5:$C$30,1),1)</f>
        <v>3</v>
      </c>
      <c r="BA28" s="14" t="str">
        <f>INDEX('Ref Z list'!$D$5:$D$30,AZ28)</f>
        <v>3m</v>
      </c>
      <c r="BB28" s="14" t="str">
        <f>IF(INDEX('Ref Z list'!$D$5:$D$30,AZ28+1)=0,BA28,INDEX('Ref Z list'!$D$5:$D$30,AZ28+1))</f>
        <v>10m</v>
      </c>
      <c r="BC28" s="14">
        <f>INDEX('Ref Z list'!$C$5:$C$30,AZ28)</f>
        <v>3.0000000000000001E-3</v>
      </c>
      <c r="BD28" s="14">
        <f>INDEX('Ref Z list'!$C$5:$C$30,AZ28+1)</f>
        <v>0.01</v>
      </c>
      <c r="BE28" s="16" t="str">
        <f t="shared" si="7"/>
        <v>500Hz10m3m</v>
      </c>
      <c r="BF28" s="16" t="str">
        <f t="shared" si="8"/>
        <v>500Hz10m10m</v>
      </c>
      <c r="BG28" s="14">
        <f>IFERROR(MATCH(BE28,'Cal Data'!$AN$6:$AN$1108,0),0)</f>
        <v>87</v>
      </c>
      <c r="BH28" s="14">
        <f>IFERROR(MATCH(BF28,'Cal Data'!$AN$6:$AN$1108,0),0)</f>
        <v>105</v>
      </c>
      <c r="BJ28" s="16" t="str">
        <f>INDEX('Cal Data'!AN$6:AN$1108,$BG28)</f>
        <v>500Hz10m3m</v>
      </c>
      <c r="BK28" s="16">
        <f>INDEX('Cal Data'!AO$6:AO$1108,$BG28)</f>
        <v>-2.1581941086687428E-9</v>
      </c>
      <c r="BL28" s="16">
        <f>INDEX('Cal Data'!AP$6:AP$1108,$BG28)</f>
        <v>1.0201500969164333E-3</v>
      </c>
      <c r="BM28" s="16">
        <f>INDEX('Cal Data'!AQ$6:AQ$1108,$BG28)</f>
        <v>3.0013782737462234E-7</v>
      </c>
      <c r="BN28" s="16">
        <f>INDEX('Cal Data'!AR$6:AR$1108,$BG28)</f>
        <v>2.1028266025031853E-3</v>
      </c>
      <c r="BO28" s="16" t="str">
        <f>INDEX('Cal Data'!AN$6:AN$1108,$BH28)</f>
        <v>500Hz10m10m</v>
      </c>
      <c r="BP28" s="16">
        <f>INDEX('Cal Data'!AO$6:AO$1108,$BH28)</f>
        <v>-1.3646981000640934E-7</v>
      </c>
      <c r="BQ28" s="16">
        <f>INDEX('Cal Data'!AP$6:AP$1108,$BH28)</f>
        <v>2.9467270870670807E-3</v>
      </c>
      <c r="BR28" s="16">
        <f>INDEX('Cal Data'!AQ$6:AQ$1108,$BH28)</f>
        <v>-4.6502282656899544E-7</v>
      </c>
      <c r="BS28" s="16">
        <f>INDEX('Cal Data'!AR$6:AR$1108,$BH28)</f>
        <v>1.3640115927194478E-3</v>
      </c>
      <c r="BU28" s="16">
        <f t="shared" si="36"/>
        <v>-1.354109911625295E-8</v>
      </c>
      <c r="BV28" s="16">
        <f t="shared" si="9"/>
        <v>2.9467270870670807E-3</v>
      </c>
      <c r="BW28" s="16">
        <f t="shared" si="10"/>
        <v>2.3529048724573533E-7</v>
      </c>
      <c r="BX28" s="16">
        <f t="shared" si="11"/>
        <v>2.0402120548459772E-3</v>
      </c>
      <c r="BZ28" s="16">
        <f t="shared" si="37"/>
        <v>-3.3301374709261843E-3</v>
      </c>
      <c r="CA28" s="16">
        <f t="shared" si="12"/>
        <v>2.9467286703051452E-3</v>
      </c>
      <c r="CB28" s="16">
        <f t="shared" si="13"/>
        <v>-1.349475238335637E-3</v>
      </c>
      <c r="CC28" s="16">
        <f t="shared" si="14"/>
        <v>2.0402141437304822E-3</v>
      </c>
      <c r="CE28">
        <f>INDEX('Cal Data'!AT$6:AT$1000,$BG28)</f>
        <v>0.99999940074360949</v>
      </c>
      <c r="CF28">
        <f>INDEX('Cal Data'!AU$6:AU$1000,$BG28)</f>
        <v>2.0741959401959052E-6</v>
      </c>
      <c r="CG28">
        <f>INDEX('Cal Data'!AV$6:AV$1000,$BG28)</f>
        <v>9.992158376421513E-5</v>
      </c>
      <c r="CH28">
        <f>INDEX('Cal Data'!AW$6:AW$1000,$BG28)</f>
        <v>1.1846072400936783E-3</v>
      </c>
      <c r="CI28">
        <f>INDEX('Cal Data'!AT$6:AT$1000,$BH28)</f>
        <v>0.99998631053515175</v>
      </c>
      <c r="CJ28">
        <f>INDEX('Cal Data'!AU$6:AU$1000,$BH28)</f>
        <v>4.3494831491353883E-6</v>
      </c>
      <c r="CK28">
        <f>INDEX('Cal Data'!AV$6:AV$1000,$BH28)</f>
        <v>-4.6418792020003945E-5</v>
      </c>
      <c r="CL28">
        <f>INDEX('Cal Data'!AW$6:AW$1000,$BH28)</f>
        <v>3.7546423299174932E-4</v>
      </c>
      <c r="CN28" s="16">
        <f t="shared" si="38"/>
        <v>0.99999829134887541</v>
      </c>
      <c r="CO28" s="16">
        <f t="shared" si="39"/>
        <v>4.3494831491353883E-6</v>
      </c>
      <c r="CP28" s="16">
        <f t="shared" si="40"/>
        <v>8.7519241753869595E-5</v>
      </c>
      <c r="CQ28" s="16">
        <f t="shared" si="41"/>
        <v>1.1160323969884869E-3</v>
      </c>
      <c r="CS28" s="16">
        <f t="shared" si="42"/>
        <v>3.5932436290006327E-3</v>
      </c>
      <c r="CT28" s="16">
        <f t="shared" si="43"/>
        <v>3.0359671592877187E-6</v>
      </c>
      <c r="CU28" s="28">
        <f t="shared" si="44"/>
        <v>-2.7564352437632293</v>
      </c>
      <c r="CV28" s="28">
        <f t="shared" si="45"/>
        <v>1.3836556945847106E-3</v>
      </c>
      <c r="CW28" s="16">
        <f t="shared" si="46"/>
        <v>-3.3300001016132708E-3</v>
      </c>
      <c r="CX28" s="16">
        <f t="shared" si="47"/>
        <v>3.3771651237485123E-6</v>
      </c>
      <c r="CY28" s="16">
        <f t="shared" si="48"/>
        <v>-1.3499996668922712E-3</v>
      </c>
      <c r="CZ28" s="16">
        <f t="shared" si="49"/>
        <v>4.7466585062546561E-6</v>
      </c>
    </row>
    <row r="29" spans="1:104" x14ac:dyDescent="0.25">
      <c r="A29" s="9">
        <v>100</v>
      </c>
      <c r="B29" s="9" t="s">
        <v>3</v>
      </c>
      <c r="C29" s="12">
        <v>0.02</v>
      </c>
      <c r="D29" s="23">
        <v>64.198397671072073</v>
      </c>
      <c r="E29" s="23">
        <v>1.7342426632122382E-3</v>
      </c>
      <c r="F29" s="23">
        <v>34.598727338120625</v>
      </c>
      <c r="G29" s="23">
        <v>3.9611994149642618E-4</v>
      </c>
      <c r="H29" s="10" t="s">
        <v>3</v>
      </c>
      <c r="I29" s="40"/>
      <c r="J29" s="23">
        <v>-8.4971903768180814E-5</v>
      </c>
      <c r="K29" s="23">
        <v>3.9153150616713314E-4</v>
      </c>
      <c r="L29" s="23">
        <v>-4.750590584450498E-4</v>
      </c>
      <c r="M29" s="23">
        <v>2.1274726332316099E-4</v>
      </c>
      <c r="N29" s="10" t="s">
        <v>3</v>
      </c>
      <c r="P29" s="24">
        <f t="shared" si="15"/>
        <v>64.200000156191805</v>
      </c>
      <c r="Q29" s="24">
        <f t="shared" si="16"/>
        <v>5.4718651831388888E-3</v>
      </c>
      <c r="R29" s="24">
        <f t="shared" si="17"/>
        <v>34.600000633900919</v>
      </c>
      <c r="S29" s="24">
        <f t="shared" si="18"/>
        <v>8.8692156332746321E-3</v>
      </c>
      <c r="T29" s="21" t="str">
        <f t="shared" si="3"/>
        <v>m</v>
      </c>
      <c r="U29" t="str">
        <f t="shared" si="19"/>
        <v>OK</v>
      </c>
      <c r="W29" s="25">
        <v>64.199999999999989</v>
      </c>
      <c r="X29" s="25"/>
      <c r="Y29" s="25">
        <v>34.6</v>
      </c>
      <c r="Z29" s="25"/>
      <c r="AA29" t="str">
        <f t="shared" si="20"/>
        <v>m</v>
      </c>
      <c r="AC29" s="25">
        <f t="shared" si="21"/>
        <v>1.5619181681358896E-7</v>
      </c>
      <c r="AD29" s="25">
        <f t="shared" si="22"/>
        <v>5.4718651831388888E-3</v>
      </c>
      <c r="AE29" s="25">
        <f t="shared" si="23"/>
        <v>6.3390091753490196E-7</v>
      </c>
      <c r="AF29" s="25">
        <f t="shared" si="22"/>
        <v>8.8692156332746321E-3</v>
      </c>
      <c r="AG29" t="str">
        <f t="shared" si="24"/>
        <v>m</v>
      </c>
      <c r="AH29" s="25">
        <f t="shared" si="25"/>
        <v>-1.5173570241415746E-3</v>
      </c>
      <c r="AI29" s="25"/>
      <c r="AJ29" s="25">
        <f t="shared" si="26"/>
        <v>-7.9760282093133128E-4</v>
      </c>
      <c r="AK29" s="25"/>
      <c r="AL29" t="str">
        <f t="shared" si="27"/>
        <v>m</v>
      </c>
      <c r="AN29" s="13">
        <f t="shared" si="4"/>
        <v>20</v>
      </c>
      <c r="AO29" s="13" t="str">
        <f t="shared" si="5"/>
        <v>mHz</v>
      </c>
      <c r="AP29" s="14">
        <f t="shared" si="6"/>
        <v>1E-3</v>
      </c>
      <c r="AQ29" s="15">
        <f t="shared" si="28"/>
        <v>6.4198482642975854E-2</v>
      </c>
      <c r="AR29" s="15">
        <f t="shared" si="29"/>
        <v>1.7778904733495201E-6</v>
      </c>
      <c r="AS29" s="15">
        <f t="shared" si="30"/>
        <v>3.459920239717907E-2</v>
      </c>
      <c r="AT29" s="15">
        <f t="shared" si="31"/>
        <v>4.4963585944920641E-7</v>
      </c>
      <c r="AU29" s="20">
        <f t="shared" si="32"/>
        <v>7.2928389397966503E-2</v>
      </c>
      <c r="AV29" s="16">
        <f t="shared" si="33"/>
        <v>1.5795386212167596E-6</v>
      </c>
      <c r="AW29" s="20">
        <f t="shared" si="34"/>
        <v>0.49431308330640344</v>
      </c>
      <c r="AX29" s="15">
        <f t="shared" si="35"/>
        <v>1.2775986094758148E-5</v>
      </c>
      <c r="AZ29" s="14">
        <f>IFERROR(MATCH(AU29 - 0.000001,'Ref Z list'!$C$5:$C$30,1),1)</f>
        <v>4</v>
      </c>
      <c r="BA29" s="14" t="str">
        <f>INDEX('Ref Z list'!$D$5:$D$30,AZ29)</f>
        <v>10m</v>
      </c>
      <c r="BB29" s="14" t="str">
        <f>IF(INDEX('Ref Z list'!$D$5:$D$30,AZ29+1)=0,BA29,INDEX('Ref Z list'!$D$5:$D$30,AZ29+1))</f>
        <v>100m</v>
      </c>
      <c r="BC29" s="14">
        <f>INDEX('Ref Z list'!$C$5:$C$30,AZ29)</f>
        <v>0.01</v>
      </c>
      <c r="BD29" s="14">
        <f>INDEX('Ref Z list'!$C$5:$C$30,AZ29+1)</f>
        <v>0.1</v>
      </c>
      <c r="BE29" s="16" t="str">
        <f t="shared" si="7"/>
        <v>20mHz100m10m</v>
      </c>
      <c r="BF29" s="16" t="str">
        <f t="shared" si="8"/>
        <v>20mHz100m100m</v>
      </c>
      <c r="BG29" s="14">
        <f>IFERROR(MATCH(BE29,'Cal Data'!$AN$6:$AN$1108,0),0)</f>
        <v>110</v>
      </c>
      <c r="BH29" s="14">
        <f>IFERROR(MATCH(BF29,'Cal Data'!$AN$6:$AN$1108,0),0)</f>
        <v>128</v>
      </c>
      <c r="BJ29" s="16" t="str">
        <f>INDEX('Cal Data'!AN$6:AN$1108,$BG29)</f>
        <v>20mHz100m10m</v>
      </c>
      <c r="BK29" s="16">
        <f>INDEX('Cal Data'!AO$6:AO$1108,$BG29)</f>
        <v>8.7605178171641651E-7</v>
      </c>
      <c r="BL29" s="16">
        <f>INDEX('Cal Data'!AP$6:AP$1108,$BG29)</f>
        <v>2.3787035063622592E-3</v>
      </c>
      <c r="BM29" s="16">
        <f>INDEX('Cal Data'!AQ$6:AQ$1108,$BG29)</f>
        <v>9.9977300047311792E-7</v>
      </c>
      <c r="BN29" s="16">
        <f>INDEX('Cal Data'!AR$6:AR$1108,$BG29)</f>
        <v>3.3771930124084482E-4</v>
      </c>
      <c r="BO29" s="16" t="str">
        <f>INDEX('Cal Data'!AN$6:AN$1108,$BH29)</f>
        <v>20mHz100m100m</v>
      </c>
      <c r="BP29" s="16">
        <f>INDEX('Cal Data'!AO$6:AO$1108,$BH29)</f>
        <v>-4.0604397809340664E-7</v>
      </c>
      <c r="BQ29" s="16">
        <f>INDEX('Cal Data'!AP$6:AP$1108,$BH29)</f>
        <v>1.7535832423684755E-3</v>
      </c>
      <c r="BR29" s="16">
        <f>INDEX('Cal Data'!AQ$6:AQ$1108,$BH29)</f>
        <v>-4.3356080516841038E-6</v>
      </c>
      <c r="BS29" s="16">
        <f>INDEX('Cal Data'!AR$6:AR$1108,$BH29)</f>
        <v>2.8983517776732439E-3</v>
      </c>
      <c r="BU29" s="16">
        <f t="shared" si="36"/>
        <v>-2.039512071463114E-8</v>
      </c>
      <c r="BV29" s="16">
        <f t="shared" si="9"/>
        <v>1.7535832423684755E-3</v>
      </c>
      <c r="BW29" s="16">
        <f t="shared" si="10"/>
        <v>-2.7307485154900144E-6</v>
      </c>
      <c r="BX29" s="16">
        <f t="shared" si="11"/>
        <v>2.1281246077077035E-3</v>
      </c>
      <c r="BZ29" s="16">
        <f t="shared" si="37"/>
        <v>6.4198462247855137E-2</v>
      </c>
      <c r="CA29" s="16">
        <f t="shared" si="12"/>
        <v>1.753586847434046E-3</v>
      </c>
      <c r="CB29" s="16">
        <f t="shared" si="13"/>
        <v>3.4596471648663578E-2</v>
      </c>
      <c r="CC29" s="16">
        <f t="shared" si="14"/>
        <v>2.1281247977082292E-3</v>
      </c>
      <c r="CE29">
        <f>INDEX('Cal Data'!AT$6:AT$1000,$BG29)</f>
        <v>1.0000875984347903</v>
      </c>
      <c r="CF29">
        <f>INDEX('Cal Data'!AU$6:AU$1000,$BG29)</f>
        <v>2.8398941293431727E-6</v>
      </c>
      <c r="CG29">
        <f>INDEX('Cal Data'!AV$6:AV$1000,$BG29)</f>
        <v>1.000005636963815E-4</v>
      </c>
      <c r="CH29">
        <f>INDEX('Cal Data'!AW$6:AW$1000,$BG29)</f>
        <v>3.0123929010431142E-4</v>
      </c>
      <c r="CI29">
        <f>INDEX('Cal Data'!AT$6:AT$1000,$BH29)</f>
        <v>0.99999593968809031</v>
      </c>
      <c r="CJ29">
        <f>INDEX('Cal Data'!AU$6:AU$1000,$BH29)</f>
        <v>1.7835370416402423E-6</v>
      </c>
      <c r="CK29">
        <f>INDEX('Cal Data'!AV$6:AV$1000,$BH29)</f>
        <v>-4.3358542013047252E-5</v>
      </c>
      <c r="CL29">
        <f>INDEX('Cal Data'!AW$6:AW$1000,$BH29)</f>
        <v>6.1683121220847934E-5</v>
      </c>
      <c r="CN29" s="16">
        <f t="shared" si="38"/>
        <v>1.000023510242523</v>
      </c>
      <c r="CO29" s="16">
        <f t="shared" si="39"/>
        <v>1.7835370416402423E-6</v>
      </c>
      <c r="CP29" s="16">
        <f t="shared" si="40"/>
        <v>-2.3674327947600178E-7</v>
      </c>
      <c r="CQ29" s="16">
        <f t="shared" si="41"/>
        <v>1.3374058034671567E-4</v>
      </c>
      <c r="CS29" s="16">
        <f t="shared" si="42"/>
        <v>7.2930103962088058E-2</v>
      </c>
      <c r="CT29" s="16">
        <f t="shared" si="43"/>
        <v>3.1617538415312693E-6</v>
      </c>
      <c r="CU29" s="28">
        <f t="shared" si="44"/>
        <v>0.49431284656312396</v>
      </c>
      <c r="CV29" s="28">
        <f t="shared" si="45"/>
        <v>1.3615963467287259E-4</v>
      </c>
      <c r="CW29" s="16">
        <f t="shared" si="46"/>
        <v>6.4200000156191803E-2</v>
      </c>
      <c r="CX29" s="16">
        <f t="shared" si="47"/>
        <v>5.4718651831388894E-6</v>
      </c>
      <c r="CY29" s="16">
        <f t="shared" si="48"/>
        <v>3.4600000633900917E-2</v>
      </c>
      <c r="CZ29" s="16">
        <f t="shared" si="49"/>
        <v>8.8692156332746326E-6</v>
      </c>
    </row>
    <row r="30" spans="1:104" x14ac:dyDescent="0.25">
      <c r="A30" s="9">
        <v>100</v>
      </c>
      <c r="B30" s="9" t="s">
        <v>3</v>
      </c>
      <c r="C30" s="12">
        <v>0.05</v>
      </c>
      <c r="D30" s="23">
        <v>-64.51148436169936</v>
      </c>
      <c r="E30" s="23">
        <v>1.3731796303359843E-3</v>
      </c>
      <c r="F30" s="23">
        <v>-57.896312668541867</v>
      </c>
      <c r="G30" s="23">
        <v>5.6779556617283014E-4</v>
      </c>
      <c r="H30" s="10" t="s">
        <v>3</v>
      </c>
      <c r="I30" s="40"/>
      <c r="J30" s="23">
        <v>-1.6260403312724843E-3</v>
      </c>
      <c r="K30" s="23">
        <v>4.2867336117620466E-5</v>
      </c>
      <c r="L30" s="23">
        <v>1.2882103939877638E-3</v>
      </c>
      <c r="M30" s="23">
        <v>1.7947742193138029E-3</v>
      </c>
      <c r="N30" s="10" t="s">
        <v>3</v>
      </c>
      <c r="P30" s="24">
        <f t="shared" si="15"/>
        <v>-64.499999996817408</v>
      </c>
      <c r="Q30" s="24">
        <f t="shared" si="16"/>
        <v>6.040262073735328E-3</v>
      </c>
      <c r="R30" s="24">
        <f t="shared" si="17"/>
        <v>-57.900000000674623</v>
      </c>
      <c r="S30" s="24">
        <f t="shared" si="18"/>
        <v>6.53588720173192E-3</v>
      </c>
      <c r="T30" s="21" t="str">
        <f t="shared" si="3"/>
        <v>m</v>
      </c>
      <c r="U30" t="str">
        <f t="shared" si="19"/>
        <v>OK</v>
      </c>
      <c r="W30" s="25">
        <v>-64.5</v>
      </c>
      <c r="X30" s="25"/>
      <c r="Y30" s="25">
        <v>-57.9</v>
      </c>
      <c r="Z30" s="25"/>
      <c r="AA30" t="str">
        <f t="shared" si="20"/>
        <v>m</v>
      </c>
      <c r="AC30" s="25">
        <f t="shared" si="21"/>
        <v>3.1825919677430647E-9</v>
      </c>
      <c r="AD30" s="25">
        <f t="shared" si="22"/>
        <v>6.040262073735328E-3</v>
      </c>
      <c r="AE30" s="25">
        <f t="shared" si="23"/>
        <v>-6.7462480046742712E-10</v>
      </c>
      <c r="AF30" s="25">
        <f t="shared" si="22"/>
        <v>6.53588720173192E-3</v>
      </c>
      <c r="AG30" t="str">
        <f t="shared" si="24"/>
        <v>m</v>
      </c>
      <c r="AH30" s="25">
        <f t="shared" si="25"/>
        <v>-9.8583213680853987E-3</v>
      </c>
      <c r="AI30" s="25"/>
      <c r="AJ30" s="25">
        <f t="shared" si="26"/>
        <v>2.399121064144083E-3</v>
      </c>
      <c r="AK30" s="25"/>
      <c r="AL30" t="str">
        <f t="shared" si="27"/>
        <v>m</v>
      </c>
      <c r="AN30" s="13">
        <f t="shared" si="4"/>
        <v>50</v>
      </c>
      <c r="AO30" s="13" t="str">
        <f t="shared" si="5"/>
        <v>mHz</v>
      </c>
      <c r="AP30" s="14">
        <f t="shared" si="6"/>
        <v>1E-3</v>
      </c>
      <c r="AQ30" s="15">
        <f t="shared" si="28"/>
        <v>-6.4509858321368088E-2</v>
      </c>
      <c r="AR30" s="15">
        <f t="shared" si="29"/>
        <v>1.3738485745072094E-6</v>
      </c>
      <c r="AS30" s="15">
        <f t="shared" si="30"/>
        <v>-5.7897600878935855E-2</v>
      </c>
      <c r="AT30" s="15">
        <f t="shared" si="31"/>
        <v>1.8824468925520836E-6</v>
      </c>
      <c r="AU30" s="20">
        <f t="shared" si="32"/>
        <v>8.6681335985202362E-2</v>
      </c>
      <c r="AV30" s="16">
        <f t="shared" si="33"/>
        <v>1.6205958734360606E-6</v>
      </c>
      <c r="AW30" s="20">
        <f t="shared" si="34"/>
        <v>-2.4101604594469443</v>
      </c>
      <c r="AX30" s="15">
        <f t="shared" si="35"/>
        <v>1.9320587934119698E-5</v>
      </c>
      <c r="AZ30" s="14">
        <f>IFERROR(MATCH(AU30 - 0.000001,'Ref Z list'!$C$5:$C$30,1),1)</f>
        <v>4</v>
      </c>
      <c r="BA30" s="14" t="str">
        <f>INDEX('Ref Z list'!$D$5:$D$30,AZ30)</f>
        <v>10m</v>
      </c>
      <c r="BB30" s="14" t="str">
        <f>IF(INDEX('Ref Z list'!$D$5:$D$30,AZ30+1)=0,BA30,INDEX('Ref Z list'!$D$5:$D$30,AZ30+1))</f>
        <v>100m</v>
      </c>
      <c r="BC30" s="14">
        <f>INDEX('Ref Z list'!$C$5:$C$30,AZ30)</f>
        <v>0.01</v>
      </c>
      <c r="BD30" s="14">
        <f>INDEX('Ref Z list'!$C$5:$C$30,AZ30+1)</f>
        <v>0.1</v>
      </c>
      <c r="BE30" s="16" t="str">
        <f t="shared" si="7"/>
        <v>50mHz100m10m</v>
      </c>
      <c r="BF30" s="16" t="str">
        <f t="shared" si="8"/>
        <v>50mHz100m100m</v>
      </c>
      <c r="BG30" s="14">
        <f>IFERROR(MATCH(BE30,'Cal Data'!$AN$6:$AN$1108,0),0)</f>
        <v>111</v>
      </c>
      <c r="BH30" s="14">
        <f>IFERROR(MATCH(BF30,'Cal Data'!$AN$6:$AN$1108,0),0)</f>
        <v>129</v>
      </c>
      <c r="BJ30" s="16" t="str">
        <f>INDEX('Cal Data'!AN$6:AN$1108,$BG30)</f>
        <v>50mHz100m10m</v>
      </c>
      <c r="BK30" s="16">
        <f>INDEX('Cal Data'!AO$6:AO$1108,$BG30)</f>
        <v>-6.8791143341233318E-7</v>
      </c>
      <c r="BL30" s="16">
        <f>INDEX('Cal Data'!AP$6:AP$1108,$BG30)</f>
        <v>1.8959615516301969E-3</v>
      </c>
      <c r="BM30" s="16">
        <f>INDEX('Cal Data'!AQ$6:AQ$1108,$BG30)</f>
        <v>1.0000279286120002E-6</v>
      </c>
      <c r="BN30" s="16">
        <f>INDEX('Cal Data'!AR$6:AR$1108,$BG30)</f>
        <v>9.2260504286342045E-4</v>
      </c>
      <c r="BO30" s="16" t="str">
        <f>INDEX('Cal Data'!AN$6:AN$1108,$BH30)</f>
        <v>50mHz100m100m</v>
      </c>
      <c r="BP30" s="16">
        <f>INDEX('Cal Data'!AO$6:AO$1108,$BH30)</f>
        <v>-6.5693112533543596E-6</v>
      </c>
      <c r="BQ30" s="16">
        <f>INDEX('Cal Data'!AP$6:AP$1108,$BH30)</f>
        <v>3.6120591427770713E-3</v>
      </c>
      <c r="BR30" s="16">
        <f>INDEX('Cal Data'!AQ$6:AQ$1108,$BH30)</f>
        <v>9.5976612341496201E-6</v>
      </c>
      <c r="BS30" s="16">
        <f>INDEX('Cal Data'!AR$6:AR$1108,$BH30)</f>
        <v>1.982038682892465E-3</v>
      </c>
      <c r="BU30" s="16">
        <f t="shared" si="36"/>
        <v>-5.6989513851488128E-6</v>
      </c>
      <c r="BV30" s="16">
        <f t="shared" si="9"/>
        <v>3.6120591427770713E-3</v>
      </c>
      <c r="BW30" s="16">
        <f t="shared" si="10"/>
        <v>8.3253391306064019E-6</v>
      </c>
      <c r="BX30" s="16">
        <f t="shared" si="11"/>
        <v>1.8252582306977881E-3</v>
      </c>
      <c r="BZ30" s="16">
        <f t="shared" si="37"/>
        <v>-6.4515557272753238E-2</v>
      </c>
      <c r="CA30" s="16">
        <f t="shared" si="12"/>
        <v>3.6120601878649604E-3</v>
      </c>
      <c r="CB30" s="16">
        <f t="shared" si="13"/>
        <v>-5.7889275539805246E-2</v>
      </c>
      <c r="CC30" s="16">
        <f t="shared" si="14"/>
        <v>1.8252621135484166E-3</v>
      </c>
      <c r="CE30">
        <f>INDEX('Cal Data'!AT$6:AT$1000,$BG30)</f>
        <v>0.99993121072289692</v>
      </c>
      <c r="CF30">
        <f>INDEX('Cal Data'!AU$6:AU$1000,$BG30)</f>
        <v>1.9425477221396179E-6</v>
      </c>
      <c r="CG30">
        <f>INDEX('Cal Data'!AV$6:AV$1000,$BG30)</f>
        <v>1.0000000797545056E-4</v>
      </c>
      <c r="CH30">
        <f>INDEX('Cal Data'!AW$6:AW$1000,$BG30)</f>
        <v>2.4812380207139324E-4</v>
      </c>
      <c r="CI30">
        <f>INDEX('Cal Data'!AT$6:AT$1000,$BH30)</f>
        <v>0.99993430958636376</v>
      </c>
      <c r="CJ30">
        <f>INDEX('Cal Data'!AU$6:AU$1000,$BH30)</f>
        <v>3.8820553790624599E-6</v>
      </c>
      <c r="CK30">
        <f>INDEX('Cal Data'!AV$6:AV$1000,$BH30)</f>
        <v>9.5973430839501429E-5</v>
      </c>
      <c r="CL30">
        <f>INDEX('Cal Data'!AW$6:AW$1000,$BH30)</f>
        <v>5.9465506986118222E-5</v>
      </c>
      <c r="CN30" s="16">
        <f t="shared" si="38"/>
        <v>0.99993385100057108</v>
      </c>
      <c r="CO30" s="16">
        <f t="shared" si="39"/>
        <v>3.8820553790624599E-6</v>
      </c>
      <c r="CP30" s="16">
        <f t="shared" si="40"/>
        <v>9.6569304483983345E-5</v>
      </c>
      <c r="CQ30" s="16">
        <f t="shared" si="41"/>
        <v>8.7384134162177409E-5</v>
      </c>
      <c r="CS30" s="16">
        <f t="shared" si="42"/>
        <v>8.667560210155778E-2</v>
      </c>
      <c r="CT30" s="16">
        <f t="shared" si="43"/>
        <v>3.2586127977214605E-6</v>
      </c>
      <c r="CU30" s="28">
        <f t="shared" si="44"/>
        <v>-2.4100638901424603</v>
      </c>
      <c r="CV30" s="28">
        <f t="shared" si="45"/>
        <v>9.5546467102418955E-5</v>
      </c>
      <c r="CW30" s="16">
        <f t="shared" si="46"/>
        <v>-6.4499999996817409E-2</v>
      </c>
      <c r="CX30" s="16">
        <f t="shared" si="47"/>
        <v>6.0402620737353283E-6</v>
      </c>
      <c r="CY30" s="16">
        <f t="shared" si="48"/>
        <v>-5.7900000000674627E-2</v>
      </c>
      <c r="CZ30" s="16">
        <f t="shared" si="49"/>
        <v>6.5358872017319203E-6</v>
      </c>
    </row>
    <row r="31" spans="1:104" x14ac:dyDescent="0.25">
      <c r="A31" s="9">
        <v>10</v>
      </c>
      <c r="B31" s="9" t="s">
        <v>3</v>
      </c>
      <c r="C31" s="12">
        <v>2000</v>
      </c>
      <c r="D31" s="23">
        <v>-5.0702323986012638</v>
      </c>
      <c r="E31" s="23">
        <v>1.5997707009772839E-5</v>
      </c>
      <c r="F31" s="23">
        <v>1.3408439173709867</v>
      </c>
      <c r="G31" s="23">
        <v>4.460383801141544E-4</v>
      </c>
      <c r="H31" s="10" t="s">
        <v>3</v>
      </c>
      <c r="I31" s="40"/>
      <c r="J31" s="23">
        <v>-7.8307984762678961E-5</v>
      </c>
      <c r="K31" s="23">
        <v>1.9507404064101868E-3</v>
      </c>
      <c r="L31" s="23">
        <v>2.9230805220324061E-4</v>
      </c>
      <c r="M31" s="23">
        <v>6.7421725121906623E-4</v>
      </c>
      <c r="N31" s="10" t="s">
        <v>3</v>
      </c>
      <c r="P31" s="24">
        <f t="shared" si="15"/>
        <v>-5.0699980107261426</v>
      </c>
      <c r="Q31" s="24">
        <f t="shared" si="16"/>
        <v>3.7306317044579823E-3</v>
      </c>
      <c r="R31" s="24">
        <f t="shared" si="17"/>
        <v>1.3400001809632958</v>
      </c>
      <c r="S31" s="24">
        <f t="shared" si="18"/>
        <v>2.7401455194789584E-3</v>
      </c>
      <c r="T31" s="21" t="str">
        <f t="shared" si="3"/>
        <v>m</v>
      </c>
      <c r="U31" t="str">
        <f t="shared" si="19"/>
        <v>OK</v>
      </c>
      <c r="W31" s="25">
        <v>-5.0699999999999994</v>
      </c>
      <c r="X31" s="25"/>
      <c r="Y31" s="25">
        <v>1.34</v>
      </c>
      <c r="Z31" s="25"/>
      <c r="AA31" t="str">
        <f t="shared" si="20"/>
        <v>m</v>
      </c>
      <c r="AC31" s="25">
        <f t="shared" si="21"/>
        <v>1.9892738567506285E-6</v>
      </c>
      <c r="AD31" s="25">
        <f t="shared" si="22"/>
        <v>3.7306317044579823E-3</v>
      </c>
      <c r="AE31" s="25">
        <f t="shared" si="23"/>
        <v>1.809632956817353E-7</v>
      </c>
      <c r="AF31" s="25">
        <f t="shared" si="22"/>
        <v>2.7401455194789584E-3</v>
      </c>
      <c r="AG31" t="str">
        <f t="shared" si="24"/>
        <v>m</v>
      </c>
      <c r="AH31" s="25">
        <f t="shared" si="25"/>
        <v>-1.5409061650206723E-4</v>
      </c>
      <c r="AI31" s="25"/>
      <c r="AJ31" s="25">
        <f t="shared" si="26"/>
        <v>5.5160931878339703E-4</v>
      </c>
      <c r="AK31" s="25"/>
      <c r="AL31" t="str">
        <f t="shared" si="27"/>
        <v>m</v>
      </c>
      <c r="AN31" s="13">
        <f t="shared" si="4"/>
        <v>2</v>
      </c>
      <c r="AO31" s="13" t="str">
        <f t="shared" si="5"/>
        <v>kHz</v>
      </c>
      <c r="AP31" s="14">
        <f t="shared" si="6"/>
        <v>1E-3</v>
      </c>
      <c r="AQ31" s="15">
        <f t="shared" si="28"/>
        <v>-5.0701540906165016E-3</v>
      </c>
      <c r="AR31" s="15">
        <f t="shared" si="29"/>
        <v>1.95080600261301E-6</v>
      </c>
      <c r="AS31" s="15">
        <f t="shared" si="30"/>
        <v>1.3405516093187835E-3</v>
      </c>
      <c r="AT31" s="15">
        <f t="shared" si="31"/>
        <v>8.0840530575711366E-7</v>
      </c>
      <c r="AU31" s="20">
        <f t="shared" si="32"/>
        <v>5.2443818625117706E-3</v>
      </c>
      <c r="AV31" s="16">
        <f t="shared" si="33"/>
        <v>1.8972834616172825E-6</v>
      </c>
      <c r="AW31" s="20">
        <f t="shared" si="34"/>
        <v>2.8831071074607122</v>
      </c>
      <c r="AX31" s="15">
        <f t="shared" si="35"/>
        <v>1.7677597588590144E-4</v>
      </c>
      <c r="AZ31" s="14">
        <f>IFERROR(MATCH(AU31 - 0.000001,'Ref Z list'!$C$5:$C$30,1),1)</f>
        <v>3</v>
      </c>
      <c r="BA31" s="14" t="str">
        <f>INDEX('Ref Z list'!$D$5:$D$30,AZ31)</f>
        <v>3m</v>
      </c>
      <c r="BB31" s="14" t="str">
        <f>IF(INDEX('Ref Z list'!$D$5:$D$30,AZ31+1)=0,BA31,INDEX('Ref Z list'!$D$5:$D$30,AZ31+1))</f>
        <v>10m</v>
      </c>
      <c r="BC31" s="14">
        <f>INDEX('Ref Z list'!$C$5:$C$30,AZ31)</f>
        <v>3.0000000000000001E-3</v>
      </c>
      <c r="BD31" s="14">
        <f>INDEX('Ref Z list'!$C$5:$C$30,AZ31+1)</f>
        <v>0.01</v>
      </c>
      <c r="BE31" s="16" t="str">
        <f t="shared" si="7"/>
        <v>2kHz10m3m</v>
      </c>
      <c r="BF31" s="16" t="str">
        <f t="shared" si="8"/>
        <v>2kHz10m10m</v>
      </c>
      <c r="BG31" s="14">
        <f>IFERROR(MATCH(BE31,'Cal Data'!$AN$6:$AN$1108,0),0)</f>
        <v>89</v>
      </c>
      <c r="BH31" s="14">
        <f>IFERROR(MATCH(BF31,'Cal Data'!$AN$6:$AN$1108,0),0)</f>
        <v>107</v>
      </c>
      <c r="BJ31" s="16" t="str">
        <f>INDEX('Cal Data'!AN$6:AN$1108,$BG31)</f>
        <v>2kHz10m3m</v>
      </c>
      <c r="BK31" s="16">
        <f>INDEX('Cal Data'!AO$6:AO$1108,$BG31)</f>
        <v>-1.2113412726794809E-7</v>
      </c>
      <c r="BL31" s="16">
        <f>INDEX('Cal Data'!AP$6:AP$1108,$BG31)</f>
        <v>3.1596156785253238E-3</v>
      </c>
      <c r="BM31" s="16">
        <f>INDEX('Cal Data'!AQ$6:AQ$1108,$BG31)</f>
        <v>3.0200988394777416E-7</v>
      </c>
      <c r="BN31" s="16">
        <f>INDEX('Cal Data'!AR$6:AR$1108,$BG31)</f>
        <v>5.99677597266043E-4</v>
      </c>
      <c r="BO31" s="16" t="str">
        <f>INDEX('Cal Data'!AN$6:AN$1108,$BH31)</f>
        <v>2kHz10m10m</v>
      </c>
      <c r="BP31" s="16">
        <f>INDEX('Cal Data'!AO$6:AO$1108,$BH31)</f>
        <v>-9.120096238039721E-7</v>
      </c>
      <c r="BQ31" s="16">
        <f>INDEX('Cal Data'!AP$6:AP$1108,$BH31)</f>
        <v>2.1293397642791322E-3</v>
      </c>
      <c r="BR31" s="16">
        <f>INDEX('Cal Data'!AQ$6:AQ$1108,$BH31)</f>
        <v>8.1913535940242489E-7</v>
      </c>
      <c r="BS31" s="16">
        <f>INDEX('Cal Data'!AR$6:AR$1108,$BH31)</f>
        <v>4.9467708114324111E-4</v>
      </c>
      <c r="BU31" s="16">
        <f t="shared" si="36"/>
        <v>-3.7470935868658278E-7</v>
      </c>
      <c r="BV31" s="16">
        <f t="shared" si="9"/>
        <v>2.1293397642791322E-3</v>
      </c>
      <c r="BW31" s="16">
        <f t="shared" si="10"/>
        <v>4.6781374648394469E-7</v>
      </c>
      <c r="BX31" s="16">
        <f t="shared" si="11"/>
        <v>5.6601170384598708E-4</v>
      </c>
      <c r="BZ31" s="16">
        <f t="shared" si="37"/>
        <v>-5.070528799975188E-3</v>
      </c>
      <c r="CA31" s="16">
        <f t="shared" si="12"/>
        <v>2.129343338758818E-3</v>
      </c>
      <c r="CB31" s="16">
        <f t="shared" si="13"/>
        <v>1.3410194230652674E-3</v>
      </c>
      <c r="CC31" s="16">
        <f t="shared" si="14"/>
        <v>5.6601401304843234E-4</v>
      </c>
      <c r="CE31">
        <f>INDEX('Cal Data'!AT$6:AT$1000,$BG31)</f>
        <v>0.99996051777846062</v>
      </c>
      <c r="CF31">
        <f>INDEX('Cal Data'!AU$6:AU$1000,$BG31)</f>
        <v>3.1911887710543838E-6</v>
      </c>
      <c r="CG31">
        <f>INDEX('Cal Data'!AV$6:AV$1000,$BG31)</f>
        <v>9.9926167531061254E-5</v>
      </c>
      <c r="CH31">
        <f>INDEX('Cal Data'!AW$6:AW$1000,$BG31)</f>
        <v>4.0134705019397672E-4</v>
      </c>
      <c r="CI31">
        <f>INDEX('Cal Data'!AT$6:AT$1000,$BH31)</f>
        <v>0.99991010645063805</v>
      </c>
      <c r="CJ31">
        <f>INDEX('Cal Data'!AU$6:AU$1000,$BH31)</f>
        <v>2.7665513174634865E-6</v>
      </c>
      <c r="CK31">
        <f>INDEX('Cal Data'!AV$6:AV$1000,$BH31)</f>
        <v>8.1602339066246497E-5</v>
      </c>
      <c r="CL31">
        <f>INDEX('Cal Data'!AW$6:AW$1000,$BH31)</f>
        <v>2.7639420571189057E-4</v>
      </c>
      <c r="CN31" s="16">
        <f t="shared" si="38"/>
        <v>0.99994435459705633</v>
      </c>
      <c r="CO31" s="16">
        <f t="shared" si="39"/>
        <v>2.7665513174634865E-6</v>
      </c>
      <c r="CP31" s="16">
        <f t="shared" si="40"/>
        <v>9.405107206560309E-5</v>
      </c>
      <c r="CQ31" s="16">
        <f t="shared" si="41"/>
        <v>3.6128392193328411E-4</v>
      </c>
      <c r="CS31" s="16">
        <f t="shared" si="42"/>
        <v>5.2440900367698405E-3</v>
      </c>
      <c r="CT31" s="16">
        <f t="shared" si="43"/>
        <v>3.7945946610513176E-6</v>
      </c>
      <c r="CU31" s="28">
        <f t="shared" si="44"/>
        <v>2.8832011585327777</v>
      </c>
      <c r="CV31" s="28">
        <f t="shared" si="45"/>
        <v>5.0549486134791378E-4</v>
      </c>
      <c r="CW31" s="16">
        <f t="shared" si="46"/>
        <v>-5.0699980107261431E-3</v>
      </c>
      <c r="CX31" s="16">
        <f t="shared" si="47"/>
        <v>3.7306317044579824E-6</v>
      </c>
      <c r="CY31" s="16">
        <f t="shared" si="48"/>
        <v>1.3400001809632958E-3</v>
      </c>
      <c r="CZ31" s="16">
        <f t="shared" si="49"/>
        <v>2.7401455194789585E-6</v>
      </c>
    </row>
    <row r="32" spans="1:104" x14ac:dyDescent="0.25">
      <c r="A32" s="9">
        <v>1</v>
      </c>
      <c r="B32" s="9" t="s">
        <v>3</v>
      </c>
      <c r="C32" s="12">
        <v>1</v>
      </c>
      <c r="D32" s="23">
        <v>-0.25292145246907144</v>
      </c>
      <c r="E32" s="23">
        <v>1.1823294462466037E-3</v>
      </c>
      <c r="F32" s="23">
        <v>-0.783971439313776</v>
      </c>
      <c r="G32" s="23">
        <v>1.9278048692970703E-3</v>
      </c>
      <c r="H32" s="10" t="s">
        <v>3</v>
      </c>
      <c r="I32" s="40"/>
      <c r="J32" s="23">
        <v>-9.1155157805894774E-4</v>
      </c>
      <c r="K32" s="23">
        <v>1.4232778852069838E-3</v>
      </c>
      <c r="L32" s="23">
        <v>-9.7599776810171042E-4</v>
      </c>
      <c r="M32" s="23">
        <v>9.9822504195454047E-4</v>
      </c>
      <c r="N32" s="10" t="s">
        <v>3</v>
      </c>
      <c r="P32" s="24">
        <f t="shared" si="15"/>
        <v>-0.25199777759988512</v>
      </c>
      <c r="Q32" s="24">
        <f t="shared" si="16"/>
        <v>5.022258103424139E-3</v>
      </c>
      <c r="R32" s="24">
        <f t="shared" si="17"/>
        <v>-0.78300071527109072</v>
      </c>
      <c r="S32" s="24">
        <f t="shared" si="18"/>
        <v>4.3677881510093362E-3</v>
      </c>
      <c r="T32" s="21" t="str">
        <f t="shared" si="3"/>
        <v>m</v>
      </c>
      <c r="U32" t="str">
        <f t="shared" si="19"/>
        <v>OK</v>
      </c>
      <c r="W32" s="25">
        <v>-0.252</v>
      </c>
      <c r="X32" s="25"/>
      <c r="Y32" s="25">
        <v>-0.78299999999999992</v>
      </c>
      <c r="Z32" s="25"/>
      <c r="AA32" t="str">
        <f t="shared" si="20"/>
        <v>m</v>
      </c>
      <c r="AC32" s="25">
        <f t="shared" si="21"/>
        <v>2.2224001148818395E-6</v>
      </c>
      <c r="AD32" s="25">
        <f t="shared" si="22"/>
        <v>5.022258103424139E-3</v>
      </c>
      <c r="AE32" s="25">
        <f t="shared" si="23"/>
        <v>-7.1527109080093965E-7</v>
      </c>
      <c r="AF32" s="25">
        <f t="shared" si="22"/>
        <v>4.3677881510093362E-3</v>
      </c>
      <c r="AG32" t="str">
        <f t="shared" si="24"/>
        <v>m</v>
      </c>
      <c r="AH32" s="25">
        <f t="shared" si="25"/>
        <v>-9.9008910124931404E-6</v>
      </c>
      <c r="AI32" s="25"/>
      <c r="AJ32" s="25">
        <f t="shared" si="26"/>
        <v>4.5584543256760313E-6</v>
      </c>
      <c r="AK32" s="25"/>
      <c r="AL32" t="str">
        <f t="shared" si="27"/>
        <v>m</v>
      </c>
      <c r="AN32" s="13">
        <f t="shared" si="4"/>
        <v>1</v>
      </c>
      <c r="AO32" s="13" t="str">
        <f t="shared" si="5"/>
        <v>Hz</v>
      </c>
      <c r="AP32" s="14">
        <f t="shared" si="6"/>
        <v>1E-3</v>
      </c>
      <c r="AQ32" s="15">
        <f t="shared" si="28"/>
        <v>-2.5200990089101248E-4</v>
      </c>
      <c r="AR32" s="15">
        <f t="shared" si="29"/>
        <v>1.850303450242977E-6</v>
      </c>
      <c r="AS32" s="15">
        <f t="shared" si="30"/>
        <v>-7.8299544154567424E-4</v>
      </c>
      <c r="AT32" s="15">
        <f t="shared" si="31"/>
        <v>2.1709179736854725E-6</v>
      </c>
      <c r="AU32" s="20">
        <f t="shared" si="32"/>
        <v>8.2255142795353733E-4</v>
      </c>
      <c r="AV32" s="16">
        <f t="shared" si="33"/>
        <v>2.1428641502988138E-6</v>
      </c>
      <c r="AW32" s="20">
        <f t="shared" si="34"/>
        <v>-1.8821797870224994</v>
      </c>
      <c r="AX32" s="15">
        <f t="shared" si="35"/>
        <v>2.2888802087348355E-3</v>
      </c>
      <c r="AZ32" s="14">
        <f>IFERROR(MATCH(AU32 - 0.000001,'Ref Z list'!$C$5:$C$30,1),1)</f>
        <v>1</v>
      </c>
      <c r="BA32" s="14" t="str">
        <f>INDEX('Ref Z list'!$D$5:$D$30,AZ32)</f>
        <v>0m</v>
      </c>
      <c r="BB32" s="14" t="str">
        <f>IF(INDEX('Ref Z list'!$D$5:$D$30,AZ32+1)=0,BA32,INDEX('Ref Z list'!$D$5:$D$30,AZ32+1))</f>
        <v>1m</v>
      </c>
      <c r="BC32" s="14">
        <f>INDEX('Ref Z list'!$C$5:$C$30,AZ32)</f>
        <v>0</v>
      </c>
      <c r="BD32" s="14">
        <f>INDEX('Ref Z list'!$C$5:$C$30,AZ32+1)</f>
        <v>1E-3</v>
      </c>
      <c r="BE32" s="16" t="str">
        <f t="shared" si="7"/>
        <v>1Hz1m0m</v>
      </c>
      <c r="BF32" s="16" t="str">
        <f t="shared" si="8"/>
        <v>1Hz1m1m</v>
      </c>
      <c r="BG32" s="14">
        <f>IFERROR(MATCH(BE32,'Cal Data'!$AN$6:$AN$1108,0),0)</f>
        <v>7</v>
      </c>
      <c r="BH32" s="14">
        <f>IFERROR(MATCH(BF32,'Cal Data'!$AN$6:$AN$1108,0),0)</f>
        <v>25</v>
      </c>
      <c r="BJ32" s="16" t="str">
        <f>INDEX('Cal Data'!AN$6:AN$1108,$BG32)</f>
        <v>1Hz1m0m</v>
      </c>
      <c r="BK32" s="16">
        <f>INDEX('Cal Data'!AO$6:AO$1108,$BG32)</f>
        <v>0</v>
      </c>
      <c r="BL32" s="16">
        <f>INDEX('Cal Data'!AP$6:AP$1108,$BG32)</f>
        <v>2.6759465744673507E-3</v>
      </c>
      <c r="BM32" s="16">
        <f>INDEX('Cal Data'!AQ$6:AQ$1108,$BG32)</f>
        <v>0</v>
      </c>
      <c r="BN32" s="16">
        <f>INDEX('Cal Data'!AR$6:AR$1108,$BG32)</f>
        <v>1.8268461456575273E-3</v>
      </c>
      <c r="BO32" s="16" t="str">
        <f>INDEX('Cal Data'!AN$6:AN$1108,$BH32)</f>
        <v>1Hz1m1m</v>
      </c>
      <c r="BP32" s="16">
        <f>INDEX('Cal Data'!AO$6:AO$1108,$BH32)</f>
        <v>1.9306481634749628E-9</v>
      </c>
      <c r="BQ32" s="16">
        <f>INDEX('Cal Data'!AP$6:AP$1108,$BH32)</f>
        <v>3.4826762076857099E-3</v>
      </c>
      <c r="BR32" s="16">
        <f>INDEX('Cal Data'!AQ$6:AQ$1108,$BH32)</f>
        <v>1.599430004656474E-8</v>
      </c>
      <c r="BS32" s="16">
        <f>INDEX('Cal Data'!AR$6:AR$1108,$BH32)</f>
        <v>1.4963955958217485E-3</v>
      </c>
      <c r="BU32" s="16">
        <f t="shared" si="36"/>
        <v>1.588057403742205E-9</v>
      </c>
      <c r="BV32" s="16">
        <f t="shared" si="9"/>
        <v>3.4826762076857099E-3</v>
      </c>
      <c r="BW32" s="16">
        <f t="shared" si="10"/>
        <v>1.599430004656474E-8</v>
      </c>
      <c r="BX32" s="16">
        <f t="shared" si="11"/>
        <v>1.5550335740220759E-3</v>
      </c>
      <c r="BZ32" s="16">
        <f t="shared" si="37"/>
        <v>-2.5200831283360875E-4</v>
      </c>
      <c r="CA32" s="16">
        <f t="shared" si="12"/>
        <v>3.4826781737725275E-3</v>
      </c>
      <c r="CB32" s="16">
        <f t="shared" si="13"/>
        <v>-7.8297944724562763E-4</v>
      </c>
      <c r="CC32" s="16">
        <f t="shared" si="14"/>
        <v>1.5550396354676189E-3</v>
      </c>
      <c r="CE32">
        <f>INDEX('Cal Data'!AT$6:AT$1000,$BG32)</f>
        <v>1</v>
      </c>
      <c r="CF32">
        <f>INDEX('Cal Data'!AU$6:AU$1000,$BG32)</f>
        <v>3.2400705099283428E-6</v>
      </c>
      <c r="CG32">
        <f>INDEX('Cal Data'!AV$6:AV$1000,$BG32)</f>
        <v>1.5994149938839674E-5</v>
      </c>
      <c r="CH32">
        <f>INDEX('Cal Data'!AW$6:AW$1000,$BG32)</f>
        <v>4.1681123862874273E-3</v>
      </c>
      <c r="CI32">
        <f>INDEX('Cal Data'!AT$6:AT$1000,$BH32)</f>
        <v>1.00000193017199</v>
      </c>
      <c r="CJ32">
        <f>INDEX('Cal Data'!AU$6:AU$1000,$BH32)</f>
        <v>4.6947550514066665E-6</v>
      </c>
      <c r="CK32">
        <f>INDEX('Cal Data'!AV$6:AV$1000,$BH32)</f>
        <v>1.5994149938839674E-5</v>
      </c>
      <c r="CL32">
        <f>INDEX('Cal Data'!AW$6:AW$1000,$BH32)</f>
        <v>4.1681123862874273E-3</v>
      </c>
      <c r="CN32" s="16">
        <f t="shared" si="38"/>
        <v>1.0000015876657267</v>
      </c>
      <c r="CO32" s="16">
        <f t="shared" si="39"/>
        <v>4.6947550514066665E-6</v>
      </c>
      <c r="CP32" s="16">
        <f t="shared" si="40"/>
        <v>1.5994149938839674E-5</v>
      </c>
      <c r="CQ32" s="16">
        <f t="shared" si="41"/>
        <v>4.1681123862874273E-3</v>
      </c>
      <c r="CS32" s="16">
        <f t="shared" si="42"/>
        <v>8.2255273389024788E-4</v>
      </c>
      <c r="CT32" s="16">
        <f t="shared" si="43"/>
        <v>4.2857300403894226E-6</v>
      </c>
      <c r="CU32" s="28">
        <f t="shared" si="44"/>
        <v>-1.8821637928725605</v>
      </c>
      <c r="CV32" s="28">
        <f t="shared" si="45"/>
        <v>6.1910460589850863E-3</v>
      </c>
      <c r="CW32" s="16">
        <f t="shared" si="46"/>
        <v>-2.5199777759988515E-4</v>
      </c>
      <c r="CX32" s="16">
        <f t="shared" si="47"/>
        <v>5.0222581034241394E-6</v>
      </c>
      <c r="CY32" s="16">
        <f t="shared" si="48"/>
        <v>-7.8300071527109079E-4</v>
      </c>
      <c r="CZ32" s="16">
        <f t="shared" si="49"/>
        <v>4.3677881510093367E-6</v>
      </c>
    </row>
    <row r="33" spans="1:104" x14ac:dyDescent="0.25">
      <c r="A33" s="9">
        <v>3</v>
      </c>
      <c r="B33" s="9" t="s">
        <v>3</v>
      </c>
      <c r="C33" s="12">
        <v>200</v>
      </c>
      <c r="D33" s="23">
        <v>-0.82920608401097673</v>
      </c>
      <c r="E33" s="23">
        <v>7.6966627611884276E-4</v>
      </c>
      <c r="F33" s="23">
        <v>-1.2489555356858528</v>
      </c>
      <c r="G33" s="23">
        <v>3.1372880392933005E-4</v>
      </c>
      <c r="H33" s="10" t="s">
        <v>3</v>
      </c>
      <c r="I33" s="40"/>
      <c r="J33" s="23">
        <v>-1.1205249857371459E-3</v>
      </c>
      <c r="K33" s="23">
        <v>1.2930715093228014E-3</v>
      </c>
      <c r="L33" s="23">
        <v>9.2436373051938065E-4</v>
      </c>
      <c r="M33" s="23">
        <v>5.3526289428723227E-4</v>
      </c>
      <c r="N33" s="10" t="s">
        <v>3</v>
      </c>
      <c r="P33" s="24">
        <f t="shared" si="15"/>
        <v>-0.82799998307233091</v>
      </c>
      <c r="Q33" s="24">
        <f t="shared" si="16"/>
        <v>2.5114265697311049E-3</v>
      </c>
      <c r="R33" s="24">
        <f t="shared" si="17"/>
        <v>-1.2499999527868952</v>
      </c>
      <c r="S33" s="24">
        <f t="shared" si="18"/>
        <v>2.217814240690084E-3</v>
      </c>
      <c r="T33" s="21" t="str">
        <f t="shared" si="3"/>
        <v>m</v>
      </c>
      <c r="U33" t="str">
        <f t="shared" si="19"/>
        <v>OK</v>
      </c>
      <c r="W33" s="25">
        <v>-0.82799999999999996</v>
      </c>
      <c r="X33" s="25"/>
      <c r="Y33" s="25">
        <v>-1.25</v>
      </c>
      <c r="Z33" s="25"/>
      <c r="AA33" t="str">
        <f t="shared" si="20"/>
        <v>m</v>
      </c>
      <c r="AC33" s="25">
        <f t="shared" si="21"/>
        <v>1.6927669044264348E-8</v>
      </c>
      <c r="AD33" s="25">
        <f t="shared" si="22"/>
        <v>2.5114265697311049E-3</v>
      </c>
      <c r="AE33" s="25">
        <f t="shared" si="23"/>
        <v>4.7213104759080693E-8</v>
      </c>
      <c r="AF33" s="25">
        <f t="shared" si="22"/>
        <v>2.217814240690084E-3</v>
      </c>
      <c r="AG33" t="str">
        <f t="shared" si="24"/>
        <v>m</v>
      </c>
      <c r="AH33" s="25">
        <f t="shared" si="25"/>
        <v>-8.5559025239656528E-5</v>
      </c>
      <c r="AI33" s="25"/>
      <c r="AJ33" s="25">
        <f t="shared" si="26"/>
        <v>1.201005836277691E-4</v>
      </c>
      <c r="AK33" s="25"/>
      <c r="AL33" t="str">
        <f t="shared" si="27"/>
        <v>m</v>
      </c>
      <c r="AN33" s="13">
        <f t="shared" si="4"/>
        <v>200</v>
      </c>
      <c r="AO33" s="13" t="str">
        <f t="shared" si="5"/>
        <v>Hz</v>
      </c>
      <c r="AP33" s="14">
        <f t="shared" si="6"/>
        <v>1E-3</v>
      </c>
      <c r="AQ33" s="15">
        <f t="shared" si="28"/>
        <v>-8.2808555902523962E-4</v>
      </c>
      <c r="AR33" s="15">
        <f t="shared" si="29"/>
        <v>1.5047990247262238E-6</v>
      </c>
      <c r="AS33" s="15">
        <f t="shared" si="30"/>
        <v>-1.2498798994163723E-3</v>
      </c>
      <c r="AT33" s="15">
        <f t="shared" si="31"/>
        <v>6.2042898740764269E-7</v>
      </c>
      <c r="AU33" s="20">
        <f t="shared" si="32"/>
        <v>1.4993083258727088E-3</v>
      </c>
      <c r="AV33" s="16">
        <f t="shared" si="33"/>
        <v>9.7891093495014473E-7</v>
      </c>
      <c r="AW33" s="20">
        <f t="shared" si="34"/>
        <v>-2.1559310757723438</v>
      </c>
      <c r="AX33" s="15">
        <f t="shared" si="35"/>
        <v>8.6734493141197026E-4</v>
      </c>
      <c r="AZ33" s="14">
        <f>IFERROR(MATCH(AU33 - 0.000001,'Ref Z list'!$C$5:$C$30,1),1)</f>
        <v>2</v>
      </c>
      <c r="BA33" s="14" t="str">
        <f>INDEX('Ref Z list'!$D$5:$D$30,AZ33)</f>
        <v>1m</v>
      </c>
      <c r="BB33" s="14" t="str">
        <f>IF(INDEX('Ref Z list'!$D$5:$D$30,AZ33+1)=0,BA33,INDEX('Ref Z list'!$D$5:$D$30,AZ33+1))</f>
        <v>3m</v>
      </c>
      <c r="BC33" s="14">
        <f>INDEX('Ref Z list'!$C$5:$C$30,AZ33)</f>
        <v>1E-3</v>
      </c>
      <c r="BD33" s="14">
        <f>INDEX('Ref Z list'!$C$5:$C$30,AZ33+1)</f>
        <v>3.0000000000000001E-3</v>
      </c>
      <c r="BE33" s="16" t="str">
        <f t="shared" si="7"/>
        <v>200Hz3m1m</v>
      </c>
      <c r="BF33" s="16" t="str">
        <f t="shared" si="8"/>
        <v>200Hz3m3m</v>
      </c>
      <c r="BG33" s="14">
        <f>IFERROR(MATCH(BE33,'Cal Data'!$AN$6:$AN$1108,0),0)</f>
        <v>50</v>
      </c>
      <c r="BH33" s="14">
        <f>IFERROR(MATCH(BF33,'Cal Data'!$AN$6:$AN$1108,0),0)</f>
        <v>68</v>
      </c>
      <c r="BJ33" s="16" t="str">
        <f>INDEX('Cal Data'!AN$6:AN$1108,$BG33)</f>
        <v>200Hz3m1m</v>
      </c>
      <c r="BK33" s="16">
        <f>INDEX('Cal Data'!AO$6:AO$1108,$BG33)</f>
        <v>7.2958631411497443E-8</v>
      </c>
      <c r="BL33" s="16">
        <f>INDEX('Cal Data'!AP$6:AP$1108,$BG33)</f>
        <v>3.505556786873718E-3</v>
      </c>
      <c r="BM33" s="16">
        <f>INDEX('Cal Data'!AQ$6:AQ$1108,$BG33)</f>
        <v>1.0006694239535019E-7</v>
      </c>
      <c r="BN33" s="16">
        <f>INDEX('Cal Data'!AR$6:AR$1108,$BG33)</f>
        <v>2.9641123768639325E-4</v>
      </c>
      <c r="BO33" s="16" t="str">
        <f>INDEX('Cal Data'!AN$6:AN$1108,$BH33)</f>
        <v>200Hz3m3m</v>
      </c>
      <c r="BP33" s="16">
        <f>INDEX('Cal Data'!AO$6:AO$1108,$BH33)</f>
        <v>-2.3484454444826219E-7</v>
      </c>
      <c r="BQ33" s="16">
        <f>INDEX('Cal Data'!AP$6:AP$1108,$BH33)</f>
        <v>4.0287259683502484E-3</v>
      </c>
      <c r="BR33" s="16">
        <f>INDEX('Cal Data'!AQ$6:AQ$1108,$BH33)</f>
        <v>2.0149067393651991E-7</v>
      </c>
      <c r="BS33" s="16">
        <f>INDEX('Cal Data'!AR$6:AR$1108,$BH33)</f>
        <v>2.2555225414435586E-3</v>
      </c>
      <c r="BU33" s="16">
        <f t="shared" si="36"/>
        <v>-3.8857128069223241E-9</v>
      </c>
      <c r="BV33" s="16">
        <f t="shared" si="9"/>
        <v>4.0287259683502484E-3</v>
      </c>
      <c r="BW33" s="16">
        <f t="shared" si="10"/>
        <v>1.2538779919514244E-7</v>
      </c>
      <c r="BX33" s="16">
        <f t="shared" si="11"/>
        <v>7.8551153032503835E-4</v>
      </c>
      <c r="BZ33" s="16">
        <f t="shared" si="37"/>
        <v>-8.2808944473804658E-4</v>
      </c>
      <c r="CA33" s="16">
        <f t="shared" si="12"/>
        <v>4.0287270924871622E-3</v>
      </c>
      <c r="CB33" s="16">
        <f t="shared" si="13"/>
        <v>-1.2497545116171771E-3</v>
      </c>
      <c r="CC33" s="16">
        <f t="shared" si="14"/>
        <v>7.8551251040457487E-4</v>
      </c>
      <c r="CE33">
        <f>INDEX('Cal Data'!AT$6:AT$1000,$BG33)</f>
        <v>1.0000729795013044</v>
      </c>
      <c r="CF33">
        <f>INDEX('Cal Data'!AU$6:AU$1000,$BG33)</f>
        <v>4.322996685147419E-6</v>
      </c>
      <c r="CG33">
        <f>INDEX('Cal Data'!AV$6:AV$1000,$BG33)</f>
        <v>9.9992897655682724E-5</v>
      </c>
      <c r="CH33">
        <f>INDEX('Cal Data'!AW$6:AW$1000,$BG33)</f>
        <v>3.9337268561085191E-4</v>
      </c>
      <c r="CI33">
        <f>INDEX('Cal Data'!AT$6:AT$1000,$BH33)</f>
        <v>0.99992177792429371</v>
      </c>
      <c r="CJ33">
        <f>INDEX('Cal Data'!AU$6:AU$1000,$BH33)</f>
        <v>4.0603875322481233E-6</v>
      </c>
      <c r="CK33">
        <f>INDEX('Cal Data'!AV$6:AV$1000,$BH33)</f>
        <v>6.718891512382235E-5</v>
      </c>
      <c r="CL33">
        <f>INDEX('Cal Data'!AW$6:AW$1000,$BH33)</f>
        <v>9.3483873585878277E-4</v>
      </c>
      <c r="CN33" s="16">
        <f t="shared" si="38"/>
        <v>1.0000352313981611</v>
      </c>
      <c r="CO33" s="16">
        <f t="shared" si="39"/>
        <v>4.0603875322481233E-6</v>
      </c>
      <c r="CP33" s="16">
        <f t="shared" si="40"/>
        <v>9.1803246855712333E-5</v>
      </c>
      <c r="CQ33" s="16">
        <f t="shared" si="41"/>
        <v>5.2855193914395308E-4</v>
      </c>
      <c r="CS33" s="16">
        <f t="shared" si="42"/>
        <v>1.4993611486013038E-3</v>
      </c>
      <c r="CT33" s="16">
        <f t="shared" si="43"/>
        <v>1.9578313347267522E-6</v>
      </c>
      <c r="CU33" s="28">
        <f t="shared" si="44"/>
        <v>-2.1558392725254882</v>
      </c>
      <c r="CV33" s="28">
        <f t="shared" si="45"/>
        <v>1.8134266107446904E-3</v>
      </c>
      <c r="CW33" s="16">
        <f t="shared" si="46"/>
        <v>-8.2799998307233095E-4</v>
      </c>
      <c r="CX33" s="16">
        <f t="shared" si="47"/>
        <v>2.511426569731105E-6</v>
      </c>
      <c r="CY33" s="16">
        <f t="shared" si="48"/>
        <v>-1.2499999527868953E-3</v>
      </c>
      <c r="CZ33" s="16">
        <f t="shared" si="49"/>
        <v>2.2178142406900838E-6</v>
      </c>
    </row>
    <row r="34" spans="1:104" x14ac:dyDescent="0.25">
      <c r="A34" s="9">
        <v>100</v>
      </c>
      <c r="B34" s="9" t="s">
        <v>3</v>
      </c>
      <c r="C34" s="12">
        <v>0.2</v>
      </c>
      <c r="D34" s="23">
        <v>-47.200546672527715</v>
      </c>
      <c r="E34" s="23">
        <v>-3.621503794896128E-4</v>
      </c>
      <c r="F34" s="23">
        <v>-56.50221028661128</v>
      </c>
      <c r="G34" s="23">
        <v>-3.1779413980955818E-4</v>
      </c>
      <c r="H34" s="10" t="s">
        <v>3</v>
      </c>
      <c r="I34" s="40"/>
      <c r="J34" s="23">
        <v>-1.122597796626962E-4</v>
      </c>
      <c r="K34" s="23">
        <v>1.4580365488258019E-3</v>
      </c>
      <c r="L34" s="23">
        <v>-7.8647016936503192E-5</v>
      </c>
      <c r="M34" s="23">
        <v>1.248097053931915E-3</v>
      </c>
      <c r="N34" s="10" t="s">
        <v>3</v>
      </c>
      <c r="P34" s="24">
        <f t="shared" si="15"/>
        <v>-47.200000351804945</v>
      </c>
      <c r="Q34" s="24">
        <f t="shared" si="16"/>
        <v>9.3172536083741282E-3</v>
      </c>
      <c r="R34" s="24">
        <f t="shared" si="17"/>
        <v>-56.499999217392947</v>
      </c>
      <c r="S34" s="24">
        <f t="shared" si="18"/>
        <v>7.9328931815772219E-3</v>
      </c>
      <c r="T34" s="21" t="str">
        <f t="shared" si="3"/>
        <v>m</v>
      </c>
      <c r="U34" t="str">
        <f t="shared" si="19"/>
        <v>OK</v>
      </c>
      <c r="W34" s="25">
        <v>-47.199999999999996</v>
      </c>
      <c r="X34" s="25"/>
      <c r="Y34" s="25">
        <v>-56.5</v>
      </c>
      <c r="Z34" s="25"/>
      <c r="AA34" t="str">
        <f t="shared" si="20"/>
        <v>m</v>
      </c>
      <c r="AC34" s="25">
        <f t="shared" si="21"/>
        <v>-3.5180494961650766E-7</v>
      </c>
      <c r="AD34" s="25">
        <f t="shared" si="22"/>
        <v>9.3172536083741282E-3</v>
      </c>
      <c r="AE34" s="25">
        <f t="shared" si="23"/>
        <v>7.8260705294042054E-7</v>
      </c>
      <c r="AF34" s="25">
        <f t="shared" si="22"/>
        <v>7.9328931815772219E-3</v>
      </c>
      <c r="AG34" t="str">
        <f t="shared" si="24"/>
        <v>m</v>
      </c>
      <c r="AH34" s="25">
        <f t="shared" si="25"/>
        <v>-4.3441274805644525E-4</v>
      </c>
      <c r="AI34" s="25"/>
      <c r="AJ34" s="25">
        <f t="shared" si="26"/>
        <v>-2.1316395943458133E-3</v>
      </c>
      <c r="AK34" s="25"/>
      <c r="AL34" t="str">
        <f t="shared" si="27"/>
        <v>m</v>
      </c>
      <c r="AN34" s="13">
        <f t="shared" si="4"/>
        <v>200</v>
      </c>
      <c r="AO34" s="13" t="str">
        <f t="shared" si="5"/>
        <v>mHz</v>
      </c>
      <c r="AP34" s="14">
        <f t="shared" si="6"/>
        <v>1E-3</v>
      </c>
      <c r="AQ34" s="15">
        <f t="shared" si="28"/>
        <v>-4.720043441274805E-2</v>
      </c>
      <c r="AR34" s="15">
        <f t="shared" si="29"/>
        <v>1.5023393341972799E-6</v>
      </c>
      <c r="AS34" s="15">
        <f t="shared" si="30"/>
        <v>-5.6502131639594347E-2</v>
      </c>
      <c r="AT34" s="15">
        <f t="shared" si="31"/>
        <v>1.2879205609550701E-6</v>
      </c>
      <c r="AU34" s="20">
        <f t="shared" si="32"/>
        <v>7.3623174942202663E-2</v>
      </c>
      <c r="AV34" s="16">
        <f t="shared" si="33"/>
        <v>1.3800891553165367E-6</v>
      </c>
      <c r="AW34" s="20">
        <f t="shared" si="34"/>
        <v>-2.2667379594090273</v>
      </c>
      <c r="AX34" s="15">
        <f t="shared" si="35"/>
        <v>1.9262120774240736E-5</v>
      </c>
      <c r="AZ34" s="14">
        <f>IFERROR(MATCH(AU34 - 0.000001,'Ref Z list'!$C$5:$C$30,1),1)</f>
        <v>4</v>
      </c>
      <c r="BA34" s="14" t="str">
        <f>INDEX('Ref Z list'!$D$5:$D$30,AZ34)</f>
        <v>10m</v>
      </c>
      <c r="BB34" s="14" t="str">
        <f>IF(INDEX('Ref Z list'!$D$5:$D$30,AZ34+1)=0,BA34,INDEX('Ref Z list'!$D$5:$D$30,AZ34+1))</f>
        <v>100m</v>
      </c>
      <c r="BC34" s="14">
        <f>INDEX('Ref Z list'!$C$5:$C$30,AZ34)</f>
        <v>0.01</v>
      </c>
      <c r="BD34" s="14">
        <f>INDEX('Ref Z list'!$C$5:$C$30,AZ34+1)</f>
        <v>0.1</v>
      </c>
      <c r="BE34" s="16" t="str">
        <f t="shared" si="7"/>
        <v>200mHz100m10m</v>
      </c>
      <c r="BF34" s="16" t="str">
        <f t="shared" si="8"/>
        <v>200mHz100m100m</v>
      </c>
      <c r="BG34" s="14">
        <f>IFERROR(MATCH(BE34,'Cal Data'!$AN$6:$AN$1108,0),0)</f>
        <v>113</v>
      </c>
      <c r="BH34" s="14">
        <f>IFERROR(MATCH(BF34,'Cal Data'!$AN$6:$AN$1108,0),0)</f>
        <v>131</v>
      </c>
      <c r="BJ34" s="16" t="str">
        <f>INDEX('Cal Data'!AN$6:AN$1108,$BG34)</f>
        <v>200mHz100m10m</v>
      </c>
      <c r="BK34" s="16">
        <f>INDEX('Cal Data'!AO$6:AO$1108,$BG34)</f>
        <v>8.5581819792533709E-7</v>
      </c>
      <c r="BL34" s="16">
        <f>INDEX('Cal Data'!AP$6:AP$1108,$BG34)</f>
        <v>2.6992460703129349E-3</v>
      </c>
      <c r="BM34" s="16">
        <f>INDEX('Cal Data'!AQ$6:AQ$1108,$BG34)</f>
        <v>1.0000241717192244E-6</v>
      </c>
      <c r="BN34" s="16">
        <f>INDEX('Cal Data'!AR$6:AR$1108,$BG34)</f>
        <v>1.6788363398515659E-3</v>
      </c>
      <c r="BO34" s="16" t="str">
        <f>INDEX('Cal Data'!AN$6:AN$1108,$BH34)</f>
        <v>200mHz100m100m</v>
      </c>
      <c r="BP34" s="16">
        <f>INDEX('Cal Data'!AO$6:AO$1108,$BH34)</f>
        <v>-7.227006726076568E-6</v>
      </c>
      <c r="BQ34" s="16">
        <f>INDEX('Cal Data'!AP$6:AP$1108,$BH34)</f>
        <v>4.7385376885075202E-3</v>
      </c>
      <c r="BR34" s="16">
        <f>INDEX('Cal Data'!AQ$6:AQ$1108,$BH34)</f>
        <v>-6.1332994994177204E-6</v>
      </c>
      <c r="BS34" s="16">
        <f>INDEX('Cal Data'!AR$6:AR$1108,$BH34)</f>
        <v>3.7132548053691421E-3</v>
      </c>
      <c r="BU34" s="16">
        <f t="shared" si="36"/>
        <v>-4.8581260705965425E-6</v>
      </c>
      <c r="BV34" s="16">
        <f t="shared" si="9"/>
        <v>4.7385376885075202E-3</v>
      </c>
      <c r="BW34" s="16">
        <f t="shared" si="10"/>
        <v>-4.0426947154818998E-6</v>
      </c>
      <c r="BX34" s="16">
        <f t="shared" si="11"/>
        <v>3.1170159169323689E-3</v>
      </c>
      <c r="BZ34" s="16">
        <f t="shared" si="37"/>
        <v>-4.7205292538818645E-2</v>
      </c>
      <c r="CA34" s="16">
        <f t="shared" si="12"/>
        <v>4.7385386411318937E-3</v>
      </c>
      <c r="CB34" s="16">
        <f t="shared" si="13"/>
        <v>-5.6506174334309829E-2</v>
      </c>
      <c r="CC34" s="16">
        <f t="shared" si="14"/>
        <v>3.1170169812446036E-3</v>
      </c>
      <c r="CE34">
        <f>INDEX('Cal Data'!AT$6:AT$1000,$BG34)</f>
        <v>1.0000855591785547</v>
      </c>
      <c r="CF34">
        <f>INDEX('Cal Data'!AU$6:AU$1000,$BG34)</f>
        <v>2.8474121663990524E-6</v>
      </c>
      <c r="CG34">
        <f>INDEX('Cal Data'!AV$6:AV$1000,$BG34)</f>
        <v>9.9996267896249817E-5</v>
      </c>
      <c r="CH34">
        <f>INDEX('Cal Data'!AW$6:AW$1000,$BG34)</f>
        <v>3.8611666300143461E-4</v>
      </c>
      <c r="CI34">
        <f>INDEX('Cal Data'!AT$6:AT$1000,$BH34)</f>
        <v>0.99992773842103311</v>
      </c>
      <c r="CJ34">
        <f>INDEX('Cal Data'!AU$6:AU$1000,$BH34)</f>
        <v>5.2098160563757966E-6</v>
      </c>
      <c r="CK34">
        <f>INDEX('Cal Data'!AV$6:AV$1000,$BH34)</f>
        <v>-6.1323773741289839E-5</v>
      </c>
      <c r="CL34">
        <f>INDEX('Cal Data'!AW$6:AW$1000,$BH34)</f>
        <v>6.2289227270909204E-5</v>
      </c>
      <c r="CN34" s="16">
        <f t="shared" si="38"/>
        <v>0.99997399187116243</v>
      </c>
      <c r="CO34" s="16">
        <f t="shared" si="39"/>
        <v>5.2098160563757966E-6</v>
      </c>
      <c r="CP34" s="16">
        <f t="shared" si="40"/>
        <v>-1.4044768001401342E-5</v>
      </c>
      <c r="CQ34" s="16">
        <f t="shared" si="41"/>
        <v>1.5719522306178899E-4</v>
      </c>
      <c r="CS34" s="16">
        <f t="shared" si="42"/>
        <v>7.3621260141183337E-2</v>
      </c>
      <c r="CT34" s="16">
        <f t="shared" si="43"/>
        <v>2.786701461238123E-6</v>
      </c>
      <c r="CU34" s="28">
        <f t="shared" si="44"/>
        <v>-2.2667520041770288</v>
      </c>
      <c r="CV34" s="28">
        <f t="shared" si="45"/>
        <v>1.6184701214520873E-4</v>
      </c>
      <c r="CW34" s="16">
        <f t="shared" si="46"/>
        <v>-4.7200000351804945E-2</v>
      </c>
      <c r="CX34" s="16">
        <f t="shared" si="47"/>
        <v>9.3172536083741277E-6</v>
      </c>
      <c r="CY34" s="16">
        <f t="shared" si="48"/>
        <v>-5.6499999217392946E-2</v>
      </c>
      <c r="CZ34" s="16">
        <f t="shared" si="49"/>
        <v>7.9328931815772221E-6</v>
      </c>
    </row>
    <row r="35" spans="1:104" x14ac:dyDescent="0.25">
      <c r="A35" s="9">
        <v>3</v>
      </c>
      <c r="B35" s="9" t="s">
        <v>3</v>
      </c>
      <c r="C35" s="12">
        <v>200</v>
      </c>
      <c r="D35" s="23">
        <v>0.50703494589876319</v>
      </c>
      <c r="E35" s="23">
        <v>1.1543765673871186E-3</v>
      </c>
      <c r="F35" s="23">
        <v>-2.9314619793579149</v>
      </c>
      <c r="G35" s="23">
        <v>1.7751824026669835E-3</v>
      </c>
      <c r="H35" s="10" t="s">
        <v>3</v>
      </c>
      <c r="I35" s="40"/>
      <c r="J35" s="23">
        <v>1.1945766125824396E-3</v>
      </c>
      <c r="K35" s="23">
        <v>9.8783425472154652E-4</v>
      </c>
      <c r="L35" s="23">
        <v>-1.2045438082938697E-3</v>
      </c>
      <c r="M35" s="23">
        <v>1.0214662580692161E-3</v>
      </c>
      <c r="N35" s="10" t="s">
        <v>3</v>
      </c>
      <c r="P35" s="24">
        <f t="shared" si="15"/>
        <v>0.50599994458602437</v>
      </c>
      <c r="Q35" s="24">
        <f t="shared" si="16"/>
        <v>4.128517898930241E-3</v>
      </c>
      <c r="R35" s="24">
        <f t="shared" si="17"/>
        <v>-2.9299998636203646</v>
      </c>
      <c r="S35" s="24">
        <f t="shared" si="18"/>
        <v>4.071230013755033E-3</v>
      </c>
      <c r="T35" s="21" t="str">
        <f t="shared" si="3"/>
        <v>m</v>
      </c>
      <c r="U35" t="str">
        <f t="shared" si="19"/>
        <v>OK</v>
      </c>
      <c r="W35" s="25">
        <v>0.50600000000000001</v>
      </c>
      <c r="X35" s="25"/>
      <c r="Y35" s="25">
        <v>-2.9299999999999997</v>
      </c>
      <c r="Z35" s="25"/>
      <c r="AA35" t="str">
        <f t="shared" si="20"/>
        <v>m</v>
      </c>
      <c r="AC35" s="25">
        <f t="shared" si="21"/>
        <v>-5.5413975630358436E-8</v>
      </c>
      <c r="AD35" s="25">
        <f t="shared" si="22"/>
        <v>4.128517898930241E-3</v>
      </c>
      <c r="AE35" s="25">
        <f t="shared" si="23"/>
        <v>1.3637963514057105E-7</v>
      </c>
      <c r="AF35" s="25">
        <f t="shared" si="22"/>
        <v>4.071230013755033E-3</v>
      </c>
      <c r="AG35" t="str">
        <f t="shared" si="24"/>
        <v>m</v>
      </c>
      <c r="AH35" s="25">
        <f t="shared" si="25"/>
        <v>-1.5963071381930316E-4</v>
      </c>
      <c r="AI35" s="25"/>
      <c r="AJ35" s="25">
        <f t="shared" si="26"/>
        <v>-2.5743554962120996E-4</v>
      </c>
      <c r="AK35" s="25"/>
      <c r="AL35" t="str">
        <f t="shared" si="27"/>
        <v>m</v>
      </c>
      <c r="AN35" s="13">
        <f t="shared" si="4"/>
        <v>200</v>
      </c>
      <c r="AO35" s="13" t="str">
        <f t="shared" si="5"/>
        <v>Hz</v>
      </c>
      <c r="AP35" s="14">
        <f t="shared" si="6"/>
        <v>1E-3</v>
      </c>
      <c r="AQ35" s="15">
        <f t="shared" si="28"/>
        <v>5.0584036928618076E-4</v>
      </c>
      <c r="AR35" s="15">
        <f t="shared" si="29"/>
        <v>1.5193425466739686E-6</v>
      </c>
      <c r="AS35" s="15">
        <f t="shared" si="30"/>
        <v>-2.930257435549621E-3</v>
      </c>
      <c r="AT35" s="15">
        <f t="shared" si="31"/>
        <v>2.0480883474871025E-6</v>
      </c>
      <c r="AU35" s="20">
        <f t="shared" si="32"/>
        <v>2.9735976724825134E-3</v>
      </c>
      <c r="AV35" s="16">
        <f t="shared" si="33"/>
        <v>2.0347191248757496E-6</v>
      </c>
      <c r="AW35" s="20">
        <f t="shared" si="34"/>
        <v>-1.3998544621374618</v>
      </c>
      <c r="AX35" s="15">
        <f t="shared" si="35"/>
        <v>5.1694976457873089E-4</v>
      </c>
      <c r="AZ35" s="14">
        <f>IFERROR(MATCH(AU35 - 0.000001,'Ref Z list'!$C$5:$C$30,1),1)</f>
        <v>2</v>
      </c>
      <c r="BA35" s="14" t="str">
        <f>INDEX('Ref Z list'!$D$5:$D$30,AZ35)</f>
        <v>1m</v>
      </c>
      <c r="BB35" s="14" t="str">
        <f>IF(INDEX('Ref Z list'!$D$5:$D$30,AZ35+1)=0,BA35,INDEX('Ref Z list'!$D$5:$D$30,AZ35+1))</f>
        <v>3m</v>
      </c>
      <c r="BC35" s="14">
        <f>INDEX('Ref Z list'!$C$5:$C$30,AZ35)</f>
        <v>1E-3</v>
      </c>
      <c r="BD35" s="14">
        <f>INDEX('Ref Z list'!$C$5:$C$30,AZ35+1)</f>
        <v>3.0000000000000001E-3</v>
      </c>
      <c r="BE35" s="16" t="str">
        <f t="shared" si="7"/>
        <v>200Hz3m1m</v>
      </c>
      <c r="BF35" s="16" t="str">
        <f t="shared" si="8"/>
        <v>200Hz3m3m</v>
      </c>
      <c r="BG35" s="14">
        <f>IFERROR(MATCH(BE35,'Cal Data'!$AN$6:$AN$1108,0),0)</f>
        <v>50</v>
      </c>
      <c r="BH35" s="14">
        <f>IFERROR(MATCH(BF35,'Cal Data'!$AN$6:$AN$1108,0),0)</f>
        <v>68</v>
      </c>
      <c r="BJ35" s="16" t="str">
        <f>INDEX('Cal Data'!AN$6:AN$1108,$BG35)</f>
        <v>200Hz3m1m</v>
      </c>
      <c r="BK35" s="16">
        <f>INDEX('Cal Data'!AO$6:AO$1108,$BG35)</f>
        <v>7.2958631411497443E-8</v>
      </c>
      <c r="BL35" s="16">
        <f>INDEX('Cal Data'!AP$6:AP$1108,$BG35)</f>
        <v>3.505556786873718E-3</v>
      </c>
      <c r="BM35" s="16">
        <f>INDEX('Cal Data'!AQ$6:AQ$1108,$BG35)</f>
        <v>1.0006694239535019E-7</v>
      </c>
      <c r="BN35" s="16">
        <f>INDEX('Cal Data'!AR$6:AR$1108,$BG35)</f>
        <v>2.9641123768639325E-4</v>
      </c>
      <c r="BO35" s="16" t="str">
        <f>INDEX('Cal Data'!AN$6:AN$1108,$BH35)</f>
        <v>200Hz3m3m</v>
      </c>
      <c r="BP35" s="16">
        <f>INDEX('Cal Data'!AO$6:AO$1108,$BH35)</f>
        <v>-2.3484454444826219E-7</v>
      </c>
      <c r="BQ35" s="16">
        <f>INDEX('Cal Data'!AP$6:AP$1108,$BH35)</f>
        <v>4.0287259683502484E-3</v>
      </c>
      <c r="BR35" s="16">
        <f>INDEX('Cal Data'!AQ$6:AQ$1108,$BH35)</f>
        <v>2.0149067393651991E-7</v>
      </c>
      <c r="BS35" s="16">
        <f>INDEX('Cal Data'!AR$6:AR$1108,$BH35)</f>
        <v>2.2555225414435586E-3</v>
      </c>
      <c r="BU35" s="16">
        <f t="shared" si="36"/>
        <v>-2.3078118431827624E-7</v>
      </c>
      <c r="BV35" s="16">
        <f t="shared" si="9"/>
        <v>4.0287259683502484E-3</v>
      </c>
      <c r="BW35" s="16">
        <f t="shared" si="10"/>
        <v>2.001517626474221E-7</v>
      </c>
      <c r="BX35" s="16">
        <f t="shared" si="11"/>
        <v>2.2296599923010553E-3</v>
      </c>
      <c r="BZ35" s="16">
        <f t="shared" si="37"/>
        <v>5.0560958810186253E-4</v>
      </c>
      <c r="CA35" s="16">
        <f t="shared" si="12"/>
        <v>4.0287271143211898E-3</v>
      </c>
      <c r="CB35" s="16">
        <f t="shared" si="13"/>
        <v>-2.9300572837869738E-3</v>
      </c>
      <c r="CC35" s="16">
        <f t="shared" si="14"/>
        <v>2.229663754903743E-3</v>
      </c>
      <c r="CE35">
        <f>INDEX('Cal Data'!AT$6:AT$1000,$BG35)</f>
        <v>1.0000729795013044</v>
      </c>
      <c r="CF35">
        <f>INDEX('Cal Data'!AU$6:AU$1000,$BG35)</f>
        <v>4.322996685147419E-6</v>
      </c>
      <c r="CG35">
        <f>INDEX('Cal Data'!AV$6:AV$1000,$BG35)</f>
        <v>9.9992897655682724E-5</v>
      </c>
      <c r="CH35">
        <f>INDEX('Cal Data'!AW$6:AW$1000,$BG35)</f>
        <v>3.9337268561085191E-4</v>
      </c>
      <c r="CI35">
        <f>INDEX('Cal Data'!AT$6:AT$1000,$BH35)</f>
        <v>0.99992177792429371</v>
      </c>
      <c r="CJ35">
        <f>INDEX('Cal Data'!AU$6:AU$1000,$BH35)</f>
        <v>4.0603875322481233E-6</v>
      </c>
      <c r="CK35">
        <f>INDEX('Cal Data'!AV$6:AV$1000,$BH35)</f>
        <v>6.718891512382235E-5</v>
      </c>
      <c r="CL35">
        <f>INDEX('Cal Data'!AW$6:AW$1000,$BH35)</f>
        <v>9.3483873585878277E-4</v>
      </c>
      <c r="CN35" s="16">
        <f t="shared" si="38"/>
        <v>0.99992377396107246</v>
      </c>
      <c r="CO35" s="16">
        <f t="shared" si="39"/>
        <v>4.0603875322481233E-6</v>
      </c>
      <c r="CP35" s="16">
        <f t="shared" si="40"/>
        <v>6.7621965869164402E-5</v>
      </c>
      <c r="CQ35" s="16">
        <f t="shared" si="41"/>
        <v>9.2769075385965992E-4</v>
      </c>
      <c r="CS35" s="16">
        <f t="shared" si="42"/>
        <v>2.9733710069105761E-3</v>
      </c>
      <c r="CT35" s="16">
        <f t="shared" si="43"/>
        <v>4.0694561613346359E-6</v>
      </c>
      <c r="CU35" s="28">
        <f t="shared" si="44"/>
        <v>-1.3997868401715927</v>
      </c>
      <c r="CV35" s="28">
        <f t="shared" si="45"/>
        <v>1.389085444164154E-3</v>
      </c>
      <c r="CW35" s="16">
        <f t="shared" si="46"/>
        <v>5.0599994458602434E-4</v>
      </c>
      <c r="CX35" s="16">
        <f t="shared" si="47"/>
        <v>4.1285178989302411E-6</v>
      </c>
      <c r="CY35" s="16">
        <f t="shared" si="48"/>
        <v>-2.9299998636203644E-3</v>
      </c>
      <c r="CZ35" s="16">
        <f t="shared" si="49"/>
        <v>4.0712300137550329E-6</v>
      </c>
    </row>
    <row r="36" spans="1:104" x14ac:dyDescent="0.25">
      <c r="A36" s="9">
        <v>10</v>
      </c>
      <c r="B36" s="9" t="s">
        <v>3</v>
      </c>
      <c r="C36" s="12">
        <v>0.05</v>
      </c>
      <c r="D36" s="23">
        <v>-2.7108245275792182</v>
      </c>
      <c r="E36" s="23">
        <v>6.1116084592045307E-4</v>
      </c>
      <c r="F36" s="23">
        <v>-2.7313597911535274</v>
      </c>
      <c r="G36" s="23">
        <v>1.919436204437317E-3</v>
      </c>
      <c r="H36" s="10" t="s">
        <v>3</v>
      </c>
      <c r="I36" s="40"/>
      <c r="J36" s="23">
        <v>-5.4280087705502287E-4</v>
      </c>
      <c r="K36" s="23">
        <v>1.0570168434551278E-3</v>
      </c>
      <c r="L36" s="23">
        <v>-1.5622167237974763E-3</v>
      </c>
      <c r="M36" s="23">
        <v>6.1346847428414401E-4</v>
      </c>
      <c r="N36" s="10" t="s">
        <v>3</v>
      </c>
      <c r="P36" s="24">
        <f t="shared" si="15"/>
        <v>-2.7100000240808475</v>
      </c>
      <c r="Q36" s="24">
        <f t="shared" si="16"/>
        <v>4.1321134061019079E-3</v>
      </c>
      <c r="R36" s="24">
        <f t="shared" si="17"/>
        <v>-2.7299999788236069</v>
      </c>
      <c r="S36" s="24">
        <f t="shared" si="18"/>
        <v>4.1216171250070743E-3</v>
      </c>
      <c r="T36" s="21" t="str">
        <f t="shared" si="3"/>
        <v>m</v>
      </c>
      <c r="U36" t="str">
        <f t="shared" si="19"/>
        <v>OK</v>
      </c>
      <c r="W36" s="25">
        <v>-2.71</v>
      </c>
      <c r="X36" s="25"/>
      <c r="Y36" s="25">
        <v>-2.7299999999999995</v>
      </c>
      <c r="Z36" s="25"/>
      <c r="AA36" t="str">
        <f t="shared" si="20"/>
        <v>m</v>
      </c>
      <c r="AC36" s="25">
        <f t="shared" si="21"/>
        <v>-2.4080847538243688E-8</v>
      </c>
      <c r="AD36" s="25">
        <f t="shared" si="22"/>
        <v>4.1321134061019079E-3</v>
      </c>
      <c r="AE36" s="25">
        <f t="shared" si="23"/>
        <v>2.1176392639432606E-8</v>
      </c>
      <c r="AF36" s="25">
        <f t="shared" si="22"/>
        <v>4.1216171250070743E-3</v>
      </c>
      <c r="AG36" t="str">
        <f t="shared" si="24"/>
        <v>m</v>
      </c>
      <c r="AH36" s="25">
        <f t="shared" si="25"/>
        <v>-2.8172670216308759E-4</v>
      </c>
      <c r="AI36" s="25"/>
      <c r="AJ36" s="25">
        <f t="shared" si="26"/>
        <v>2.0242557026950436E-4</v>
      </c>
      <c r="AK36" s="25"/>
      <c r="AL36" t="str">
        <f t="shared" si="27"/>
        <v>m</v>
      </c>
      <c r="AN36" s="13">
        <f t="shared" si="4"/>
        <v>50</v>
      </c>
      <c r="AO36" s="13" t="str">
        <f t="shared" si="5"/>
        <v>mHz</v>
      </c>
      <c r="AP36" s="14">
        <f t="shared" si="6"/>
        <v>1E-3</v>
      </c>
      <c r="AQ36" s="15">
        <f t="shared" si="28"/>
        <v>-2.710281726702163E-3</v>
      </c>
      <c r="AR36" s="15">
        <f t="shared" si="29"/>
        <v>1.2209841059301492E-6</v>
      </c>
      <c r="AS36" s="15">
        <f t="shared" si="30"/>
        <v>-2.7297975744297303E-3</v>
      </c>
      <c r="AT36" s="15">
        <f t="shared" si="31"/>
        <v>2.0150878174028168E-6</v>
      </c>
      <c r="AU36" s="20">
        <f t="shared" si="32"/>
        <v>3.8467417167595353E-3</v>
      </c>
      <c r="AV36" s="16">
        <f t="shared" si="33"/>
        <v>1.6688047514404753E-6</v>
      </c>
      <c r="AW36" s="20">
        <f t="shared" si="34"/>
        <v>-2.3526070858683128</v>
      </c>
      <c r="AX36" s="15">
        <f t="shared" si="35"/>
        <v>4.3238447953797965E-4</v>
      </c>
      <c r="AZ36" s="14">
        <f>IFERROR(MATCH(AU36 - 0.000001,'Ref Z list'!$C$5:$C$30,1),1)</f>
        <v>3</v>
      </c>
      <c r="BA36" s="14" t="str">
        <f>INDEX('Ref Z list'!$D$5:$D$30,AZ36)</f>
        <v>3m</v>
      </c>
      <c r="BB36" s="14" t="str">
        <f>IF(INDEX('Ref Z list'!$D$5:$D$30,AZ36+1)=0,BA36,INDEX('Ref Z list'!$D$5:$D$30,AZ36+1))</f>
        <v>10m</v>
      </c>
      <c r="BC36" s="14">
        <f>INDEX('Ref Z list'!$C$5:$C$30,AZ36)</f>
        <v>3.0000000000000001E-3</v>
      </c>
      <c r="BD36" s="14">
        <f>INDEX('Ref Z list'!$C$5:$C$30,AZ36+1)</f>
        <v>0.01</v>
      </c>
      <c r="BE36" s="16" t="str">
        <f t="shared" si="7"/>
        <v>50mHz10m3m</v>
      </c>
      <c r="BF36" s="16" t="str">
        <f t="shared" si="8"/>
        <v>50mHz10m10m</v>
      </c>
      <c r="BG36" s="14">
        <f>IFERROR(MATCH(BE36,'Cal Data'!$AN$6:$AN$1108,0),0)</f>
        <v>75</v>
      </c>
      <c r="BH36" s="14">
        <f>IFERROR(MATCH(BF36,'Cal Data'!$AN$6:$AN$1108,0),0)</f>
        <v>93</v>
      </c>
      <c r="BJ36" s="16" t="str">
        <f>INDEX('Cal Data'!AN$6:AN$1108,$BG36)</f>
        <v>50mHz10m3m</v>
      </c>
      <c r="BK36" s="16">
        <f>INDEX('Cal Data'!AO$6:AO$1108,$BG36)</f>
        <v>-4.4673366898090316E-8</v>
      </c>
      <c r="BL36" s="16">
        <f>INDEX('Cal Data'!AP$6:AP$1108,$BG36)</f>
        <v>6.2352293350159585E-4</v>
      </c>
      <c r="BM36" s="16">
        <f>INDEX('Cal Data'!AQ$6:AQ$1108,$BG36)</f>
        <v>3.0005936710302079E-7</v>
      </c>
      <c r="BN36" s="16">
        <f>INDEX('Cal Data'!AR$6:AR$1108,$BG36)</f>
        <v>2.9110726672526978E-3</v>
      </c>
      <c r="BO36" s="16" t="str">
        <f>INDEX('Cal Data'!AN$6:AN$1108,$BH36)</f>
        <v>50mHz10m10m</v>
      </c>
      <c r="BP36" s="16">
        <f>INDEX('Cal Data'!AO$6:AO$1108,$BH36)</f>
        <v>-9.4710587704091576E-8</v>
      </c>
      <c r="BQ36" s="16">
        <f>INDEX('Cal Data'!AP$6:AP$1108,$BH36)</f>
        <v>3.7152724695665119E-3</v>
      </c>
      <c r="BR36" s="16">
        <f>INDEX('Cal Data'!AQ$6:AQ$1108,$BH36)</f>
        <v>9.4759565461935711E-8</v>
      </c>
      <c r="BS36" s="16">
        <f>INDEX('Cal Data'!AR$6:AR$1108,$BH36)</f>
        <v>9.3829016253170559E-4</v>
      </c>
      <c r="BU36" s="16">
        <f t="shared" si="36"/>
        <v>-5.0726024361968805E-8</v>
      </c>
      <c r="BV36" s="16">
        <f t="shared" si="9"/>
        <v>3.7152724695665119E-3</v>
      </c>
      <c r="BW36" s="16">
        <f t="shared" si="10"/>
        <v>2.752256661755973E-7</v>
      </c>
      <c r="BX36" s="16">
        <f t="shared" si="11"/>
        <v>2.6724387751326079E-3</v>
      </c>
      <c r="BZ36" s="16">
        <f t="shared" si="37"/>
        <v>-2.7103324527265249E-3</v>
      </c>
      <c r="CA36" s="16">
        <f t="shared" si="12"/>
        <v>3.7152732720928611E-3</v>
      </c>
      <c r="CB36" s="16">
        <f t="shared" si="13"/>
        <v>-2.7295223487635548E-3</v>
      </c>
      <c r="CC36" s="16">
        <f t="shared" si="14"/>
        <v>2.6724418139873357E-3</v>
      </c>
      <c r="CE36">
        <f>INDEX('Cal Data'!AT$6:AT$1000,$BG36)</f>
        <v>0.999985088619054</v>
      </c>
      <c r="CF36">
        <f>INDEX('Cal Data'!AU$6:AU$1000,$BG36)</f>
        <v>3.0408110242194463E-6</v>
      </c>
      <c r="CG36">
        <f>INDEX('Cal Data'!AV$6:AV$1000,$BG36)</f>
        <v>9.9990216500945179E-5</v>
      </c>
      <c r="CH36">
        <f>INDEX('Cal Data'!AW$6:AW$1000,$BG36)</f>
        <v>9.8150497653346847E-4</v>
      </c>
      <c r="CI36">
        <f>INDEX('Cal Data'!AT$6:AT$1000,$BH36)</f>
        <v>0.99999052913563247</v>
      </c>
      <c r="CJ36">
        <f>INDEX('Cal Data'!AU$6:AU$1000,$BH36)</f>
        <v>4.010128198570984E-6</v>
      </c>
      <c r="CK36">
        <f>INDEX('Cal Data'!AV$6:AV$1000,$BH36)</f>
        <v>9.476353986004448E-6</v>
      </c>
      <c r="CL36">
        <f>INDEX('Cal Data'!AW$6:AW$1000,$BH36)</f>
        <v>2.6757913118021816E-4</v>
      </c>
      <c r="CN36" s="16">
        <f t="shared" si="38"/>
        <v>0.99998574672081797</v>
      </c>
      <c r="CO36" s="16">
        <f t="shared" si="39"/>
        <v>4.010128198570984E-6</v>
      </c>
      <c r="CP36" s="16">
        <f t="shared" si="40"/>
        <v>8.9041378881454114E-5</v>
      </c>
      <c r="CQ36" s="16">
        <f t="shared" si="41"/>
        <v>8.9514629140012363E-4</v>
      </c>
      <c r="CS36" s="16">
        <f t="shared" si="42"/>
        <v>3.8466868880759051E-3</v>
      </c>
      <c r="CT36" s="16">
        <f t="shared" si="43"/>
        <v>3.3376451508448786E-6</v>
      </c>
      <c r="CU36" s="28">
        <f t="shared" si="44"/>
        <v>-2.3525180444894311</v>
      </c>
      <c r="CV36" s="28">
        <f t="shared" si="45"/>
        <v>1.2446333739654877E-3</v>
      </c>
      <c r="CW36" s="16">
        <f t="shared" si="46"/>
        <v>-2.7100000240808477E-3</v>
      </c>
      <c r="CX36" s="16">
        <f t="shared" si="47"/>
        <v>4.1321134061019077E-6</v>
      </c>
      <c r="CY36" s="16">
        <f t="shared" si="48"/>
        <v>-2.7299999788236071E-3</v>
      </c>
      <c r="CZ36" s="16">
        <f t="shared" si="49"/>
        <v>4.1216171250070742E-6</v>
      </c>
    </row>
    <row r="37" spans="1:104" x14ac:dyDescent="0.25">
      <c r="A37" s="9">
        <v>1</v>
      </c>
      <c r="B37" s="9" t="s">
        <v>3</v>
      </c>
      <c r="C37" s="12">
        <v>5</v>
      </c>
      <c r="D37" s="23">
        <v>6.3728502634132045E-2</v>
      </c>
      <c r="E37" s="23">
        <v>1.5587504735382787E-3</v>
      </c>
      <c r="F37" s="23">
        <v>-0.88779788839602591</v>
      </c>
      <c r="G37" s="23">
        <v>1.6820135047693294E-3</v>
      </c>
      <c r="H37" s="10" t="s">
        <v>3</v>
      </c>
      <c r="I37" s="40"/>
      <c r="J37" s="23">
        <v>-1.2988853742163619E-3</v>
      </c>
      <c r="K37" s="23">
        <v>1.2988736589950563E-3</v>
      </c>
      <c r="L37" s="23">
        <v>1.2173274447097515E-3</v>
      </c>
      <c r="M37" s="23">
        <v>1.6318931407405634E-4</v>
      </c>
      <c r="N37" s="10" t="s">
        <v>3</v>
      </c>
      <c r="P37" s="24">
        <f t="shared" si="15"/>
        <v>6.4996814723543114E-2</v>
      </c>
      <c r="Q37" s="24">
        <f t="shared" si="16"/>
        <v>5.5878196569867462E-3</v>
      </c>
      <c r="R37" s="24">
        <f t="shared" si="17"/>
        <v>-0.88900023243445248</v>
      </c>
      <c r="S37" s="24">
        <f t="shared" si="18"/>
        <v>3.3993737682034256E-3</v>
      </c>
      <c r="T37" s="21" t="str">
        <f t="shared" si="3"/>
        <v>m</v>
      </c>
      <c r="U37" t="str">
        <f t="shared" si="19"/>
        <v>OK</v>
      </c>
      <c r="W37" s="25">
        <v>6.4999999999999988E-2</v>
      </c>
      <c r="X37" s="25"/>
      <c r="Y37" s="25">
        <v>-0.88900000000000001</v>
      </c>
      <c r="Z37" s="25"/>
      <c r="AA37" t="str">
        <f t="shared" si="20"/>
        <v>m</v>
      </c>
      <c r="AC37" s="25">
        <f t="shared" si="21"/>
        <v>-3.1852764568740533E-6</v>
      </c>
      <c r="AD37" s="25">
        <f t="shared" si="22"/>
        <v>5.5878196569867462E-3</v>
      </c>
      <c r="AE37" s="25">
        <f t="shared" si="23"/>
        <v>-2.3243445246290406E-7</v>
      </c>
      <c r="AF37" s="25">
        <f t="shared" si="22"/>
        <v>3.3993737682034256E-3</v>
      </c>
      <c r="AG37" t="str">
        <f t="shared" si="24"/>
        <v>m</v>
      </c>
      <c r="AH37" s="25">
        <f t="shared" si="25"/>
        <v>2.7388008348422366E-5</v>
      </c>
      <c r="AI37" s="25"/>
      <c r="AJ37" s="25">
        <f t="shared" si="26"/>
        <v>-1.5215840735605113E-5</v>
      </c>
      <c r="AK37" s="25"/>
      <c r="AL37" t="str">
        <f t="shared" si="27"/>
        <v>m</v>
      </c>
      <c r="AN37" s="13">
        <f t="shared" si="4"/>
        <v>5</v>
      </c>
      <c r="AO37" s="13" t="str">
        <f t="shared" si="5"/>
        <v>Hz</v>
      </c>
      <c r="AP37" s="14">
        <f t="shared" si="6"/>
        <v>1E-3</v>
      </c>
      <c r="AQ37" s="15">
        <f t="shared" si="28"/>
        <v>6.5027388008348418E-5</v>
      </c>
      <c r="AR37" s="15">
        <f t="shared" si="29"/>
        <v>2.0289839380308099E-6</v>
      </c>
      <c r="AS37" s="15">
        <f t="shared" si="30"/>
        <v>-8.8901521584073564E-4</v>
      </c>
      <c r="AT37" s="15">
        <f t="shared" si="31"/>
        <v>1.689911294256111E-6</v>
      </c>
      <c r="AU37" s="20">
        <f t="shared" si="32"/>
        <v>8.9139027097424504E-4</v>
      </c>
      <c r="AV37" s="16">
        <f t="shared" si="33"/>
        <v>1.6918956280456236E-6</v>
      </c>
      <c r="AW37" s="20">
        <f t="shared" si="34"/>
        <v>-1.4977809421871657</v>
      </c>
      <c r="AX37" s="15">
        <f t="shared" si="35"/>
        <v>2.2743456333553652E-3</v>
      </c>
      <c r="AZ37" s="14">
        <f>IFERROR(MATCH(AU37 - 0.000001,'Ref Z list'!$C$5:$C$30,1),1)</f>
        <v>1</v>
      </c>
      <c r="BA37" s="14" t="str">
        <f>INDEX('Ref Z list'!$D$5:$D$30,AZ37)</f>
        <v>0m</v>
      </c>
      <c r="BB37" s="14" t="str">
        <f>IF(INDEX('Ref Z list'!$D$5:$D$30,AZ37+1)=0,BA37,INDEX('Ref Z list'!$D$5:$D$30,AZ37+1))</f>
        <v>1m</v>
      </c>
      <c r="BC37" s="14">
        <f>INDEX('Ref Z list'!$C$5:$C$30,AZ37)</f>
        <v>0</v>
      </c>
      <c r="BD37" s="14">
        <f>INDEX('Ref Z list'!$C$5:$C$30,AZ37+1)</f>
        <v>1E-3</v>
      </c>
      <c r="BE37" s="16" t="str">
        <f t="shared" si="7"/>
        <v>5Hz1m0m</v>
      </c>
      <c r="BF37" s="16" t="str">
        <f t="shared" si="8"/>
        <v>5Hz1m1m</v>
      </c>
      <c r="BG37" s="14">
        <f>IFERROR(MATCH(BE37,'Cal Data'!$AN$6:$AN$1108,0),0)</f>
        <v>9</v>
      </c>
      <c r="BH37" s="14">
        <f>IFERROR(MATCH(BF37,'Cal Data'!$AN$6:$AN$1108,0),0)</f>
        <v>27</v>
      </c>
      <c r="BJ37" s="16" t="str">
        <f>INDEX('Cal Data'!AN$6:AN$1108,$BG37)</f>
        <v>5Hz1m0m</v>
      </c>
      <c r="BK37" s="16">
        <f>INDEX('Cal Data'!AO$6:AO$1108,$BG37)</f>
        <v>0</v>
      </c>
      <c r="BL37" s="16">
        <f>INDEX('Cal Data'!AP$6:AP$1108,$BG37)</f>
        <v>1.3745438861066017E-3</v>
      </c>
      <c r="BM37" s="16">
        <f>INDEX('Cal Data'!AQ$6:AQ$1108,$BG37)</f>
        <v>0</v>
      </c>
      <c r="BN37" s="16">
        <f>INDEX('Cal Data'!AR$6:AR$1108,$BG37)</f>
        <v>1.1935578581835173E-3</v>
      </c>
      <c r="BO37" s="16" t="str">
        <f>INDEX('Cal Data'!AN$6:AN$1108,$BH37)</f>
        <v>5Hz1m1m</v>
      </c>
      <c r="BP37" s="16">
        <f>INDEX('Cal Data'!AO$6:AO$1108,$BH37)</f>
        <v>-2.1614392818093686E-8</v>
      </c>
      <c r="BQ37" s="16">
        <f>INDEX('Cal Data'!AP$6:AP$1108,$BH37)</f>
        <v>5.7988583558526616E-4</v>
      </c>
      <c r="BR37" s="16">
        <f>INDEX('Cal Data'!AQ$6:AQ$1108,$BH37)</f>
        <v>-3.2982678452436853E-8</v>
      </c>
      <c r="BS37" s="16">
        <f>INDEX('Cal Data'!AR$6:AR$1108,$BH37)</f>
        <v>1.7850467238533434E-3</v>
      </c>
      <c r="BU37" s="16">
        <f t="shared" si="36"/>
        <v>-1.9266859471064309E-8</v>
      </c>
      <c r="BV37" s="16">
        <f t="shared" si="9"/>
        <v>5.7988583558526616E-4</v>
      </c>
      <c r="BW37" s="16">
        <f t="shared" si="10"/>
        <v>-3.2982678452436853E-8</v>
      </c>
      <c r="BX37" s="16">
        <f t="shared" si="11"/>
        <v>1.7208052784311923E-3</v>
      </c>
      <c r="BZ37" s="16">
        <f t="shared" si="37"/>
        <v>6.500812114887736E-5</v>
      </c>
      <c r="CA37" s="16">
        <f t="shared" si="12"/>
        <v>5.7990003398491487E-4</v>
      </c>
      <c r="CB37" s="16">
        <f t="shared" si="13"/>
        <v>-8.890481985191881E-4</v>
      </c>
      <c r="CC37" s="16">
        <f t="shared" si="14"/>
        <v>1.7208085975719042E-3</v>
      </c>
      <c r="CE37">
        <f>INDEX('Cal Data'!AT$6:AT$1000,$BG37)</f>
        <v>1</v>
      </c>
      <c r="CF37">
        <f>INDEX('Cal Data'!AU$6:AU$1000,$BG37)</f>
        <v>1.8204261192546829E-6</v>
      </c>
      <c r="CG37">
        <f>INDEX('Cal Data'!AV$6:AV$1000,$BG37)</f>
        <v>-3.2981449497512049E-5</v>
      </c>
      <c r="CH37">
        <f>INDEX('Cal Data'!AW$6:AW$1000,$BG37)</f>
        <v>4.328973256069942E-3</v>
      </c>
      <c r="CI37">
        <f>INDEX('Cal Data'!AT$6:AT$1000,$BH37)</f>
        <v>0.99997838680884543</v>
      </c>
      <c r="CJ37">
        <f>INDEX('Cal Data'!AU$6:AU$1000,$BH37)</f>
        <v>7.528225548635937E-7</v>
      </c>
      <c r="CK37">
        <f>INDEX('Cal Data'!AV$6:AV$1000,$BH37)</f>
        <v>-3.2981449497512049E-5</v>
      </c>
      <c r="CL37">
        <f>INDEX('Cal Data'!AW$6:AW$1000,$BH37)</f>
        <v>4.328973256069942E-3</v>
      </c>
      <c r="CN37" s="16">
        <f t="shared" si="38"/>
        <v>0.9999807342116801</v>
      </c>
      <c r="CO37" s="16">
        <f t="shared" si="39"/>
        <v>7.528225548635937E-7</v>
      </c>
      <c r="CP37" s="16">
        <f t="shared" si="40"/>
        <v>-3.2981449497512049E-5</v>
      </c>
      <c r="CQ37" s="16">
        <f t="shared" si="41"/>
        <v>4.328973256069942E-3</v>
      </c>
      <c r="CS37" s="16">
        <f t="shared" si="42"/>
        <v>8.9137309763797398E-4</v>
      </c>
      <c r="CT37" s="16">
        <f t="shared" si="43"/>
        <v>3.3837913226319617E-6</v>
      </c>
      <c r="CU37" s="28">
        <f t="shared" si="44"/>
        <v>-1.4978139236366632</v>
      </c>
      <c r="CV37" s="28">
        <f t="shared" si="45"/>
        <v>6.2793790848792736E-3</v>
      </c>
      <c r="CW37" s="16">
        <f t="shared" si="46"/>
        <v>6.4996814723543119E-5</v>
      </c>
      <c r="CX37" s="16">
        <f t="shared" si="47"/>
        <v>5.5878196569867462E-6</v>
      </c>
      <c r="CY37" s="16">
        <f t="shared" si="48"/>
        <v>-8.8900023243445247E-4</v>
      </c>
      <c r="CZ37" s="16">
        <f t="shared" si="49"/>
        <v>3.3993737682034257E-6</v>
      </c>
    </row>
    <row r="38" spans="1:104" x14ac:dyDescent="0.25">
      <c r="A38" s="9">
        <v>1</v>
      </c>
      <c r="B38" s="9" t="s">
        <v>3</v>
      </c>
      <c r="C38" s="12">
        <v>200</v>
      </c>
      <c r="D38" s="23">
        <v>0.40838443873837799</v>
      </c>
      <c r="E38" s="23">
        <v>1.9266986642788024E-3</v>
      </c>
      <c r="F38" s="23">
        <v>-0.14237005817836274</v>
      </c>
      <c r="G38" s="23">
        <v>1.3687808461550117E-3</v>
      </c>
      <c r="H38" s="10" t="s">
        <v>3</v>
      </c>
      <c r="I38" s="40"/>
      <c r="J38" s="23">
        <v>-1.627472725456943E-3</v>
      </c>
      <c r="K38" s="23">
        <v>1.5347728303110554E-3</v>
      </c>
      <c r="L38" s="23">
        <v>-3.5094879302375459E-4</v>
      </c>
      <c r="M38" s="23">
        <v>8.792111756214749E-4</v>
      </c>
      <c r="N38" s="10" t="s">
        <v>3</v>
      </c>
      <c r="P38" s="24">
        <f t="shared" si="15"/>
        <v>0.41000604296762294</v>
      </c>
      <c r="Q38" s="24">
        <f t="shared" si="16"/>
        <v>4.6696548467436306E-3</v>
      </c>
      <c r="R38" s="24">
        <f t="shared" si="17"/>
        <v>-0.14198253044167519</v>
      </c>
      <c r="S38" s="24">
        <f t="shared" si="18"/>
        <v>3.8043327151008662E-3</v>
      </c>
      <c r="T38" s="21" t="str">
        <f t="shared" ref="T38:T69" si="50">N38</f>
        <v>m</v>
      </c>
      <c r="U38" t="str">
        <f t="shared" si="19"/>
        <v>OK</v>
      </c>
      <c r="W38" s="25">
        <v>0.41</v>
      </c>
      <c r="X38" s="25"/>
      <c r="Y38" s="25">
        <v>-0.14200000000000002</v>
      </c>
      <c r="Z38" s="25"/>
      <c r="AA38" t="str">
        <f t="shared" si="20"/>
        <v>m</v>
      </c>
      <c r="AC38" s="25">
        <f t="shared" si="21"/>
        <v>6.0429676229656337E-6</v>
      </c>
      <c r="AD38" s="25">
        <f t="shared" si="22"/>
        <v>4.6696548467436306E-3</v>
      </c>
      <c r="AE38" s="25">
        <f t="shared" si="23"/>
        <v>1.7469558324822998E-5</v>
      </c>
      <c r="AF38" s="25">
        <f t="shared" si="22"/>
        <v>3.8043327151008662E-3</v>
      </c>
      <c r="AG38" t="str">
        <f t="shared" si="24"/>
        <v>m</v>
      </c>
      <c r="AH38" s="25">
        <f t="shared" si="25"/>
        <v>1.1911463834946012E-5</v>
      </c>
      <c r="AI38" s="25"/>
      <c r="AJ38" s="25">
        <f t="shared" si="26"/>
        <v>-1.9109385338972329E-5</v>
      </c>
      <c r="AK38" s="25"/>
      <c r="AL38" t="str">
        <f t="shared" si="27"/>
        <v>m</v>
      </c>
      <c r="AN38" s="13">
        <f t="shared" ref="AN38:AN69" si="51">IF(AO38="mHz",1000,IF(AO38="kHz",0.001,1))*C38</f>
        <v>200</v>
      </c>
      <c r="AO38" s="13" t="str">
        <f t="shared" ref="AO38:AO69" si="52">IF(C38&gt;=1000,"kHz",IF(C38&gt;=1,"Hz","mHz"))</f>
        <v>Hz</v>
      </c>
      <c r="AP38" s="14">
        <f t="shared" ref="AP38:AP69" si="53">IF(MID(N38,1,1)="m",0.001,IF(OR(MID(N38,1,1)="u",MID(N38,1,1)="µ"),0.000001,1))</f>
        <v>1E-3</v>
      </c>
      <c r="AQ38" s="15">
        <f t="shared" si="28"/>
        <v>4.1001191146383491E-4</v>
      </c>
      <c r="AR38" s="15">
        <f t="shared" si="29"/>
        <v>2.4632692470768862E-6</v>
      </c>
      <c r="AS38" s="15">
        <f t="shared" si="30"/>
        <v>-1.4201910938533899E-4</v>
      </c>
      <c r="AT38" s="15">
        <f t="shared" si="31"/>
        <v>1.6268292154183013E-6</v>
      </c>
      <c r="AU38" s="20">
        <f t="shared" si="32"/>
        <v>4.3391150592353791E-4</v>
      </c>
      <c r="AV38" s="16">
        <f t="shared" si="33"/>
        <v>2.3877201135704471E-6</v>
      </c>
      <c r="AW38" s="20">
        <f t="shared" si="34"/>
        <v>-0.3334444639863105</v>
      </c>
      <c r="AX38" s="15">
        <f t="shared" si="35"/>
        <v>4.0003944873722563E-3</v>
      </c>
      <c r="AZ38" s="14">
        <f>IFERROR(MATCH(AU38 - 0.000001,'Ref Z list'!$C$5:$C$30,1),1)</f>
        <v>1</v>
      </c>
      <c r="BA38" s="14" t="str">
        <f>INDEX('Ref Z list'!$D$5:$D$30,AZ38)</f>
        <v>0m</v>
      </c>
      <c r="BB38" s="14" t="str">
        <f>IF(INDEX('Ref Z list'!$D$5:$D$30,AZ38+1)=0,BA38,INDEX('Ref Z list'!$D$5:$D$30,AZ38+1))</f>
        <v>1m</v>
      </c>
      <c r="BC38" s="14">
        <f>INDEX('Ref Z list'!$C$5:$C$30,AZ38)</f>
        <v>0</v>
      </c>
      <c r="BD38" s="14">
        <f>INDEX('Ref Z list'!$C$5:$C$30,AZ38+1)</f>
        <v>1E-3</v>
      </c>
      <c r="BE38" s="16" t="str">
        <f t="shared" ref="BE38:BE69" si="54">AN38&amp;AO38&amp;A38&amp;B38&amp;BA38</f>
        <v>200Hz1m0m</v>
      </c>
      <c r="BF38" s="16" t="str">
        <f t="shared" ref="BF38:BF69" si="55">AN38&amp;AO38&amp;A38&amp;B38&amp;BB38</f>
        <v>200Hz1m1m</v>
      </c>
      <c r="BG38" s="14">
        <f>IFERROR(MATCH(BE38,'Cal Data'!$AN$6:$AN$1108,0),0)</f>
        <v>14</v>
      </c>
      <c r="BH38" s="14">
        <f>IFERROR(MATCH(BF38,'Cal Data'!$AN$6:$AN$1108,0),0)</f>
        <v>32</v>
      </c>
      <c r="BJ38" s="16" t="str">
        <f>INDEX('Cal Data'!AN$6:AN$1108,$BG38)</f>
        <v>200Hz1m0m</v>
      </c>
      <c r="BK38" s="16">
        <f>INDEX('Cal Data'!AO$6:AO$1108,$BG38)</f>
        <v>0</v>
      </c>
      <c r="BL38" s="16">
        <f>INDEX('Cal Data'!AP$6:AP$1108,$BG38)</f>
        <v>2.9561737261955828E-5</v>
      </c>
      <c r="BM38" s="16">
        <f>INDEX('Cal Data'!AQ$6:AQ$1108,$BG38)</f>
        <v>0</v>
      </c>
      <c r="BN38" s="16">
        <f>INDEX('Cal Data'!AR$6:AR$1108,$BG38)</f>
        <v>1.4921301482659413E-3</v>
      </c>
      <c r="BO38" s="16" t="str">
        <f>INDEX('Cal Data'!AN$6:AN$1108,$BH38)</f>
        <v>200Hz1m1m</v>
      </c>
      <c r="BP38" s="16">
        <f>INDEX('Cal Data'!AO$6:AO$1108,$BH38)</f>
        <v>-9.3119052183747789E-8</v>
      </c>
      <c r="BQ38" s="16">
        <f>INDEX('Cal Data'!AP$6:AP$1108,$BH38)</f>
        <v>5.11637085282385E-4</v>
      </c>
      <c r="BR38" s="16">
        <f>INDEX('Cal Data'!AQ$6:AQ$1108,$BH38)</f>
        <v>7.5224733143350663E-8</v>
      </c>
      <c r="BS38" s="16">
        <f>INDEX('Cal Data'!AR$6:AR$1108,$BH38)</f>
        <v>1.3652987414055815E-3</v>
      </c>
      <c r="BU38" s="16">
        <f t="shared" ref="BU38:BU69" si="56">IF($BG38=0,BK38,IF(BH38=0,BP38,($AU38-$BC38)/($BD38-$BC38)*(BP38-BK38)+BK38))</f>
        <v>-4.0405428163222515E-8</v>
      </c>
      <c r="BV38" s="16">
        <f t="shared" ref="BV38:BV69" si="57">IF($BG38=0,BL38,IF(BI38=0,BQ38,($AU38-$BC38)/($BD38-$BC38)*(BQ38-BL38)+BL38))</f>
        <v>5.11637085282385E-4</v>
      </c>
      <c r="BW38" s="16">
        <f t="shared" ref="BW38:BW69" si="58">IF($BG38=0,BM38,IF(BK38=0,BR38,($AU38-$BC38)/($BD38-$BC38)*(BR38-BM38)+BM38))</f>
        <v>7.5224733143350663E-8</v>
      </c>
      <c r="BX38" s="16">
        <f t="shared" ref="BX38:BX69" si="59">IF($BG38=0,BN38,IF(BL38=0,BS38,($AU38-$BC38)/($BD38-$BC38)*(BS38-BN38)+BN38))</f>
        <v>1.4370965415167617E-3</v>
      </c>
      <c r="BZ38" s="16">
        <f t="shared" ref="BZ38:BZ69" si="60">AQ38+BU38</f>
        <v>4.0997150603567167E-4</v>
      </c>
      <c r="CA38" s="16">
        <f t="shared" ref="CA38:CA69" si="61">(4*AR38^2+BV38^2)^0.5</f>
        <v>5.1166080347998994E-4</v>
      </c>
      <c r="CB38" s="16">
        <f t="shared" ref="CB38:CB69" si="62">AS38+BW38</f>
        <v>-1.4194388465219563E-4</v>
      </c>
      <c r="CC38" s="16">
        <f t="shared" ref="CC38:CC69" si="63">(4*AT38^2+BX38^2)^0.5</f>
        <v>1.4371002247347336E-3</v>
      </c>
      <c r="CE38">
        <f>INDEX('Cal Data'!AT$6:AT$1000,$BG38)</f>
        <v>1</v>
      </c>
      <c r="CF38">
        <f>INDEX('Cal Data'!AU$6:AU$1000,$BG38)</f>
        <v>1.4924229546861322E-6</v>
      </c>
      <c r="CG38">
        <f>INDEX('Cal Data'!AV$6:AV$1000,$BG38)</f>
        <v>7.5233675375737611E-5</v>
      </c>
      <c r="CH38">
        <f>INDEX('Cal Data'!AW$6:AW$1000,$BG38)</f>
        <v>2.7488162361563795E-3</v>
      </c>
      <c r="CI38">
        <f>INDEX('Cal Data'!AT$6:AT$1000,$BH38)</f>
        <v>0.99990696628750941</v>
      </c>
      <c r="CJ38">
        <f>INDEX('Cal Data'!AU$6:AU$1000,$BH38)</f>
        <v>2.4460514465492996E-6</v>
      </c>
      <c r="CK38">
        <f>INDEX('Cal Data'!AV$6:AV$1000,$BH38)</f>
        <v>7.5233675375737611E-5</v>
      </c>
      <c r="CL38">
        <f>INDEX('Cal Data'!AW$6:AW$1000,$BH38)</f>
        <v>2.7488162361563795E-3</v>
      </c>
      <c r="CN38" s="16">
        <f t="shared" si="38"/>
        <v>0.99995963160171153</v>
      </c>
      <c r="CO38" s="16">
        <f t="shared" si="39"/>
        <v>2.4460514465492996E-6</v>
      </c>
      <c r="CP38" s="16">
        <f t="shared" si="40"/>
        <v>7.5233675375737611E-5</v>
      </c>
      <c r="CQ38" s="16">
        <f t="shared" si="41"/>
        <v>2.7488162361563795E-3</v>
      </c>
      <c r="CS38" s="16">
        <f t="shared" si="42"/>
        <v>4.3389398961104483E-4</v>
      </c>
      <c r="CT38" s="16">
        <f t="shared" si="43"/>
        <v>4.7754403450887616E-6</v>
      </c>
      <c r="CU38" s="28">
        <f t="shared" si="44"/>
        <v>-0.33336923031093474</v>
      </c>
      <c r="CV38" s="28">
        <f t="shared" si="45"/>
        <v>8.4598235749068825E-3</v>
      </c>
      <c r="CW38" s="16">
        <f t="shared" si="46"/>
        <v>4.1000604296762293E-4</v>
      </c>
      <c r="CX38" s="16">
        <f t="shared" si="47"/>
        <v>4.6696548467436308E-6</v>
      </c>
      <c r="CY38" s="16">
        <f t="shared" si="48"/>
        <v>-1.419825304416752E-4</v>
      </c>
      <c r="CZ38" s="16">
        <f t="shared" si="49"/>
        <v>3.8043327151008663E-6</v>
      </c>
    </row>
    <row r="39" spans="1:104" x14ac:dyDescent="0.25">
      <c r="A39" s="9">
        <v>3</v>
      </c>
      <c r="B39" s="9" t="s">
        <v>3</v>
      </c>
      <c r="C39" s="12">
        <v>2000</v>
      </c>
      <c r="D39" s="23">
        <v>-0.37865703565711195</v>
      </c>
      <c r="E39" s="23">
        <v>1.3793179410281713E-3</v>
      </c>
      <c r="F39" s="23">
        <v>1.400224404282832</v>
      </c>
      <c r="G39" s="23">
        <v>1.2025742649256954E-3</v>
      </c>
      <c r="H39" s="10" t="s">
        <v>3</v>
      </c>
      <c r="I39" s="40"/>
      <c r="J39" s="23">
        <v>-7.4861174161770956E-4</v>
      </c>
      <c r="K39" s="23">
        <v>1.2069670027842036E-3</v>
      </c>
      <c r="L39" s="23">
        <v>1.0182435696320804E-4</v>
      </c>
      <c r="M39" s="23">
        <v>1.5559767184526645E-3</v>
      </c>
      <c r="N39" s="10" t="s">
        <v>3</v>
      </c>
      <c r="P39" s="24">
        <f t="shared" si="15"/>
        <v>-0.3779993658096989</v>
      </c>
      <c r="Q39" s="24">
        <f t="shared" si="16"/>
        <v>3.8156035233803871E-3</v>
      </c>
      <c r="R39" s="24">
        <f t="shared" si="17"/>
        <v>1.4000005543078138</v>
      </c>
      <c r="S39" s="24">
        <f t="shared" si="18"/>
        <v>3.9082945376018429E-3</v>
      </c>
      <c r="T39" s="21" t="str">
        <f t="shared" si="50"/>
        <v>m</v>
      </c>
      <c r="U39" t="str">
        <f t="shared" si="19"/>
        <v>OK</v>
      </c>
      <c r="W39" s="25">
        <v>-0.378</v>
      </c>
      <c r="X39" s="25"/>
      <c r="Y39" s="25">
        <v>1.4</v>
      </c>
      <c r="Z39" s="25"/>
      <c r="AA39" t="str">
        <f t="shared" si="20"/>
        <v>m</v>
      </c>
      <c r="AC39" s="25">
        <f t="shared" si="21"/>
        <v>6.3419030110756225E-7</v>
      </c>
      <c r="AD39" s="25">
        <f t="shared" si="22"/>
        <v>3.8156035233803871E-3</v>
      </c>
      <c r="AE39" s="25">
        <f t="shared" si="23"/>
        <v>5.5430781387144634E-7</v>
      </c>
      <c r="AF39" s="25">
        <f t="shared" si="22"/>
        <v>3.9082945376018429E-3</v>
      </c>
      <c r="AG39" t="str">
        <f t="shared" si="24"/>
        <v>m</v>
      </c>
      <c r="AH39" s="25">
        <f t="shared" si="25"/>
        <v>9.157608450577337E-5</v>
      </c>
      <c r="AI39" s="25"/>
      <c r="AJ39" s="25">
        <f t="shared" si="26"/>
        <v>1.2257992586883759E-4</v>
      </c>
      <c r="AK39" s="25"/>
      <c r="AL39" t="str">
        <f t="shared" si="27"/>
        <v>m</v>
      </c>
      <c r="AN39" s="13">
        <f t="shared" si="51"/>
        <v>2</v>
      </c>
      <c r="AO39" s="13" t="str">
        <f t="shared" si="52"/>
        <v>kHz</v>
      </c>
      <c r="AP39" s="14">
        <f t="shared" si="53"/>
        <v>1E-3</v>
      </c>
      <c r="AQ39" s="15">
        <f t="shared" si="28"/>
        <v>-3.7790842391549422E-4</v>
      </c>
      <c r="AR39" s="15">
        <f t="shared" si="29"/>
        <v>1.8328358705165276E-6</v>
      </c>
      <c r="AS39" s="15">
        <f t="shared" si="30"/>
        <v>1.4001225799258688E-3</v>
      </c>
      <c r="AT39" s="15">
        <f t="shared" si="31"/>
        <v>1.9665320772945196E-6</v>
      </c>
      <c r="AU39" s="20">
        <f t="shared" si="32"/>
        <v>1.4502268842096961E-3</v>
      </c>
      <c r="AV39" s="16">
        <f t="shared" si="33"/>
        <v>1.9577424126589891E-6</v>
      </c>
      <c r="AW39" s="20">
        <f t="shared" si="34"/>
        <v>1.8344251655428039</v>
      </c>
      <c r="AX39" s="15">
        <f t="shared" si="35"/>
        <v>1.2702988819166768E-3</v>
      </c>
      <c r="AZ39" s="14">
        <f>IFERROR(MATCH(AU39 - 0.000001,'Ref Z list'!$C$5:$C$30,1),1)</f>
        <v>2</v>
      </c>
      <c r="BA39" s="14" t="str">
        <f>INDEX('Ref Z list'!$D$5:$D$30,AZ39)</f>
        <v>1m</v>
      </c>
      <c r="BB39" s="14" t="str">
        <f>IF(INDEX('Ref Z list'!$D$5:$D$30,AZ39+1)=0,BA39,INDEX('Ref Z list'!$D$5:$D$30,AZ39+1))</f>
        <v>3m</v>
      </c>
      <c r="BC39" s="14">
        <f>INDEX('Ref Z list'!$C$5:$C$30,AZ39)</f>
        <v>1E-3</v>
      </c>
      <c r="BD39" s="14">
        <f>INDEX('Ref Z list'!$C$5:$C$30,AZ39+1)</f>
        <v>3.0000000000000001E-3</v>
      </c>
      <c r="BE39" s="16" t="str">
        <f t="shared" si="54"/>
        <v>2kHz3m1m</v>
      </c>
      <c r="BF39" s="16" t="str">
        <f t="shared" si="55"/>
        <v>2kHz3m3m</v>
      </c>
      <c r="BG39" s="14">
        <f>IFERROR(MATCH(BE39,'Cal Data'!$AN$6:$AN$1108,0),0)</f>
        <v>53</v>
      </c>
      <c r="BH39" s="14">
        <f>IFERROR(MATCH(BF39,'Cal Data'!$AN$6:$AN$1108,0),0)</f>
        <v>71</v>
      </c>
      <c r="BJ39" s="16" t="str">
        <f>INDEX('Cal Data'!AN$6:AN$1108,$BG39)</f>
        <v>2kHz3m1m</v>
      </c>
      <c r="BK39" s="16">
        <f>INDEX('Cal Data'!AO$6:AO$1108,$BG39)</f>
        <v>-7.4485824024103295E-8</v>
      </c>
      <c r="BL39" s="16">
        <f>INDEX('Cal Data'!AP$6:AP$1108,$BG39)</f>
        <v>7.9911892995826385E-4</v>
      </c>
      <c r="BM39" s="16">
        <f>INDEX('Cal Data'!AQ$6:AQ$1108,$BG39)</f>
        <v>1.0021897576468548E-7</v>
      </c>
      <c r="BN39" s="16">
        <f>INDEX('Cal Data'!AR$6:AR$1108,$BG39)</f>
        <v>4.7925391421575032E-4</v>
      </c>
      <c r="BO39" s="16" t="str">
        <f>INDEX('Cal Data'!AN$6:AN$1108,$BH39)</f>
        <v>2kHz3m3m</v>
      </c>
      <c r="BP39" s="16">
        <f>INDEX('Cal Data'!AO$6:AO$1108,$BH39)</f>
        <v>-1.095279735250157E-7</v>
      </c>
      <c r="BQ39" s="16">
        <f>INDEX('Cal Data'!AP$6:AP$1108,$BH39)</f>
        <v>2.8076312437828412E-3</v>
      </c>
      <c r="BR39" s="16">
        <f>INDEX('Cal Data'!AQ$6:AQ$1108,$BH39)</f>
        <v>7.0263177872040462E-8</v>
      </c>
      <c r="BS39" s="16">
        <f>INDEX('Cal Data'!AR$6:AR$1108,$BH39)</f>
        <v>8.4967818674995662E-4</v>
      </c>
      <c r="BU39" s="16">
        <f t="shared" si="56"/>
        <v>-8.2374282917006376E-8</v>
      </c>
      <c r="BV39" s="16">
        <f t="shared" si="57"/>
        <v>2.8076312437828412E-3</v>
      </c>
      <c r="BW39" s="16">
        <f t="shared" si="58"/>
        <v>9.347552299007501E-8</v>
      </c>
      <c r="BX39" s="16">
        <f t="shared" si="59"/>
        <v>5.6264139724510986E-4</v>
      </c>
      <c r="BZ39" s="16">
        <f t="shared" si="60"/>
        <v>-3.7799079819841121E-4</v>
      </c>
      <c r="CA39" s="16">
        <f t="shared" si="61"/>
        <v>2.8076336367508668E-3</v>
      </c>
      <c r="CB39" s="16">
        <f t="shared" si="62"/>
        <v>1.400216055448859E-3</v>
      </c>
      <c r="CC39" s="16">
        <f t="shared" si="63"/>
        <v>5.6265514383818942E-4</v>
      </c>
      <c r="CE39">
        <f>INDEX('Cal Data'!AT$6:AT$1000,$BG39)</f>
        <v>0.99992672857827969</v>
      </c>
      <c r="CF39">
        <f>INDEX('Cal Data'!AU$6:AU$1000,$BG39)</f>
        <v>9.0744118752413075E-7</v>
      </c>
      <c r="CG39">
        <f>INDEX('Cal Data'!AV$6:AV$1000,$BG39)</f>
        <v>9.9639017391814008E-5</v>
      </c>
      <c r="CH39">
        <f>INDEX('Cal Data'!AW$6:AW$1000,$BG39)</f>
        <v>5.2318773038766402E-4</v>
      </c>
      <c r="CI39">
        <f>INDEX('Cal Data'!AT$6:AT$1000,$BH39)</f>
        <v>0.99996395626223789</v>
      </c>
      <c r="CJ39">
        <f>INDEX('Cal Data'!AU$6:AU$1000,$BH39)</f>
        <v>4.3724805948690844E-6</v>
      </c>
      <c r="CK39">
        <f>INDEX('Cal Data'!AV$6:AV$1000,$BH39)</f>
        <v>2.3387883728718389E-5</v>
      </c>
      <c r="CL39">
        <f>INDEX('Cal Data'!AW$6:AW$1000,$BH39)</f>
        <v>1.1519183361760614E-3</v>
      </c>
      <c r="CN39" s="16">
        <f t="shared" si="38"/>
        <v>0.99993510903035709</v>
      </c>
      <c r="CO39" s="16">
        <f t="shared" si="39"/>
        <v>4.3724805948690844E-6</v>
      </c>
      <c r="CP39" s="16">
        <f t="shared" si="40"/>
        <v>8.2473862228517705E-5</v>
      </c>
      <c r="CQ39" s="16">
        <f t="shared" si="41"/>
        <v>6.6472344121335653E-4</v>
      </c>
      <c r="CS39" s="16">
        <f t="shared" si="42"/>
        <v>1.4501327775809775E-3</v>
      </c>
      <c r="CT39" s="16">
        <f t="shared" si="43"/>
        <v>3.915489959979966E-6</v>
      </c>
      <c r="CU39" s="28">
        <f t="shared" si="44"/>
        <v>1.8345076394050324</v>
      </c>
      <c r="CV39" s="28">
        <f t="shared" si="45"/>
        <v>2.6261177145919341E-3</v>
      </c>
      <c r="CW39" s="16">
        <f t="shared" si="46"/>
        <v>-3.779993658096989E-4</v>
      </c>
      <c r="CX39" s="16">
        <f t="shared" si="47"/>
        <v>3.8156035233803869E-6</v>
      </c>
      <c r="CY39" s="16">
        <f t="shared" si="48"/>
        <v>1.4000005543078138E-3</v>
      </c>
      <c r="CZ39" s="16">
        <f t="shared" si="49"/>
        <v>3.9082945376018426E-6</v>
      </c>
    </row>
    <row r="40" spans="1:104" x14ac:dyDescent="0.25">
      <c r="A40" s="9">
        <v>10</v>
      </c>
      <c r="B40" s="9" t="s">
        <v>3</v>
      </c>
      <c r="C40" s="12">
        <v>0.05</v>
      </c>
      <c r="D40" s="23">
        <v>4.9912013645353834</v>
      </c>
      <c r="E40" s="23">
        <v>1.360491603895977E-3</v>
      </c>
      <c r="F40" s="23">
        <v>4.8211501967878787</v>
      </c>
      <c r="G40" s="23">
        <v>4.6189669801701268E-4</v>
      </c>
      <c r="H40" s="10" t="s">
        <v>3</v>
      </c>
      <c r="I40" s="40"/>
      <c r="J40" s="23">
        <v>9.0569024696151201E-4</v>
      </c>
      <c r="K40" s="23">
        <v>8.8382608259837399E-4</v>
      </c>
      <c r="L40" s="23">
        <v>1.3379658908765689E-3</v>
      </c>
      <c r="M40" s="23">
        <v>3.3626604876276861E-4</v>
      </c>
      <c r="N40" s="10" t="s">
        <v>3</v>
      </c>
      <c r="P40" s="24">
        <f t="shared" si="15"/>
        <v>4.9900000153088202</v>
      </c>
      <c r="Q40" s="24">
        <f t="shared" si="16"/>
        <v>3.7061079448250105E-3</v>
      </c>
      <c r="R40" s="24">
        <f t="shared" si="17"/>
        <v>4.8199999860144498</v>
      </c>
      <c r="S40" s="24">
        <f t="shared" si="18"/>
        <v>3.7795366213409553E-3</v>
      </c>
      <c r="T40" s="21" t="str">
        <f t="shared" si="50"/>
        <v>m</v>
      </c>
      <c r="U40" t="str">
        <f t="shared" si="19"/>
        <v>OK</v>
      </c>
      <c r="W40" s="25">
        <v>4.9899999999999993</v>
      </c>
      <c r="X40" s="25"/>
      <c r="Y40" s="25">
        <v>4.8199999999999994</v>
      </c>
      <c r="Z40" s="25"/>
      <c r="AA40" t="str">
        <f t="shared" si="20"/>
        <v>m</v>
      </c>
      <c r="AC40" s="25">
        <f t="shared" si="21"/>
        <v>1.5308820877635299E-8</v>
      </c>
      <c r="AD40" s="25">
        <f t="shared" si="22"/>
        <v>3.7061079448250105E-3</v>
      </c>
      <c r="AE40" s="25">
        <f t="shared" si="23"/>
        <v>-1.3985549607298253E-8</v>
      </c>
      <c r="AF40" s="25">
        <f t="shared" si="22"/>
        <v>3.7795366213409553E-3</v>
      </c>
      <c r="AG40" t="str">
        <f t="shared" si="24"/>
        <v>m</v>
      </c>
      <c r="AH40" s="25">
        <f t="shared" si="25"/>
        <v>2.9567428842280918E-4</v>
      </c>
      <c r="AI40" s="25"/>
      <c r="AJ40" s="25">
        <f t="shared" si="26"/>
        <v>-1.8776910299767025E-4</v>
      </c>
      <c r="AK40" s="25"/>
      <c r="AL40" t="str">
        <f t="shared" si="27"/>
        <v>m</v>
      </c>
      <c r="AN40" s="13">
        <f t="shared" si="51"/>
        <v>50</v>
      </c>
      <c r="AO40" s="13" t="str">
        <f t="shared" si="52"/>
        <v>mHz</v>
      </c>
      <c r="AP40" s="14">
        <f t="shared" si="53"/>
        <v>1E-3</v>
      </c>
      <c r="AQ40" s="15">
        <f t="shared" si="28"/>
        <v>4.9902956742884225E-3</v>
      </c>
      <c r="AR40" s="15">
        <f t="shared" si="29"/>
        <v>1.6223704720416469E-6</v>
      </c>
      <c r="AS40" s="15">
        <f t="shared" si="30"/>
        <v>4.8198122308970017E-3</v>
      </c>
      <c r="AT40" s="15">
        <f t="shared" si="31"/>
        <v>5.7133476630566078E-7</v>
      </c>
      <c r="AU40" s="20">
        <f t="shared" si="32"/>
        <v>6.9378412246120244E-3</v>
      </c>
      <c r="AV40" s="16">
        <f t="shared" si="33"/>
        <v>1.2326034173106695E-6</v>
      </c>
      <c r="AW40" s="20">
        <f t="shared" si="34"/>
        <v>0.76802156716050629</v>
      </c>
      <c r="AX40" s="15">
        <f t="shared" si="35"/>
        <v>1.7291630389254284E-4</v>
      </c>
      <c r="AZ40" s="14">
        <f>IFERROR(MATCH(AU40 - 0.000001,'Ref Z list'!$C$5:$C$30,1),1)</f>
        <v>3</v>
      </c>
      <c r="BA40" s="14" t="str">
        <f>INDEX('Ref Z list'!$D$5:$D$30,AZ40)</f>
        <v>3m</v>
      </c>
      <c r="BB40" s="14" t="str">
        <f>IF(INDEX('Ref Z list'!$D$5:$D$30,AZ40+1)=0,BA40,INDEX('Ref Z list'!$D$5:$D$30,AZ40+1))</f>
        <v>10m</v>
      </c>
      <c r="BC40" s="14">
        <f>INDEX('Ref Z list'!$C$5:$C$30,AZ40)</f>
        <v>3.0000000000000001E-3</v>
      </c>
      <c r="BD40" s="14">
        <f>INDEX('Ref Z list'!$C$5:$C$30,AZ40+1)</f>
        <v>0.01</v>
      </c>
      <c r="BE40" s="16" t="str">
        <f t="shared" si="54"/>
        <v>50mHz10m3m</v>
      </c>
      <c r="BF40" s="16" t="str">
        <f t="shared" si="55"/>
        <v>50mHz10m10m</v>
      </c>
      <c r="BG40" s="14">
        <f>IFERROR(MATCH(BE40,'Cal Data'!$AN$6:$AN$1108,0),0)</f>
        <v>75</v>
      </c>
      <c r="BH40" s="14">
        <f>IFERROR(MATCH(BF40,'Cal Data'!$AN$6:$AN$1108,0),0)</f>
        <v>93</v>
      </c>
      <c r="BJ40" s="16" t="str">
        <f>INDEX('Cal Data'!AN$6:AN$1108,$BG40)</f>
        <v>50mHz10m3m</v>
      </c>
      <c r="BK40" s="16">
        <f>INDEX('Cal Data'!AO$6:AO$1108,$BG40)</f>
        <v>-4.4673366898090316E-8</v>
      </c>
      <c r="BL40" s="16">
        <f>INDEX('Cal Data'!AP$6:AP$1108,$BG40)</f>
        <v>6.2352293350159585E-4</v>
      </c>
      <c r="BM40" s="16">
        <f>INDEX('Cal Data'!AQ$6:AQ$1108,$BG40)</f>
        <v>3.0005936710302079E-7</v>
      </c>
      <c r="BN40" s="16">
        <f>INDEX('Cal Data'!AR$6:AR$1108,$BG40)</f>
        <v>2.9110726672526978E-3</v>
      </c>
      <c r="BO40" s="16" t="str">
        <f>INDEX('Cal Data'!AN$6:AN$1108,$BH40)</f>
        <v>50mHz10m10m</v>
      </c>
      <c r="BP40" s="16">
        <f>INDEX('Cal Data'!AO$6:AO$1108,$BH40)</f>
        <v>-9.4710587704091576E-8</v>
      </c>
      <c r="BQ40" s="16">
        <f>INDEX('Cal Data'!AP$6:AP$1108,$BH40)</f>
        <v>3.7152724695665119E-3</v>
      </c>
      <c r="BR40" s="16">
        <f>INDEX('Cal Data'!AQ$6:AQ$1108,$BH40)</f>
        <v>9.4759565461935711E-8</v>
      </c>
      <c r="BS40" s="16">
        <f>INDEX('Cal Data'!AR$6:AR$1108,$BH40)</f>
        <v>9.3829016253170559E-4</v>
      </c>
      <c r="BU40" s="16">
        <f t="shared" si="56"/>
        <v>-7.2821742734502641E-8</v>
      </c>
      <c r="BV40" s="16">
        <f t="shared" si="57"/>
        <v>3.7152724695665119E-3</v>
      </c>
      <c r="BW40" s="16">
        <f t="shared" si="58"/>
        <v>1.8456822105917277E-7</v>
      </c>
      <c r="BX40" s="16">
        <f t="shared" si="59"/>
        <v>1.801286342355028E-3</v>
      </c>
      <c r="BZ40" s="16">
        <f t="shared" si="60"/>
        <v>4.9902228525456876E-3</v>
      </c>
      <c r="CA40" s="16">
        <f t="shared" si="61"/>
        <v>3.7152738864668702E-3</v>
      </c>
      <c r="CB40" s="16">
        <f t="shared" si="62"/>
        <v>4.8199967991180608E-3</v>
      </c>
      <c r="CC40" s="16">
        <f t="shared" si="63"/>
        <v>1.8012867047886676E-3</v>
      </c>
      <c r="CE40">
        <f>INDEX('Cal Data'!AT$6:AT$1000,$BG40)</f>
        <v>0.999985088619054</v>
      </c>
      <c r="CF40">
        <f>INDEX('Cal Data'!AU$6:AU$1000,$BG40)</f>
        <v>3.0408110242194463E-6</v>
      </c>
      <c r="CG40">
        <f>INDEX('Cal Data'!AV$6:AV$1000,$BG40)</f>
        <v>9.9990216500945179E-5</v>
      </c>
      <c r="CH40">
        <f>INDEX('Cal Data'!AW$6:AW$1000,$BG40)</f>
        <v>9.8150497653346847E-4</v>
      </c>
      <c r="CI40">
        <f>INDEX('Cal Data'!AT$6:AT$1000,$BH40)</f>
        <v>0.99999052913563247</v>
      </c>
      <c r="CJ40">
        <f>INDEX('Cal Data'!AU$6:AU$1000,$BH40)</f>
        <v>4.010128198570984E-6</v>
      </c>
      <c r="CK40">
        <f>INDEX('Cal Data'!AV$6:AV$1000,$BH40)</f>
        <v>9.476353986004448E-6</v>
      </c>
      <c r="CL40">
        <f>INDEX('Cal Data'!AW$6:AW$1000,$BH40)</f>
        <v>2.6757913118021816E-4</v>
      </c>
      <c r="CN40" s="16">
        <f t="shared" si="38"/>
        <v>0.99998814917483481</v>
      </c>
      <c r="CO40" s="16">
        <f t="shared" si="39"/>
        <v>4.010128198570984E-6</v>
      </c>
      <c r="CP40" s="16">
        <f t="shared" si="40"/>
        <v>4.9071756613773951E-5</v>
      </c>
      <c r="CQ40" s="16">
        <f t="shared" si="41"/>
        <v>5.7988688722660875E-4</v>
      </c>
      <c r="CS40" s="16">
        <f t="shared" si="42"/>
        <v>6.937759005468648E-3</v>
      </c>
      <c r="CT40" s="16">
        <f t="shared" si="43"/>
        <v>2.4653638231935744E-6</v>
      </c>
      <c r="CU40" s="28">
        <f t="shared" si="44"/>
        <v>0.76807063891712002</v>
      </c>
      <c r="CV40" s="28">
        <f t="shared" si="45"/>
        <v>6.7518071253909386E-4</v>
      </c>
      <c r="CW40" s="16">
        <f t="shared" si="46"/>
        <v>4.9900000153088207E-3</v>
      </c>
      <c r="CX40" s="16">
        <f t="shared" si="47"/>
        <v>3.7061079448250105E-6</v>
      </c>
      <c r="CY40" s="16">
        <f t="shared" si="48"/>
        <v>4.8199999860144499E-3</v>
      </c>
      <c r="CZ40" s="16">
        <f t="shared" si="49"/>
        <v>3.7795366213409555E-6</v>
      </c>
    </row>
    <row r="41" spans="1:104" x14ac:dyDescent="0.25">
      <c r="A41" s="9">
        <v>10</v>
      </c>
      <c r="B41" s="9" t="s">
        <v>3</v>
      </c>
      <c r="C41" s="12">
        <v>2</v>
      </c>
      <c r="D41" s="23">
        <v>-3.529101755471423</v>
      </c>
      <c r="E41" s="23">
        <v>1.0028918739662326E-3</v>
      </c>
      <c r="F41" s="23">
        <v>-1.249290762718259</v>
      </c>
      <c r="G41" s="23">
        <v>1.3687471593385664E-3</v>
      </c>
      <c r="H41" s="10" t="s">
        <v>3</v>
      </c>
      <c r="I41" s="40"/>
      <c r="J41" s="23">
        <v>8.9992764680578256E-4</v>
      </c>
      <c r="K41" s="23">
        <v>6.5330434216080409E-4</v>
      </c>
      <c r="L41" s="23">
        <v>3.2970438686643467E-4</v>
      </c>
      <c r="M41" s="23">
        <v>1.5055927784068772E-3</v>
      </c>
      <c r="N41" s="10" t="s">
        <v>3</v>
      </c>
      <c r="P41" s="24">
        <f t="shared" si="15"/>
        <v>-3.5300000010453543</v>
      </c>
      <c r="Q41" s="24">
        <f t="shared" si="16"/>
        <v>3.235983234160994E-3</v>
      </c>
      <c r="R41" s="24">
        <f t="shared" si="17"/>
        <v>-1.2499999897201517</v>
      </c>
      <c r="S41" s="24">
        <f t="shared" si="18"/>
        <v>5.9269286425955945E-3</v>
      </c>
      <c r="T41" s="21" t="str">
        <f t="shared" si="50"/>
        <v>m</v>
      </c>
      <c r="U41" t="str">
        <f t="shared" si="19"/>
        <v>OK</v>
      </c>
      <c r="W41" s="25">
        <v>-3.5300000000000002</v>
      </c>
      <c r="X41" s="25"/>
      <c r="Y41" s="25">
        <v>-1.25</v>
      </c>
      <c r="Z41" s="25"/>
      <c r="AA41" t="str">
        <f t="shared" si="20"/>
        <v>m</v>
      </c>
      <c r="AC41" s="25">
        <f t="shared" si="21"/>
        <v>-1.0453540255639382E-9</v>
      </c>
      <c r="AD41" s="25">
        <f t="shared" si="22"/>
        <v>3.235983234160994E-3</v>
      </c>
      <c r="AE41" s="25">
        <f t="shared" si="23"/>
        <v>1.027984830592743E-8</v>
      </c>
      <c r="AF41" s="25">
        <f t="shared" si="22"/>
        <v>5.9269286425955945E-3</v>
      </c>
      <c r="AG41" t="str">
        <f t="shared" si="24"/>
        <v>m</v>
      </c>
      <c r="AH41" s="25">
        <f t="shared" si="25"/>
        <v>-1.6831182283461033E-6</v>
      </c>
      <c r="AI41" s="25"/>
      <c r="AJ41" s="25">
        <f t="shared" si="26"/>
        <v>3.7953289487457909E-4</v>
      </c>
      <c r="AK41" s="25"/>
      <c r="AL41" t="str">
        <f t="shared" si="27"/>
        <v>m</v>
      </c>
      <c r="AN41" s="13">
        <f t="shared" si="51"/>
        <v>2</v>
      </c>
      <c r="AO41" s="13" t="str">
        <f t="shared" si="52"/>
        <v>Hz</v>
      </c>
      <c r="AP41" s="14">
        <f t="shared" si="53"/>
        <v>1E-3</v>
      </c>
      <c r="AQ41" s="15">
        <f t="shared" si="28"/>
        <v>-3.5300016831182287E-3</v>
      </c>
      <c r="AR41" s="15">
        <f t="shared" si="29"/>
        <v>1.1969121414513528E-6</v>
      </c>
      <c r="AS41" s="15">
        <f t="shared" si="30"/>
        <v>-1.2496204671051255E-3</v>
      </c>
      <c r="AT41" s="15">
        <f t="shared" si="31"/>
        <v>2.0347674069997129E-6</v>
      </c>
      <c r="AU41" s="20">
        <f t="shared" si="32"/>
        <v>3.7446579542897585E-3</v>
      </c>
      <c r="AV41" s="16">
        <f t="shared" si="33"/>
        <v>1.3168628565744446E-6</v>
      </c>
      <c r="AW41" s="20">
        <f t="shared" si="34"/>
        <v>-2.8013588461322216</v>
      </c>
      <c r="AX41" s="15">
        <f t="shared" si="35"/>
        <v>5.2321805289175043E-4</v>
      </c>
      <c r="AZ41" s="14">
        <f>IFERROR(MATCH(AU41 - 0.000001,'Ref Z list'!$C$5:$C$30,1),1)</f>
        <v>3</v>
      </c>
      <c r="BA41" s="14" t="str">
        <f>INDEX('Ref Z list'!$D$5:$D$30,AZ41)</f>
        <v>3m</v>
      </c>
      <c r="BB41" s="14" t="str">
        <f>IF(INDEX('Ref Z list'!$D$5:$D$30,AZ41+1)=0,BA41,INDEX('Ref Z list'!$D$5:$D$30,AZ41+1))</f>
        <v>10m</v>
      </c>
      <c r="BC41" s="14">
        <f>INDEX('Ref Z list'!$C$5:$C$30,AZ41)</f>
        <v>3.0000000000000001E-3</v>
      </c>
      <c r="BD41" s="14">
        <f>INDEX('Ref Z list'!$C$5:$C$30,AZ41+1)</f>
        <v>0.01</v>
      </c>
      <c r="BE41" s="16" t="str">
        <f t="shared" si="54"/>
        <v>2Hz10m3m</v>
      </c>
      <c r="BF41" s="16" t="str">
        <f t="shared" si="55"/>
        <v>2Hz10m10m</v>
      </c>
      <c r="BG41" s="14">
        <f>IFERROR(MATCH(BE41,'Cal Data'!$AN$6:$AN$1108,0),0)</f>
        <v>80</v>
      </c>
      <c r="BH41" s="14">
        <f>IFERROR(MATCH(BF41,'Cal Data'!$AN$6:$AN$1108,0),0)</f>
        <v>98</v>
      </c>
      <c r="BJ41" s="16" t="str">
        <f>INDEX('Cal Data'!AN$6:AN$1108,$BG41)</f>
        <v>2Hz10m3m</v>
      </c>
      <c r="BK41" s="16">
        <f>INDEX('Cal Data'!AO$6:AO$1108,$BG41)</f>
        <v>1.0342449392308078E-7</v>
      </c>
      <c r="BL41" s="16">
        <f>INDEX('Cal Data'!AP$6:AP$1108,$BG41)</f>
        <v>2.4992715318141166E-3</v>
      </c>
      <c r="BM41" s="16">
        <f>INDEX('Cal Data'!AQ$6:AQ$1108,$BG41)</f>
        <v>3.0003095971993719E-7</v>
      </c>
      <c r="BN41" s="16">
        <f>INDEX('Cal Data'!AR$6:AR$1108,$BG41)</f>
        <v>3.592441813746836E-3</v>
      </c>
      <c r="BO41" s="16" t="str">
        <f>INDEX('Cal Data'!AN$6:AN$1108,$BH41)</f>
        <v>2Hz10m10m</v>
      </c>
      <c r="BP41" s="16">
        <f>INDEX('Cal Data'!AO$6:AO$1108,$BH41)</f>
        <v>2.4445035018937078E-7</v>
      </c>
      <c r="BQ41" s="16">
        <f>INDEX('Cal Data'!AP$6:AP$1108,$BH41)</f>
        <v>1.3270763208252541E-3</v>
      </c>
      <c r="BR41" s="16">
        <f>INDEX('Cal Data'!AQ$6:AQ$1108,$BH41)</f>
        <v>5.948778606817556E-7</v>
      </c>
      <c r="BS41" s="16">
        <f>INDEX('Cal Data'!AR$6:AR$1108,$BH41)</f>
        <v>2.0340910565387095E-3</v>
      </c>
      <c r="BU41" s="16">
        <f t="shared" si="56"/>
        <v>1.1842678329868322E-7</v>
      </c>
      <c r="BV41" s="16">
        <f t="shared" si="57"/>
        <v>1.3270763208252541E-3</v>
      </c>
      <c r="BW41" s="16">
        <f t="shared" si="58"/>
        <v>3.3139668687692332E-7</v>
      </c>
      <c r="BX41" s="16">
        <f t="shared" si="59"/>
        <v>3.4266649156141932E-3</v>
      </c>
      <c r="BZ41" s="16">
        <f t="shared" si="60"/>
        <v>-3.52988325633493E-3</v>
      </c>
      <c r="CA41" s="16">
        <f t="shared" si="61"/>
        <v>1.3270784798533168E-3</v>
      </c>
      <c r="CB41" s="16">
        <f t="shared" si="62"/>
        <v>-1.2492890704182487E-3</v>
      </c>
      <c r="CC41" s="16">
        <f t="shared" si="63"/>
        <v>3.426667332119479E-3</v>
      </c>
      <c r="CE41">
        <f>INDEX('Cal Data'!AT$6:AT$1000,$BG41)</f>
        <v>1.0000344679693631</v>
      </c>
      <c r="CF41">
        <f>INDEX('Cal Data'!AU$6:AU$1000,$BG41)</f>
        <v>2.9654615393545296E-6</v>
      </c>
      <c r="CG41">
        <f>INDEX('Cal Data'!AV$6:AV$1000,$BG41)</f>
        <v>9.9997277689287267E-5</v>
      </c>
      <c r="CH41">
        <f>INDEX('Cal Data'!AW$6:AW$1000,$BG41)</f>
        <v>1.4099524067459504E-3</v>
      </c>
      <c r="CI41">
        <f>INDEX('Cal Data'!AT$6:AT$1000,$BH41)</f>
        <v>1.0000244525028092</v>
      </c>
      <c r="CJ41">
        <f>INDEX('Cal Data'!AU$6:AU$1000,$BH41)</f>
        <v>1.3475459922787344E-6</v>
      </c>
      <c r="CK41">
        <f>INDEX('Cal Data'!AV$6:AV$1000,$BH41)</f>
        <v>5.9482887609853792E-5</v>
      </c>
      <c r="CL41">
        <f>INDEX('Cal Data'!AW$6:AW$1000,$BH41)</f>
        <v>2.7487256140006902E-4</v>
      </c>
      <c r="CN41" s="16">
        <f t="shared" si="38"/>
        <v>1.0000334025269582</v>
      </c>
      <c r="CO41" s="16">
        <f t="shared" si="39"/>
        <v>1.3475459922787344E-6</v>
      </c>
      <c r="CP41" s="16">
        <f t="shared" si="40"/>
        <v>9.5687368712737527E-5</v>
      </c>
      <c r="CQ41" s="16">
        <f t="shared" si="41"/>
        <v>1.2892029445186934E-3</v>
      </c>
      <c r="CS41" s="16">
        <f t="shared" si="42"/>
        <v>3.7447830353280259E-3</v>
      </c>
      <c r="CT41" s="16">
        <f t="shared" si="43"/>
        <v>2.6337305471925016E-6</v>
      </c>
      <c r="CU41" s="28">
        <f t="shared" si="44"/>
        <v>-2.8012631587635091</v>
      </c>
      <c r="CV41" s="28">
        <f t="shared" si="45"/>
        <v>1.6604435418414586E-3</v>
      </c>
      <c r="CW41" s="16">
        <f t="shared" si="46"/>
        <v>-3.5300000010453545E-3</v>
      </c>
      <c r="CX41" s="16">
        <f t="shared" si="47"/>
        <v>3.2359832341609938E-6</v>
      </c>
      <c r="CY41" s="16">
        <f t="shared" si="48"/>
        <v>-1.2499999897201517E-3</v>
      </c>
      <c r="CZ41" s="16">
        <f t="shared" si="49"/>
        <v>5.9269286425955949E-6</v>
      </c>
    </row>
    <row r="42" spans="1:104" x14ac:dyDescent="0.25">
      <c r="A42" s="9">
        <v>10</v>
      </c>
      <c r="B42" s="9" t="s">
        <v>3</v>
      </c>
      <c r="C42" s="12">
        <v>0.02</v>
      </c>
      <c r="D42" s="23">
        <v>-4.2984750016211644</v>
      </c>
      <c r="E42" s="23">
        <v>1.9208767553792808E-3</v>
      </c>
      <c r="F42" s="23">
        <v>1.0795571846404644</v>
      </c>
      <c r="G42" s="23">
        <v>7.9411137269525249E-4</v>
      </c>
      <c r="H42" s="10" t="s">
        <v>3</v>
      </c>
      <c r="I42" s="40"/>
      <c r="J42" s="23">
        <v>1.2637792581238964E-3</v>
      </c>
      <c r="K42" s="23">
        <v>6.757995786543583E-4</v>
      </c>
      <c r="L42" s="23">
        <v>-7.0750073998615602E-4</v>
      </c>
      <c r="M42" s="23">
        <v>1.659719333505992E-3</v>
      </c>
      <c r="N42" s="10" t="s">
        <v>3</v>
      </c>
      <c r="P42" s="24">
        <f t="shared" si="15"/>
        <v>-4.3000000013029336</v>
      </c>
      <c r="Q42" s="24">
        <f t="shared" si="16"/>
        <v>4.0937174715475286E-3</v>
      </c>
      <c r="R42" s="24">
        <f t="shared" si="17"/>
        <v>1.0799999813374523</v>
      </c>
      <c r="S42" s="24">
        <f t="shared" si="18"/>
        <v>4.6908774510145048E-3</v>
      </c>
      <c r="T42" s="21" t="str">
        <f t="shared" si="50"/>
        <v>m</v>
      </c>
      <c r="U42" t="str">
        <f t="shared" si="19"/>
        <v>OK</v>
      </c>
      <c r="W42" s="25">
        <v>-4.3</v>
      </c>
      <c r="X42" s="25"/>
      <c r="Y42" s="25">
        <v>1.08</v>
      </c>
      <c r="Z42" s="25"/>
      <c r="AA42" t="str">
        <f t="shared" si="20"/>
        <v>m</v>
      </c>
      <c r="AC42" s="25">
        <f t="shared" si="21"/>
        <v>-1.3029337608827518E-9</v>
      </c>
      <c r="AD42" s="25">
        <f t="shared" si="22"/>
        <v>4.0937174715475286E-3</v>
      </c>
      <c r="AE42" s="25">
        <f t="shared" si="23"/>
        <v>-1.8662547729419998E-8</v>
      </c>
      <c r="AF42" s="25">
        <f t="shared" si="22"/>
        <v>4.6908774510145048E-3</v>
      </c>
      <c r="AG42" t="str">
        <f t="shared" si="24"/>
        <v>m</v>
      </c>
      <c r="AH42" s="25">
        <f t="shared" si="25"/>
        <v>2.6121912071186415E-4</v>
      </c>
      <c r="AI42" s="25"/>
      <c r="AJ42" s="25">
        <f t="shared" si="26"/>
        <v>2.6468538045043566E-4</v>
      </c>
      <c r="AK42" s="25"/>
      <c r="AL42" t="str">
        <f t="shared" si="27"/>
        <v>m</v>
      </c>
      <c r="AN42" s="13">
        <f t="shared" si="51"/>
        <v>20</v>
      </c>
      <c r="AO42" s="13" t="str">
        <f t="shared" si="52"/>
        <v>mHz</v>
      </c>
      <c r="AP42" s="14">
        <f t="shared" si="53"/>
        <v>1E-3</v>
      </c>
      <c r="AQ42" s="15">
        <f t="shared" si="28"/>
        <v>-4.2997387808792883E-3</v>
      </c>
      <c r="AR42" s="15">
        <f t="shared" si="29"/>
        <v>2.0362889234747218E-6</v>
      </c>
      <c r="AS42" s="15">
        <f t="shared" si="30"/>
        <v>1.0802646853804506E-3</v>
      </c>
      <c r="AT42" s="15">
        <f t="shared" si="31"/>
        <v>1.8399133507471249E-6</v>
      </c>
      <c r="AU42" s="20">
        <f t="shared" si="32"/>
        <v>4.4333650170358665E-3</v>
      </c>
      <c r="AV42" s="16">
        <f t="shared" si="33"/>
        <v>2.0251612044855057E-6</v>
      </c>
      <c r="AW42" s="20">
        <f t="shared" si="34"/>
        <v>2.8954476413956423</v>
      </c>
      <c r="AX42" s="15">
        <f t="shared" si="35"/>
        <v>4.1777619570481538E-4</v>
      </c>
      <c r="AZ42" s="14">
        <f>IFERROR(MATCH(AU42 - 0.000001,'Ref Z list'!$C$5:$C$30,1),1)</f>
        <v>3</v>
      </c>
      <c r="BA42" s="14" t="str">
        <f>INDEX('Ref Z list'!$D$5:$D$30,AZ42)</f>
        <v>3m</v>
      </c>
      <c r="BB42" s="14" t="str">
        <f>IF(INDEX('Ref Z list'!$D$5:$D$30,AZ42+1)=0,BA42,INDEX('Ref Z list'!$D$5:$D$30,AZ42+1))</f>
        <v>10m</v>
      </c>
      <c r="BC42" s="14">
        <f>INDEX('Ref Z list'!$C$5:$C$30,AZ42)</f>
        <v>3.0000000000000001E-3</v>
      </c>
      <c r="BD42" s="14">
        <f>INDEX('Ref Z list'!$C$5:$C$30,AZ42+1)</f>
        <v>0.01</v>
      </c>
      <c r="BE42" s="16" t="str">
        <f t="shared" si="54"/>
        <v>20mHz10m3m</v>
      </c>
      <c r="BF42" s="16" t="str">
        <f t="shared" si="55"/>
        <v>20mHz10m10m</v>
      </c>
      <c r="BG42" s="14">
        <f>IFERROR(MATCH(BE42,'Cal Data'!$AN$6:$AN$1108,0),0)</f>
        <v>74</v>
      </c>
      <c r="BH42" s="14">
        <f>IFERROR(MATCH(BF42,'Cal Data'!$AN$6:$AN$1108,0),0)</f>
        <v>92</v>
      </c>
      <c r="BJ42" s="16" t="str">
        <f>INDEX('Cal Data'!AN$6:AN$1108,$BG42)</f>
        <v>20mHz10m3m</v>
      </c>
      <c r="BK42" s="16">
        <f>INDEX('Cal Data'!AO$6:AO$1108,$BG42)</f>
        <v>1.1033052834882873E-7</v>
      </c>
      <c r="BL42" s="16">
        <f>INDEX('Cal Data'!AP$6:AP$1108,$BG42)</f>
        <v>5.0492853011736437E-4</v>
      </c>
      <c r="BM42" s="16">
        <f>INDEX('Cal Data'!AQ$6:AQ$1108,$BG42)</f>
        <v>2.9998133465044797E-7</v>
      </c>
      <c r="BN42" s="16">
        <f>INDEX('Cal Data'!AR$6:AR$1108,$BG42)</f>
        <v>6.9903319731074701E-4</v>
      </c>
      <c r="BO42" s="16" t="str">
        <f>INDEX('Cal Data'!AN$6:AN$1108,$BH42)</f>
        <v>20mHz10m10m</v>
      </c>
      <c r="BP42" s="16">
        <f>INDEX('Cal Data'!AO$6:AO$1108,$BH42)</f>
        <v>6.5207955530013906E-7</v>
      </c>
      <c r="BQ42" s="16">
        <f>INDEX('Cal Data'!AP$6:AP$1108,$BH42)</f>
        <v>2.1734531062594432E-3</v>
      </c>
      <c r="BR42" s="16">
        <f>INDEX('Cal Data'!AQ$6:AQ$1108,$BH42)</f>
        <v>-3.5480889585918782E-7</v>
      </c>
      <c r="BS42" s="16">
        <f>INDEX('Cal Data'!AR$6:AR$1108,$BH42)</f>
        <v>2.3207715605382262E-3</v>
      </c>
      <c r="BU42" s="16">
        <f t="shared" si="56"/>
        <v>2.2126254309814716E-7</v>
      </c>
      <c r="BV42" s="16">
        <f t="shared" si="57"/>
        <v>2.1734531062594432E-3</v>
      </c>
      <c r="BW42" s="16">
        <f t="shared" si="58"/>
        <v>1.6590227609196755E-7</v>
      </c>
      <c r="BX42" s="16">
        <f t="shared" si="59"/>
        <v>1.0311107739729289E-3</v>
      </c>
      <c r="BZ42" s="16">
        <f t="shared" si="60"/>
        <v>-4.29951751833619E-3</v>
      </c>
      <c r="CA42" s="16">
        <f t="shared" si="61"/>
        <v>2.1734569218181303E-3</v>
      </c>
      <c r="CB42" s="16">
        <f t="shared" si="62"/>
        <v>1.0804305876565426E-3</v>
      </c>
      <c r="CC42" s="16">
        <f t="shared" si="63"/>
        <v>1.0311173402322384E-3</v>
      </c>
      <c r="CE42">
        <f>INDEX('Cal Data'!AT$6:AT$1000,$BG42)</f>
        <v>1.0000367752645114</v>
      </c>
      <c r="CF42">
        <f>INDEX('Cal Data'!AU$6:AU$1000,$BG42)</f>
        <v>2.0521839406854756E-6</v>
      </c>
      <c r="CG42">
        <f>INDEX('Cal Data'!AV$6:AV$1000,$BG42)</f>
        <v>1.0000346029384683E-4</v>
      </c>
      <c r="CH42">
        <f>INDEX('Cal Data'!AW$6:AW$1000,$BG42)</f>
        <v>7.6835405739942111E-4</v>
      </c>
      <c r="CI42">
        <f>INDEX('Cal Data'!AT$6:AT$1000,$BH42)</f>
        <v>1.0000652183282919</v>
      </c>
      <c r="CJ42">
        <f>INDEX('Cal Data'!AU$6:AU$1000,$BH42)</f>
        <v>3.2705471111724972E-6</v>
      </c>
      <c r="CK42">
        <f>INDEX('Cal Data'!AV$6:AV$1000,$BH42)</f>
        <v>-3.5476295153425975E-5</v>
      </c>
      <c r="CL42">
        <f>INDEX('Cal Data'!AW$6:AW$1000,$BH42)</f>
        <v>2.5274290115802502E-4</v>
      </c>
      <c r="CN42" s="16">
        <f t="shared" si="38"/>
        <v>1.0000425994491686</v>
      </c>
      <c r="CO42" s="16">
        <f t="shared" si="39"/>
        <v>3.2705471111724972E-6</v>
      </c>
      <c r="CP42" s="16">
        <f t="shared" si="40"/>
        <v>7.2261754297461804E-5</v>
      </c>
      <c r="CQ42" s="16">
        <f t="shared" si="41"/>
        <v>6.6277420114944517E-4</v>
      </c>
      <c r="CS42" s="16">
        <f t="shared" si="42"/>
        <v>4.4335538759435553E-3</v>
      </c>
      <c r="CT42" s="16">
        <f t="shared" si="43"/>
        <v>4.0503483619262038E-6</v>
      </c>
      <c r="CU42" s="28">
        <f t="shared" si="44"/>
        <v>2.8955199031499399</v>
      </c>
      <c r="CV42" s="28">
        <f t="shared" si="45"/>
        <v>1.0664977451920084E-3</v>
      </c>
      <c r="CW42" s="16">
        <f t="shared" si="46"/>
        <v>-4.3000000013029335E-3</v>
      </c>
      <c r="CX42" s="16">
        <f t="shared" si="47"/>
        <v>4.0937174715475287E-6</v>
      </c>
      <c r="CY42" s="16">
        <f t="shared" si="48"/>
        <v>1.0799999813374524E-3</v>
      </c>
      <c r="CZ42" s="16">
        <f t="shared" si="49"/>
        <v>4.6908774510145053E-6</v>
      </c>
    </row>
    <row r="43" spans="1:104" x14ac:dyDescent="0.25">
      <c r="A43" s="9">
        <v>100</v>
      </c>
      <c r="B43" s="9" t="s">
        <v>3</v>
      </c>
      <c r="C43" s="12">
        <v>0.2</v>
      </c>
      <c r="D43" s="23">
        <v>-23.300550945978451</v>
      </c>
      <c r="E43" s="23">
        <v>1.2787912814293584E-3</v>
      </c>
      <c r="F43" s="23">
        <v>56.501485209925718</v>
      </c>
      <c r="G43" s="23">
        <v>5.4170812433248746E-4</v>
      </c>
      <c r="H43" s="10" t="s">
        <v>3</v>
      </c>
      <c r="I43" s="40"/>
      <c r="J43" s="23">
        <v>-9.2966684266545228E-4</v>
      </c>
      <c r="K43" s="23">
        <v>5.1551725122132657E-4</v>
      </c>
      <c r="L43" s="23">
        <v>1.0597552695984977E-3</v>
      </c>
      <c r="M43" s="23">
        <v>4.246058451585679E-4</v>
      </c>
      <c r="N43" s="10" t="s">
        <v>3</v>
      </c>
      <c r="P43" s="24">
        <f t="shared" si="15"/>
        <v>-23.299999416426587</v>
      </c>
      <c r="Q43" s="24">
        <f t="shared" si="16"/>
        <v>1.1692356581588461E-2</v>
      </c>
      <c r="R43" s="24">
        <f t="shared" si="17"/>
        <v>56.500000052580816</v>
      </c>
      <c r="S43" s="24">
        <f t="shared" si="18"/>
        <v>5.0591789246856407E-3</v>
      </c>
      <c r="T43" s="21" t="str">
        <f t="shared" si="50"/>
        <v>m</v>
      </c>
      <c r="U43" t="str">
        <f t="shared" si="19"/>
        <v>OK</v>
      </c>
      <c r="W43" s="25">
        <v>-23.3</v>
      </c>
      <c r="X43" s="25"/>
      <c r="Y43" s="25">
        <v>56.5</v>
      </c>
      <c r="Z43" s="25"/>
      <c r="AA43" t="str">
        <f t="shared" si="20"/>
        <v>m</v>
      </c>
      <c r="AC43" s="25">
        <f t="shared" si="21"/>
        <v>5.8357341359283055E-7</v>
      </c>
      <c r="AD43" s="25">
        <f t="shared" si="22"/>
        <v>1.1692356581588461E-2</v>
      </c>
      <c r="AE43" s="25">
        <f t="shared" si="23"/>
        <v>5.2580816145564313E-8</v>
      </c>
      <c r="AF43" s="25">
        <f t="shared" si="22"/>
        <v>5.0591789246856407E-3</v>
      </c>
      <c r="AG43" t="str">
        <f t="shared" si="24"/>
        <v>m</v>
      </c>
      <c r="AH43" s="25">
        <f t="shared" si="25"/>
        <v>3.7872086421586459E-4</v>
      </c>
      <c r="AI43" s="25"/>
      <c r="AJ43" s="25">
        <f t="shared" si="26"/>
        <v>4.2545465611709687E-4</v>
      </c>
      <c r="AK43" s="25"/>
      <c r="AL43" t="str">
        <f t="shared" si="27"/>
        <v>m</v>
      </c>
      <c r="AN43" s="13">
        <f t="shared" si="51"/>
        <v>200</v>
      </c>
      <c r="AO43" s="13" t="str">
        <f t="shared" si="52"/>
        <v>mHz</v>
      </c>
      <c r="AP43" s="14">
        <f t="shared" si="53"/>
        <v>1E-3</v>
      </c>
      <c r="AQ43" s="15">
        <f t="shared" si="28"/>
        <v>-2.3299621279135787E-2</v>
      </c>
      <c r="AR43" s="15">
        <f t="shared" si="29"/>
        <v>1.3787912016569198E-6</v>
      </c>
      <c r="AS43" s="15">
        <f t="shared" si="30"/>
        <v>5.6500425454656118E-2</v>
      </c>
      <c r="AT43" s="15">
        <f t="shared" si="31"/>
        <v>6.8828614377353512E-7</v>
      </c>
      <c r="AU43" s="20">
        <f t="shared" si="32"/>
        <v>6.1116040679254656E-2</v>
      </c>
      <c r="AV43" s="16">
        <f t="shared" si="33"/>
        <v>8.2534029301554412E-7</v>
      </c>
      <c r="AW43" s="20">
        <f t="shared" si="34"/>
        <v>1.9619289855692359</v>
      </c>
      <c r="AX43" s="15">
        <f t="shared" si="35"/>
        <v>2.1293757957450829E-5</v>
      </c>
      <c r="AZ43" s="14">
        <f>IFERROR(MATCH(AU43 - 0.000001,'Ref Z list'!$C$5:$C$30,1),1)</f>
        <v>4</v>
      </c>
      <c r="BA43" s="14" t="str">
        <f>INDEX('Ref Z list'!$D$5:$D$30,AZ43)</f>
        <v>10m</v>
      </c>
      <c r="BB43" s="14" t="str">
        <f>IF(INDEX('Ref Z list'!$D$5:$D$30,AZ43+1)=0,BA43,INDEX('Ref Z list'!$D$5:$D$30,AZ43+1))</f>
        <v>100m</v>
      </c>
      <c r="BC43" s="14">
        <f>INDEX('Ref Z list'!$C$5:$C$30,AZ43)</f>
        <v>0.01</v>
      </c>
      <c r="BD43" s="14">
        <f>INDEX('Ref Z list'!$C$5:$C$30,AZ43+1)</f>
        <v>0.1</v>
      </c>
      <c r="BE43" s="16" t="str">
        <f t="shared" si="54"/>
        <v>200mHz100m10m</v>
      </c>
      <c r="BF43" s="16" t="str">
        <f t="shared" si="55"/>
        <v>200mHz100m100m</v>
      </c>
      <c r="BG43" s="14">
        <f>IFERROR(MATCH(BE43,'Cal Data'!$AN$6:$AN$1108,0),0)</f>
        <v>113</v>
      </c>
      <c r="BH43" s="14">
        <f>IFERROR(MATCH(BF43,'Cal Data'!$AN$6:$AN$1108,0),0)</f>
        <v>131</v>
      </c>
      <c r="BJ43" s="16" t="str">
        <f>INDEX('Cal Data'!AN$6:AN$1108,$BG43)</f>
        <v>200mHz100m10m</v>
      </c>
      <c r="BK43" s="16">
        <f>INDEX('Cal Data'!AO$6:AO$1108,$BG43)</f>
        <v>8.5581819792533709E-7</v>
      </c>
      <c r="BL43" s="16">
        <f>INDEX('Cal Data'!AP$6:AP$1108,$BG43)</f>
        <v>2.6992460703129349E-3</v>
      </c>
      <c r="BM43" s="16">
        <f>INDEX('Cal Data'!AQ$6:AQ$1108,$BG43)</f>
        <v>1.0000241717192244E-6</v>
      </c>
      <c r="BN43" s="16">
        <f>INDEX('Cal Data'!AR$6:AR$1108,$BG43)</f>
        <v>1.6788363398515659E-3</v>
      </c>
      <c r="BO43" s="16" t="str">
        <f>INDEX('Cal Data'!AN$6:AN$1108,$BH43)</f>
        <v>200mHz100m100m</v>
      </c>
      <c r="BP43" s="16">
        <f>INDEX('Cal Data'!AO$6:AO$1108,$BH43)</f>
        <v>-7.227006726076568E-6</v>
      </c>
      <c r="BQ43" s="16">
        <f>INDEX('Cal Data'!AP$6:AP$1108,$BH43)</f>
        <v>4.7385376885075202E-3</v>
      </c>
      <c r="BR43" s="16">
        <f>INDEX('Cal Data'!AQ$6:AQ$1108,$BH43)</f>
        <v>-6.1332994994177204E-6</v>
      </c>
      <c r="BS43" s="16">
        <f>INDEX('Cal Data'!AR$6:AR$1108,$BH43)</f>
        <v>3.7132548053691421E-3</v>
      </c>
      <c r="BU43" s="16">
        <f t="shared" si="56"/>
        <v>-3.7348707756143818E-6</v>
      </c>
      <c r="BV43" s="16">
        <f t="shared" si="57"/>
        <v>4.7385376885075202E-3</v>
      </c>
      <c r="BW43" s="16">
        <f t="shared" si="58"/>
        <v>-3.0513898610821771E-6</v>
      </c>
      <c r="BX43" s="16">
        <f t="shared" si="59"/>
        <v>2.8342965292073798E-3</v>
      </c>
      <c r="BZ43" s="16">
        <f t="shared" si="60"/>
        <v>-2.33033561499114E-2</v>
      </c>
      <c r="CA43" s="16">
        <f t="shared" si="61"/>
        <v>4.7385384908921972E-3</v>
      </c>
      <c r="CB43" s="16">
        <f t="shared" si="62"/>
        <v>5.6497374064795033E-2</v>
      </c>
      <c r="CC43" s="16">
        <f t="shared" si="63"/>
        <v>2.8342968634968817E-3</v>
      </c>
      <c r="CE43">
        <f>INDEX('Cal Data'!AT$6:AT$1000,$BG43)</f>
        <v>1.0000855591785547</v>
      </c>
      <c r="CF43">
        <f>INDEX('Cal Data'!AU$6:AU$1000,$BG43)</f>
        <v>2.8474121663990524E-6</v>
      </c>
      <c r="CG43">
        <f>INDEX('Cal Data'!AV$6:AV$1000,$BG43)</f>
        <v>9.9996267896249817E-5</v>
      </c>
      <c r="CH43">
        <f>INDEX('Cal Data'!AW$6:AW$1000,$BG43)</f>
        <v>3.8611666300143461E-4</v>
      </c>
      <c r="CI43">
        <f>INDEX('Cal Data'!AT$6:AT$1000,$BH43)</f>
        <v>0.99992773842103311</v>
      </c>
      <c r="CJ43">
        <f>INDEX('Cal Data'!AU$6:AU$1000,$BH43)</f>
        <v>5.2098160563757966E-6</v>
      </c>
      <c r="CK43">
        <f>INDEX('Cal Data'!AV$6:AV$1000,$BH43)</f>
        <v>-6.1323773741289839E-5</v>
      </c>
      <c r="CL43">
        <f>INDEX('Cal Data'!AW$6:AW$1000,$BH43)</f>
        <v>6.2289227270909204E-5</v>
      </c>
      <c r="CN43" s="16">
        <f t="shared" si="38"/>
        <v>0.99999592393120462</v>
      </c>
      <c r="CO43" s="16">
        <f t="shared" si="39"/>
        <v>5.2098160563757966E-6</v>
      </c>
      <c r="CP43" s="16">
        <f t="shared" si="40"/>
        <v>8.3735811104328136E-6</v>
      </c>
      <c r="CQ43" s="16">
        <f t="shared" si="41"/>
        <v>2.0219692546965401E-4</v>
      </c>
      <c r="CS43" s="16">
        <f t="shared" si="42"/>
        <v>6.1115791566068348E-2</v>
      </c>
      <c r="CT43" s="16">
        <f t="shared" si="43"/>
        <v>1.6811088833493132E-6</v>
      </c>
      <c r="CU43" s="28">
        <f t="shared" si="44"/>
        <v>1.9619373591503464</v>
      </c>
      <c r="CV43" s="28">
        <f t="shared" si="45"/>
        <v>2.0663323348673324E-4</v>
      </c>
      <c r="CW43" s="16">
        <f t="shared" si="46"/>
        <v>-2.3299999416426586E-2</v>
      </c>
      <c r="CX43" s="16">
        <f t="shared" si="47"/>
        <v>1.1692356581588461E-5</v>
      </c>
      <c r="CY43" s="16">
        <f t="shared" si="48"/>
        <v>5.6500000052580816E-2</v>
      </c>
      <c r="CZ43" s="16">
        <f t="shared" si="49"/>
        <v>5.059178924685641E-6</v>
      </c>
    </row>
    <row r="44" spans="1:104" x14ac:dyDescent="0.25">
      <c r="A44" s="9">
        <v>100</v>
      </c>
      <c r="B44" s="9" t="s">
        <v>3</v>
      </c>
      <c r="C44" s="12">
        <v>0.5</v>
      </c>
      <c r="D44" s="23">
        <v>-24.799796268943858</v>
      </c>
      <c r="E44" s="23">
        <v>7.6238029042826423E-4</v>
      </c>
      <c r="F44" s="23">
        <v>27.30183931502215</v>
      </c>
      <c r="G44" s="23">
        <v>7.0078805874211104E-4</v>
      </c>
      <c r="H44" s="10" t="s">
        <v>3</v>
      </c>
      <c r="I44" s="40"/>
      <c r="J44" s="23">
        <v>-1.6253255785407396E-3</v>
      </c>
      <c r="K44" s="23">
        <v>8.1104235091379584E-4</v>
      </c>
      <c r="L44" s="23">
        <v>1.6234771444002601E-3</v>
      </c>
      <c r="M44" s="23">
        <v>9.4079917471383235E-4</v>
      </c>
      <c r="N44" s="10" t="s">
        <v>3</v>
      </c>
      <c r="P44" s="24">
        <f t="shared" si="15"/>
        <v>-24.800000260313432</v>
      </c>
      <c r="Q44" s="24">
        <f t="shared" si="16"/>
        <v>6.5223655358286588E-3</v>
      </c>
      <c r="R44" s="24">
        <f t="shared" si="17"/>
        <v>27.30000006244568</v>
      </c>
      <c r="S44" s="24">
        <f t="shared" si="18"/>
        <v>6.0026937602382048E-3</v>
      </c>
      <c r="T44" s="21" t="str">
        <f t="shared" si="50"/>
        <v>m</v>
      </c>
      <c r="U44" t="str">
        <f t="shared" si="19"/>
        <v>OK</v>
      </c>
      <c r="W44" s="25">
        <v>-24.799999999999997</v>
      </c>
      <c r="X44" s="25"/>
      <c r="Y44" s="25">
        <v>27.3</v>
      </c>
      <c r="Z44" s="25"/>
      <c r="AA44" t="str">
        <f t="shared" si="20"/>
        <v>m</v>
      </c>
      <c r="AC44" s="25">
        <f t="shared" si="21"/>
        <v>-2.6031343480781288E-7</v>
      </c>
      <c r="AD44" s="25">
        <f t="shared" si="22"/>
        <v>6.5223655358286588E-3</v>
      </c>
      <c r="AE44" s="25">
        <f t="shared" si="23"/>
        <v>6.244567885005381E-8</v>
      </c>
      <c r="AF44" s="25">
        <f t="shared" si="22"/>
        <v>6.0026937602382048E-3</v>
      </c>
      <c r="AG44" t="str">
        <f t="shared" si="24"/>
        <v>m</v>
      </c>
      <c r="AH44" s="25">
        <f t="shared" si="25"/>
        <v>1.8290566346799153E-3</v>
      </c>
      <c r="AI44" s="25"/>
      <c r="AJ44" s="25">
        <f t="shared" si="26"/>
        <v>2.1583787775014684E-4</v>
      </c>
      <c r="AK44" s="25"/>
      <c r="AL44" t="str">
        <f t="shared" si="27"/>
        <v>m</v>
      </c>
      <c r="AN44" s="13">
        <f t="shared" si="51"/>
        <v>500</v>
      </c>
      <c r="AO44" s="13" t="str">
        <f t="shared" si="52"/>
        <v>mHz</v>
      </c>
      <c r="AP44" s="14">
        <f t="shared" si="53"/>
        <v>1E-3</v>
      </c>
      <c r="AQ44" s="15">
        <f t="shared" si="28"/>
        <v>-2.4798170943365318E-2</v>
      </c>
      <c r="AR44" s="15">
        <f t="shared" si="29"/>
        <v>1.1131097889288645E-6</v>
      </c>
      <c r="AS44" s="15">
        <f t="shared" si="30"/>
        <v>2.7300215837877752E-2</v>
      </c>
      <c r="AT44" s="15">
        <f t="shared" si="31"/>
        <v>1.1731184895046896E-6</v>
      </c>
      <c r="AU44" s="20">
        <f t="shared" si="32"/>
        <v>3.6881581676103309E-2</v>
      </c>
      <c r="AV44" s="16">
        <f t="shared" si="33"/>
        <v>1.1463785627291138E-6</v>
      </c>
      <c r="AW44" s="20">
        <f t="shared" si="34"/>
        <v>2.3082059803091699</v>
      </c>
      <c r="AX44" s="15">
        <f t="shared" si="35"/>
        <v>3.0926816438914523E-5</v>
      </c>
      <c r="AZ44" s="14">
        <f>IFERROR(MATCH(AU44 - 0.000001,'Ref Z list'!$C$5:$C$30,1),1)</f>
        <v>4</v>
      </c>
      <c r="BA44" s="14" t="str">
        <f>INDEX('Ref Z list'!$D$5:$D$30,AZ44)</f>
        <v>10m</v>
      </c>
      <c r="BB44" s="14" t="str">
        <f>IF(INDEX('Ref Z list'!$D$5:$D$30,AZ44+1)=0,BA44,INDEX('Ref Z list'!$D$5:$D$30,AZ44+1))</f>
        <v>100m</v>
      </c>
      <c r="BC44" s="14">
        <f>INDEX('Ref Z list'!$C$5:$C$30,AZ44)</f>
        <v>0.01</v>
      </c>
      <c r="BD44" s="14">
        <f>INDEX('Ref Z list'!$C$5:$C$30,AZ44+1)</f>
        <v>0.1</v>
      </c>
      <c r="BE44" s="16" t="str">
        <f t="shared" si="54"/>
        <v>500mHz100m10m</v>
      </c>
      <c r="BF44" s="16" t="str">
        <f t="shared" si="55"/>
        <v>500mHz100m100m</v>
      </c>
      <c r="BG44" s="14">
        <f>IFERROR(MATCH(BE44,'Cal Data'!$AN$6:$AN$1108,0),0)</f>
        <v>114</v>
      </c>
      <c r="BH44" s="14">
        <f>IFERROR(MATCH(BF44,'Cal Data'!$AN$6:$AN$1108,0),0)</f>
        <v>132</v>
      </c>
      <c r="BJ44" s="16" t="str">
        <f>INDEX('Cal Data'!AN$6:AN$1108,$BG44)</f>
        <v>500mHz100m10m</v>
      </c>
      <c r="BK44" s="16">
        <f>INDEX('Cal Data'!AO$6:AO$1108,$BG44)</f>
        <v>6.6981161573123615E-7</v>
      </c>
      <c r="BL44" s="16">
        <f>INDEX('Cal Data'!AP$6:AP$1108,$BG44)</f>
        <v>1.9708470417981075E-3</v>
      </c>
      <c r="BM44" s="16">
        <f>INDEX('Cal Data'!AQ$6:AQ$1108,$BG44)</f>
        <v>1.0000143762615225E-6</v>
      </c>
      <c r="BN44" s="16">
        <f>INDEX('Cal Data'!AR$6:AR$1108,$BG44)</f>
        <v>2.4638930818021891E-3</v>
      </c>
      <c r="BO44" s="16" t="str">
        <f>INDEX('Cal Data'!AN$6:AN$1108,$BH44)</f>
        <v>500mHz100m100m</v>
      </c>
      <c r="BP44" s="16">
        <f>INDEX('Cal Data'!AO$6:AO$1108,$BH44)</f>
        <v>-6.0134538613781929E-6</v>
      </c>
      <c r="BQ44" s="16">
        <f>INDEX('Cal Data'!AP$6:AP$1108,$BH44)</f>
        <v>3.8832297013583405E-3</v>
      </c>
      <c r="BR44" s="16">
        <f>INDEX('Cal Data'!AQ$6:AQ$1108,$BH44)</f>
        <v>-9.8710244256723451E-6</v>
      </c>
      <c r="BS44" s="16">
        <f>INDEX('Cal Data'!AR$6:AR$1108,$BH44)</f>
        <v>3.8141834426903061E-4</v>
      </c>
      <c r="BU44" s="16">
        <f t="shared" si="56"/>
        <v>-1.3263744596687485E-6</v>
      </c>
      <c r="BV44" s="16">
        <f t="shared" si="57"/>
        <v>3.8832297013583405E-3</v>
      </c>
      <c r="BW44" s="16">
        <f t="shared" si="58"/>
        <v>-2.2469935954970715E-6</v>
      </c>
      <c r="BX44" s="16">
        <f t="shared" si="59"/>
        <v>1.8418906957419737E-3</v>
      </c>
      <c r="BZ44" s="16">
        <f t="shared" si="60"/>
        <v>-2.4799497317824985E-2</v>
      </c>
      <c r="CA44" s="16">
        <f t="shared" si="61"/>
        <v>3.8832303394938077E-3</v>
      </c>
      <c r="CB44" s="16">
        <f t="shared" si="62"/>
        <v>2.7297968844282254E-2</v>
      </c>
      <c r="CC44" s="16">
        <f t="shared" si="63"/>
        <v>1.8418921900830172E-3</v>
      </c>
      <c r="CE44">
        <f>INDEX('Cal Data'!AT$6:AT$1000,$BG44)</f>
        <v>1.0000669895522587</v>
      </c>
      <c r="CF44">
        <f>INDEX('Cal Data'!AU$6:AU$1000,$BG44)</f>
        <v>1.9804527424724566E-6</v>
      </c>
      <c r="CG44">
        <f>INDEX('Cal Data'!AV$6:AV$1000,$BG44)</f>
        <v>9.9999609339252953E-5</v>
      </c>
      <c r="CH44">
        <f>INDEX('Cal Data'!AW$6:AW$1000,$BG44)</f>
        <v>2.9192696064611503E-4</v>
      </c>
      <c r="CI44">
        <f>INDEX('Cal Data'!AT$6:AT$1000,$BH44)</f>
        <v>0.99993986593988671</v>
      </c>
      <c r="CJ44">
        <f>INDEX('Cal Data'!AU$6:AU$1000,$BH44)</f>
        <v>5.4565430978417425E-6</v>
      </c>
      <c r="CK44">
        <f>INDEX('Cal Data'!AV$6:AV$1000,$BH44)</f>
        <v>-9.8714311853855989E-5</v>
      </c>
      <c r="CL44">
        <f>INDEX('Cal Data'!AW$6:AW$1000,$BH44)</f>
        <v>6.3494700122645621E-5</v>
      </c>
      <c r="CN44" s="16">
        <f t="shared" si="38"/>
        <v>1.0000290197326038</v>
      </c>
      <c r="CO44" s="16">
        <f t="shared" si="39"/>
        <v>5.4565430978417425E-6</v>
      </c>
      <c r="CP44" s="16">
        <f t="shared" si="40"/>
        <v>4.0646892642238368E-5</v>
      </c>
      <c r="CQ44" s="16">
        <f t="shared" si="41"/>
        <v>2.2369784432702E-4</v>
      </c>
      <c r="CS44" s="16">
        <f t="shared" si="42"/>
        <v>3.6882651969741553E-2</v>
      </c>
      <c r="CT44" s="16">
        <f t="shared" si="43"/>
        <v>2.3015723244509787E-6</v>
      </c>
      <c r="CU44" s="28">
        <f t="shared" si="44"/>
        <v>2.3082466272018123</v>
      </c>
      <c r="CV44" s="28">
        <f t="shared" si="45"/>
        <v>2.3209178670677026E-4</v>
      </c>
      <c r="CW44" s="16">
        <f t="shared" si="46"/>
        <v>-2.4800000260313433E-2</v>
      </c>
      <c r="CX44" s="16">
        <f t="shared" si="47"/>
        <v>6.5223655358286587E-6</v>
      </c>
      <c r="CY44" s="16">
        <f t="shared" si="48"/>
        <v>2.7300000062445678E-2</v>
      </c>
      <c r="CZ44" s="16">
        <f t="shared" si="49"/>
        <v>6.0026937602382047E-6</v>
      </c>
    </row>
    <row r="45" spans="1:104" x14ac:dyDescent="0.25">
      <c r="A45" s="9">
        <v>3</v>
      </c>
      <c r="B45" s="9" t="s">
        <v>3</v>
      </c>
      <c r="C45" s="12">
        <v>100</v>
      </c>
      <c r="D45" s="23">
        <v>-1.528261397041943</v>
      </c>
      <c r="E45" s="23">
        <v>1.798629234220882E-3</v>
      </c>
      <c r="F45" s="23">
        <v>-0.57133295044009191</v>
      </c>
      <c r="G45" s="23">
        <v>3.1230172710186696E-4</v>
      </c>
      <c r="H45" s="10" t="s">
        <v>3</v>
      </c>
      <c r="I45" s="40"/>
      <c r="J45" s="23">
        <v>1.7731611063369944E-3</v>
      </c>
      <c r="K45" s="23">
        <v>2.4925272242031464E-4</v>
      </c>
      <c r="L45" s="23">
        <v>-1.4479266981645787E-3</v>
      </c>
      <c r="M45" s="23">
        <v>9.159158297340536E-4</v>
      </c>
      <c r="N45" s="10" t="s">
        <v>3</v>
      </c>
      <c r="P45" s="24">
        <f t="shared" si="15"/>
        <v>-1.5299999953109533</v>
      </c>
      <c r="Q45" s="24">
        <f t="shared" si="16"/>
        <v>3.9042945234353458E-3</v>
      </c>
      <c r="R45" s="24">
        <f t="shared" si="17"/>
        <v>-0.56999998841823762</v>
      </c>
      <c r="S45" s="24">
        <f t="shared" si="18"/>
        <v>5.9271633539801881E-3</v>
      </c>
      <c r="T45" s="21" t="str">
        <f t="shared" si="50"/>
        <v>m</v>
      </c>
      <c r="U45" t="str">
        <f t="shared" si="19"/>
        <v>OK</v>
      </c>
      <c r="W45" s="25">
        <v>-1.5299999999999998</v>
      </c>
      <c r="X45" s="25"/>
      <c r="Y45" s="25">
        <v>-0.56999999999999995</v>
      </c>
      <c r="Z45" s="25"/>
      <c r="AA45" t="str">
        <f t="shared" si="20"/>
        <v>m</v>
      </c>
      <c r="AC45" s="25">
        <f t="shared" si="21"/>
        <v>4.6890464844295821E-9</v>
      </c>
      <c r="AD45" s="25">
        <f t="shared" si="22"/>
        <v>3.9042945234353458E-3</v>
      </c>
      <c r="AE45" s="25">
        <f t="shared" si="23"/>
        <v>1.1581762326962064E-8</v>
      </c>
      <c r="AF45" s="25">
        <f t="shared" si="22"/>
        <v>5.9271633539801881E-3</v>
      </c>
      <c r="AG45" t="str">
        <f t="shared" si="24"/>
        <v>m</v>
      </c>
      <c r="AH45" s="25">
        <f t="shared" si="25"/>
        <v>-3.4558148280128265E-5</v>
      </c>
      <c r="AI45" s="25"/>
      <c r="AJ45" s="25">
        <f t="shared" si="26"/>
        <v>1.1497625807266321E-4</v>
      </c>
      <c r="AK45" s="25"/>
      <c r="AL45" t="str">
        <f t="shared" si="27"/>
        <v>m</v>
      </c>
      <c r="AN45" s="13">
        <f t="shared" si="51"/>
        <v>100</v>
      </c>
      <c r="AO45" s="13" t="str">
        <f t="shared" si="52"/>
        <v>Hz</v>
      </c>
      <c r="AP45" s="14">
        <f t="shared" si="53"/>
        <v>1E-3</v>
      </c>
      <c r="AQ45" s="15">
        <f t="shared" si="28"/>
        <v>-1.53003455814828E-3</v>
      </c>
      <c r="AR45" s="15">
        <f t="shared" si="29"/>
        <v>1.8158177336472775E-6</v>
      </c>
      <c r="AS45" s="15">
        <f t="shared" si="30"/>
        <v>-5.6988502374192727E-4</v>
      </c>
      <c r="AT45" s="15">
        <f t="shared" si="31"/>
        <v>9.6769529083706351E-7</v>
      </c>
      <c r="AU45" s="20">
        <f t="shared" si="32"/>
        <v>1.6327200278716922E-3</v>
      </c>
      <c r="AV45" s="16">
        <f t="shared" si="33"/>
        <v>1.7348154899047386E-6</v>
      </c>
      <c r="AW45" s="20">
        <f t="shared" si="34"/>
        <v>-2.7850458962669817</v>
      </c>
      <c r="AX45" s="15">
        <f t="shared" si="35"/>
        <v>6.7762074647464109E-4</v>
      </c>
      <c r="AZ45" s="14">
        <f>IFERROR(MATCH(AU45 - 0.000001,'Ref Z list'!$C$5:$C$30,1),1)</f>
        <v>2</v>
      </c>
      <c r="BA45" s="14" t="str">
        <f>INDEX('Ref Z list'!$D$5:$D$30,AZ45)</f>
        <v>1m</v>
      </c>
      <c r="BB45" s="14" t="str">
        <f>IF(INDEX('Ref Z list'!$D$5:$D$30,AZ45+1)=0,BA45,INDEX('Ref Z list'!$D$5:$D$30,AZ45+1))</f>
        <v>3m</v>
      </c>
      <c r="BC45" s="14">
        <f>INDEX('Ref Z list'!$C$5:$C$30,AZ45)</f>
        <v>1E-3</v>
      </c>
      <c r="BD45" s="14">
        <f>INDEX('Ref Z list'!$C$5:$C$30,AZ45+1)</f>
        <v>3.0000000000000001E-3</v>
      </c>
      <c r="BE45" s="16" t="str">
        <f t="shared" si="54"/>
        <v>100Hz3m1m</v>
      </c>
      <c r="BF45" s="16" t="str">
        <f t="shared" si="55"/>
        <v>100Hz3m3m</v>
      </c>
      <c r="BG45" s="14">
        <f>IFERROR(MATCH(BE45,'Cal Data'!$AN$6:$AN$1108,0),0)</f>
        <v>49</v>
      </c>
      <c r="BH45" s="14">
        <f>IFERROR(MATCH(BF45,'Cal Data'!$AN$6:$AN$1108,0),0)</f>
        <v>67</v>
      </c>
      <c r="BJ45" s="16" t="str">
        <f>INDEX('Cal Data'!AN$6:AN$1108,$BG45)</f>
        <v>100Hz3m1m</v>
      </c>
      <c r="BK45" s="16">
        <f>INDEX('Cal Data'!AO$6:AO$1108,$BG45)</f>
        <v>4.9863298369652587E-8</v>
      </c>
      <c r="BL45" s="16">
        <f>INDEX('Cal Data'!AP$6:AP$1108,$BG45)</f>
        <v>3.7035450815574213E-3</v>
      </c>
      <c r="BM45" s="16">
        <f>INDEX('Cal Data'!AQ$6:AQ$1108,$BG45)</f>
        <v>1.0001561796172912E-7</v>
      </c>
      <c r="BN45" s="16">
        <f>INDEX('Cal Data'!AR$6:AR$1108,$BG45)</f>
        <v>2.8792882936370932E-3</v>
      </c>
      <c r="BO45" s="16" t="str">
        <f>INDEX('Cal Data'!AN$6:AN$1108,$BH45)</f>
        <v>100Hz3m3m</v>
      </c>
      <c r="BP45" s="16">
        <f>INDEX('Cal Data'!AO$6:AO$1108,$BH45)</f>
        <v>-2.7850268561561281E-7</v>
      </c>
      <c r="BQ45" s="16">
        <f>INDEX('Cal Data'!AP$6:AP$1108,$BH45)</f>
        <v>3.4446166461297232E-3</v>
      </c>
      <c r="BR45" s="16">
        <f>INDEX('Cal Data'!AQ$6:AQ$1108,$BH45)</f>
        <v>4.7448649390497264E-8</v>
      </c>
      <c r="BS45" s="16">
        <f>INDEX('Cal Data'!AR$6:AR$1108,$BH45)</f>
        <v>1.3805269805742737E-3</v>
      </c>
      <c r="BU45" s="16">
        <f t="shared" si="56"/>
        <v>-5.4018568899983779E-8</v>
      </c>
      <c r="BV45" s="16">
        <f t="shared" si="57"/>
        <v>3.4446166461297232E-3</v>
      </c>
      <c r="BW45" s="16">
        <f t="shared" si="58"/>
        <v>8.3385531051969027E-8</v>
      </c>
      <c r="BX45" s="16">
        <f t="shared" si="59"/>
        <v>2.4051401437500328E-3</v>
      </c>
      <c r="BZ45" s="16">
        <f t="shared" si="60"/>
        <v>-1.5300885767171801E-3</v>
      </c>
      <c r="CA45" s="16">
        <f t="shared" si="61"/>
        <v>3.4446185605332487E-3</v>
      </c>
      <c r="CB45" s="16">
        <f t="shared" si="62"/>
        <v>-5.698016382108753E-4</v>
      </c>
      <c r="CC45" s="16">
        <f t="shared" si="63"/>
        <v>2.4051409224439702E-3</v>
      </c>
      <c r="CE45">
        <f>INDEX('Cal Data'!AT$6:AT$1000,$BG45)</f>
        <v>1.0000498870203596</v>
      </c>
      <c r="CF45">
        <f>INDEX('Cal Data'!AU$6:AU$1000,$BG45)</f>
        <v>3.7507881403964537E-6</v>
      </c>
      <c r="CG45">
        <f>INDEX('Cal Data'!AV$6:AV$1000,$BG45)</f>
        <v>9.9996177234966784E-5</v>
      </c>
      <c r="CH45">
        <f>INDEX('Cal Data'!AW$6:AW$1000,$BG45)</f>
        <v>4.7441705896716152E-3</v>
      </c>
      <c r="CI45">
        <f>INDEX('Cal Data'!AT$6:AT$1000,$BH45)</f>
        <v>0.99990718606465168</v>
      </c>
      <c r="CJ45">
        <f>INDEX('Cal Data'!AU$6:AU$1000,$BH45)</f>
        <v>4.4492440368849764E-6</v>
      </c>
      <c r="CK45">
        <f>INDEX('Cal Data'!AV$6:AV$1000,$BH45)</f>
        <v>1.5841442031447686E-5</v>
      </c>
      <c r="CL45">
        <f>INDEX('Cal Data'!AW$6:AW$1000,$BH45)</f>
        <v>9.4343807007040413E-4</v>
      </c>
      <c r="CN45" s="16">
        <f t="shared" si="38"/>
        <v>1.0000047421440232</v>
      </c>
      <c r="CO45" s="16">
        <f t="shared" si="39"/>
        <v>4.4492440368849764E-6</v>
      </c>
      <c r="CP45" s="16">
        <f t="shared" si="40"/>
        <v>7.3372984033214046E-5</v>
      </c>
      <c r="CQ45" s="16">
        <f t="shared" si="41"/>
        <v>3.5417707968041527E-3</v>
      </c>
      <c r="CS45" s="16">
        <f t="shared" si="42"/>
        <v>1.632727770465214E-3</v>
      </c>
      <c r="CT45" s="16">
        <f t="shared" si="43"/>
        <v>3.4696385845103462E-6</v>
      </c>
      <c r="CU45" s="28">
        <f t="shared" si="44"/>
        <v>-2.7849725232829483</v>
      </c>
      <c r="CV45" s="28">
        <f t="shared" si="45"/>
        <v>3.792205147576555E-3</v>
      </c>
      <c r="CW45" s="16">
        <f t="shared" si="46"/>
        <v>-1.5299999953109534E-3</v>
      </c>
      <c r="CX45" s="16">
        <f t="shared" si="47"/>
        <v>3.9042945234353459E-6</v>
      </c>
      <c r="CY45" s="16">
        <f t="shared" si="48"/>
        <v>-5.6999998841823763E-4</v>
      </c>
      <c r="CZ45" s="16">
        <f t="shared" si="49"/>
        <v>5.9271633539801884E-6</v>
      </c>
    </row>
    <row r="46" spans="1:104" x14ac:dyDescent="0.25">
      <c r="A46" s="9">
        <v>1</v>
      </c>
      <c r="B46" s="9" t="s">
        <v>3</v>
      </c>
      <c r="C46" s="12">
        <v>0.1</v>
      </c>
      <c r="D46" s="23">
        <v>-3.5456433102575083E-2</v>
      </c>
      <c r="E46" s="23">
        <v>6.3268122696079701E-4</v>
      </c>
      <c r="F46" s="23">
        <v>0.10567841208969798</v>
      </c>
      <c r="G46" s="23">
        <v>3.1353735134036003E-4</v>
      </c>
      <c r="H46" s="10" t="s">
        <v>3</v>
      </c>
      <c r="I46" s="40"/>
      <c r="J46" s="23">
        <v>4.3739984032781328E-5</v>
      </c>
      <c r="K46" s="23">
        <v>1.3773244784751689E-3</v>
      </c>
      <c r="L46" s="23">
        <v>6.776157541179814E-4</v>
      </c>
      <c r="M46" s="23">
        <v>8.8681843918431244E-4</v>
      </c>
      <c r="N46" s="10" t="s">
        <v>3</v>
      </c>
      <c r="P46" s="24">
        <f t="shared" si="15"/>
        <v>-3.5500692180855234E-2</v>
      </c>
      <c r="Q46" s="24">
        <f t="shared" si="16"/>
        <v>2.8630911758780945E-3</v>
      </c>
      <c r="R46" s="24">
        <f t="shared" si="17"/>
        <v>0.1049997660719476</v>
      </c>
      <c r="S46" s="24">
        <f t="shared" si="18"/>
        <v>2.1412303699598813E-3</v>
      </c>
      <c r="T46" s="21" t="str">
        <f t="shared" si="50"/>
        <v>m</v>
      </c>
      <c r="U46" t="str">
        <f t="shared" si="19"/>
        <v>OK</v>
      </c>
      <c r="W46" s="25">
        <v>-3.5500000000000004E-2</v>
      </c>
      <c r="X46" s="25"/>
      <c r="Y46" s="25">
        <v>0.105</v>
      </c>
      <c r="Z46" s="25"/>
      <c r="AA46" t="str">
        <f t="shared" si="20"/>
        <v>m</v>
      </c>
      <c r="AC46" s="25">
        <f t="shared" si="21"/>
        <v>-6.9218085523015116E-7</v>
      </c>
      <c r="AD46" s="25">
        <f t="shared" si="22"/>
        <v>2.8630911758780945E-3</v>
      </c>
      <c r="AE46" s="25">
        <f t="shared" si="23"/>
        <v>-2.3392805240107784E-7</v>
      </c>
      <c r="AF46" s="25">
        <f t="shared" si="22"/>
        <v>2.1412303699598813E-3</v>
      </c>
      <c r="AG46" t="str">
        <f t="shared" si="24"/>
        <v>m</v>
      </c>
      <c r="AH46" s="25">
        <f t="shared" si="25"/>
        <v>-1.7308660785891883E-7</v>
      </c>
      <c r="AI46" s="25"/>
      <c r="AJ46" s="25">
        <f t="shared" si="26"/>
        <v>7.9633558000558047E-7</v>
      </c>
      <c r="AK46" s="25"/>
      <c r="AL46" t="str">
        <f t="shared" si="27"/>
        <v>m</v>
      </c>
      <c r="AN46" s="13">
        <f t="shared" si="51"/>
        <v>100</v>
      </c>
      <c r="AO46" s="13" t="str">
        <f t="shared" si="52"/>
        <v>mHz</v>
      </c>
      <c r="AP46" s="14">
        <f t="shared" si="53"/>
        <v>1E-3</v>
      </c>
      <c r="AQ46" s="15">
        <f t="shared" si="28"/>
        <v>-3.5500173086607861E-5</v>
      </c>
      <c r="AR46" s="15">
        <f t="shared" si="29"/>
        <v>1.5156873866188619E-6</v>
      </c>
      <c r="AS46" s="15">
        <f t="shared" si="30"/>
        <v>1.0500079633558E-4</v>
      </c>
      <c r="AT46" s="15">
        <f t="shared" si="31"/>
        <v>9.4061289315149641E-7</v>
      </c>
      <c r="AU46" s="20">
        <f t="shared" si="32"/>
        <v>1.1083965680335297E-4</v>
      </c>
      <c r="AV46" s="16">
        <f t="shared" si="33"/>
        <v>1.0147192757424449E-6</v>
      </c>
      <c r="AW46" s="20">
        <f t="shared" si="34"/>
        <v>1.8968256338577223</v>
      </c>
      <c r="AX46" s="15">
        <f t="shared" si="35"/>
        <v>1.323630879180341E-2</v>
      </c>
      <c r="AZ46" s="14">
        <f>IFERROR(MATCH(AU46 - 0.000001,'Ref Z list'!$C$5:$C$30,1),1)</f>
        <v>1</v>
      </c>
      <c r="BA46" s="14" t="str">
        <f>INDEX('Ref Z list'!$D$5:$D$30,AZ46)</f>
        <v>0m</v>
      </c>
      <c r="BB46" s="14" t="str">
        <f>IF(INDEX('Ref Z list'!$D$5:$D$30,AZ46+1)=0,BA46,INDEX('Ref Z list'!$D$5:$D$30,AZ46+1))</f>
        <v>1m</v>
      </c>
      <c r="BC46" s="14">
        <f>INDEX('Ref Z list'!$C$5:$C$30,AZ46)</f>
        <v>0</v>
      </c>
      <c r="BD46" s="14">
        <f>INDEX('Ref Z list'!$C$5:$C$30,AZ46+1)</f>
        <v>1E-3</v>
      </c>
      <c r="BE46" s="16" t="str">
        <f t="shared" si="54"/>
        <v>100mHz1m0m</v>
      </c>
      <c r="BF46" s="16" t="str">
        <f t="shared" si="55"/>
        <v>100mHz1m1m</v>
      </c>
      <c r="BG46" s="14">
        <f>IFERROR(MATCH(BE46,'Cal Data'!$AN$6:$AN$1108,0),0)</f>
        <v>4</v>
      </c>
      <c r="BH46" s="14">
        <f>IFERROR(MATCH(BF46,'Cal Data'!$AN$6:$AN$1108,0),0)</f>
        <v>22</v>
      </c>
      <c r="BJ46" s="16" t="str">
        <f>INDEX('Cal Data'!AN$6:AN$1108,$BG46)</f>
        <v>100mHz1m0m</v>
      </c>
      <c r="BK46" s="16">
        <f>INDEX('Cal Data'!AO$6:AO$1108,$BG46)</f>
        <v>0</v>
      </c>
      <c r="BL46" s="16">
        <f>INDEX('Cal Data'!AP$6:AP$1108,$BG46)</f>
        <v>8.0667657327037842E-4</v>
      </c>
      <c r="BM46" s="16">
        <f>INDEX('Cal Data'!AQ$6:AQ$1108,$BG46)</f>
        <v>0</v>
      </c>
      <c r="BN46" s="16">
        <f>INDEX('Cal Data'!AR$6:AR$1108,$BG46)</f>
        <v>6.5995769541957671E-4</v>
      </c>
      <c r="BO46" s="16" t="str">
        <f>INDEX('Cal Data'!AN$6:AN$1108,$BH46)</f>
        <v>100mHz1m1m</v>
      </c>
      <c r="BP46" s="16">
        <f>INDEX('Cal Data'!AO$6:AO$1108,$BH46)</f>
        <v>-6.5909902294400066E-8</v>
      </c>
      <c r="BQ46" s="16">
        <f>INDEX('Cal Data'!AP$6:AP$1108,$BH46)</f>
        <v>3.0621804712730859E-3</v>
      </c>
      <c r="BR46" s="16">
        <f>INDEX('Cal Data'!AQ$6:AQ$1108,$BH46)</f>
        <v>7.4187936254533356E-9</v>
      </c>
      <c r="BS46" s="16">
        <f>INDEX('Cal Data'!AR$6:AR$1108,$BH46)</f>
        <v>1.0126144209475969E-3</v>
      </c>
      <c r="BU46" s="16">
        <f t="shared" si="56"/>
        <v>-7.3054309502538294E-9</v>
      </c>
      <c r="BV46" s="16">
        <f t="shared" si="57"/>
        <v>3.0621804712730859E-3</v>
      </c>
      <c r="BW46" s="16">
        <f t="shared" si="58"/>
        <v>7.4187936254533356E-9</v>
      </c>
      <c r="BX46" s="16">
        <f t="shared" si="59"/>
        <v>6.9904604584649667E-4</v>
      </c>
      <c r="BZ46" s="16">
        <f t="shared" si="60"/>
        <v>-3.5507478517558115E-5</v>
      </c>
      <c r="CA46" s="16">
        <f t="shared" si="61"/>
        <v>3.0621819717122096E-3</v>
      </c>
      <c r="CB46" s="16">
        <f t="shared" si="62"/>
        <v>1.0500821512920546E-4</v>
      </c>
      <c r="CC46" s="16">
        <f t="shared" si="63"/>
        <v>6.9904857715618121E-4</v>
      </c>
      <c r="CE46">
        <f>INDEX('Cal Data'!AT$6:AT$1000,$BG46)</f>
        <v>1</v>
      </c>
      <c r="CF46">
        <f>INDEX('Cal Data'!AU$6:AU$1000,$BG46)</f>
        <v>1.0422433754199444E-6</v>
      </c>
      <c r="CG46">
        <f>INDEX('Cal Data'!AV$6:AV$1000,$BG46)</f>
        <v>7.4137018862784055E-6</v>
      </c>
      <c r="CH46">
        <f>INDEX('Cal Data'!AW$6:AW$1000,$BG46)</f>
        <v>2.0973382712258701E-3</v>
      </c>
      <c r="CI46">
        <f>INDEX('Cal Data'!AT$6:AT$1000,$BH46)</f>
        <v>0.9999340901920466</v>
      </c>
      <c r="CJ46">
        <f>INDEX('Cal Data'!AU$6:AU$1000,$BH46)</f>
        <v>4.0095822249384511E-6</v>
      </c>
      <c r="CK46">
        <f>INDEX('Cal Data'!AV$6:AV$1000,$BH46)</f>
        <v>7.4137018862784055E-6</v>
      </c>
      <c r="CL46">
        <f>INDEX('Cal Data'!AW$6:AW$1000,$BH46)</f>
        <v>2.0973382712258701E-3</v>
      </c>
      <c r="CN46" s="16">
        <f t="shared" si="38"/>
        <v>0.99999269457950646</v>
      </c>
      <c r="CO46" s="16">
        <f t="shared" si="39"/>
        <v>4.0095822249384511E-6</v>
      </c>
      <c r="CP46" s="16">
        <f t="shared" si="40"/>
        <v>7.4137018862784055E-6</v>
      </c>
      <c r="CQ46" s="16">
        <f t="shared" si="41"/>
        <v>2.0973382712258701E-3</v>
      </c>
      <c r="CS46" s="16">
        <f t="shared" si="42"/>
        <v>1.1083884707305266E-4</v>
      </c>
      <c r="CT46" s="16">
        <f t="shared" si="43"/>
        <v>2.0294386001460753E-6</v>
      </c>
      <c r="CU46" s="28">
        <f t="shared" si="44"/>
        <v>1.8968330475596085</v>
      </c>
      <c r="CV46" s="28">
        <f t="shared" si="45"/>
        <v>2.655557021703427E-2</v>
      </c>
      <c r="CW46" s="16">
        <f t="shared" si="46"/>
        <v>-3.5500692180855238E-5</v>
      </c>
      <c r="CX46" s="16">
        <f t="shared" si="47"/>
        <v>2.8630911758780945E-6</v>
      </c>
      <c r="CY46" s="16">
        <f t="shared" si="48"/>
        <v>1.0499976607194759E-4</v>
      </c>
      <c r="CZ46" s="16">
        <f t="shared" si="49"/>
        <v>2.1412303699598813E-6</v>
      </c>
    </row>
    <row r="47" spans="1:104" x14ac:dyDescent="0.25">
      <c r="A47" s="9">
        <v>10</v>
      </c>
      <c r="B47" s="9" t="s">
        <v>3</v>
      </c>
      <c r="C47" s="12">
        <v>1</v>
      </c>
      <c r="D47" s="23">
        <v>5.4808384725030077</v>
      </c>
      <c r="E47" s="23">
        <v>2.0240593403342689E-3</v>
      </c>
      <c r="F47" s="23">
        <v>7.7687229819829682</v>
      </c>
      <c r="G47" s="23">
        <v>1.8240373220449282E-3</v>
      </c>
      <c r="H47" s="10" t="s">
        <v>3</v>
      </c>
      <c r="I47" s="40"/>
      <c r="J47" s="23">
        <v>5.1589567911190456E-4</v>
      </c>
      <c r="K47" s="23">
        <v>6.2851269017292664E-4</v>
      </c>
      <c r="L47" s="23">
        <v>-1.231812000041357E-3</v>
      </c>
      <c r="M47" s="23">
        <v>1.0141979853865617E-3</v>
      </c>
      <c r="N47" s="10" t="s">
        <v>3</v>
      </c>
      <c r="P47" s="24">
        <f t="shared" si="15"/>
        <v>5.4800000125932558</v>
      </c>
      <c r="Q47" s="24">
        <f t="shared" si="16"/>
        <v>5.1253843672708858E-3</v>
      </c>
      <c r="R47" s="24">
        <f t="shared" si="17"/>
        <v>7.7699999630047119</v>
      </c>
      <c r="S47" s="24">
        <f t="shared" si="18"/>
        <v>4.6813284724904185E-3</v>
      </c>
      <c r="T47" s="21" t="str">
        <f t="shared" si="50"/>
        <v>m</v>
      </c>
      <c r="U47" t="str">
        <f t="shared" si="19"/>
        <v>OK</v>
      </c>
      <c r="W47" s="25">
        <v>5.4799999999999995</v>
      </c>
      <c r="X47" s="25"/>
      <c r="Y47" s="25">
        <v>7.77</v>
      </c>
      <c r="Z47" s="25"/>
      <c r="AA47" t="str">
        <f t="shared" si="20"/>
        <v>m</v>
      </c>
      <c r="AC47" s="25">
        <f t="shared" si="21"/>
        <v>1.2593256215609472E-8</v>
      </c>
      <c r="AD47" s="25">
        <f t="shared" si="22"/>
        <v>5.1253843672708858E-3</v>
      </c>
      <c r="AE47" s="25">
        <f t="shared" si="23"/>
        <v>-3.6995287722163539E-8</v>
      </c>
      <c r="AF47" s="25">
        <f t="shared" si="22"/>
        <v>4.6813284724904185E-3</v>
      </c>
      <c r="AG47" t="str">
        <f t="shared" si="24"/>
        <v>m</v>
      </c>
      <c r="AH47" s="25">
        <f t="shared" si="25"/>
        <v>3.225768238959148E-4</v>
      </c>
      <c r="AI47" s="25"/>
      <c r="AJ47" s="25">
        <f t="shared" si="26"/>
        <v>-4.5206016990206876E-5</v>
      </c>
      <c r="AK47" s="25"/>
      <c r="AL47" t="str">
        <f t="shared" si="27"/>
        <v>m</v>
      </c>
      <c r="AN47" s="13">
        <f t="shared" si="51"/>
        <v>1</v>
      </c>
      <c r="AO47" s="13" t="str">
        <f t="shared" si="52"/>
        <v>Hz</v>
      </c>
      <c r="AP47" s="14">
        <f t="shared" si="53"/>
        <v>1E-3</v>
      </c>
      <c r="AQ47" s="15">
        <f t="shared" si="28"/>
        <v>5.4803225768238952E-3</v>
      </c>
      <c r="AR47" s="15">
        <f t="shared" si="29"/>
        <v>2.1193971819606644E-6</v>
      </c>
      <c r="AS47" s="15">
        <f t="shared" si="30"/>
        <v>7.7699547939830095E-3</v>
      </c>
      <c r="AT47" s="15">
        <f t="shared" si="31"/>
        <v>2.0870337097840546E-6</v>
      </c>
      <c r="AU47" s="20">
        <f t="shared" si="32"/>
        <v>9.5082139777449923E-3</v>
      </c>
      <c r="AV47" s="16">
        <f t="shared" si="33"/>
        <v>2.0978406014965632E-6</v>
      </c>
      <c r="AW47" s="20">
        <f t="shared" si="34"/>
        <v>0.95650725689650729</v>
      </c>
      <c r="AX47" s="15">
        <f t="shared" si="35"/>
        <v>2.2177674729565496E-4</v>
      </c>
      <c r="AZ47" s="14">
        <f>IFERROR(MATCH(AU47 - 0.000001,'Ref Z list'!$C$5:$C$30,1),1)</f>
        <v>3</v>
      </c>
      <c r="BA47" s="14" t="str">
        <f>INDEX('Ref Z list'!$D$5:$D$30,AZ47)</f>
        <v>3m</v>
      </c>
      <c r="BB47" s="14" t="str">
        <f>IF(INDEX('Ref Z list'!$D$5:$D$30,AZ47+1)=0,BA47,INDEX('Ref Z list'!$D$5:$D$30,AZ47+1))</f>
        <v>10m</v>
      </c>
      <c r="BC47" s="14">
        <f>INDEX('Ref Z list'!$C$5:$C$30,AZ47)</f>
        <v>3.0000000000000001E-3</v>
      </c>
      <c r="BD47" s="14">
        <f>INDEX('Ref Z list'!$C$5:$C$30,AZ47+1)</f>
        <v>0.01</v>
      </c>
      <c r="BE47" s="16" t="str">
        <f t="shared" si="54"/>
        <v>1Hz10m3m</v>
      </c>
      <c r="BF47" s="16" t="str">
        <f t="shared" si="55"/>
        <v>1Hz10m10m</v>
      </c>
      <c r="BG47" s="14">
        <f>IFERROR(MATCH(BE47,'Cal Data'!$AN$6:$AN$1108,0),0)</f>
        <v>79</v>
      </c>
      <c r="BH47" s="14">
        <f>IFERROR(MATCH(BF47,'Cal Data'!$AN$6:$AN$1108,0),0)</f>
        <v>97</v>
      </c>
      <c r="BJ47" s="16" t="str">
        <f>INDEX('Cal Data'!AN$6:AN$1108,$BG47)</f>
        <v>1Hz10m3m</v>
      </c>
      <c r="BK47" s="16">
        <f>INDEX('Cal Data'!AO$6:AO$1108,$BG47)</f>
        <v>1.1917998664736154E-7</v>
      </c>
      <c r="BL47" s="16">
        <f>INDEX('Cal Data'!AP$6:AP$1108,$BG47)</f>
        <v>1.2472198333954867E-3</v>
      </c>
      <c r="BM47" s="16">
        <f>INDEX('Cal Data'!AQ$6:AQ$1108,$BG47)</f>
        <v>2.999520324915698E-7</v>
      </c>
      <c r="BN47" s="16">
        <f>INDEX('Cal Data'!AR$6:AR$1108,$BG47)</f>
        <v>1.0183164682072631E-3</v>
      </c>
      <c r="BO47" s="16" t="str">
        <f>INDEX('Cal Data'!AN$6:AN$1108,$BH47)</f>
        <v>1Hz10m10m</v>
      </c>
      <c r="BP47" s="16">
        <f>INDEX('Cal Data'!AO$6:AO$1108,$BH47)</f>
        <v>-1.9856978687726734E-7</v>
      </c>
      <c r="BQ47" s="16">
        <f>INDEX('Cal Data'!AP$6:AP$1108,$BH47)</f>
        <v>3.5656624639591895E-3</v>
      </c>
      <c r="BR47" s="16">
        <f>INDEX('Cal Data'!AQ$6:AQ$1108,$BH47)</f>
        <v>2.5208032469837742E-7</v>
      </c>
      <c r="BS47" s="16">
        <f>INDEX('Cal Data'!AR$6:AR$1108,$BH47)</f>
        <v>9.9492728529336494E-4</v>
      </c>
      <c r="BU47" s="16">
        <f t="shared" si="56"/>
        <v>-1.7624623013525209E-7</v>
      </c>
      <c r="BV47" s="16">
        <f t="shared" si="57"/>
        <v>3.5656624639591895E-3</v>
      </c>
      <c r="BW47" s="16">
        <f t="shared" si="58"/>
        <v>2.5544355852040143E-7</v>
      </c>
      <c r="BX47" s="16">
        <f t="shared" si="59"/>
        <v>9.965704957546537E-4</v>
      </c>
      <c r="BZ47" s="16">
        <f t="shared" si="60"/>
        <v>5.4801463305937598E-3</v>
      </c>
      <c r="CA47" s="16">
        <f t="shared" si="61"/>
        <v>3.5656649834589307E-3</v>
      </c>
      <c r="CB47" s="16">
        <f t="shared" si="62"/>
        <v>7.7702102375415295E-3</v>
      </c>
      <c r="CC47" s="16">
        <f t="shared" si="63"/>
        <v>9.9657923711439001E-4</v>
      </c>
      <c r="CE47">
        <f>INDEX('Cal Data'!AT$6:AT$1000,$BG47)</f>
        <v>1.0000397180179468</v>
      </c>
      <c r="CF47">
        <f>INDEX('Cal Data'!AU$6:AU$1000,$BG47)</f>
        <v>3.4605209422315721E-6</v>
      </c>
      <c r="CG47">
        <f>INDEX('Cal Data'!AV$6:AV$1000,$BG47)</f>
        <v>1.0000380633974821E-4</v>
      </c>
      <c r="CH47">
        <f>INDEX('Cal Data'!AW$6:AW$1000,$BG47)</f>
        <v>8.0072340778475522E-4</v>
      </c>
      <c r="CI47">
        <f>INDEX('Cal Data'!AT$6:AT$1000,$BH47)</f>
        <v>0.9999801436097826</v>
      </c>
      <c r="CJ47">
        <f>INDEX('Cal Data'!AU$6:AU$1000,$BH47)</f>
        <v>3.5805835820973669E-6</v>
      </c>
      <c r="CK47">
        <f>INDEX('Cal Data'!AV$6:AV$1000,$BH47)</f>
        <v>2.5206457951586628E-5</v>
      </c>
      <c r="CL47">
        <f>INDEX('Cal Data'!AW$6:AW$1000,$BH47)</f>
        <v>3.4410753487404606E-4</v>
      </c>
      <c r="CN47" s="16">
        <f t="shared" si="38"/>
        <v>0.99998432901852818</v>
      </c>
      <c r="CO47" s="16">
        <f t="shared" si="39"/>
        <v>3.5805835820973669E-6</v>
      </c>
      <c r="CP47" s="16">
        <f t="shared" si="40"/>
        <v>3.0461356585734619E-5</v>
      </c>
      <c r="CQ47" s="16">
        <f t="shared" si="41"/>
        <v>3.7618714970793972E-4</v>
      </c>
      <c r="CS47" s="16">
        <f t="shared" si="42"/>
        <v>9.5080649746999164E-3</v>
      </c>
      <c r="CT47" s="16">
        <f t="shared" si="43"/>
        <v>4.1958193259602493E-6</v>
      </c>
      <c r="CU47" s="28">
        <f t="shared" si="44"/>
        <v>0.95653771825309297</v>
      </c>
      <c r="CV47" s="28">
        <f t="shared" si="45"/>
        <v>5.8159820681424651E-4</v>
      </c>
      <c r="CW47" s="16">
        <f t="shared" si="46"/>
        <v>5.4800000125932559E-3</v>
      </c>
      <c r="CX47" s="16">
        <f t="shared" si="47"/>
        <v>5.125384367270886E-6</v>
      </c>
      <c r="CY47" s="16">
        <f t="shared" si="48"/>
        <v>7.7699999630047121E-3</v>
      </c>
      <c r="CZ47" s="16">
        <f t="shared" si="49"/>
        <v>4.6813284724904189E-6</v>
      </c>
    </row>
    <row r="48" spans="1:104" x14ac:dyDescent="0.25">
      <c r="A48" s="9">
        <v>3</v>
      </c>
      <c r="B48" s="9" t="s">
        <v>3</v>
      </c>
      <c r="C48" s="12">
        <v>0.5</v>
      </c>
      <c r="D48" s="23">
        <v>-1.5307521037359231</v>
      </c>
      <c r="E48" s="23">
        <v>1.1381182086961014E-3</v>
      </c>
      <c r="F48" s="23">
        <v>0.12443462675741014</v>
      </c>
      <c r="G48" s="23">
        <v>1.5388546424250393E-3</v>
      </c>
      <c r="H48" s="10" t="s">
        <v>3</v>
      </c>
      <c r="I48" s="40"/>
      <c r="J48" s="23">
        <v>-7.3979414080358353E-4</v>
      </c>
      <c r="K48" s="23">
        <v>1.5944244242713196E-3</v>
      </c>
      <c r="L48" s="23">
        <v>-6.942044594534098E-4</v>
      </c>
      <c r="M48" s="23">
        <v>1.8728693987633102E-3</v>
      </c>
      <c r="N48" s="10" t="s">
        <v>3</v>
      </c>
      <c r="P48" s="24">
        <f t="shared" si="15"/>
        <v>-1.5300000031271905</v>
      </c>
      <c r="Q48" s="24">
        <f t="shared" si="16"/>
        <v>3.962582233501038E-3</v>
      </c>
      <c r="R48" s="24">
        <f t="shared" si="17"/>
        <v>0.12499999391146654</v>
      </c>
      <c r="S48" s="24">
        <f t="shared" si="18"/>
        <v>7.7477974039803065E-3</v>
      </c>
      <c r="T48" s="21" t="str">
        <f t="shared" si="50"/>
        <v>m</v>
      </c>
      <c r="U48" t="str">
        <f t="shared" si="19"/>
        <v>OK</v>
      </c>
      <c r="W48" s="25">
        <v>-1.5299999999999998</v>
      </c>
      <c r="X48" s="25"/>
      <c r="Y48" s="25">
        <v>0.125</v>
      </c>
      <c r="Z48" s="25"/>
      <c r="AA48" t="str">
        <f t="shared" si="20"/>
        <v>m</v>
      </c>
      <c r="AC48" s="25">
        <f t="shared" si="21"/>
        <v>-3.1271907285912448E-9</v>
      </c>
      <c r="AD48" s="25">
        <f t="shared" si="22"/>
        <v>3.962582233501038E-3</v>
      </c>
      <c r="AE48" s="25">
        <f t="shared" si="23"/>
        <v>-6.0885334551841197E-9</v>
      </c>
      <c r="AF48" s="25">
        <f t="shared" si="22"/>
        <v>7.7477974039803065E-3</v>
      </c>
      <c r="AG48" t="str">
        <f t="shared" si="24"/>
        <v>m</v>
      </c>
      <c r="AH48" s="25">
        <f t="shared" si="25"/>
        <v>-1.2309595119663896E-5</v>
      </c>
      <c r="AI48" s="25"/>
      <c r="AJ48" s="25">
        <f t="shared" si="26"/>
        <v>1.2883121686355081E-4</v>
      </c>
      <c r="AK48" s="25"/>
      <c r="AL48" t="str">
        <f t="shared" si="27"/>
        <v>m</v>
      </c>
      <c r="AN48" s="13">
        <f t="shared" si="51"/>
        <v>500</v>
      </c>
      <c r="AO48" s="13" t="str">
        <f t="shared" si="52"/>
        <v>mHz</v>
      </c>
      <c r="AP48" s="14">
        <f t="shared" si="53"/>
        <v>1E-3</v>
      </c>
      <c r="AQ48" s="15">
        <f t="shared" si="28"/>
        <v>-1.5300123095951196E-3</v>
      </c>
      <c r="AR48" s="15">
        <f t="shared" si="29"/>
        <v>1.9589543898923609E-6</v>
      </c>
      <c r="AS48" s="15">
        <f t="shared" si="30"/>
        <v>1.2512883121686355E-4</v>
      </c>
      <c r="AT48" s="15">
        <f t="shared" si="31"/>
        <v>2.4239870864625371E-6</v>
      </c>
      <c r="AU48" s="20">
        <f t="shared" si="32"/>
        <v>1.5351204812373166E-3</v>
      </c>
      <c r="AV48" s="16">
        <f t="shared" si="33"/>
        <v>1.9624077514757076E-6</v>
      </c>
      <c r="AW48" s="20">
        <f t="shared" si="34"/>
        <v>3.0599913668798502</v>
      </c>
      <c r="AX48" s="15">
        <f t="shared" si="35"/>
        <v>1.5772000943936376E-3</v>
      </c>
      <c r="AZ48" s="14">
        <f>IFERROR(MATCH(AU48 - 0.000001,'Ref Z list'!$C$5:$C$30,1),1)</f>
        <v>2</v>
      </c>
      <c r="BA48" s="14" t="str">
        <f>INDEX('Ref Z list'!$D$5:$D$30,AZ48)</f>
        <v>1m</v>
      </c>
      <c r="BB48" s="14" t="str">
        <f>IF(INDEX('Ref Z list'!$D$5:$D$30,AZ48+1)=0,BA48,INDEX('Ref Z list'!$D$5:$D$30,AZ48+1))</f>
        <v>3m</v>
      </c>
      <c r="BC48" s="14">
        <f>INDEX('Ref Z list'!$C$5:$C$30,AZ48)</f>
        <v>1E-3</v>
      </c>
      <c r="BD48" s="14">
        <f>INDEX('Ref Z list'!$C$5:$C$30,AZ48+1)</f>
        <v>3.0000000000000001E-3</v>
      </c>
      <c r="BE48" s="16" t="str">
        <f t="shared" si="54"/>
        <v>500mHz3m1m</v>
      </c>
      <c r="BF48" s="16" t="str">
        <f t="shared" si="55"/>
        <v>500mHz3m3m</v>
      </c>
      <c r="BG48" s="14">
        <f>IFERROR(MATCH(BE48,'Cal Data'!$AN$6:$AN$1108,0),0)</f>
        <v>42</v>
      </c>
      <c r="BH48" s="14">
        <f>IFERROR(MATCH(BF48,'Cal Data'!$AN$6:$AN$1108,0),0)</f>
        <v>60</v>
      </c>
      <c r="BJ48" s="16" t="str">
        <f>INDEX('Cal Data'!AN$6:AN$1108,$BG48)</f>
        <v>500mHz3m1m</v>
      </c>
      <c r="BK48" s="16">
        <f>INDEX('Cal Data'!AO$6:AO$1108,$BG48)</f>
        <v>-8.2739423134040035E-9</v>
      </c>
      <c r="BL48" s="16">
        <f>INDEX('Cal Data'!AP$6:AP$1108,$BG48)</f>
        <v>3.3779616415781999E-3</v>
      </c>
      <c r="BM48" s="16">
        <f>INDEX('Cal Data'!AQ$6:AQ$1108,$BG48)</f>
        <v>9.9993313937088985E-8</v>
      </c>
      <c r="BN48" s="16">
        <f>INDEX('Cal Data'!AR$6:AR$1108,$BG48)</f>
        <v>3.24749261129318E-3</v>
      </c>
      <c r="BO48" s="16" t="str">
        <f>INDEX('Cal Data'!AN$6:AN$1108,$BH48)</f>
        <v>500mHz3m3m</v>
      </c>
      <c r="BP48" s="16">
        <f>INDEX('Cal Data'!AO$6:AO$1108,$BH48)</f>
        <v>-9.8372890164951515E-8</v>
      </c>
      <c r="BQ48" s="16">
        <f>INDEX('Cal Data'!AP$6:AP$1108,$BH48)</f>
        <v>8.401066858018853E-4</v>
      </c>
      <c r="BR48" s="16">
        <f>INDEX('Cal Data'!AQ$6:AQ$1108,$BH48)</f>
        <v>1.0930601061388146E-7</v>
      </c>
      <c r="BS48" s="16">
        <f>INDEX('Cal Data'!AR$6:AR$1108,$BH48)</f>
        <v>2.6045747884015564E-3</v>
      </c>
      <c r="BU48" s="16">
        <f t="shared" si="56"/>
        <v>-3.2380838480051997E-8</v>
      </c>
      <c r="BV48" s="16">
        <f t="shared" si="57"/>
        <v>8.401066858018853E-4</v>
      </c>
      <c r="BW48" s="16">
        <f t="shared" si="58"/>
        <v>1.0248502130074016E-7</v>
      </c>
      <c r="BX48" s="16">
        <f t="shared" si="59"/>
        <v>3.0754733639022733E-3</v>
      </c>
      <c r="BZ48" s="16">
        <f t="shared" si="60"/>
        <v>-1.5300446904335996E-3</v>
      </c>
      <c r="CA48" s="16">
        <f t="shared" si="61"/>
        <v>8.4011582150215114E-4</v>
      </c>
      <c r="CB48" s="16">
        <f t="shared" si="62"/>
        <v>1.252313162381643E-4</v>
      </c>
      <c r="CC48" s="16">
        <f t="shared" si="63"/>
        <v>3.0754771849139033E-3</v>
      </c>
      <c r="CE48">
        <f>INDEX('Cal Data'!AT$6:AT$1000,$BG48)</f>
        <v>0.99999173570812561</v>
      </c>
      <c r="CF48">
        <f>INDEX('Cal Data'!AU$6:AU$1000,$BG48)</f>
        <v>4.1810966556249357E-6</v>
      </c>
      <c r="CG48">
        <f>INDEX('Cal Data'!AV$6:AV$1000,$BG48)</f>
        <v>1.0000290949011389E-4</v>
      </c>
      <c r="CH48">
        <f>INDEX('Cal Data'!AW$6:AW$1000,$BG48)</f>
        <v>5.0387545189470133E-3</v>
      </c>
      <c r="CI48">
        <f>INDEX('Cal Data'!AT$6:AT$1000,$BH48)</f>
        <v>0.99996720622062696</v>
      </c>
      <c r="CJ48">
        <f>INDEX('Cal Data'!AU$6:AU$1000,$BH48)</f>
        <v>3.2335396126373654E-6</v>
      </c>
      <c r="CK48">
        <f>INDEX('Cal Data'!AV$6:AV$1000,$BH48)</f>
        <v>3.643637578805113E-5</v>
      </c>
      <c r="CL48">
        <f>INDEX('Cal Data'!AW$6:AW$1000,$BH48)</f>
        <v>9.917378241241278E-4</v>
      </c>
      <c r="CN48" s="16">
        <f t="shared" si="38"/>
        <v>0.99998517259254827</v>
      </c>
      <c r="CO48" s="16">
        <f t="shared" si="39"/>
        <v>3.2335396126373654E-6</v>
      </c>
      <c r="CP48" s="16">
        <f t="shared" si="40"/>
        <v>8.2995032437495927E-5</v>
      </c>
      <c r="CQ48" s="16">
        <f t="shared" si="41"/>
        <v>3.9559337582924748E-3</v>
      </c>
      <c r="CS48" s="16">
        <f t="shared" si="42"/>
        <v>1.5350977193804537E-3</v>
      </c>
      <c r="CT48" s="16">
        <f t="shared" si="43"/>
        <v>3.9248186419555492E-6</v>
      </c>
      <c r="CU48" s="28">
        <f t="shared" si="44"/>
        <v>3.0600743619122879</v>
      </c>
      <c r="CV48" s="28">
        <f t="shared" si="45"/>
        <v>5.0596099109535336E-3</v>
      </c>
      <c r="CW48" s="16">
        <f t="shared" si="46"/>
        <v>-1.5300000031271907E-3</v>
      </c>
      <c r="CX48" s="16">
        <f t="shared" si="47"/>
        <v>3.962582233501038E-6</v>
      </c>
      <c r="CY48" s="16">
        <f t="shared" si="48"/>
        <v>1.2499999391146654E-4</v>
      </c>
      <c r="CZ48" s="16">
        <f t="shared" si="49"/>
        <v>7.7477974039803066E-6</v>
      </c>
    </row>
    <row r="49" spans="1:104" x14ac:dyDescent="0.25">
      <c r="A49" s="9">
        <v>10</v>
      </c>
      <c r="B49" s="9" t="s">
        <v>3</v>
      </c>
      <c r="C49" s="12">
        <v>0.5</v>
      </c>
      <c r="D49" s="23">
        <v>7.4588904503268605</v>
      </c>
      <c r="E49" s="23">
        <v>1.2013081297453626E-3</v>
      </c>
      <c r="F49" s="23">
        <v>-3.6703575406367026</v>
      </c>
      <c r="G49" s="23">
        <v>6.1182042170230069E-4</v>
      </c>
      <c r="H49" s="10" t="s">
        <v>3</v>
      </c>
      <c r="I49" s="40"/>
      <c r="J49" s="23">
        <v>-1.4990825064862792E-3</v>
      </c>
      <c r="K49" s="23">
        <v>1.0469834035574015E-3</v>
      </c>
      <c r="L49" s="23">
        <v>4.4177950455905692E-4</v>
      </c>
      <c r="M49" s="23">
        <v>1.3770748540457014E-3</v>
      </c>
      <c r="N49" s="10" t="s">
        <v>3</v>
      </c>
      <c r="P49" s="24">
        <f t="shared" si="15"/>
        <v>7.4600000002644862</v>
      </c>
      <c r="Q49" s="24">
        <f t="shared" si="16"/>
        <v>3.6723223316998178E-3</v>
      </c>
      <c r="R49" s="24">
        <f t="shared" si="17"/>
        <v>-3.6700000048132813</v>
      </c>
      <c r="S49" s="24">
        <f t="shared" si="18"/>
        <v>4.9561220754359807E-3</v>
      </c>
      <c r="T49" s="21" t="str">
        <f t="shared" si="50"/>
        <v>m</v>
      </c>
      <c r="U49" t="str">
        <f t="shared" si="19"/>
        <v>OK</v>
      </c>
      <c r="W49" s="25">
        <v>7.4599999999999991</v>
      </c>
      <c r="X49" s="25"/>
      <c r="Y49" s="25">
        <v>-3.67</v>
      </c>
      <c r="Z49" s="25"/>
      <c r="AA49" t="str">
        <f t="shared" si="20"/>
        <v>m</v>
      </c>
      <c r="AC49" s="25">
        <f t="shared" si="21"/>
        <v>2.6448709888882149E-10</v>
      </c>
      <c r="AD49" s="25">
        <f t="shared" si="22"/>
        <v>3.6723223316998178E-3</v>
      </c>
      <c r="AE49" s="25">
        <f t="shared" si="23"/>
        <v>-4.8132813290635568E-9</v>
      </c>
      <c r="AF49" s="25">
        <f t="shared" si="22"/>
        <v>4.9561220754359807E-3</v>
      </c>
      <c r="AG49" t="str">
        <f t="shared" si="24"/>
        <v>m</v>
      </c>
      <c r="AH49" s="25">
        <f t="shared" si="25"/>
        <v>3.8953283334741684E-4</v>
      </c>
      <c r="AI49" s="25"/>
      <c r="AJ49" s="25">
        <f t="shared" si="26"/>
        <v>-7.993201412617168E-4</v>
      </c>
      <c r="AK49" s="25"/>
      <c r="AL49" t="str">
        <f t="shared" si="27"/>
        <v>m</v>
      </c>
      <c r="AN49" s="13">
        <f t="shared" si="51"/>
        <v>500</v>
      </c>
      <c r="AO49" s="13" t="str">
        <f t="shared" si="52"/>
        <v>mHz</v>
      </c>
      <c r="AP49" s="14">
        <f t="shared" si="53"/>
        <v>1E-3</v>
      </c>
      <c r="AQ49" s="15">
        <f t="shared" si="28"/>
        <v>7.4603895328333465E-3</v>
      </c>
      <c r="AR49" s="15">
        <f t="shared" si="29"/>
        <v>1.5935229743925695E-6</v>
      </c>
      <c r="AS49" s="15">
        <f t="shared" si="30"/>
        <v>-3.6707993201412618E-3</v>
      </c>
      <c r="AT49" s="15">
        <f t="shared" si="31"/>
        <v>1.5068707250646857E-6</v>
      </c>
      <c r="AU49" s="20">
        <f t="shared" si="32"/>
        <v>8.3145763349889868E-3</v>
      </c>
      <c r="AV49" s="16">
        <f t="shared" si="33"/>
        <v>1.5770069366343716E-6</v>
      </c>
      <c r="AW49" s="20">
        <f t="shared" si="34"/>
        <v>-0.4572581958186071</v>
      </c>
      <c r="AX49" s="15">
        <f t="shared" si="35"/>
        <v>1.8331023789211454E-4</v>
      </c>
      <c r="AZ49" s="14">
        <f>IFERROR(MATCH(AU49 - 0.000001,'Ref Z list'!$C$5:$C$30,1),1)</f>
        <v>3</v>
      </c>
      <c r="BA49" s="14" t="str">
        <f>INDEX('Ref Z list'!$D$5:$D$30,AZ49)</f>
        <v>3m</v>
      </c>
      <c r="BB49" s="14" t="str">
        <f>IF(INDEX('Ref Z list'!$D$5:$D$30,AZ49+1)=0,BA49,INDEX('Ref Z list'!$D$5:$D$30,AZ49+1))</f>
        <v>10m</v>
      </c>
      <c r="BC49" s="14">
        <f>INDEX('Ref Z list'!$C$5:$C$30,AZ49)</f>
        <v>3.0000000000000001E-3</v>
      </c>
      <c r="BD49" s="14">
        <f>INDEX('Ref Z list'!$C$5:$C$30,AZ49+1)</f>
        <v>0.01</v>
      </c>
      <c r="BE49" s="16" t="str">
        <f t="shared" si="54"/>
        <v>500mHz10m3m</v>
      </c>
      <c r="BF49" s="16" t="str">
        <f t="shared" si="55"/>
        <v>500mHz10m10m</v>
      </c>
      <c r="BG49" s="14">
        <f>IFERROR(MATCH(BE49,'Cal Data'!$AN$6:$AN$1108,0),0)</f>
        <v>78</v>
      </c>
      <c r="BH49" s="14">
        <f>IFERROR(MATCH(BF49,'Cal Data'!$AN$6:$AN$1108,0),0)</f>
        <v>96</v>
      </c>
      <c r="BJ49" s="16" t="str">
        <f>INDEX('Cal Data'!AN$6:AN$1108,$BG49)</f>
        <v>500mHz10m3m</v>
      </c>
      <c r="BK49" s="16">
        <f>INDEX('Cal Data'!AO$6:AO$1108,$BG49)</f>
        <v>-2.9747701324423989E-7</v>
      </c>
      <c r="BL49" s="16">
        <f>INDEX('Cal Data'!AP$6:AP$1108,$BG49)</f>
        <v>2.7488231007167263E-3</v>
      </c>
      <c r="BM49" s="16">
        <f>INDEX('Cal Data'!AQ$6:AQ$1108,$BG49)</f>
        <v>3.0001640668161191E-7</v>
      </c>
      <c r="BN49" s="16">
        <f>INDEX('Cal Data'!AR$6:AR$1108,$BG49)</f>
        <v>1.3976932888485909E-3</v>
      </c>
      <c r="BO49" s="16" t="str">
        <f>INDEX('Cal Data'!AN$6:AN$1108,$BH49)</f>
        <v>500mHz10m10m</v>
      </c>
      <c r="BP49" s="16">
        <f>INDEX('Cal Data'!AO$6:AO$1108,$BH49)</f>
        <v>-7.9830460746575793E-7</v>
      </c>
      <c r="BQ49" s="16">
        <f>INDEX('Cal Data'!AP$6:AP$1108,$BH49)</f>
        <v>1.9223682926380935E-3</v>
      </c>
      <c r="BR49" s="16">
        <f>INDEX('Cal Data'!AQ$6:AQ$1108,$BH49)</f>
        <v>5.4661151574307314E-7</v>
      </c>
      <c r="BS49" s="16">
        <f>INDEX('Cal Data'!AR$6:AR$1108,$BH49)</f>
        <v>3.2718753133634147E-3</v>
      </c>
      <c r="BU49" s="16">
        <f t="shared" si="56"/>
        <v>-6.7771793898126082E-7</v>
      </c>
      <c r="BV49" s="16">
        <f t="shared" si="57"/>
        <v>1.9223682926380935E-3</v>
      </c>
      <c r="BW49" s="16">
        <f t="shared" si="58"/>
        <v>4.8723762538762195E-7</v>
      </c>
      <c r="BX49" s="16">
        <f t="shared" si="59"/>
        <v>2.8206194938411953E-3</v>
      </c>
      <c r="BZ49" s="16">
        <f t="shared" si="60"/>
        <v>7.4597118148943655E-3</v>
      </c>
      <c r="CA49" s="16">
        <f t="shared" si="61"/>
        <v>1.9223709344978607E-3</v>
      </c>
      <c r="CB49" s="16">
        <f t="shared" si="62"/>
        <v>-3.6703120825158741E-3</v>
      </c>
      <c r="CC49" s="16">
        <f t="shared" si="63"/>
        <v>2.8206211038837685E-3</v>
      </c>
      <c r="CE49">
        <f>INDEX('Cal Data'!AT$6:AT$1000,$BG49)</f>
        <v>0.99990083625689741</v>
      </c>
      <c r="CF49">
        <f>INDEX('Cal Data'!AU$6:AU$1000,$BG49)</f>
        <v>2.7528519741583952E-6</v>
      </c>
      <c r="CG49">
        <f>INDEX('Cal Data'!AV$6:AV$1000,$BG49)</f>
        <v>1.000015138369102E-4</v>
      </c>
      <c r="CH49">
        <f>INDEX('Cal Data'!AW$6:AW$1000,$BG49)</f>
        <v>7.7851206944241241E-4</v>
      </c>
      <c r="CI49">
        <f>INDEX('Cal Data'!AT$6:AT$1000,$BH49)</f>
        <v>0.99992018134368932</v>
      </c>
      <c r="CJ49">
        <f>INDEX('Cal Data'!AU$6:AU$1000,$BH49)</f>
        <v>4.1818802718139011E-6</v>
      </c>
      <c r="CK49">
        <f>INDEX('Cal Data'!AV$6:AV$1000,$BH49)</f>
        <v>5.4663874200629815E-5</v>
      </c>
      <c r="CL49">
        <f>INDEX('Cal Data'!AW$6:AW$1000,$BH49)</f>
        <v>4.4020128030010662E-4</v>
      </c>
      <c r="CN49" s="16">
        <f t="shared" si="38"/>
        <v>0.9999155235341064</v>
      </c>
      <c r="CO49" s="16">
        <f t="shared" si="39"/>
        <v>4.1818802718139011E-6</v>
      </c>
      <c r="CP49" s="16">
        <f t="shared" si="40"/>
        <v>6.5580035737591006E-5</v>
      </c>
      <c r="CQ49" s="16">
        <f t="shared" si="41"/>
        <v>5.2165799603567714E-4</v>
      </c>
      <c r="CS49" s="16">
        <f t="shared" si="42"/>
        <v>8.3138739489648037E-3</v>
      </c>
      <c r="CT49" s="16">
        <f t="shared" si="43"/>
        <v>3.154205526722255E-6</v>
      </c>
      <c r="CU49" s="28">
        <f t="shared" si="44"/>
        <v>-0.45719261578286952</v>
      </c>
      <c r="CV49" s="28">
        <f t="shared" si="45"/>
        <v>6.3760304115665343E-4</v>
      </c>
      <c r="CW49" s="16">
        <f t="shared" si="46"/>
        <v>7.460000000264486E-3</v>
      </c>
      <c r="CX49" s="16">
        <f t="shared" si="47"/>
        <v>3.672322331699818E-6</v>
      </c>
      <c r="CY49" s="16">
        <f t="shared" si="48"/>
        <v>-3.6700000048132814E-3</v>
      </c>
      <c r="CZ49" s="16">
        <f t="shared" si="49"/>
        <v>4.956122075435981E-6</v>
      </c>
    </row>
    <row r="50" spans="1:104" x14ac:dyDescent="0.25">
      <c r="A50" s="9">
        <v>3</v>
      </c>
      <c r="B50" s="9" t="s">
        <v>3</v>
      </c>
      <c r="C50" s="12">
        <v>5</v>
      </c>
      <c r="D50" s="23">
        <v>-1.5285583352745251</v>
      </c>
      <c r="E50" s="23">
        <v>5.5428191848208672E-4</v>
      </c>
      <c r="F50" s="23">
        <v>-0.91303328164999287</v>
      </c>
      <c r="G50" s="23">
        <v>1.1631530999725314E-3</v>
      </c>
      <c r="H50" s="10" t="s">
        <v>3</v>
      </c>
      <c r="I50" s="40"/>
      <c r="J50" s="23">
        <v>1.4787300440791777E-3</v>
      </c>
      <c r="K50" s="23">
        <v>9.3517474809470065E-4</v>
      </c>
      <c r="L50" s="23">
        <v>1.8801116907601403E-3</v>
      </c>
      <c r="M50" s="23">
        <v>1.0516248799156064E-3</v>
      </c>
      <c r="N50" s="10" t="s">
        <v>3</v>
      </c>
      <c r="P50" s="24">
        <f t="shared" si="15"/>
        <v>-1.5299999918918941</v>
      </c>
      <c r="Q50" s="24">
        <f t="shared" si="16"/>
        <v>3.2651491124115529E-3</v>
      </c>
      <c r="R50" s="24">
        <f t="shared" si="17"/>
        <v>-0.91500000709513063</v>
      </c>
      <c r="S50" s="24">
        <f t="shared" si="18"/>
        <v>4.3476926737614375E-3</v>
      </c>
      <c r="T50" s="21" t="str">
        <f t="shared" si="50"/>
        <v>m</v>
      </c>
      <c r="U50" t="str">
        <f t="shared" si="19"/>
        <v>OK</v>
      </c>
      <c r="W50" s="25">
        <v>-1.5299999999999998</v>
      </c>
      <c r="X50" s="25"/>
      <c r="Y50" s="25">
        <v>-0.91500000000000004</v>
      </c>
      <c r="Z50" s="25"/>
      <c r="AA50" t="str">
        <f t="shared" si="20"/>
        <v>m</v>
      </c>
      <c r="AC50" s="25">
        <f t="shared" si="21"/>
        <v>8.1081057423659786E-9</v>
      </c>
      <c r="AD50" s="25">
        <f t="shared" si="22"/>
        <v>3.2651491124115529E-3</v>
      </c>
      <c r="AE50" s="25">
        <f t="shared" si="23"/>
        <v>-7.0951305941591158E-9</v>
      </c>
      <c r="AF50" s="25">
        <f t="shared" si="22"/>
        <v>4.3476926737614375E-3</v>
      </c>
      <c r="AG50" t="str">
        <f t="shared" si="24"/>
        <v>m</v>
      </c>
      <c r="AH50" s="25">
        <f t="shared" si="25"/>
        <v>-3.7065318604589947E-5</v>
      </c>
      <c r="AI50" s="25"/>
      <c r="AJ50" s="25">
        <f t="shared" si="26"/>
        <v>8.6606659246979412E-5</v>
      </c>
      <c r="AK50" s="25"/>
      <c r="AL50" t="str">
        <f t="shared" si="27"/>
        <v>m</v>
      </c>
      <c r="AN50" s="13">
        <f t="shared" si="51"/>
        <v>5</v>
      </c>
      <c r="AO50" s="13" t="str">
        <f t="shared" si="52"/>
        <v>Hz</v>
      </c>
      <c r="AP50" s="14">
        <f t="shared" si="53"/>
        <v>1E-3</v>
      </c>
      <c r="AQ50" s="15">
        <f t="shared" si="28"/>
        <v>-1.5300370653186044E-3</v>
      </c>
      <c r="AR50" s="15">
        <f t="shared" si="29"/>
        <v>1.0870971688998963E-6</v>
      </c>
      <c r="AS50" s="15">
        <f t="shared" si="30"/>
        <v>-9.1491339334075304E-4</v>
      </c>
      <c r="AT50" s="15">
        <f t="shared" si="31"/>
        <v>1.5680688830638861E-6</v>
      </c>
      <c r="AU50" s="20">
        <f t="shared" si="32"/>
        <v>1.7827170102299071E-3</v>
      </c>
      <c r="AV50" s="16">
        <f t="shared" si="33"/>
        <v>1.2321289823279533E-6</v>
      </c>
      <c r="AW50" s="20">
        <f t="shared" si="34"/>
        <v>-2.6026685192702113</v>
      </c>
      <c r="AX50" s="15">
        <f t="shared" si="35"/>
        <v>8.1722046925000052E-4</v>
      </c>
      <c r="AZ50" s="14">
        <f>IFERROR(MATCH(AU50 - 0.000001,'Ref Z list'!$C$5:$C$30,1),1)</f>
        <v>2</v>
      </c>
      <c r="BA50" s="14" t="str">
        <f>INDEX('Ref Z list'!$D$5:$D$30,AZ50)</f>
        <v>1m</v>
      </c>
      <c r="BB50" s="14" t="str">
        <f>IF(INDEX('Ref Z list'!$D$5:$D$30,AZ50+1)=0,BA50,INDEX('Ref Z list'!$D$5:$D$30,AZ50+1))</f>
        <v>3m</v>
      </c>
      <c r="BC50" s="14">
        <f>INDEX('Ref Z list'!$C$5:$C$30,AZ50)</f>
        <v>1E-3</v>
      </c>
      <c r="BD50" s="14">
        <f>INDEX('Ref Z list'!$C$5:$C$30,AZ50+1)</f>
        <v>3.0000000000000001E-3</v>
      </c>
      <c r="BE50" s="16" t="str">
        <f t="shared" si="54"/>
        <v>5Hz3m1m</v>
      </c>
      <c r="BF50" s="16" t="str">
        <f t="shared" si="55"/>
        <v>5Hz3m3m</v>
      </c>
      <c r="BG50" s="14">
        <f>IFERROR(MATCH(BE50,'Cal Data'!$AN$6:$AN$1108,0),0)</f>
        <v>45</v>
      </c>
      <c r="BH50" s="14">
        <f>IFERROR(MATCH(BF50,'Cal Data'!$AN$6:$AN$1108,0),0)</f>
        <v>63</v>
      </c>
      <c r="BJ50" s="16" t="str">
        <f>INDEX('Cal Data'!AN$6:AN$1108,$BG50)</f>
        <v>5Hz3m1m</v>
      </c>
      <c r="BK50" s="16">
        <f>INDEX('Cal Data'!AO$6:AO$1108,$BG50)</f>
        <v>-4.9337497054838253E-8</v>
      </c>
      <c r="BL50" s="16">
        <f>INDEX('Cal Data'!AP$6:AP$1108,$BG50)</f>
        <v>7.9013655766850131E-4</v>
      </c>
      <c r="BM50" s="16">
        <f>INDEX('Cal Data'!AQ$6:AQ$1108,$BG50)</f>
        <v>1.0000704212009053E-7</v>
      </c>
      <c r="BN50" s="16">
        <f>INDEX('Cal Data'!AR$6:AR$1108,$BG50)</f>
        <v>2.2764612535223416E-3</v>
      </c>
      <c r="BO50" s="16" t="str">
        <f>INDEX('Cal Data'!AN$6:AN$1108,$BH50)</f>
        <v>5Hz3m3m</v>
      </c>
      <c r="BP50" s="16">
        <f>INDEX('Cal Data'!AO$6:AO$1108,$BH50)</f>
        <v>2.8448726860320558E-7</v>
      </c>
      <c r="BQ50" s="16">
        <f>INDEX('Cal Data'!AP$6:AP$1108,$BH50)</f>
        <v>2.6935012962199922E-3</v>
      </c>
      <c r="BR50" s="16">
        <f>INDEX('Cal Data'!AQ$6:AQ$1108,$BH50)</f>
        <v>-6.505409576668795E-8</v>
      </c>
      <c r="BS50" s="16">
        <f>INDEX('Cal Data'!AR$6:AR$1108,$BH50)</f>
        <v>1.825272359457294E-3</v>
      </c>
      <c r="BU50" s="16">
        <f t="shared" si="56"/>
        <v>8.1307664203443445E-8</v>
      </c>
      <c r="BV50" s="16">
        <f t="shared" si="57"/>
        <v>2.6935012962199922E-3</v>
      </c>
      <c r="BW50" s="16">
        <f t="shared" si="58"/>
        <v>3.5408961944147684E-8</v>
      </c>
      <c r="BX50" s="16">
        <f t="shared" si="59"/>
        <v>2.0998846424165754E-3</v>
      </c>
      <c r="BZ50" s="16">
        <f t="shared" si="60"/>
        <v>-1.529955757654401E-3</v>
      </c>
      <c r="CA50" s="16">
        <f t="shared" si="61"/>
        <v>2.6935021737247212E-3</v>
      </c>
      <c r="CB50" s="16">
        <f t="shared" si="62"/>
        <v>-9.1487798437880886E-4</v>
      </c>
      <c r="CC50" s="16">
        <f t="shared" si="63"/>
        <v>2.0998869842963159E-3</v>
      </c>
      <c r="CE50">
        <f>INDEX('Cal Data'!AT$6:AT$1000,$BG50)</f>
        <v>0.99995065935995842</v>
      </c>
      <c r="CF50">
        <f>INDEX('Cal Data'!AU$6:AU$1000,$BG50)</f>
        <v>2.7916136298540907E-6</v>
      </c>
      <c r="CG50">
        <f>INDEX('Cal Data'!AV$6:AV$1000,$BG50)</f>
        <v>9.9998252345340587E-5</v>
      </c>
      <c r="CH50">
        <f>INDEX('Cal Data'!AW$6:AW$1000,$BG50)</f>
        <v>3.1262895986692916E-3</v>
      </c>
      <c r="CI50">
        <f>INDEX('Cal Data'!AT$6:AT$1000,$BH50)</f>
        <v>1.0000948447185212</v>
      </c>
      <c r="CJ50">
        <f>INDEX('Cal Data'!AU$6:AU$1000,$BH50)</f>
        <v>3.0300223934069905E-6</v>
      </c>
      <c r="CK50">
        <f>INDEX('Cal Data'!AV$6:AV$1000,$BH50)</f>
        <v>-2.1698330405161626E-5</v>
      </c>
      <c r="CL50">
        <f>INDEX('Cal Data'!AW$6:AW$1000,$BH50)</f>
        <v>6.8935414607958732E-4</v>
      </c>
      <c r="CN50" s="16">
        <f t="shared" si="38"/>
        <v>1.0000070875263449</v>
      </c>
      <c r="CO50" s="16">
        <f t="shared" si="39"/>
        <v>3.0300223934069905E-6</v>
      </c>
      <c r="CP50" s="16">
        <f t="shared" si="40"/>
        <v>5.2371259642505803E-5</v>
      </c>
      <c r="CQ50" s="16">
        <f t="shared" si="41"/>
        <v>2.1725741828821522E-3</v>
      </c>
      <c r="CS50" s="16">
        <f t="shared" si="42"/>
        <v>1.7827296452836826E-3</v>
      </c>
      <c r="CT50" s="16">
        <f t="shared" si="43"/>
        <v>2.4642638849026416E-6</v>
      </c>
      <c r="CU50" s="28">
        <f t="shared" si="44"/>
        <v>-2.602616148010569</v>
      </c>
      <c r="CV50" s="28">
        <f t="shared" si="45"/>
        <v>2.718726864098491E-3</v>
      </c>
      <c r="CW50" s="16">
        <f t="shared" si="46"/>
        <v>-1.5299999918918941E-3</v>
      </c>
      <c r="CX50" s="16">
        <f t="shared" si="47"/>
        <v>3.2651491124115531E-6</v>
      </c>
      <c r="CY50" s="16">
        <f t="shared" si="48"/>
        <v>-9.150000070951306E-4</v>
      </c>
      <c r="CZ50" s="16">
        <f t="shared" si="49"/>
        <v>4.3476926737614376E-6</v>
      </c>
    </row>
    <row r="51" spans="1:104" x14ac:dyDescent="0.25">
      <c r="A51" s="9">
        <v>1</v>
      </c>
      <c r="B51" s="9" t="s">
        <v>3</v>
      </c>
      <c r="C51" s="12">
        <v>50</v>
      </c>
      <c r="D51" s="23">
        <v>0.63846698313266459</v>
      </c>
      <c r="E51" s="23">
        <v>8.7536829187403022E-5</v>
      </c>
      <c r="F51" s="23">
        <v>-0.23508853490218184</v>
      </c>
      <c r="G51" s="23">
        <v>1.3193990692754595E-3</v>
      </c>
      <c r="H51" s="10" t="s">
        <v>3</v>
      </c>
      <c r="I51" s="40"/>
      <c r="J51" s="23">
        <v>4.3697963917317055E-4</v>
      </c>
      <c r="K51" s="23">
        <v>7.9727670895761796E-4</v>
      </c>
      <c r="L51" s="23">
        <v>-1.0646010793305047E-3</v>
      </c>
      <c r="M51" s="23">
        <v>1.5162634620516603E-3</v>
      </c>
      <c r="N51" s="10" t="s">
        <v>3</v>
      </c>
      <c r="P51" s="24">
        <f t="shared" si="15"/>
        <v>0.63800196891816885</v>
      </c>
      <c r="Q51" s="24">
        <f t="shared" si="16"/>
        <v>2.5303270429138098E-3</v>
      </c>
      <c r="R51" s="24">
        <f t="shared" si="17"/>
        <v>-0.2339946250372994</v>
      </c>
      <c r="S51" s="24">
        <f t="shared" si="18"/>
        <v>4.5469666997347783E-3</v>
      </c>
      <c r="T51" s="21" t="str">
        <f t="shared" si="50"/>
        <v>m</v>
      </c>
      <c r="U51" t="str">
        <f t="shared" si="19"/>
        <v>OK</v>
      </c>
      <c r="W51" s="25">
        <v>0.63800000000000001</v>
      </c>
      <c r="X51" s="25"/>
      <c r="Y51" s="25">
        <v>-0.23399999999999999</v>
      </c>
      <c r="Z51" s="25"/>
      <c r="AA51" t="str">
        <f t="shared" si="20"/>
        <v>m</v>
      </c>
      <c r="AC51" s="25">
        <f t="shared" si="21"/>
        <v>1.9689181688375967E-6</v>
      </c>
      <c r="AD51" s="25">
        <f t="shared" si="22"/>
        <v>2.5303270429138098E-3</v>
      </c>
      <c r="AE51" s="25">
        <f t="shared" si="23"/>
        <v>5.3749627005883482E-6</v>
      </c>
      <c r="AF51" s="25">
        <f t="shared" si="22"/>
        <v>4.5469666997347783E-3</v>
      </c>
      <c r="AG51" t="str">
        <f t="shared" si="24"/>
        <v>m</v>
      </c>
      <c r="AH51" s="25">
        <f t="shared" si="25"/>
        <v>3.0003493491359556E-5</v>
      </c>
      <c r="AI51" s="25"/>
      <c r="AJ51" s="25">
        <f t="shared" si="26"/>
        <v>-2.3933822851346376E-5</v>
      </c>
      <c r="AK51" s="25"/>
      <c r="AL51" t="str">
        <f t="shared" si="27"/>
        <v>m</v>
      </c>
      <c r="AN51" s="13">
        <f t="shared" si="51"/>
        <v>50</v>
      </c>
      <c r="AO51" s="13" t="str">
        <f t="shared" si="52"/>
        <v>Hz</v>
      </c>
      <c r="AP51" s="14">
        <f t="shared" si="53"/>
        <v>1E-3</v>
      </c>
      <c r="AQ51" s="15">
        <f t="shared" si="28"/>
        <v>6.3803000349349135E-4</v>
      </c>
      <c r="AR51" s="15">
        <f t="shared" si="29"/>
        <v>8.0206785692388572E-7</v>
      </c>
      <c r="AS51" s="15">
        <f t="shared" si="30"/>
        <v>-2.3402393382285133E-4</v>
      </c>
      <c r="AT51" s="15">
        <f t="shared" si="31"/>
        <v>2.0099424843407423E-6</v>
      </c>
      <c r="AU51" s="20">
        <f t="shared" si="32"/>
        <v>6.7959509044711829E-4</v>
      </c>
      <c r="AV51" s="16">
        <f t="shared" si="33"/>
        <v>1.0227827055930777E-6</v>
      </c>
      <c r="AW51" s="20">
        <f t="shared" si="34"/>
        <v>-0.35155476214913123</v>
      </c>
      <c r="AX51" s="15">
        <f t="shared" si="35"/>
        <v>2.8062555644539915E-3</v>
      </c>
      <c r="AZ51" s="14">
        <f>IFERROR(MATCH(AU51 - 0.000001,'Ref Z list'!$C$5:$C$30,1),1)</f>
        <v>1</v>
      </c>
      <c r="BA51" s="14" t="str">
        <f>INDEX('Ref Z list'!$D$5:$D$30,AZ51)</f>
        <v>0m</v>
      </c>
      <c r="BB51" s="14" t="str">
        <f>IF(INDEX('Ref Z list'!$D$5:$D$30,AZ51+1)=0,BA51,INDEX('Ref Z list'!$D$5:$D$30,AZ51+1))</f>
        <v>1m</v>
      </c>
      <c r="BC51" s="14">
        <f>INDEX('Ref Z list'!$C$5:$C$30,AZ51)</f>
        <v>0</v>
      </c>
      <c r="BD51" s="14">
        <f>INDEX('Ref Z list'!$C$5:$C$30,AZ51+1)</f>
        <v>1E-3</v>
      </c>
      <c r="BE51" s="16" t="str">
        <f t="shared" si="54"/>
        <v>50Hz1m0m</v>
      </c>
      <c r="BF51" s="16" t="str">
        <f t="shared" si="55"/>
        <v>50Hz1m1m</v>
      </c>
      <c r="BG51" s="14">
        <f>IFERROR(MATCH(BE51,'Cal Data'!$AN$6:$AN$1108,0),0)</f>
        <v>12</v>
      </c>
      <c r="BH51" s="14">
        <f>IFERROR(MATCH(BF51,'Cal Data'!$AN$6:$AN$1108,0),0)</f>
        <v>30</v>
      </c>
      <c r="BJ51" s="16" t="str">
        <f>INDEX('Cal Data'!AN$6:AN$1108,$BG51)</f>
        <v>50Hz1m0m</v>
      </c>
      <c r="BK51" s="16">
        <f>INDEX('Cal Data'!AO$6:AO$1108,$BG51)</f>
        <v>0</v>
      </c>
      <c r="BL51" s="16">
        <f>INDEX('Cal Data'!AP$6:AP$1108,$BG51)</f>
        <v>1.5478476248054073E-3</v>
      </c>
      <c r="BM51" s="16">
        <f>INDEX('Cal Data'!AQ$6:AQ$1108,$BG51)</f>
        <v>0</v>
      </c>
      <c r="BN51" s="16">
        <f>INDEX('Cal Data'!AR$6:AR$1108,$BG51)</f>
        <v>2.7825118269427142E-4</v>
      </c>
      <c r="BO51" s="16" t="str">
        <f>INDEX('Cal Data'!AN$6:AN$1108,$BH51)</f>
        <v>50Hz1m1m</v>
      </c>
      <c r="BP51" s="16">
        <f>INDEX('Cal Data'!AO$6:AO$1108,$BH51)</f>
        <v>-7.8859304993841514E-8</v>
      </c>
      <c r="BQ51" s="16">
        <f>INDEX('Cal Data'!AP$6:AP$1108,$BH51)</f>
        <v>2.761695357733851E-3</v>
      </c>
      <c r="BR51" s="16">
        <f>INDEX('Cal Data'!AQ$6:AQ$1108,$BH51)</f>
        <v>2.6271358946198124E-8</v>
      </c>
      <c r="BS51" s="16">
        <f>INDEX('Cal Data'!AR$6:AR$1108,$BH51)</f>
        <v>2.7705439974468394E-3</v>
      </c>
      <c r="BU51" s="16">
        <f t="shared" si="56"/>
        <v>-5.3592396509886612E-8</v>
      </c>
      <c r="BV51" s="16">
        <f t="shared" si="57"/>
        <v>2.761695357733851E-3</v>
      </c>
      <c r="BW51" s="16">
        <f t="shared" si="58"/>
        <v>2.6271358946198124E-8</v>
      </c>
      <c r="BX51" s="16">
        <f t="shared" si="59"/>
        <v>1.9720011435567461E-3</v>
      </c>
      <c r="BZ51" s="16">
        <f t="shared" si="60"/>
        <v>6.3797641109698149E-4</v>
      </c>
      <c r="CA51" s="16">
        <f t="shared" si="61"/>
        <v>2.7616958236163685E-3</v>
      </c>
      <c r="CB51" s="16">
        <f t="shared" si="62"/>
        <v>-2.3399766246390513E-4</v>
      </c>
      <c r="CC51" s="16">
        <f t="shared" si="63"/>
        <v>1.9720052407801243E-3</v>
      </c>
      <c r="CE51">
        <f>INDEX('Cal Data'!AT$6:AT$1000,$BG51)</f>
        <v>1</v>
      </c>
      <c r="CF51">
        <f>INDEX('Cal Data'!AU$6:AU$1000,$BG51)</f>
        <v>1.5726588919045673E-6</v>
      </c>
      <c r="CG51">
        <f>INDEX('Cal Data'!AV$6:AV$1000,$BG51)</f>
        <v>2.6285129108285691E-5</v>
      </c>
      <c r="CH51">
        <f>INDEX('Cal Data'!AW$6:AW$1000,$BG51)</f>
        <v>4.2512804592171639E-3</v>
      </c>
      <c r="CI51">
        <f>INDEX('Cal Data'!AT$6:AT$1000,$BH51)</f>
        <v>0.99992115956548999</v>
      </c>
      <c r="CJ51">
        <f>INDEX('Cal Data'!AU$6:AU$1000,$BH51)</f>
        <v>2.98904232308491E-6</v>
      </c>
      <c r="CK51">
        <f>INDEX('Cal Data'!AV$6:AV$1000,$BH51)</f>
        <v>2.6285129108285691E-5</v>
      </c>
      <c r="CL51">
        <f>INDEX('Cal Data'!AW$6:AW$1000,$BH51)</f>
        <v>4.2512804592171639E-3</v>
      </c>
      <c r="CN51" s="16">
        <f t="shared" si="38"/>
        <v>0.99994642042777826</v>
      </c>
      <c r="CO51" s="16">
        <f t="shared" si="39"/>
        <v>2.98904232308491E-6</v>
      </c>
      <c r="CP51" s="16">
        <f t="shared" si="40"/>
        <v>2.6285129108285691E-5</v>
      </c>
      <c r="CQ51" s="16">
        <f t="shared" si="41"/>
        <v>4.2512804592171639E-3</v>
      </c>
      <c r="CS51" s="16">
        <f t="shared" si="42"/>
        <v>6.7955867803288811E-4</v>
      </c>
      <c r="CT51" s="16">
        <f t="shared" si="43"/>
        <v>2.0455664197911633E-6</v>
      </c>
      <c r="CU51" s="28">
        <f t="shared" si="44"/>
        <v>-0.35152847702002293</v>
      </c>
      <c r="CV51" s="28">
        <f t="shared" si="45"/>
        <v>7.0408569588536352E-3</v>
      </c>
      <c r="CW51" s="16">
        <f t="shared" si="46"/>
        <v>6.3800196891816892E-4</v>
      </c>
      <c r="CX51" s="16">
        <f t="shared" si="47"/>
        <v>2.5303270429138098E-6</v>
      </c>
      <c r="CY51" s="16">
        <f t="shared" si="48"/>
        <v>-2.3399462503729941E-4</v>
      </c>
      <c r="CZ51" s="16">
        <f t="shared" si="49"/>
        <v>4.5469666997347785E-6</v>
      </c>
    </row>
    <row r="52" spans="1:104" x14ac:dyDescent="0.25">
      <c r="A52" s="9">
        <v>3</v>
      </c>
      <c r="B52" s="9" t="s">
        <v>3</v>
      </c>
      <c r="C52" s="12">
        <v>1000</v>
      </c>
      <c r="D52" s="23">
        <v>0.58098808541186164</v>
      </c>
      <c r="E52" s="23">
        <v>1.8022989146975177E-3</v>
      </c>
      <c r="F52" s="23">
        <v>1.7994273029714991</v>
      </c>
      <c r="G52" s="23">
        <v>1.8583558795884976E-3</v>
      </c>
      <c r="H52" s="10" t="s">
        <v>3</v>
      </c>
      <c r="I52" s="40"/>
      <c r="J52" s="23">
        <v>-8.6952826612103219E-5</v>
      </c>
      <c r="K52" s="23">
        <v>9.9135939177921587E-4</v>
      </c>
      <c r="L52" s="23">
        <v>-4.7851934505212609E-4</v>
      </c>
      <c r="M52" s="23">
        <v>5.0922074263948746E-4</v>
      </c>
      <c r="N52" s="10" t="s">
        <v>3</v>
      </c>
      <c r="P52" s="24">
        <f t="shared" si="15"/>
        <v>0.58100064395801287</v>
      </c>
      <c r="Q52" s="24">
        <f t="shared" si="16"/>
        <v>4.7310401987884108E-3</v>
      </c>
      <c r="R52" s="24">
        <f t="shared" si="17"/>
        <v>1.7999998641437622</v>
      </c>
      <c r="S52" s="24">
        <f t="shared" si="18"/>
        <v>3.9763342464467994E-3</v>
      </c>
      <c r="T52" s="21" t="str">
        <f t="shared" si="50"/>
        <v>m</v>
      </c>
      <c r="U52" t="str">
        <f t="shared" si="19"/>
        <v>OK</v>
      </c>
      <c r="W52" s="25">
        <v>0.58099999999999996</v>
      </c>
      <c r="X52" s="25"/>
      <c r="Y52" s="25">
        <v>1.7999999999999998</v>
      </c>
      <c r="Z52" s="25"/>
      <c r="AA52" t="str">
        <f t="shared" si="20"/>
        <v>m</v>
      </c>
      <c r="AC52" s="25">
        <f t="shared" si="21"/>
        <v>6.4395801291361465E-7</v>
      </c>
      <c r="AD52" s="25">
        <f t="shared" si="22"/>
        <v>4.7310401987884108E-3</v>
      </c>
      <c r="AE52" s="25">
        <f t="shared" si="23"/>
        <v>-1.358562375930461E-7</v>
      </c>
      <c r="AF52" s="25">
        <f t="shared" si="22"/>
        <v>3.9763342464467994E-3</v>
      </c>
      <c r="AG52" t="str">
        <f t="shared" si="24"/>
        <v>m</v>
      </c>
      <c r="AH52" s="25">
        <f t="shared" si="25"/>
        <v>7.5038238473768004E-5</v>
      </c>
      <c r="AI52" s="25"/>
      <c r="AJ52" s="25">
        <f t="shared" si="26"/>
        <v>-9.4177683448659621E-5</v>
      </c>
      <c r="AK52" s="25"/>
      <c r="AL52" t="str">
        <f t="shared" si="27"/>
        <v>m</v>
      </c>
      <c r="AN52" s="13">
        <f t="shared" si="51"/>
        <v>1</v>
      </c>
      <c r="AO52" s="13" t="str">
        <f t="shared" si="52"/>
        <v>kHz</v>
      </c>
      <c r="AP52" s="14">
        <f t="shared" si="53"/>
        <v>1E-3</v>
      </c>
      <c r="AQ52" s="15">
        <f t="shared" si="28"/>
        <v>5.8107503823847371E-4</v>
      </c>
      <c r="AR52" s="15">
        <f t="shared" si="29"/>
        <v>2.0569576615936236E-6</v>
      </c>
      <c r="AS52" s="15">
        <f t="shared" si="30"/>
        <v>1.7999058223165513E-3</v>
      </c>
      <c r="AT52" s="15">
        <f t="shared" si="31"/>
        <v>1.9268607474167535E-6</v>
      </c>
      <c r="AU52" s="20">
        <f t="shared" si="32"/>
        <v>1.8913775850614453E-3</v>
      </c>
      <c r="AV52" s="16">
        <f t="shared" si="33"/>
        <v>1.9395130814849329E-6</v>
      </c>
      <c r="AW52" s="20">
        <f t="shared" si="34"/>
        <v>1.2585226119142798</v>
      </c>
      <c r="AX52" s="15">
        <f t="shared" si="35"/>
        <v>1.0812394555074977E-3</v>
      </c>
      <c r="AZ52" s="14">
        <f>IFERROR(MATCH(AU52 - 0.000001,'Ref Z list'!$C$5:$C$30,1),1)</f>
        <v>2</v>
      </c>
      <c r="BA52" s="14" t="str">
        <f>INDEX('Ref Z list'!$D$5:$D$30,AZ52)</f>
        <v>1m</v>
      </c>
      <c r="BB52" s="14" t="str">
        <f>IF(INDEX('Ref Z list'!$D$5:$D$30,AZ52+1)=0,BA52,INDEX('Ref Z list'!$D$5:$D$30,AZ52+1))</f>
        <v>3m</v>
      </c>
      <c r="BC52" s="14">
        <f>INDEX('Ref Z list'!$C$5:$C$30,AZ52)</f>
        <v>1E-3</v>
      </c>
      <c r="BD52" s="14">
        <f>INDEX('Ref Z list'!$C$5:$C$30,AZ52+1)</f>
        <v>3.0000000000000001E-3</v>
      </c>
      <c r="BE52" s="16" t="str">
        <f t="shared" si="54"/>
        <v>1kHz3m1m</v>
      </c>
      <c r="BF52" s="16" t="str">
        <f t="shared" si="55"/>
        <v>1kHz3m3m</v>
      </c>
      <c r="BG52" s="14">
        <f>IFERROR(MATCH(BE52,'Cal Data'!$AN$6:$AN$1108,0),0)</f>
        <v>52</v>
      </c>
      <c r="BH52" s="14">
        <f>IFERROR(MATCH(BF52,'Cal Data'!$AN$6:$AN$1108,0),0)</f>
        <v>70</v>
      </c>
      <c r="BJ52" s="16" t="str">
        <f>INDEX('Cal Data'!AN$6:AN$1108,$BG52)</f>
        <v>1kHz3m1m</v>
      </c>
      <c r="BK52" s="16">
        <f>INDEX('Cal Data'!AO$6:AO$1108,$BG52)</f>
        <v>3.0165543238444212E-8</v>
      </c>
      <c r="BL52" s="16">
        <f>INDEX('Cal Data'!AP$6:AP$1108,$BG52)</f>
        <v>5.0232647546679082E-4</v>
      </c>
      <c r="BM52" s="16">
        <f>INDEX('Cal Data'!AQ$6:AQ$1108,$BG52)</f>
        <v>1.002289030721323E-7</v>
      </c>
      <c r="BN52" s="16">
        <f>INDEX('Cal Data'!AR$6:AR$1108,$BG52)</f>
        <v>1.0421172503801517E-3</v>
      </c>
      <c r="BO52" s="16" t="str">
        <f>INDEX('Cal Data'!AN$6:AN$1108,$BH52)</f>
        <v>1kHz3m3m</v>
      </c>
      <c r="BP52" s="16">
        <f>INDEX('Cal Data'!AO$6:AO$1108,$BH52)</f>
        <v>1.2456948604968113E-7</v>
      </c>
      <c r="BQ52" s="16">
        <f>INDEX('Cal Data'!AP$6:AP$1108,$BH52)</f>
        <v>3.8805261293176495E-3</v>
      </c>
      <c r="BR52" s="16">
        <f>INDEX('Cal Data'!AQ$6:AQ$1108,$BH52)</f>
        <v>-1.7427727444632507E-8</v>
      </c>
      <c r="BS52" s="16">
        <f>INDEX('Cal Data'!AR$6:AR$1108,$BH52)</f>
        <v>3.3169551876609487E-3</v>
      </c>
      <c r="BU52" s="16">
        <f t="shared" si="56"/>
        <v>7.2240322520123778E-8</v>
      </c>
      <c r="BV52" s="16">
        <f t="shared" si="57"/>
        <v>3.8805261293176495E-3</v>
      </c>
      <c r="BW52" s="16">
        <f t="shared" si="58"/>
        <v>4.7790661483882019E-8</v>
      </c>
      <c r="BX52" s="16">
        <f t="shared" si="59"/>
        <v>2.0559870238499099E-3</v>
      </c>
      <c r="BZ52" s="16">
        <f t="shared" si="60"/>
        <v>5.8114727856099378E-4</v>
      </c>
      <c r="CA52" s="16">
        <f t="shared" si="61"/>
        <v>3.8805283099877397E-3</v>
      </c>
      <c r="CB52" s="16">
        <f t="shared" si="62"/>
        <v>1.7999536129780353E-3</v>
      </c>
      <c r="CC52" s="16">
        <f t="shared" si="63"/>
        <v>2.0559906355352327E-3</v>
      </c>
      <c r="CE52">
        <f>INDEX('Cal Data'!AT$6:AT$1000,$BG52)</f>
        <v>1.0000303055160369</v>
      </c>
      <c r="CF52">
        <f>INDEX('Cal Data'!AU$6:AU$1000,$BG52)</f>
        <v>1.9108786112857108E-6</v>
      </c>
      <c r="CG52">
        <f>INDEX('Cal Data'!AV$6:AV$1000,$BG52)</f>
        <v>9.9823800815552078E-5</v>
      </c>
      <c r="CH52">
        <f>INDEX('Cal Data'!AW$6:AW$1000,$BG52)</f>
        <v>1.3660801746381245E-3</v>
      </c>
      <c r="CI52">
        <f>INDEX('Cal Data'!AT$6:AT$1000,$BH52)</f>
        <v>1.0000413635382166</v>
      </c>
      <c r="CJ52">
        <f>INDEX('Cal Data'!AU$6:AU$1000,$BH52)</f>
        <v>5.420717305496535E-6</v>
      </c>
      <c r="CK52">
        <f>INDEX('Cal Data'!AV$6:AV$1000,$BH52)</f>
        <v>-5.8979219113644565E-6</v>
      </c>
      <c r="CL52">
        <f>INDEX('Cal Data'!AW$6:AW$1000,$BH52)</f>
        <v>1.3060078904866994E-3</v>
      </c>
      <c r="CN52" s="16">
        <f t="shared" si="38"/>
        <v>1.00003523395259</v>
      </c>
      <c r="CO52" s="16">
        <f t="shared" si="39"/>
        <v>5.420717305496535E-6</v>
      </c>
      <c r="CP52" s="16">
        <f t="shared" si="40"/>
        <v>5.2704813869124793E-5</v>
      </c>
      <c r="CQ52" s="16">
        <f t="shared" si="41"/>
        <v>1.3393066308501134E-3</v>
      </c>
      <c r="CS52" s="16">
        <f t="shared" si="42"/>
        <v>1.8914442257696072E-3</v>
      </c>
      <c r="CT52" s="16">
        <f t="shared" si="43"/>
        <v>3.8790397122596381E-6</v>
      </c>
      <c r="CU52" s="28">
        <f t="shared" si="44"/>
        <v>1.258575316728149</v>
      </c>
      <c r="CV52" s="28">
        <f t="shared" si="45"/>
        <v>2.543630730279787E-3</v>
      </c>
      <c r="CW52" s="16">
        <f t="shared" si="46"/>
        <v>5.8100064395801292E-4</v>
      </c>
      <c r="CX52" s="16">
        <f t="shared" si="47"/>
        <v>4.7310401987884111E-6</v>
      </c>
      <c r="CY52" s="16">
        <f t="shared" si="48"/>
        <v>1.7999998641437622E-3</v>
      </c>
      <c r="CZ52" s="16">
        <f t="shared" si="49"/>
        <v>3.9763342464467992E-6</v>
      </c>
    </row>
    <row r="53" spans="1:104" x14ac:dyDescent="0.25">
      <c r="A53" s="9">
        <v>1</v>
      </c>
      <c r="B53" s="9" t="s">
        <v>3</v>
      </c>
      <c r="C53" s="12">
        <v>0.05</v>
      </c>
      <c r="D53" s="23">
        <v>0.11697751739710451</v>
      </c>
      <c r="E53" s="23">
        <v>7.188856898527624E-5</v>
      </c>
      <c r="F53" s="23">
        <v>-0.80047975935437754</v>
      </c>
      <c r="G53" s="23">
        <v>1.3291507851684271E-3</v>
      </c>
      <c r="H53" s="10" t="s">
        <v>3</v>
      </c>
      <c r="I53" s="40"/>
      <c r="J53" s="23">
        <v>1.9561275619084028E-3</v>
      </c>
      <c r="K53" s="23">
        <v>1.0256706886485278E-3</v>
      </c>
      <c r="L53" s="23">
        <v>5.3514687540400559E-4</v>
      </c>
      <c r="M53" s="23">
        <v>5.5685915482227264E-5</v>
      </c>
      <c r="N53" s="10" t="s">
        <v>3</v>
      </c>
      <c r="P53" s="24">
        <f t="shared" si="15"/>
        <v>0.11499555721761971</v>
      </c>
      <c r="Q53" s="24">
        <f t="shared" si="16"/>
        <v>4.2495221860695872E-3</v>
      </c>
      <c r="R53" s="24">
        <f t="shared" si="17"/>
        <v>-0.80100064030874607</v>
      </c>
      <c r="S53" s="24">
        <f t="shared" si="18"/>
        <v>2.6923739277870144E-3</v>
      </c>
      <c r="T53" s="21" t="str">
        <f t="shared" si="50"/>
        <v>m</v>
      </c>
      <c r="U53" t="str">
        <f t="shared" si="19"/>
        <v>OK</v>
      </c>
      <c r="W53" s="25">
        <v>0.115</v>
      </c>
      <c r="X53" s="25"/>
      <c r="Y53" s="25">
        <v>-0.80099999999999993</v>
      </c>
      <c r="Z53" s="25"/>
      <c r="AA53" t="str">
        <f t="shared" si="20"/>
        <v>m</v>
      </c>
      <c r="AC53" s="25">
        <f t="shared" si="21"/>
        <v>-4.4427823802928312E-6</v>
      </c>
      <c r="AD53" s="25">
        <f t="shared" si="22"/>
        <v>4.2495221860695872E-3</v>
      </c>
      <c r="AE53" s="25">
        <f t="shared" si="23"/>
        <v>-6.4030874613596467E-7</v>
      </c>
      <c r="AF53" s="25">
        <f t="shared" si="22"/>
        <v>2.6923739277870144E-3</v>
      </c>
      <c r="AG53" t="str">
        <f t="shared" si="24"/>
        <v>m</v>
      </c>
      <c r="AH53" s="25">
        <f t="shared" si="25"/>
        <v>2.1389835196103379E-5</v>
      </c>
      <c r="AI53" s="25"/>
      <c r="AJ53" s="25">
        <f t="shared" si="26"/>
        <v>-1.4906229781619373E-5</v>
      </c>
      <c r="AK53" s="25"/>
      <c r="AL53" t="str">
        <f t="shared" si="27"/>
        <v>m</v>
      </c>
      <c r="AN53" s="13">
        <f t="shared" si="51"/>
        <v>50</v>
      </c>
      <c r="AO53" s="13" t="str">
        <f t="shared" si="52"/>
        <v>mHz</v>
      </c>
      <c r="AP53" s="14">
        <f t="shared" si="53"/>
        <v>1E-3</v>
      </c>
      <c r="AQ53" s="15">
        <f t="shared" si="28"/>
        <v>1.1502138983519612E-4</v>
      </c>
      <c r="AR53" s="15">
        <f t="shared" si="29"/>
        <v>1.0281869129217198E-6</v>
      </c>
      <c r="AS53" s="15">
        <f t="shared" si="30"/>
        <v>-8.010149062297816E-4</v>
      </c>
      <c r="AT53" s="15">
        <f t="shared" si="31"/>
        <v>1.3303167784016483E-6</v>
      </c>
      <c r="AU53" s="20">
        <f t="shared" si="32"/>
        <v>8.0923099305570719E-4</v>
      </c>
      <c r="AV53" s="16">
        <f t="shared" si="33"/>
        <v>1.324894981294767E-6</v>
      </c>
      <c r="AW53" s="20">
        <f t="shared" si="34"/>
        <v>-1.4281766697717133</v>
      </c>
      <c r="AX53" s="15">
        <f t="shared" si="35"/>
        <v>1.2791946079862228E-3</v>
      </c>
      <c r="AZ53" s="14">
        <f>IFERROR(MATCH(AU53 - 0.000001,'Ref Z list'!$C$5:$C$30,1),1)</f>
        <v>1</v>
      </c>
      <c r="BA53" s="14" t="str">
        <f>INDEX('Ref Z list'!$D$5:$D$30,AZ53)</f>
        <v>0m</v>
      </c>
      <c r="BB53" s="14" t="str">
        <f>IF(INDEX('Ref Z list'!$D$5:$D$30,AZ53+1)=0,BA53,INDEX('Ref Z list'!$D$5:$D$30,AZ53+1))</f>
        <v>1m</v>
      </c>
      <c r="BC53" s="14">
        <f>INDEX('Ref Z list'!$C$5:$C$30,AZ53)</f>
        <v>0</v>
      </c>
      <c r="BD53" s="14">
        <f>INDEX('Ref Z list'!$C$5:$C$30,AZ53+1)</f>
        <v>1E-3</v>
      </c>
      <c r="BE53" s="16" t="str">
        <f t="shared" si="54"/>
        <v>50mHz1m0m</v>
      </c>
      <c r="BF53" s="16" t="str">
        <f t="shared" si="55"/>
        <v>50mHz1m1m</v>
      </c>
      <c r="BG53" s="14">
        <f>IFERROR(MATCH(BE53,'Cal Data'!$AN$6:$AN$1108,0),0)</f>
        <v>3</v>
      </c>
      <c r="BH53" s="14">
        <f>IFERROR(MATCH(BF53,'Cal Data'!$AN$6:$AN$1108,0),0)</f>
        <v>21</v>
      </c>
      <c r="BJ53" s="16" t="str">
        <f>INDEX('Cal Data'!AN$6:AN$1108,$BG53)</f>
        <v>50mHz1m0m</v>
      </c>
      <c r="BK53" s="16">
        <f>INDEX('Cal Data'!AO$6:AO$1108,$BG53)</f>
        <v>0</v>
      </c>
      <c r="BL53" s="16">
        <f>INDEX('Cal Data'!AP$6:AP$1108,$BG53)</f>
        <v>3.6441535363081207E-4</v>
      </c>
      <c r="BM53" s="16">
        <f>INDEX('Cal Data'!AQ$6:AQ$1108,$BG53)</f>
        <v>0</v>
      </c>
      <c r="BN53" s="16">
        <f>INDEX('Cal Data'!AR$6:AR$1108,$BG53)</f>
        <v>1.0830770447492494E-3</v>
      </c>
      <c r="BO53" s="16" t="str">
        <f>INDEX('Cal Data'!AN$6:AN$1108,$BH53)</f>
        <v>50mHz1m1m</v>
      </c>
      <c r="BP53" s="16">
        <f>INDEX('Cal Data'!AO$6:AO$1108,$BH53)</f>
        <v>-2.7165255648024453E-8</v>
      </c>
      <c r="BQ53" s="16">
        <f>INDEX('Cal Data'!AP$6:AP$1108,$BH53)</f>
        <v>1.7933920621954313E-3</v>
      </c>
      <c r="BR53" s="16">
        <f>INDEX('Cal Data'!AQ$6:AQ$1108,$BH53)</f>
        <v>-2.9091687301543084E-8</v>
      </c>
      <c r="BS53" s="16">
        <f>INDEX('Cal Data'!AR$6:AR$1108,$BH53)</f>
        <v>3.7130169859227189E-3</v>
      </c>
      <c r="BU53" s="16">
        <f t="shared" si="56"/>
        <v>-2.1982966804662988E-8</v>
      </c>
      <c r="BV53" s="16">
        <f t="shared" si="57"/>
        <v>1.7933920621954313E-3</v>
      </c>
      <c r="BW53" s="16">
        <f t="shared" si="58"/>
        <v>-2.9091687301543084E-8</v>
      </c>
      <c r="BX53" s="16">
        <f t="shared" si="59"/>
        <v>3.2113059550219242E-3</v>
      </c>
      <c r="BZ53" s="16">
        <f t="shared" si="60"/>
        <v>1.1499940686839145E-4</v>
      </c>
      <c r="CA53" s="16">
        <f t="shared" si="61"/>
        <v>1.79339324115457E-3</v>
      </c>
      <c r="CB53" s="16">
        <f t="shared" si="62"/>
        <v>-8.0104399791708315E-4</v>
      </c>
      <c r="CC53" s="16">
        <f t="shared" si="63"/>
        <v>3.2113070572167648E-3</v>
      </c>
      <c r="CE53">
        <f>INDEX('Cal Data'!AT$6:AT$1000,$BG53)</f>
        <v>1</v>
      </c>
      <c r="CF53">
        <f>INDEX('Cal Data'!AU$6:AU$1000,$BG53)</f>
        <v>1.1427398806485394E-6</v>
      </c>
      <c r="CG53">
        <f>INDEX('Cal Data'!AV$6:AV$1000,$BG53)</f>
        <v>-2.9093234975899213E-5</v>
      </c>
      <c r="CH53">
        <f>INDEX('Cal Data'!AW$6:AW$1000,$BG53)</f>
        <v>4.6237972200518255E-3</v>
      </c>
      <c r="CI53">
        <f>INDEX('Cal Data'!AT$6:AT$1000,$BH53)</f>
        <v>0.99997282985593949</v>
      </c>
      <c r="CJ53">
        <f>INDEX('Cal Data'!AU$6:AU$1000,$BH53)</f>
        <v>3.3597348285565692E-6</v>
      </c>
      <c r="CK53">
        <f>INDEX('Cal Data'!AV$6:AV$1000,$BH53)</f>
        <v>-2.9093234975899213E-5</v>
      </c>
      <c r="CL53">
        <f>INDEX('Cal Data'!AW$6:AW$1000,$BH53)</f>
        <v>4.6237972200518255E-3</v>
      </c>
      <c r="CN53" s="16">
        <f t="shared" si="38"/>
        <v>0.99997801307734047</v>
      </c>
      <c r="CO53" s="16">
        <f t="shared" si="39"/>
        <v>3.3597348285565692E-6</v>
      </c>
      <c r="CP53" s="16">
        <f t="shared" si="40"/>
        <v>-2.9093234975899213E-5</v>
      </c>
      <c r="CQ53" s="16">
        <f t="shared" si="41"/>
        <v>4.6237972200518255E-3</v>
      </c>
      <c r="CS53" s="16">
        <f t="shared" si="42"/>
        <v>8.0921320055644919E-4</v>
      </c>
      <c r="CT53" s="16">
        <f t="shared" si="43"/>
        <v>2.6497913573944119E-6</v>
      </c>
      <c r="CU53" s="28">
        <f t="shared" si="44"/>
        <v>-1.4282057630066891</v>
      </c>
      <c r="CV53" s="28">
        <f t="shared" si="45"/>
        <v>5.2843974218980821E-3</v>
      </c>
      <c r="CW53" s="16">
        <f t="shared" si="46"/>
        <v>1.1499555721761971E-4</v>
      </c>
      <c r="CX53" s="16">
        <f t="shared" si="47"/>
        <v>4.2495221860695875E-6</v>
      </c>
      <c r="CY53" s="16">
        <f t="shared" si="48"/>
        <v>-8.0100064030874608E-4</v>
      </c>
      <c r="CZ53" s="16">
        <f t="shared" si="49"/>
        <v>2.6923739277870145E-6</v>
      </c>
    </row>
    <row r="54" spans="1:104" x14ac:dyDescent="0.25">
      <c r="A54" s="9">
        <v>3</v>
      </c>
      <c r="B54" s="9" t="s">
        <v>3</v>
      </c>
      <c r="C54" s="12">
        <v>10</v>
      </c>
      <c r="D54" s="23">
        <v>0.47410848869043681</v>
      </c>
      <c r="E54" s="23">
        <v>7.8153140353744133E-4</v>
      </c>
      <c r="F54" s="23">
        <v>-2.0091314292699809</v>
      </c>
      <c r="G54" s="23">
        <v>7.7775981575702805E-4</v>
      </c>
      <c r="H54" s="10" t="s">
        <v>3</v>
      </c>
      <c r="I54" s="40"/>
      <c r="J54" s="23">
        <v>1.4969401667311752E-4</v>
      </c>
      <c r="K54" s="23">
        <v>1.0367736093954737E-3</v>
      </c>
      <c r="L54" s="23">
        <v>8.2002282980041849E-4</v>
      </c>
      <c r="M54" s="23">
        <v>3.330943069048225E-5</v>
      </c>
      <c r="N54" s="10" t="s">
        <v>3</v>
      </c>
      <c r="P54" s="24">
        <f t="shared" si="15"/>
        <v>0.47399999941393328</v>
      </c>
      <c r="Q54" s="24">
        <f t="shared" si="16"/>
        <v>5.4117806804020435E-3</v>
      </c>
      <c r="R54" s="24">
        <f t="shared" si="17"/>
        <v>-2.0100000072605444</v>
      </c>
      <c r="S54" s="24">
        <f t="shared" si="18"/>
        <v>2.0329420896595782E-3</v>
      </c>
      <c r="T54" s="21" t="str">
        <f t="shared" si="50"/>
        <v>m</v>
      </c>
      <c r="U54" t="str">
        <f t="shared" si="19"/>
        <v>OK</v>
      </c>
      <c r="W54" s="25">
        <v>0.47399999999999998</v>
      </c>
      <c r="X54" s="25"/>
      <c r="Y54" s="25">
        <v>-2.0100000000000002</v>
      </c>
      <c r="Z54" s="25"/>
      <c r="AA54" t="str">
        <f t="shared" si="20"/>
        <v>m</v>
      </c>
      <c r="AC54" s="25">
        <f t="shared" si="21"/>
        <v>-5.8606669517402565E-10</v>
      </c>
      <c r="AD54" s="25">
        <f t="shared" si="22"/>
        <v>5.4117806804020435E-3</v>
      </c>
      <c r="AE54" s="25">
        <f t="shared" si="23"/>
        <v>-7.2605441658879499E-9</v>
      </c>
      <c r="AF54" s="25">
        <f t="shared" si="22"/>
        <v>2.0329420896595782E-3</v>
      </c>
      <c r="AG54" t="str">
        <f t="shared" si="24"/>
        <v>m</v>
      </c>
      <c r="AH54" s="25">
        <f t="shared" si="25"/>
        <v>-4.1205326236304352E-5</v>
      </c>
      <c r="AI54" s="25"/>
      <c r="AJ54" s="25">
        <f t="shared" si="26"/>
        <v>4.8547900219020335E-5</v>
      </c>
      <c r="AK54" s="25"/>
      <c r="AL54" t="str">
        <f t="shared" si="27"/>
        <v>m</v>
      </c>
      <c r="AN54" s="13">
        <f t="shared" si="51"/>
        <v>10</v>
      </c>
      <c r="AO54" s="13" t="str">
        <f t="shared" si="52"/>
        <v>Hz</v>
      </c>
      <c r="AP54" s="14">
        <f t="shared" si="53"/>
        <v>1E-3</v>
      </c>
      <c r="AQ54" s="15">
        <f t="shared" si="28"/>
        <v>4.7395879467376366E-4</v>
      </c>
      <c r="AR54" s="15">
        <f t="shared" si="29"/>
        <v>1.2983415774957378E-6</v>
      </c>
      <c r="AS54" s="15">
        <f t="shared" si="30"/>
        <v>-2.0099514520997811E-3</v>
      </c>
      <c r="AT54" s="15">
        <f t="shared" si="31"/>
        <v>7.7847276714046362E-7</v>
      </c>
      <c r="AU54" s="20">
        <f t="shared" si="32"/>
        <v>2.0650767004754631E-3</v>
      </c>
      <c r="AV54" s="16">
        <f t="shared" si="33"/>
        <v>8.1418184482499418E-7</v>
      </c>
      <c r="AW54" s="20">
        <f t="shared" si="34"/>
        <v>-1.3392205994326876</v>
      </c>
      <c r="AX54" s="15">
        <f t="shared" si="35"/>
        <v>6.1801665139501615E-4</v>
      </c>
      <c r="AZ54" s="14">
        <f>IFERROR(MATCH(AU54 - 0.000001,'Ref Z list'!$C$5:$C$30,1),1)</f>
        <v>2</v>
      </c>
      <c r="BA54" s="14" t="str">
        <f>INDEX('Ref Z list'!$D$5:$D$30,AZ54)</f>
        <v>1m</v>
      </c>
      <c r="BB54" s="14" t="str">
        <f>IF(INDEX('Ref Z list'!$D$5:$D$30,AZ54+1)=0,BA54,INDEX('Ref Z list'!$D$5:$D$30,AZ54+1))</f>
        <v>3m</v>
      </c>
      <c r="BC54" s="14">
        <f>INDEX('Ref Z list'!$C$5:$C$30,AZ54)</f>
        <v>1E-3</v>
      </c>
      <c r="BD54" s="14">
        <f>INDEX('Ref Z list'!$C$5:$C$30,AZ54+1)</f>
        <v>3.0000000000000001E-3</v>
      </c>
      <c r="BE54" s="16" t="str">
        <f t="shared" si="54"/>
        <v>10Hz3m1m</v>
      </c>
      <c r="BF54" s="16" t="str">
        <f t="shared" si="55"/>
        <v>10Hz3m3m</v>
      </c>
      <c r="BG54" s="14">
        <f>IFERROR(MATCH(BE54,'Cal Data'!$AN$6:$AN$1108,0),0)</f>
        <v>46</v>
      </c>
      <c r="BH54" s="14">
        <f>IFERROR(MATCH(BF54,'Cal Data'!$AN$6:$AN$1108,0),0)</f>
        <v>64</v>
      </c>
      <c r="BJ54" s="16" t="str">
        <f>INDEX('Cal Data'!AN$6:AN$1108,$BG54)</f>
        <v>10Hz3m1m</v>
      </c>
      <c r="BK54" s="16">
        <f>INDEX('Cal Data'!AO$6:AO$1108,$BG54)</f>
        <v>9.6858244645050759E-8</v>
      </c>
      <c r="BL54" s="16">
        <f>INDEX('Cal Data'!AP$6:AP$1108,$BG54)</f>
        <v>5.1799817804805968E-4</v>
      </c>
      <c r="BM54" s="16">
        <f>INDEX('Cal Data'!AQ$6:AQ$1108,$BG54)</f>
        <v>1.0000284610533844E-7</v>
      </c>
      <c r="BN54" s="16">
        <f>INDEX('Cal Data'!AR$6:AR$1108,$BG54)</f>
        <v>1.027067985933685E-3</v>
      </c>
      <c r="BO54" s="16" t="str">
        <f>INDEX('Cal Data'!AN$6:AN$1108,$BH54)</f>
        <v>10Hz3m3m</v>
      </c>
      <c r="BP54" s="16">
        <f>INDEX('Cal Data'!AO$6:AO$1108,$BH54)</f>
        <v>-1.0045368259393658E-7</v>
      </c>
      <c r="BQ54" s="16">
        <f>INDEX('Cal Data'!AP$6:AP$1108,$BH54)</f>
        <v>2.5811265988349695E-3</v>
      </c>
      <c r="BR54" s="16">
        <f>INDEX('Cal Data'!AQ$6:AQ$1108,$BH54)</f>
        <v>-1.8439026198864671E-7</v>
      </c>
      <c r="BS54" s="16">
        <f>INDEX('Cal Data'!AR$6:AR$1108,$BH54)</f>
        <v>3.1799121681454923E-3</v>
      </c>
      <c r="BU54" s="16">
        <f t="shared" si="56"/>
        <v>-8.217923569026887E-9</v>
      </c>
      <c r="BV54" s="16">
        <f t="shared" si="57"/>
        <v>2.5811265988349695E-3</v>
      </c>
      <c r="BW54" s="16">
        <f t="shared" si="58"/>
        <v>-5.1447390498013269E-8</v>
      </c>
      <c r="BX54" s="16">
        <f t="shared" si="59"/>
        <v>2.1735400750476589E-3</v>
      </c>
      <c r="BZ54" s="16">
        <f t="shared" si="60"/>
        <v>4.7395057675019464E-4</v>
      </c>
      <c r="CA54" s="16">
        <f t="shared" si="61"/>
        <v>2.5811279050013745E-3</v>
      </c>
      <c r="CB54" s="16">
        <f t="shared" si="62"/>
        <v>-2.010002899490279E-3</v>
      </c>
      <c r="CC54" s="16">
        <f t="shared" si="63"/>
        <v>2.1735406326815194E-3</v>
      </c>
      <c r="CE54">
        <f>INDEX('Cal Data'!AT$6:AT$1000,$BG54)</f>
        <v>1.0000968956776664</v>
      </c>
      <c r="CF54">
        <f>INDEX('Cal Data'!AU$6:AU$1000,$BG54)</f>
        <v>1.3074509534623454E-6</v>
      </c>
      <c r="CG54">
        <f>INDEX('Cal Data'!AV$6:AV$1000,$BG54)</f>
        <v>1.0001389524810211E-4</v>
      </c>
      <c r="CH54">
        <f>INDEX('Cal Data'!AW$6:AW$1000,$BG54)</f>
        <v>3.5108206212450866E-3</v>
      </c>
      <c r="CI54">
        <f>INDEX('Cal Data'!AT$6:AT$1000,$BH54)</f>
        <v>0.99996651778087153</v>
      </c>
      <c r="CJ54">
        <f>INDEX('Cal Data'!AU$6:AU$1000,$BH54)</f>
        <v>2.6599290449731321E-6</v>
      </c>
      <c r="CK54">
        <f>INDEX('Cal Data'!AV$6:AV$1000,$BH54)</f>
        <v>-6.1458373030664985E-5</v>
      </c>
      <c r="CL54">
        <f>INDEX('Cal Data'!AW$6:AW$1000,$BH54)</f>
        <v>1.3962006866678018E-3</v>
      </c>
      <c r="CN54" s="16">
        <f t="shared" si="38"/>
        <v>1.0000274644475997</v>
      </c>
      <c r="CO54" s="16">
        <f t="shared" si="39"/>
        <v>2.6599290449731321E-6</v>
      </c>
      <c r="CP54" s="16">
        <f t="shared" si="40"/>
        <v>1.4023719889783077E-5</v>
      </c>
      <c r="CQ54" s="16">
        <f t="shared" si="41"/>
        <v>2.3847044099054799E-3</v>
      </c>
      <c r="CS54" s="16">
        <f t="shared" si="42"/>
        <v>2.0651334166662929E-3</v>
      </c>
      <c r="CT54" s="16">
        <f t="shared" si="43"/>
        <v>1.62837295431746E-6</v>
      </c>
      <c r="CU54" s="28">
        <f t="shared" si="44"/>
        <v>-1.3392065757127978</v>
      </c>
      <c r="CV54" s="28">
        <f t="shared" si="45"/>
        <v>2.6859995249866814E-3</v>
      </c>
      <c r="CW54" s="16">
        <f t="shared" si="46"/>
        <v>4.739999994139333E-4</v>
      </c>
      <c r="CX54" s="16">
        <f t="shared" si="47"/>
        <v>5.4117806804020431E-6</v>
      </c>
      <c r="CY54" s="16">
        <f t="shared" si="48"/>
        <v>-2.0100000072605442E-3</v>
      </c>
      <c r="CZ54" s="16">
        <f t="shared" si="49"/>
        <v>2.0329420896595784E-6</v>
      </c>
    </row>
    <row r="55" spans="1:104" x14ac:dyDescent="0.25">
      <c r="A55" s="9">
        <v>100</v>
      </c>
      <c r="B55" s="9" t="s">
        <v>3</v>
      </c>
      <c r="C55" s="12">
        <v>0.1</v>
      </c>
      <c r="D55" s="23">
        <v>-17.701239979225232</v>
      </c>
      <c r="E55" s="23">
        <v>1.4768887408960392E-3</v>
      </c>
      <c r="F55" s="23">
        <v>-19.298519600610415</v>
      </c>
      <c r="G55" s="23">
        <v>1.0812852500258847E-3</v>
      </c>
      <c r="H55" s="10" t="s">
        <v>3</v>
      </c>
      <c r="I55" s="40"/>
      <c r="J55" s="23">
        <v>3.2001321894850984E-4</v>
      </c>
      <c r="K55" s="23">
        <v>1.3587522279862323E-4</v>
      </c>
      <c r="L55" s="23">
        <v>3.9141626352107557E-4</v>
      </c>
      <c r="M55" s="23">
        <v>1.0163835120131422E-3</v>
      </c>
      <c r="N55" s="10" t="s">
        <v>3</v>
      </c>
      <c r="P55" s="24">
        <f t="shared" si="15"/>
        <v>-17.700000083640511</v>
      </c>
      <c r="Q55" s="24">
        <f t="shared" si="16"/>
        <v>3.6687734281606573E-3</v>
      </c>
      <c r="R55" s="24">
        <f t="shared" si="17"/>
        <v>-19.300000042372147</v>
      </c>
      <c r="S55" s="24">
        <f t="shared" si="18"/>
        <v>3.5668631251929346E-3</v>
      </c>
      <c r="T55" s="21" t="str">
        <f t="shared" si="50"/>
        <v>m</v>
      </c>
      <c r="U55" t="str">
        <f t="shared" si="19"/>
        <v>OK</v>
      </c>
      <c r="W55" s="25">
        <v>-17.7</v>
      </c>
      <c r="X55" s="25"/>
      <c r="Y55" s="25">
        <v>-19.3</v>
      </c>
      <c r="Z55" s="25"/>
      <c r="AA55" t="str">
        <f t="shared" si="20"/>
        <v>m</v>
      </c>
      <c r="AC55" s="25">
        <f t="shared" si="21"/>
        <v>-8.364051140574702E-8</v>
      </c>
      <c r="AD55" s="25">
        <f t="shared" si="22"/>
        <v>3.6687734281606573E-3</v>
      </c>
      <c r="AE55" s="25">
        <f t="shared" si="23"/>
        <v>-4.2372146680236256E-8</v>
      </c>
      <c r="AF55" s="25">
        <f t="shared" si="22"/>
        <v>3.5668631251929346E-3</v>
      </c>
      <c r="AG55" t="str">
        <f t="shared" si="24"/>
        <v>m</v>
      </c>
      <c r="AH55" s="25">
        <f t="shared" si="25"/>
        <v>-1.5599924441822566E-3</v>
      </c>
      <c r="AI55" s="25"/>
      <c r="AJ55" s="25">
        <f t="shared" si="26"/>
        <v>1.0889831260634253E-3</v>
      </c>
      <c r="AK55" s="25"/>
      <c r="AL55" t="str">
        <f t="shared" si="27"/>
        <v>m</v>
      </c>
      <c r="AN55" s="13">
        <f t="shared" si="51"/>
        <v>100</v>
      </c>
      <c r="AO55" s="13" t="str">
        <f t="shared" si="52"/>
        <v>mHz</v>
      </c>
      <c r="AP55" s="14">
        <f t="shared" si="53"/>
        <v>1E-3</v>
      </c>
      <c r="AQ55" s="15">
        <f t="shared" si="28"/>
        <v>-1.7701559992444181E-2</v>
      </c>
      <c r="AR55" s="15">
        <f t="shared" si="29"/>
        <v>1.4831258979453037E-6</v>
      </c>
      <c r="AS55" s="15">
        <f t="shared" si="30"/>
        <v>-1.9298911016873938E-2</v>
      </c>
      <c r="AT55" s="15">
        <f t="shared" si="31"/>
        <v>1.4839855913773924E-6</v>
      </c>
      <c r="AU55" s="20">
        <f t="shared" si="32"/>
        <v>2.6187653438277333E-2</v>
      </c>
      <c r="AV55" s="16">
        <f t="shared" si="33"/>
        <v>1.483592851338128E-6</v>
      </c>
      <c r="AW55" s="20">
        <f t="shared" si="34"/>
        <v>-2.3130501804565418</v>
      </c>
      <c r="AX55" s="15">
        <f t="shared" si="35"/>
        <v>5.664954918928728E-5</v>
      </c>
      <c r="AZ55" s="14">
        <f>IFERROR(MATCH(AU55 - 0.000001,'Ref Z list'!$C$5:$C$30,1),1)</f>
        <v>4</v>
      </c>
      <c r="BA55" s="14" t="str">
        <f>INDEX('Ref Z list'!$D$5:$D$30,AZ55)</f>
        <v>10m</v>
      </c>
      <c r="BB55" s="14" t="str">
        <f>IF(INDEX('Ref Z list'!$D$5:$D$30,AZ55+1)=0,BA55,INDEX('Ref Z list'!$D$5:$D$30,AZ55+1))</f>
        <v>100m</v>
      </c>
      <c r="BC55" s="14">
        <f>INDEX('Ref Z list'!$C$5:$C$30,AZ55)</f>
        <v>0.01</v>
      </c>
      <c r="BD55" s="14">
        <f>INDEX('Ref Z list'!$C$5:$C$30,AZ55+1)</f>
        <v>0.1</v>
      </c>
      <c r="BE55" s="16" t="str">
        <f t="shared" si="54"/>
        <v>100mHz100m10m</v>
      </c>
      <c r="BF55" s="16" t="str">
        <f t="shared" si="55"/>
        <v>100mHz100m100m</v>
      </c>
      <c r="BG55" s="14">
        <f>IFERROR(MATCH(BE55,'Cal Data'!$AN$6:$AN$1108,0),0)</f>
        <v>112</v>
      </c>
      <c r="BH55" s="14">
        <f>IFERROR(MATCH(BF55,'Cal Data'!$AN$6:$AN$1108,0),0)</f>
        <v>130</v>
      </c>
      <c r="BJ55" s="16" t="str">
        <f>INDEX('Cal Data'!AN$6:AN$1108,$BG55)</f>
        <v>100mHz100m10m</v>
      </c>
      <c r="BK55" s="16">
        <f>INDEX('Cal Data'!AO$6:AO$1108,$BG55)</f>
        <v>-3.2234174626895318E-7</v>
      </c>
      <c r="BL55" s="16">
        <f>INDEX('Cal Data'!AP$6:AP$1108,$BG55)</f>
        <v>3.5671456575874232E-3</v>
      </c>
      <c r="BM55" s="16">
        <f>INDEX('Cal Data'!AQ$6:AQ$1108,$BG55)</f>
        <v>1.0000551411158718E-6</v>
      </c>
      <c r="BN55" s="16">
        <f>INDEX('Cal Data'!AR$6:AR$1108,$BG55)</f>
        <v>9.9585364698811184E-4</v>
      </c>
      <c r="BO55" s="16" t="str">
        <f>INDEX('Cal Data'!AN$6:AN$1108,$BH55)</f>
        <v>100mHz100m100m</v>
      </c>
      <c r="BP55" s="16">
        <f>INDEX('Cal Data'!AO$6:AO$1108,$BH55)</f>
        <v>9.3521994024431399E-6</v>
      </c>
      <c r="BQ55" s="16">
        <f>INDEX('Cal Data'!AP$6:AP$1108,$BH55)</f>
        <v>4.7813616729651121E-3</v>
      </c>
      <c r="BR55" s="16">
        <f>INDEX('Cal Data'!AQ$6:AQ$1108,$BH55)</f>
        <v>-5.5623212689532464E-6</v>
      </c>
      <c r="BS55" s="16">
        <f>INDEX('Cal Data'!AR$6:AR$1108,$BH55)</f>
        <v>1.1289381868144499E-3</v>
      </c>
      <c r="BU55" s="16">
        <f t="shared" si="56"/>
        <v>1.4177484680611006E-6</v>
      </c>
      <c r="BV55" s="16">
        <f t="shared" si="57"/>
        <v>4.7813616729651121E-3</v>
      </c>
      <c r="BW55" s="16">
        <f t="shared" si="58"/>
        <v>-1.8027235952552168E-7</v>
      </c>
      <c r="BX55" s="16">
        <f t="shared" si="59"/>
        <v>1.0197906070847939E-3</v>
      </c>
      <c r="BZ55" s="16">
        <f t="shared" si="60"/>
        <v>-1.7700142243976119E-2</v>
      </c>
      <c r="CA55" s="16">
        <f t="shared" si="61"/>
        <v>4.7813625930637647E-3</v>
      </c>
      <c r="CB55" s="16">
        <f t="shared" si="62"/>
        <v>-1.9299091289233464E-2</v>
      </c>
      <c r="CC55" s="16">
        <f t="shared" si="63"/>
        <v>1.0197949260274412E-3</v>
      </c>
      <c r="CE55">
        <f>INDEX('Cal Data'!AT$6:AT$1000,$BG55)</f>
        <v>0.99996776501264706</v>
      </c>
      <c r="CF55">
        <f>INDEX('Cal Data'!AU$6:AU$1000,$BG55)</f>
        <v>3.8622635296394959E-6</v>
      </c>
      <c r="CG55">
        <f>INDEX('Cal Data'!AV$6:AV$1000,$BG55)</f>
        <v>9.9999386079843716E-5</v>
      </c>
      <c r="CH55">
        <f>INDEX('Cal Data'!AW$6:AW$1000,$BG55)</f>
        <v>1.2487953270620035E-4</v>
      </c>
      <c r="CI55">
        <f>INDEX('Cal Data'!AT$6:AT$1000,$BH55)</f>
        <v>1.000093526373754</v>
      </c>
      <c r="CJ55">
        <f>INDEX('Cal Data'!AU$6:AU$1000,$BH55)</f>
        <v>4.8347586322035587E-6</v>
      </c>
      <c r="CK55">
        <f>INDEX('Cal Data'!AV$6:AV$1000,$BH55)</f>
        <v>-5.5627975991290785E-5</v>
      </c>
      <c r="CL55">
        <f>INDEX('Cal Data'!AW$6:AW$1000,$BH55)</f>
        <v>5.1700064186656068E-5</v>
      </c>
      <c r="CN55" s="16">
        <f t="shared" si="38"/>
        <v>0.99999038480519731</v>
      </c>
      <c r="CO55" s="16">
        <f t="shared" si="39"/>
        <v>4.8347586322035587E-6</v>
      </c>
      <c r="CP55" s="16">
        <f t="shared" si="40"/>
        <v>7.2007810494056706E-5</v>
      </c>
      <c r="CQ55" s="16">
        <f t="shared" si="41"/>
        <v>1.1171726742629248E-4</v>
      </c>
      <c r="CS55" s="16">
        <f t="shared" si="42"/>
        <v>2.6187401638888098E-2</v>
      </c>
      <c r="CT55" s="16">
        <f t="shared" si="43"/>
        <v>2.9698857444881189E-6</v>
      </c>
      <c r="CU55" s="28">
        <f t="shared" si="44"/>
        <v>-2.3129781726460479</v>
      </c>
      <c r="CV55" s="28">
        <f t="shared" si="45"/>
        <v>1.5911452961497787E-4</v>
      </c>
      <c r="CW55" s="16">
        <f t="shared" si="46"/>
        <v>-1.7700000083640512E-2</v>
      </c>
      <c r="CX55" s="16">
        <f t="shared" si="47"/>
        <v>3.6687734281606573E-6</v>
      </c>
      <c r="CY55" s="16">
        <f t="shared" si="48"/>
        <v>-1.9300000042372149E-2</v>
      </c>
      <c r="CZ55" s="16">
        <f t="shared" si="49"/>
        <v>3.5668631251929347E-6</v>
      </c>
    </row>
    <row r="56" spans="1:104" x14ac:dyDescent="0.25">
      <c r="A56" s="9">
        <v>10</v>
      </c>
      <c r="B56" s="9" t="s">
        <v>3</v>
      </c>
      <c r="C56" s="12">
        <v>100</v>
      </c>
      <c r="D56" s="23">
        <v>-3.7392073431392996</v>
      </c>
      <c r="E56" s="23">
        <v>5.5548892165349997E-4</v>
      </c>
      <c r="F56" s="23">
        <v>4.2804664570839881</v>
      </c>
      <c r="G56" s="23">
        <v>5.2173595434646552E-4</v>
      </c>
      <c r="H56" s="10" t="s">
        <v>3</v>
      </c>
      <c r="I56" s="40"/>
      <c r="J56" s="23">
        <v>5.2916121667578853E-4</v>
      </c>
      <c r="K56" s="23">
        <v>1.1474522408766955E-3</v>
      </c>
      <c r="L56" s="23">
        <v>4.7124210051739446E-4</v>
      </c>
      <c r="M56" s="23">
        <v>8.0976567001365108E-5</v>
      </c>
      <c r="N56" s="10" t="s">
        <v>3</v>
      </c>
      <c r="P56" s="24">
        <f t="shared" si="15"/>
        <v>-3.7399999102756092</v>
      </c>
      <c r="Q56" s="24">
        <f t="shared" si="16"/>
        <v>4.2528924359268973E-3</v>
      </c>
      <c r="R56" s="24">
        <f t="shared" si="17"/>
        <v>4.2800000358328054</v>
      </c>
      <c r="S56" s="24">
        <f t="shared" si="18"/>
        <v>3.8243872746295446E-3</v>
      </c>
      <c r="T56" s="21" t="str">
        <f t="shared" si="50"/>
        <v>m</v>
      </c>
      <c r="U56" t="str">
        <f t="shared" si="19"/>
        <v>OK</v>
      </c>
      <c r="W56" s="25">
        <v>-3.7399999999999998</v>
      </c>
      <c r="X56" s="25"/>
      <c r="Y56" s="25">
        <v>4.28</v>
      </c>
      <c r="Z56" s="25"/>
      <c r="AA56" t="str">
        <f t="shared" si="20"/>
        <v>m</v>
      </c>
      <c r="AC56" s="25">
        <f t="shared" si="21"/>
        <v>8.9724390583967306E-8</v>
      </c>
      <c r="AD56" s="25">
        <f t="shared" si="22"/>
        <v>4.2528924359268973E-3</v>
      </c>
      <c r="AE56" s="25">
        <f t="shared" si="23"/>
        <v>3.5832805167501647E-8</v>
      </c>
      <c r="AF56" s="25">
        <f t="shared" si="22"/>
        <v>3.8243872746295446E-3</v>
      </c>
      <c r="AG56" t="str">
        <f t="shared" si="24"/>
        <v>m</v>
      </c>
      <c r="AH56" s="25">
        <f t="shared" si="25"/>
        <v>2.6349564402439185E-4</v>
      </c>
      <c r="AI56" s="25"/>
      <c r="AJ56" s="25">
        <f t="shared" si="26"/>
        <v>-4.7850165296736691E-6</v>
      </c>
      <c r="AK56" s="25"/>
      <c r="AL56" t="str">
        <f t="shared" si="27"/>
        <v>m</v>
      </c>
      <c r="AN56" s="13">
        <f t="shared" si="51"/>
        <v>100</v>
      </c>
      <c r="AO56" s="13" t="str">
        <f t="shared" si="52"/>
        <v>Hz</v>
      </c>
      <c r="AP56" s="14">
        <f t="shared" si="53"/>
        <v>1E-3</v>
      </c>
      <c r="AQ56" s="15">
        <f t="shared" si="28"/>
        <v>-3.7397365043559754E-3</v>
      </c>
      <c r="AR56" s="15">
        <f t="shared" si="29"/>
        <v>1.2748390436336339E-6</v>
      </c>
      <c r="AS56" s="15">
        <f t="shared" si="30"/>
        <v>4.2799952149834702E-3</v>
      </c>
      <c r="AT56" s="15">
        <f t="shared" si="31"/>
        <v>5.2798258537677529E-7</v>
      </c>
      <c r="AU56" s="20">
        <f t="shared" si="32"/>
        <v>5.6836597507498683E-3</v>
      </c>
      <c r="AV56" s="16">
        <f t="shared" si="33"/>
        <v>9.282751477355629E-7</v>
      </c>
      <c r="AW56" s="20">
        <f t="shared" si="34"/>
        <v>2.288929938227847</v>
      </c>
      <c r="AX56" s="15">
        <f t="shared" si="35"/>
        <v>1.7962437329109324E-4</v>
      </c>
      <c r="AZ56" s="14">
        <f>IFERROR(MATCH(AU56 - 0.000001,'Ref Z list'!$C$5:$C$30,1),1)</f>
        <v>3</v>
      </c>
      <c r="BA56" s="14" t="str">
        <f>INDEX('Ref Z list'!$D$5:$D$30,AZ56)</f>
        <v>3m</v>
      </c>
      <c r="BB56" s="14" t="str">
        <f>IF(INDEX('Ref Z list'!$D$5:$D$30,AZ56+1)=0,BA56,INDEX('Ref Z list'!$D$5:$D$30,AZ56+1))</f>
        <v>10m</v>
      </c>
      <c r="BC56" s="14">
        <f>INDEX('Ref Z list'!$C$5:$C$30,AZ56)</f>
        <v>3.0000000000000001E-3</v>
      </c>
      <c r="BD56" s="14">
        <f>INDEX('Ref Z list'!$C$5:$C$30,AZ56+1)</f>
        <v>0.01</v>
      </c>
      <c r="BE56" s="16" t="str">
        <f t="shared" si="54"/>
        <v>100Hz10m3m</v>
      </c>
      <c r="BF56" s="16" t="str">
        <f t="shared" si="55"/>
        <v>100Hz10m10m</v>
      </c>
      <c r="BG56" s="14">
        <f>IFERROR(MATCH(BE56,'Cal Data'!$AN$6:$AN$1108,0),0)</f>
        <v>85</v>
      </c>
      <c r="BH56" s="14">
        <f>IFERROR(MATCH(BF56,'Cal Data'!$AN$6:$AN$1108,0),0)</f>
        <v>103</v>
      </c>
      <c r="BJ56" s="16" t="str">
        <f>INDEX('Cal Data'!AN$6:AN$1108,$BG56)</f>
        <v>100Hz10m3m</v>
      </c>
      <c r="BK56" s="16">
        <f>INDEX('Cal Data'!AO$6:AO$1108,$BG56)</f>
        <v>1.785453154485965E-7</v>
      </c>
      <c r="BL56" s="16">
        <f>INDEX('Cal Data'!AP$6:AP$1108,$BG56)</f>
        <v>5.8900389007246305E-4</v>
      </c>
      <c r="BM56" s="16">
        <f>INDEX('Cal Data'!AQ$6:AQ$1108,$BG56)</f>
        <v>3.0004187030546299E-7</v>
      </c>
      <c r="BN56" s="16">
        <f>INDEX('Cal Data'!AR$6:AR$1108,$BG56)</f>
        <v>3.0019634380181377E-3</v>
      </c>
      <c r="BO56" s="16" t="str">
        <f>INDEX('Cal Data'!AN$6:AN$1108,$BH56)</f>
        <v>100Hz10m10m</v>
      </c>
      <c r="BP56" s="16">
        <f>INDEX('Cal Data'!AO$6:AO$1108,$BH56)</f>
        <v>-1.4533444639419635E-7</v>
      </c>
      <c r="BQ56" s="16">
        <f>INDEX('Cal Data'!AP$6:AP$1108,$BH56)</f>
        <v>3.0030464911164046E-3</v>
      </c>
      <c r="BR56" s="16">
        <f>INDEX('Cal Data'!AQ$6:AQ$1108,$BH56)</f>
        <v>-7.127255532603951E-7</v>
      </c>
      <c r="BS56" s="16">
        <f>INDEX('Cal Data'!AR$6:AR$1108,$BH56)</f>
        <v>6.1156431097718117E-4</v>
      </c>
      <c r="BU56" s="16">
        <f t="shared" si="56"/>
        <v>5.4376303885745633E-8</v>
      </c>
      <c r="BV56" s="16">
        <f t="shared" si="57"/>
        <v>3.0030464911164046E-3</v>
      </c>
      <c r="BW56" s="16">
        <f t="shared" si="58"/>
        <v>-8.8232868479442371E-8</v>
      </c>
      <c r="BX56" s="16">
        <f t="shared" si="59"/>
        <v>2.0855323058085037E-3</v>
      </c>
      <c r="BZ56" s="16">
        <f t="shared" si="60"/>
        <v>-3.7396821280520896E-3</v>
      </c>
      <c r="CA56" s="16">
        <f t="shared" si="61"/>
        <v>3.0030475734934502E-3</v>
      </c>
      <c r="CB56" s="16">
        <f t="shared" si="62"/>
        <v>4.2799069821149909E-3</v>
      </c>
      <c r="CC56" s="16">
        <f t="shared" si="63"/>
        <v>2.0855325731413011E-3</v>
      </c>
      <c r="CE56">
        <f>INDEX('Cal Data'!AT$6:AT$1000,$BG56)</f>
        <v>1.0000595391854188</v>
      </c>
      <c r="CF56">
        <f>INDEX('Cal Data'!AU$6:AU$1000,$BG56)</f>
        <v>2.2555489910289971E-6</v>
      </c>
      <c r="CG56">
        <f>INDEX('Cal Data'!AV$6:AV$1000,$BG56)</f>
        <v>9.9994429660451456E-5</v>
      </c>
      <c r="CH56">
        <f>INDEX('Cal Data'!AW$6:AW$1000,$BG56)</f>
        <v>1.2566765184482559E-3</v>
      </c>
      <c r="CI56">
        <f>INDEX('Cal Data'!AT$6:AT$1000,$BH56)</f>
        <v>0.99998544518131149</v>
      </c>
      <c r="CJ56">
        <f>INDEX('Cal Data'!AU$6:AU$1000,$BH56)</f>
        <v>3.2181216803589213E-6</v>
      </c>
      <c r="CK56">
        <f>INDEX('Cal Data'!AV$6:AV$1000,$BH56)</f>
        <v>-7.1257657596942962E-5</v>
      </c>
      <c r="CL56">
        <f>INDEX('Cal Data'!AW$6:AW$1000,$BH56)</f>
        <v>2.777714959682096E-4</v>
      </c>
      <c r="CN56" s="16">
        <f t="shared" si="38"/>
        <v>1.0000311330287623</v>
      </c>
      <c r="CO56" s="16">
        <f t="shared" si="39"/>
        <v>3.2181216803589213E-6</v>
      </c>
      <c r="CP56" s="16">
        <f t="shared" si="40"/>
        <v>3.4339810545512339E-5</v>
      </c>
      <c r="CQ56" s="16">
        <f t="shared" si="41"/>
        <v>8.8138394578588506E-4</v>
      </c>
      <c r="CS56" s="16">
        <f t="shared" si="42"/>
        <v>5.6838367002923634E-3</v>
      </c>
      <c r="CT56" s="16">
        <f t="shared" si="43"/>
        <v>1.8566403931934397E-6</v>
      </c>
      <c r="CU56" s="28">
        <f t="shared" si="44"/>
        <v>2.2889642780383923</v>
      </c>
      <c r="CV56" s="28">
        <f t="shared" si="45"/>
        <v>9.5178638454748244E-4</v>
      </c>
      <c r="CW56" s="16">
        <f t="shared" si="46"/>
        <v>-3.7399999102756092E-3</v>
      </c>
      <c r="CX56" s="16">
        <f t="shared" si="47"/>
        <v>4.2528924359268973E-6</v>
      </c>
      <c r="CY56" s="16">
        <f t="shared" si="48"/>
        <v>4.2800000358328054E-3</v>
      </c>
      <c r="CZ56" s="16">
        <f t="shared" si="49"/>
        <v>3.8243872746295449E-6</v>
      </c>
    </row>
    <row r="57" spans="1:104" x14ac:dyDescent="0.25">
      <c r="A57" s="9">
        <v>3</v>
      </c>
      <c r="B57" s="9" t="s">
        <v>3</v>
      </c>
      <c r="C57" s="12">
        <v>500</v>
      </c>
      <c r="D57" s="23">
        <v>-1.6018215208704492</v>
      </c>
      <c r="E57" s="23">
        <v>1.9013185916919673E-3</v>
      </c>
      <c r="F57" s="23">
        <v>-0.21638255100754028</v>
      </c>
      <c r="G57" s="23">
        <v>6.0937246901979049E-5</v>
      </c>
      <c r="H57" s="10" t="s">
        <v>3</v>
      </c>
      <c r="I57" s="40"/>
      <c r="J57" s="23">
        <v>-1.700554373785324E-3</v>
      </c>
      <c r="K57" s="23">
        <v>1.3594755542510361E-3</v>
      </c>
      <c r="L57" s="23">
        <v>4.9630058798972535E-4</v>
      </c>
      <c r="M57" s="23">
        <v>2.6889933594753993E-4</v>
      </c>
      <c r="N57" s="10" t="s">
        <v>3</v>
      </c>
      <c r="P57" s="24">
        <f t="shared" si="15"/>
        <v>-1.6000001531634076</v>
      </c>
      <c r="Q57" s="24">
        <f t="shared" si="16"/>
        <v>4.6260001637744045E-3</v>
      </c>
      <c r="R57" s="24">
        <f t="shared" si="17"/>
        <v>-0.21699994054368324</v>
      </c>
      <c r="S57" s="24">
        <f t="shared" si="18"/>
        <v>4.2396600830138312E-3</v>
      </c>
      <c r="T57" s="21" t="str">
        <f t="shared" si="50"/>
        <v>m</v>
      </c>
      <c r="U57" t="str">
        <f t="shared" si="19"/>
        <v>OK</v>
      </c>
      <c r="W57" s="25">
        <v>-1.6</v>
      </c>
      <c r="X57" s="25"/>
      <c r="Y57" s="25">
        <v>-0.217</v>
      </c>
      <c r="Z57" s="25"/>
      <c r="AA57" t="str">
        <f t="shared" si="20"/>
        <v>m</v>
      </c>
      <c r="AC57" s="25">
        <f t="shared" si="21"/>
        <v>-1.5316340751247992E-7</v>
      </c>
      <c r="AD57" s="25">
        <f t="shared" si="22"/>
        <v>4.6260001637744045E-3</v>
      </c>
      <c r="AE57" s="25">
        <f t="shared" si="23"/>
        <v>5.9456316758854655E-8</v>
      </c>
      <c r="AF57" s="25">
        <f t="shared" si="22"/>
        <v>4.2396600830138312E-3</v>
      </c>
      <c r="AG57" t="str">
        <f t="shared" si="24"/>
        <v>m</v>
      </c>
      <c r="AH57" s="25">
        <f t="shared" si="25"/>
        <v>-1.2096649666371029E-4</v>
      </c>
      <c r="AI57" s="25"/>
      <c r="AJ57" s="25">
        <f t="shared" si="26"/>
        <v>1.2114840447000064E-4</v>
      </c>
      <c r="AK57" s="25"/>
      <c r="AL57" t="str">
        <f t="shared" si="27"/>
        <v>m</v>
      </c>
      <c r="AN57" s="13">
        <f t="shared" si="51"/>
        <v>500</v>
      </c>
      <c r="AO57" s="13" t="str">
        <f t="shared" si="52"/>
        <v>Hz</v>
      </c>
      <c r="AP57" s="14">
        <f t="shared" si="53"/>
        <v>1E-3</v>
      </c>
      <c r="AQ57" s="15">
        <f t="shared" si="28"/>
        <v>-1.6001209664966637E-3</v>
      </c>
      <c r="AR57" s="15">
        <f t="shared" si="29"/>
        <v>2.3373459670574416E-6</v>
      </c>
      <c r="AS57" s="15">
        <f t="shared" si="30"/>
        <v>-2.1687885159553001E-4</v>
      </c>
      <c r="AT57" s="15">
        <f t="shared" si="31"/>
        <v>2.7571761085034214E-7</v>
      </c>
      <c r="AU57" s="20">
        <f t="shared" si="32"/>
        <v>1.614751852047742E-3</v>
      </c>
      <c r="AV57" s="16">
        <f t="shared" si="33"/>
        <v>2.3164638487714398E-6</v>
      </c>
      <c r="AW57" s="20">
        <f t="shared" si="34"/>
        <v>-3.006874576647812</v>
      </c>
      <c r="AX57" s="15">
        <f t="shared" si="35"/>
        <v>2.5773308281108086E-4</v>
      </c>
      <c r="AZ57" s="14">
        <f>IFERROR(MATCH(AU57 - 0.000001,'Ref Z list'!$C$5:$C$30,1),1)</f>
        <v>2</v>
      </c>
      <c r="BA57" s="14" t="str">
        <f>INDEX('Ref Z list'!$D$5:$D$30,AZ57)</f>
        <v>1m</v>
      </c>
      <c r="BB57" s="14" t="str">
        <f>IF(INDEX('Ref Z list'!$D$5:$D$30,AZ57+1)=0,BA57,INDEX('Ref Z list'!$D$5:$D$30,AZ57+1))</f>
        <v>3m</v>
      </c>
      <c r="BC57" s="14">
        <f>INDEX('Ref Z list'!$C$5:$C$30,AZ57)</f>
        <v>1E-3</v>
      </c>
      <c r="BD57" s="14">
        <f>INDEX('Ref Z list'!$C$5:$C$30,AZ57+1)</f>
        <v>3.0000000000000001E-3</v>
      </c>
      <c r="BE57" s="16" t="str">
        <f t="shared" si="54"/>
        <v>500Hz3m1m</v>
      </c>
      <c r="BF57" s="16" t="str">
        <f t="shared" si="55"/>
        <v>500Hz3m3m</v>
      </c>
      <c r="BG57" s="14">
        <f>IFERROR(MATCH(BE57,'Cal Data'!$AN$6:$AN$1108,0),0)</f>
        <v>51</v>
      </c>
      <c r="BH57" s="14">
        <f>IFERROR(MATCH(BF57,'Cal Data'!$AN$6:$AN$1108,0),0)</f>
        <v>69</v>
      </c>
      <c r="BJ57" s="16" t="str">
        <f>INDEX('Cal Data'!AN$6:AN$1108,$BG57)</f>
        <v>500Hz3m1m</v>
      </c>
      <c r="BK57" s="16">
        <f>INDEX('Cal Data'!AO$6:AO$1108,$BG57)</f>
        <v>-9.1983598113571166E-8</v>
      </c>
      <c r="BL57" s="16">
        <f>INDEX('Cal Data'!AP$6:AP$1108,$BG57)</f>
        <v>2.3560836924947991E-3</v>
      </c>
      <c r="BM57" s="16">
        <f>INDEX('Cal Data'!AQ$6:AQ$1108,$BG57)</f>
        <v>9.9972427993970853E-8</v>
      </c>
      <c r="BN57" s="16">
        <f>INDEX('Cal Data'!AR$6:AR$1108,$BG57)</f>
        <v>1.9900783877229819E-3</v>
      </c>
      <c r="BO57" s="16" t="str">
        <f>INDEX('Cal Data'!AN$6:AN$1108,$BH57)</f>
        <v>500Hz3m3m</v>
      </c>
      <c r="BP57" s="16">
        <f>INDEX('Cal Data'!AO$6:AO$1108,$BH57)</f>
        <v>-5.2749840992634411E-9</v>
      </c>
      <c r="BQ57" s="16">
        <f>INDEX('Cal Data'!AP$6:AP$1108,$BH57)</f>
        <v>9.0693585231550018E-4</v>
      </c>
      <c r="BR57" s="16">
        <f>INDEX('Cal Data'!AQ$6:AQ$1108,$BH57)</f>
        <v>1.477664021326267E-7</v>
      </c>
      <c r="BS57" s="16">
        <f>INDEX('Cal Data'!AR$6:AR$1108,$BH57)</f>
        <v>3.6975188463482956E-3</v>
      </c>
      <c r="BU57" s="16">
        <f t="shared" si="56"/>
        <v>-6.5331457586676931E-8</v>
      </c>
      <c r="BV57" s="16">
        <f t="shared" si="57"/>
        <v>9.0693585231550018E-4</v>
      </c>
      <c r="BW57" s="16">
        <f t="shared" si="58"/>
        <v>1.1466314505320113E-7</v>
      </c>
      <c r="BX57" s="16">
        <f t="shared" si="59"/>
        <v>2.5149044798235608E-3</v>
      </c>
      <c r="BZ57" s="16">
        <f t="shared" si="60"/>
        <v>-1.6001862979542504E-3</v>
      </c>
      <c r="CA57" s="16">
        <f t="shared" si="61"/>
        <v>9.0694789980457066E-4</v>
      </c>
      <c r="CB57" s="16">
        <f t="shared" si="62"/>
        <v>-2.1676418845047681E-4</v>
      </c>
      <c r="CC57" s="16">
        <f t="shared" si="63"/>
        <v>2.5149045402792962E-3</v>
      </c>
      <c r="CE57">
        <f>INDEX('Cal Data'!AT$6:AT$1000,$BG57)</f>
        <v>0.99990825642378389</v>
      </c>
      <c r="CF57">
        <f>INDEX('Cal Data'!AU$6:AU$1000,$BG57)</f>
        <v>4.4539477727184109E-6</v>
      </c>
      <c r="CG57">
        <f>INDEX('Cal Data'!AV$6:AV$1000,$BG57)</f>
        <v>9.9971178577086409E-5</v>
      </c>
      <c r="CH57">
        <f>INDEX('Cal Data'!AW$6:AW$1000,$BG57)</f>
        <v>2.9074638346488816E-3</v>
      </c>
      <c r="CI57">
        <f>INDEX('Cal Data'!AT$6:AT$1000,$BH57)</f>
        <v>0.99999830382856236</v>
      </c>
      <c r="CJ57">
        <f>INDEX('Cal Data'!AU$6:AU$1000,$BH57)</f>
        <v>4.0081444563665638E-6</v>
      </c>
      <c r="CK57">
        <f>INDEX('Cal Data'!AV$6:AV$1000,$BH57)</f>
        <v>4.9195931640365472E-5</v>
      </c>
      <c r="CL57">
        <f>INDEX('Cal Data'!AW$6:AW$1000,$BH57)</f>
        <v>1.8091529290955369E-3</v>
      </c>
      <c r="CN57" s="16">
        <f t="shared" si="38"/>
        <v>0.99993593482821375</v>
      </c>
      <c r="CO57" s="16">
        <f t="shared" si="39"/>
        <v>4.0081444563665638E-6</v>
      </c>
      <c r="CP57" s="16">
        <f t="shared" si="40"/>
        <v>8.436409003082109E-5</v>
      </c>
      <c r="CQ57" s="16">
        <f t="shared" si="41"/>
        <v>2.569869502992306E-3</v>
      </c>
      <c r="CS57" s="16">
        <f t="shared" si="42"/>
        <v>1.6146484026929484E-3</v>
      </c>
      <c r="CT57" s="16">
        <f t="shared" si="43"/>
        <v>4.6329322183146608E-6</v>
      </c>
      <c r="CU57" s="28">
        <f t="shared" si="44"/>
        <v>-3.0067902125577812</v>
      </c>
      <c r="CV57" s="28">
        <f t="shared" si="45"/>
        <v>2.6210560143406199E-3</v>
      </c>
      <c r="CW57" s="16">
        <f t="shared" si="46"/>
        <v>-1.6000001531634076E-3</v>
      </c>
      <c r="CX57" s="16">
        <f t="shared" si="47"/>
        <v>4.6260001637744042E-6</v>
      </c>
      <c r="CY57" s="16">
        <f t="shared" si="48"/>
        <v>-2.1699994054368325E-4</v>
      </c>
      <c r="CZ57" s="16">
        <f t="shared" si="49"/>
        <v>4.2396600830138316E-6</v>
      </c>
    </row>
    <row r="58" spans="1:104" x14ac:dyDescent="0.25">
      <c r="A58" s="9">
        <v>3</v>
      </c>
      <c r="B58" s="9" t="s">
        <v>3</v>
      </c>
      <c r="C58" s="12">
        <v>20</v>
      </c>
      <c r="D58" s="23">
        <v>1.8584304859736067</v>
      </c>
      <c r="E58" s="23">
        <v>1.4523192140040002E-4</v>
      </c>
      <c r="F58" s="23">
        <v>0.13724316340420584</v>
      </c>
      <c r="G58" s="23">
        <v>8.9921764481787152E-4</v>
      </c>
      <c r="H58" s="10" t="s">
        <v>3</v>
      </c>
      <c r="I58" s="40"/>
      <c r="J58" s="23">
        <v>-1.524405697537815E-3</v>
      </c>
      <c r="K58" s="23">
        <v>6.7533101932854369E-4</v>
      </c>
      <c r="L58" s="23">
        <v>-1.6778426950395163E-3</v>
      </c>
      <c r="M58" s="23">
        <v>9.6397509109077376E-4</v>
      </c>
      <c r="N58" s="10" t="s">
        <v>3</v>
      </c>
      <c r="P58" s="24">
        <f t="shared" si="15"/>
        <v>1.8600000166878281</v>
      </c>
      <c r="Q58" s="24">
        <f t="shared" si="16"/>
        <v>1.4639246401775272E-3</v>
      </c>
      <c r="R58" s="24">
        <f t="shared" si="17"/>
        <v>0.13899996640039833</v>
      </c>
      <c r="S58" s="24">
        <f t="shared" si="18"/>
        <v>6.2363606316519493E-3</v>
      </c>
      <c r="T58" s="21" t="str">
        <f t="shared" si="50"/>
        <v>m</v>
      </c>
      <c r="U58" t="str">
        <f t="shared" si="19"/>
        <v>OK</v>
      </c>
      <c r="W58" s="25">
        <v>1.86</v>
      </c>
      <c r="X58" s="25"/>
      <c r="Y58" s="25">
        <v>0.13899999999999998</v>
      </c>
      <c r="Z58" s="25"/>
      <c r="AA58" t="str">
        <f t="shared" si="20"/>
        <v>m</v>
      </c>
      <c r="AC58" s="25">
        <f t="shared" si="21"/>
        <v>1.6687828008343786E-8</v>
      </c>
      <c r="AD58" s="25">
        <f t="shared" si="22"/>
        <v>1.4639246401775272E-3</v>
      </c>
      <c r="AE58" s="25">
        <f t="shared" si="23"/>
        <v>-3.3599601656497669E-8</v>
      </c>
      <c r="AF58" s="25">
        <f t="shared" si="22"/>
        <v>6.2363606316519493E-3</v>
      </c>
      <c r="AG58" t="str">
        <f t="shared" si="24"/>
        <v>m</v>
      </c>
      <c r="AH58" s="25">
        <f t="shared" si="25"/>
        <v>-4.5108328855514301E-5</v>
      </c>
      <c r="AI58" s="25"/>
      <c r="AJ58" s="25">
        <f t="shared" si="26"/>
        <v>-7.899390075463697E-5</v>
      </c>
      <c r="AK58" s="25"/>
      <c r="AL58" t="str">
        <f t="shared" si="27"/>
        <v>m</v>
      </c>
      <c r="AN58" s="13">
        <f t="shared" si="51"/>
        <v>20</v>
      </c>
      <c r="AO58" s="13" t="str">
        <f t="shared" si="52"/>
        <v>Hz</v>
      </c>
      <c r="AP58" s="14">
        <f t="shared" si="53"/>
        <v>1E-3</v>
      </c>
      <c r="AQ58" s="15">
        <f t="shared" si="28"/>
        <v>1.8599548916711447E-3</v>
      </c>
      <c r="AR58" s="15">
        <f t="shared" si="29"/>
        <v>6.9077079893477102E-7</v>
      </c>
      <c r="AS58" s="15">
        <f t="shared" si="30"/>
        <v>1.3892100609924534E-4</v>
      </c>
      <c r="AT58" s="15">
        <f t="shared" si="31"/>
        <v>1.3182717280573326E-6</v>
      </c>
      <c r="AU58" s="20">
        <f t="shared" si="32"/>
        <v>1.8651357175784946E-3</v>
      </c>
      <c r="AV58" s="16">
        <f t="shared" si="33"/>
        <v>6.9581476077155516E-7</v>
      </c>
      <c r="AW58" s="20">
        <f t="shared" si="34"/>
        <v>7.4552096016167538E-2</v>
      </c>
      <c r="AX58" s="15">
        <f t="shared" si="35"/>
        <v>7.053730028920228E-4</v>
      </c>
      <c r="AZ58" s="14">
        <f>IFERROR(MATCH(AU58 - 0.000001,'Ref Z list'!$C$5:$C$30,1),1)</f>
        <v>2</v>
      </c>
      <c r="BA58" s="14" t="str">
        <f>INDEX('Ref Z list'!$D$5:$D$30,AZ58)</f>
        <v>1m</v>
      </c>
      <c r="BB58" s="14" t="str">
        <f>IF(INDEX('Ref Z list'!$D$5:$D$30,AZ58+1)=0,BA58,INDEX('Ref Z list'!$D$5:$D$30,AZ58+1))</f>
        <v>3m</v>
      </c>
      <c r="BC58" s="14">
        <f>INDEX('Ref Z list'!$C$5:$C$30,AZ58)</f>
        <v>1E-3</v>
      </c>
      <c r="BD58" s="14">
        <f>INDEX('Ref Z list'!$C$5:$C$30,AZ58+1)</f>
        <v>3.0000000000000001E-3</v>
      </c>
      <c r="BE58" s="16" t="str">
        <f t="shared" si="54"/>
        <v>20Hz3m1m</v>
      </c>
      <c r="BF58" s="16" t="str">
        <f t="shared" si="55"/>
        <v>20Hz3m3m</v>
      </c>
      <c r="BG58" s="14">
        <f>IFERROR(MATCH(BE58,'Cal Data'!$AN$6:$AN$1108,0),0)</f>
        <v>47</v>
      </c>
      <c r="BH58" s="14">
        <f>IFERROR(MATCH(BF58,'Cal Data'!$AN$6:$AN$1108,0),0)</f>
        <v>65</v>
      </c>
      <c r="BJ58" s="16" t="str">
        <f>INDEX('Cal Data'!AN$6:AN$1108,$BG58)</f>
        <v>20Hz3m1m</v>
      </c>
      <c r="BK58" s="16">
        <f>INDEX('Cal Data'!AO$6:AO$1108,$BG58)</f>
        <v>5.1085027078737882E-9</v>
      </c>
      <c r="BL58" s="16">
        <f>INDEX('Cal Data'!AP$6:AP$1108,$BG58)</f>
        <v>3.7611783497072311E-3</v>
      </c>
      <c r="BM58" s="16">
        <f>INDEX('Cal Data'!AQ$6:AQ$1108,$BG58)</f>
        <v>9.9997011924896523E-8</v>
      </c>
      <c r="BN58" s="16">
        <f>INDEX('Cal Data'!AR$6:AR$1108,$BG58)</f>
        <v>3.2192785813431745E-3</v>
      </c>
      <c r="BO58" s="16" t="str">
        <f>INDEX('Cal Data'!AN$6:AN$1108,$BH58)</f>
        <v>20Hz3m3m</v>
      </c>
      <c r="BP58" s="16">
        <f>INDEX('Cal Data'!AO$6:AO$1108,$BH58)</f>
        <v>1.6918744361700197E-7</v>
      </c>
      <c r="BQ58" s="16">
        <f>INDEX('Cal Data'!AP$6:AP$1108,$BH58)</f>
        <v>2.0234403216379984E-3</v>
      </c>
      <c r="BR58" s="16">
        <f>INDEX('Cal Data'!AQ$6:AQ$1108,$BH58)</f>
        <v>-1.1325179030975039E-7</v>
      </c>
      <c r="BS58" s="16">
        <f>INDEX('Cal Data'!AR$6:AR$1108,$BH58)</f>
        <v>1.0611782626596478E-3</v>
      </c>
      <c r="BU58" s="16">
        <f t="shared" si="56"/>
        <v>7.6083778849342803E-8</v>
      </c>
      <c r="BV58" s="16">
        <f t="shared" si="57"/>
        <v>2.0234403216379984E-3</v>
      </c>
      <c r="BW58" s="16">
        <f t="shared" si="58"/>
        <v>7.7524341528836649E-9</v>
      </c>
      <c r="BX58" s="16">
        <f t="shared" si="59"/>
        <v>2.2857537474378492E-3</v>
      </c>
      <c r="BZ58" s="16">
        <f t="shared" si="60"/>
        <v>1.8600309754499941E-3</v>
      </c>
      <c r="CA58" s="16">
        <f t="shared" si="61"/>
        <v>2.0234407932745828E-3</v>
      </c>
      <c r="CB58" s="16">
        <f t="shared" si="62"/>
        <v>1.3892875853339822E-4</v>
      </c>
      <c r="CC58" s="16">
        <f t="shared" si="63"/>
        <v>2.2857552680213967E-3</v>
      </c>
      <c r="CE58">
        <f>INDEX('Cal Data'!AT$6:AT$1000,$BG58)</f>
        <v>1.0000051003755526</v>
      </c>
      <c r="CF58">
        <f>INDEX('Cal Data'!AU$6:AU$1000,$BG58)</f>
        <v>4.4939428344805205E-6</v>
      </c>
      <c r="CG58">
        <f>INDEX('Cal Data'!AV$6:AV$1000,$BG58)</f>
        <v>1.0000507832770316E-4</v>
      </c>
      <c r="CH58">
        <f>INDEX('Cal Data'!AW$6:AW$1000,$BG58)</f>
        <v>5.0639826153128795E-3</v>
      </c>
      <c r="CI58">
        <f>INDEX('Cal Data'!AT$6:AT$1000,$BH58)</f>
        <v>1.0000563765551547</v>
      </c>
      <c r="CJ58">
        <f>INDEX('Cal Data'!AU$6:AU$1000,$BH58)</f>
        <v>3.993593215898213E-6</v>
      </c>
      <c r="CK58">
        <f>INDEX('Cal Data'!AV$6:AV$1000,$BH58)</f>
        <v>-3.7755811048765657E-5</v>
      </c>
      <c r="CL58">
        <f>INDEX('Cal Data'!AW$6:AW$1000,$BH58)</f>
        <v>3.8761298567996816E-4</v>
      </c>
      <c r="CN58" s="16">
        <f t="shared" si="38"/>
        <v>1.0000272808027699</v>
      </c>
      <c r="CO58" s="16">
        <f t="shared" si="39"/>
        <v>3.993593215898213E-6</v>
      </c>
      <c r="CP58" s="16">
        <f t="shared" si="40"/>
        <v>4.041414538522168E-5</v>
      </c>
      <c r="CQ58" s="16">
        <f t="shared" si="41"/>
        <v>3.0411354177155053E-3</v>
      </c>
      <c r="CS58" s="16">
        <f t="shared" si="42"/>
        <v>1.8651865999781451E-3</v>
      </c>
      <c r="CT58" s="16">
        <f t="shared" si="43"/>
        <v>1.3916494554208603E-6</v>
      </c>
      <c r="CU58" s="28">
        <f t="shared" si="44"/>
        <v>7.4592510161552758E-2</v>
      </c>
      <c r="CV58" s="28">
        <f t="shared" si="45"/>
        <v>3.3524183691358241E-3</v>
      </c>
      <c r="CW58" s="16">
        <f t="shared" si="46"/>
        <v>1.8600000166878281E-3</v>
      </c>
      <c r="CX58" s="16">
        <f t="shared" si="47"/>
        <v>1.4639246401775272E-6</v>
      </c>
      <c r="CY58" s="16">
        <f t="shared" si="48"/>
        <v>1.3899996640039832E-4</v>
      </c>
      <c r="CZ58" s="16">
        <f t="shared" si="49"/>
        <v>6.2363606316519495E-6</v>
      </c>
    </row>
    <row r="59" spans="1:104" x14ac:dyDescent="0.25">
      <c r="A59" s="9">
        <v>10</v>
      </c>
      <c r="B59" s="9" t="s">
        <v>3</v>
      </c>
      <c r="C59" s="12">
        <v>20</v>
      </c>
      <c r="D59" s="23">
        <v>-3.3200347818069615</v>
      </c>
      <c r="E59" s="23">
        <v>3.8738457153001478E-4</v>
      </c>
      <c r="F59" s="23">
        <v>2.6621240104237571E-2</v>
      </c>
      <c r="G59" s="23">
        <v>9.9575463993919317E-6</v>
      </c>
      <c r="H59" s="10" t="s">
        <v>3</v>
      </c>
      <c r="I59" s="40"/>
      <c r="J59" s="23">
        <v>-2.8819698056488765E-5</v>
      </c>
      <c r="K59" s="23">
        <v>5.8572673186526041E-4</v>
      </c>
      <c r="L59" s="23">
        <v>-1.4004329982109181E-3</v>
      </c>
      <c r="M59" s="23">
        <v>1.9563404197931876E-3</v>
      </c>
      <c r="N59" s="10" t="s">
        <v>3</v>
      </c>
      <c r="P59" s="24">
        <f t="shared" si="15"/>
        <v>-3.3200000336276587</v>
      </c>
      <c r="Q59" s="24">
        <f t="shared" si="16"/>
        <v>1.4052907074863033E-3</v>
      </c>
      <c r="R59" s="24">
        <f t="shared" si="17"/>
        <v>2.7700025024288245E-2</v>
      </c>
      <c r="S59" s="24">
        <f t="shared" si="18"/>
        <v>4.4299250071206985E-3</v>
      </c>
      <c r="T59" s="21" t="str">
        <f t="shared" si="50"/>
        <v>m</v>
      </c>
      <c r="U59" t="str">
        <f t="shared" si="19"/>
        <v>OK</v>
      </c>
      <c r="W59" s="25">
        <v>-3.32</v>
      </c>
      <c r="X59" s="25"/>
      <c r="Y59" s="25">
        <v>2.7699999999999999E-2</v>
      </c>
      <c r="Z59" s="25"/>
      <c r="AA59" t="str">
        <f t="shared" si="20"/>
        <v>m</v>
      </c>
      <c r="AC59" s="25">
        <f t="shared" si="21"/>
        <v>-3.3627658879709088E-8</v>
      </c>
      <c r="AD59" s="25">
        <f t="shared" si="22"/>
        <v>1.4052907074863033E-3</v>
      </c>
      <c r="AE59" s="25">
        <f t="shared" si="23"/>
        <v>2.5024288245745208E-8</v>
      </c>
      <c r="AF59" s="25">
        <f t="shared" si="22"/>
        <v>4.4299250071206985E-3</v>
      </c>
      <c r="AG59" t="str">
        <f t="shared" si="24"/>
        <v>m</v>
      </c>
      <c r="AH59" s="25">
        <f t="shared" si="25"/>
        <v>-5.9621089052441789E-6</v>
      </c>
      <c r="AI59" s="25"/>
      <c r="AJ59" s="25">
        <f t="shared" si="26"/>
        <v>3.2167310244848868E-4</v>
      </c>
      <c r="AK59" s="25"/>
      <c r="AL59" t="str">
        <f t="shared" si="27"/>
        <v>m</v>
      </c>
      <c r="AN59" s="13">
        <f t="shared" si="51"/>
        <v>20</v>
      </c>
      <c r="AO59" s="13" t="str">
        <f t="shared" si="52"/>
        <v>Hz</v>
      </c>
      <c r="AP59" s="14">
        <f t="shared" si="53"/>
        <v>1E-3</v>
      </c>
      <c r="AQ59" s="15">
        <f t="shared" si="28"/>
        <v>-3.3200059621089051E-3</v>
      </c>
      <c r="AR59" s="15">
        <f t="shared" si="29"/>
        <v>7.0224113428440789E-7</v>
      </c>
      <c r="AS59" s="15">
        <f t="shared" si="30"/>
        <v>2.8021673102448488E-5</v>
      </c>
      <c r="AT59" s="15">
        <f t="shared" si="31"/>
        <v>1.9563657610086315E-6</v>
      </c>
      <c r="AU59" s="20">
        <f t="shared" si="32"/>
        <v>3.3201242149356607E-3</v>
      </c>
      <c r="AV59" s="16">
        <f t="shared" si="33"/>
        <v>7.0241021954105887E-7</v>
      </c>
      <c r="AW59" s="20">
        <f t="shared" si="34"/>
        <v>3.1331526061772088</v>
      </c>
      <c r="AX59" s="15">
        <f t="shared" si="35"/>
        <v>5.8922646643511177E-4</v>
      </c>
      <c r="AZ59" s="14">
        <f>IFERROR(MATCH(AU59 - 0.000001,'Ref Z list'!$C$5:$C$30,1),1)</f>
        <v>3</v>
      </c>
      <c r="BA59" s="14" t="str">
        <f>INDEX('Ref Z list'!$D$5:$D$30,AZ59)</f>
        <v>3m</v>
      </c>
      <c r="BB59" s="14" t="str">
        <f>IF(INDEX('Ref Z list'!$D$5:$D$30,AZ59+1)=0,BA59,INDEX('Ref Z list'!$D$5:$D$30,AZ59+1))</f>
        <v>10m</v>
      </c>
      <c r="BC59" s="14">
        <f>INDEX('Ref Z list'!$C$5:$C$30,AZ59)</f>
        <v>3.0000000000000001E-3</v>
      </c>
      <c r="BD59" s="14">
        <f>INDEX('Ref Z list'!$C$5:$C$30,AZ59+1)</f>
        <v>0.01</v>
      </c>
      <c r="BE59" s="16" t="str">
        <f t="shared" si="54"/>
        <v>20Hz10m3m</v>
      </c>
      <c r="BF59" s="16" t="str">
        <f t="shared" si="55"/>
        <v>20Hz10m10m</v>
      </c>
      <c r="BG59" s="14">
        <f>IFERROR(MATCH(BE59,'Cal Data'!$AN$6:$AN$1108,0),0)</f>
        <v>83</v>
      </c>
      <c r="BH59" s="14">
        <f>IFERROR(MATCH(BF59,'Cal Data'!$AN$6:$AN$1108,0),0)</f>
        <v>101</v>
      </c>
      <c r="BJ59" s="16" t="str">
        <f>INDEX('Cal Data'!AN$6:AN$1108,$BG59)</f>
        <v>20Hz10m3m</v>
      </c>
      <c r="BK59" s="16">
        <f>INDEX('Cal Data'!AO$6:AO$1108,$BG59)</f>
        <v>-2.0253887508554086E-8</v>
      </c>
      <c r="BL59" s="16">
        <f>INDEX('Cal Data'!AP$6:AP$1108,$BG59)</f>
        <v>3.8672904915015849E-3</v>
      </c>
      <c r="BM59" s="16">
        <f>INDEX('Cal Data'!AQ$6:AQ$1108,$BG59)</f>
        <v>3.0004867417329574E-7</v>
      </c>
      <c r="BN59" s="16">
        <f>INDEX('Cal Data'!AR$6:AR$1108,$BG59)</f>
        <v>1.4224238820330442E-3</v>
      </c>
      <c r="BO59" s="16" t="str">
        <f>INDEX('Cal Data'!AN$6:AN$1108,$BH59)</f>
        <v>20Hz10m10m</v>
      </c>
      <c r="BP59" s="16">
        <f>INDEX('Cal Data'!AO$6:AO$1108,$BH59)</f>
        <v>8.3679972061496966E-7</v>
      </c>
      <c r="BQ59" s="16">
        <f>INDEX('Cal Data'!AP$6:AP$1108,$BH59)</f>
        <v>2.8399616516499603E-3</v>
      </c>
      <c r="BR59" s="16">
        <f>INDEX('Cal Data'!AQ$6:AQ$1108,$BH59)</f>
        <v>3.1493656220637715E-7</v>
      </c>
      <c r="BS59" s="16">
        <f>INDEX('Cal Data'!AR$6:AR$1108,$BH59)</f>
        <v>2.118377482486821E-4</v>
      </c>
      <c r="BU59" s="16">
        <f t="shared" si="56"/>
        <v>1.8940914414062821E-8</v>
      </c>
      <c r="BV59" s="16">
        <f t="shared" si="57"/>
        <v>2.8399616516499603E-3</v>
      </c>
      <c r="BW59" s="16">
        <f t="shared" si="58"/>
        <v>3.0072952752595865E-7</v>
      </c>
      <c r="BX59" s="16">
        <f t="shared" si="59"/>
        <v>1.3670613197916562E-3</v>
      </c>
      <c r="BZ59" s="16">
        <f t="shared" si="60"/>
        <v>-3.319987021194491E-3</v>
      </c>
      <c r="CA59" s="16">
        <f t="shared" si="61"/>
        <v>2.8399619989381572E-3</v>
      </c>
      <c r="CB59" s="16">
        <f t="shared" si="62"/>
        <v>2.8322402629974446E-5</v>
      </c>
      <c r="CC59" s="16">
        <f t="shared" si="63"/>
        <v>1.3670669191881092E-3</v>
      </c>
      <c r="CE59">
        <f>INDEX('Cal Data'!AT$6:AT$1000,$BG59)</f>
        <v>0.9999932669646735</v>
      </c>
      <c r="CF59">
        <f>INDEX('Cal Data'!AU$6:AU$1000,$BG59)</f>
        <v>5.4376028106618233E-6</v>
      </c>
      <c r="CG59">
        <f>INDEX('Cal Data'!AV$6:AV$1000,$BG59)</f>
        <v>9.9992932243601678E-5</v>
      </c>
      <c r="CH59">
        <f>INDEX('Cal Data'!AW$6:AW$1000,$BG59)</f>
        <v>6.4665928507025739E-4</v>
      </c>
      <c r="CI59">
        <f>INDEX('Cal Data'!AT$6:AT$1000,$BH59)</f>
        <v>1.0000836745303725</v>
      </c>
      <c r="CJ59">
        <f>INDEX('Cal Data'!AU$6:AU$1000,$BH59)</f>
        <v>2.9016566183581019E-6</v>
      </c>
      <c r="CK59">
        <f>INDEX('Cal Data'!AV$6:AV$1000,$BH59)</f>
        <v>3.1487887240082441E-5</v>
      </c>
      <c r="CL59">
        <f>INDEX('Cal Data'!AW$6:AW$1000,$BH59)</f>
        <v>1.9065176781618407E-4</v>
      </c>
      <c r="CN59" s="16">
        <f t="shared" si="38"/>
        <v>0.99999740148624405</v>
      </c>
      <c r="CO59" s="16">
        <f t="shared" si="39"/>
        <v>2.9016566183581019E-6</v>
      </c>
      <c r="CP59" s="16">
        <f t="shared" si="40"/>
        <v>9.6860057422046872E-5</v>
      </c>
      <c r="CQ59" s="16">
        <f t="shared" si="41"/>
        <v>6.2580513528944024E-4</v>
      </c>
      <c r="CS59" s="16">
        <f t="shared" si="42"/>
        <v>3.3201155875472168E-3</v>
      </c>
      <c r="CT59" s="16">
        <f t="shared" si="43"/>
        <v>1.4048534718358068E-6</v>
      </c>
      <c r="CU59" s="28">
        <f t="shared" si="44"/>
        <v>3.1332494662346311</v>
      </c>
      <c r="CV59" s="28">
        <f t="shared" si="45"/>
        <v>1.334310077285286E-3</v>
      </c>
      <c r="CW59" s="16">
        <f t="shared" si="46"/>
        <v>-3.3200000336276589E-3</v>
      </c>
      <c r="CX59" s="16">
        <f t="shared" si="47"/>
        <v>1.4052907074863034E-6</v>
      </c>
      <c r="CY59" s="16">
        <f t="shared" si="48"/>
        <v>2.7700025024288244E-5</v>
      </c>
      <c r="CZ59" s="16">
        <f t="shared" si="49"/>
        <v>4.4299250071206983E-6</v>
      </c>
    </row>
    <row r="60" spans="1:104" x14ac:dyDescent="0.25">
      <c r="A60" s="9">
        <v>1</v>
      </c>
      <c r="B60" s="9" t="s">
        <v>3</v>
      </c>
      <c r="C60" s="12">
        <v>200</v>
      </c>
      <c r="D60" s="23">
        <v>0.26314902490088293</v>
      </c>
      <c r="E60" s="23">
        <v>6.1355819630547921E-6</v>
      </c>
      <c r="F60" s="23">
        <v>1.1966539610920833E-2</v>
      </c>
      <c r="G60" s="23">
        <v>5.3283339491974602E-4</v>
      </c>
      <c r="H60" s="10" t="s">
        <v>3</v>
      </c>
      <c r="I60" s="40"/>
      <c r="J60" s="23">
        <v>-1.8577565919102822E-3</v>
      </c>
      <c r="K60" s="23">
        <v>7.7850667797051858E-4</v>
      </c>
      <c r="L60" s="23">
        <v>-2.2847453609424148E-4</v>
      </c>
      <c r="M60" s="23">
        <v>9.7686284015770274E-4</v>
      </c>
      <c r="N60" s="10" t="s">
        <v>3</v>
      </c>
      <c r="P60" s="24">
        <f t="shared" si="15"/>
        <v>0.26499932274864035</v>
      </c>
      <c r="Q60" s="24">
        <f t="shared" si="16"/>
        <v>1.5608486208642321E-3</v>
      </c>
      <c r="R60" s="24">
        <f t="shared" si="17"/>
        <v>1.2214650073643014E-2</v>
      </c>
      <c r="S60" s="24">
        <f t="shared" si="18"/>
        <v>2.3393124595137843E-3</v>
      </c>
      <c r="T60" s="21" t="str">
        <f t="shared" si="50"/>
        <v>m</v>
      </c>
      <c r="U60" t="str">
        <f t="shared" si="19"/>
        <v>OK</v>
      </c>
      <c r="W60" s="25">
        <v>0.26499999999999996</v>
      </c>
      <c r="X60" s="25"/>
      <c r="Y60" s="25">
        <v>1.2199999999999999E-2</v>
      </c>
      <c r="Z60" s="25"/>
      <c r="AA60" t="str">
        <f t="shared" si="20"/>
        <v>m</v>
      </c>
      <c r="AC60" s="25">
        <f t="shared" si="21"/>
        <v>-6.7725135960428062E-7</v>
      </c>
      <c r="AD60" s="25">
        <f t="shared" si="22"/>
        <v>1.5608486208642321E-3</v>
      </c>
      <c r="AE60" s="25">
        <f t="shared" si="23"/>
        <v>1.465007364301503E-5</v>
      </c>
      <c r="AF60" s="25">
        <f t="shared" si="22"/>
        <v>2.3393124595137843E-3</v>
      </c>
      <c r="AG60" t="str">
        <f t="shared" si="24"/>
        <v>m</v>
      </c>
      <c r="AH60" s="25">
        <f t="shared" si="25"/>
        <v>6.7814927932619007E-6</v>
      </c>
      <c r="AI60" s="25"/>
      <c r="AJ60" s="25">
        <f t="shared" si="26"/>
        <v>-4.9858529849247657E-6</v>
      </c>
      <c r="AK60" s="25"/>
      <c r="AL60" t="str">
        <f t="shared" si="27"/>
        <v>m</v>
      </c>
      <c r="AN60" s="13">
        <f t="shared" si="51"/>
        <v>200</v>
      </c>
      <c r="AO60" s="13" t="str">
        <f t="shared" si="52"/>
        <v>Hz</v>
      </c>
      <c r="AP60" s="14">
        <f t="shared" si="53"/>
        <v>1E-3</v>
      </c>
      <c r="AQ60" s="15">
        <f t="shared" si="28"/>
        <v>2.6500678149279325E-4</v>
      </c>
      <c r="AR60" s="15">
        <f t="shared" si="29"/>
        <v>7.7853085552900093E-7</v>
      </c>
      <c r="AS60" s="15">
        <f t="shared" si="30"/>
        <v>1.2195014147015075E-5</v>
      </c>
      <c r="AT60" s="15">
        <f t="shared" si="31"/>
        <v>1.1127319691743719E-6</v>
      </c>
      <c r="AU60" s="20">
        <f t="shared" si="32"/>
        <v>2.6528722661902694E-4</v>
      </c>
      <c r="AV60" s="16">
        <f t="shared" si="33"/>
        <v>7.7938818318169547E-7</v>
      </c>
      <c r="AW60" s="20">
        <f t="shared" si="34"/>
        <v>4.5985302006944125E-2</v>
      </c>
      <c r="AX60" s="15">
        <f t="shared" si="35"/>
        <v>4.1921793813056293E-3</v>
      </c>
      <c r="AZ60" s="14">
        <f>IFERROR(MATCH(AU60 - 0.000001,'Ref Z list'!$C$5:$C$30,1),1)</f>
        <v>1</v>
      </c>
      <c r="BA60" s="14" t="str">
        <f>INDEX('Ref Z list'!$D$5:$D$30,AZ60)</f>
        <v>0m</v>
      </c>
      <c r="BB60" s="14" t="str">
        <f>IF(INDEX('Ref Z list'!$D$5:$D$30,AZ60+1)=0,BA60,INDEX('Ref Z list'!$D$5:$D$30,AZ60+1))</f>
        <v>1m</v>
      </c>
      <c r="BC60" s="14">
        <f>INDEX('Ref Z list'!$C$5:$C$30,AZ60)</f>
        <v>0</v>
      </c>
      <c r="BD60" s="14">
        <f>INDEX('Ref Z list'!$C$5:$C$30,AZ60+1)</f>
        <v>1E-3</v>
      </c>
      <c r="BE60" s="16" t="str">
        <f t="shared" si="54"/>
        <v>200Hz1m0m</v>
      </c>
      <c r="BF60" s="16" t="str">
        <f t="shared" si="55"/>
        <v>200Hz1m1m</v>
      </c>
      <c r="BG60" s="14">
        <f>IFERROR(MATCH(BE60,'Cal Data'!$AN$6:$AN$1108,0),0)</f>
        <v>14</v>
      </c>
      <c r="BH60" s="14">
        <f>IFERROR(MATCH(BF60,'Cal Data'!$AN$6:$AN$1108,0),0)</f>
        <v>32</v>
      </c>
      <c r="BJ60" s="16" t="str">
        <f>INDEX('Cal Data'!AN$6:AN$1108,$BG60)</f>
        <v>200Hz1m0m</v>
      </c>
      <c r="BK60" s="16">
        <f>INDEX('Cal Data'!AO$6:AO$1108,$BG60)</f>
        <v>0</v>
      </c>
      <c r="BL60" s="16">
        <f>INDEX('Cal Data'!AP$6:AP$1108,$BG60)</f>
        <v>2.9561737261955828E-5</v>
      </c>
      <c r="BM60" s="16">
        <f>INDEX('Cal Data'!AQ$6:AQ$1108,$BG60)</f>
        <v>0</v>
      </c>
      <c r="BN60" s="16">
        <f>INDEX('Cal Data'!AR$6:AR$1108,$BG60)</f>
        <v>1.4921301482659413E-3</v>
      </c>
      <c r="BO60" s="16" t="str">
        <f>INDEX('Cal Data'!AN$6:AN$1108,$BH60)</f>
        <v>200Hz1m1m</v>
      </c>
      <c r="BP60" s="16">
        <f>INDEX('Cal Data'!AO$6:AO$1108,$BH60)</f>
        <v>-9.3119052183747789E-8</v>
      </c>
      <c r="BQ60" s="16">
        <f>INDEX('Cal Data'!AP$6:AP$1108,$BH60)</f>
        <v>5.11637085282385E-4</v>
      </c>
      <c r="BR60" s="16">
        <f>INDEX('Cal Data'!AQ$6:AQ$1108,$BH60)</f>
        <v>7.5224733143350663E-8</v>
      </c>
      <c r="BS60" s="16">
        <f>INDEX('Cal Data'!AR$6:AR$1108,$BH60)</f>
        <v>1.3652987414055815E-3</v>
      </c>
      <c r="BU60" s="16">
        <f t="shared" si="56"/>
        <v>-2.4703295099218893E-8</v>
      </c>
      <c r="BV60" s="16">
        <f t="shared" si="57"/>
        <v>5.11637085282385E-4</v>
      </c>
      <c r="BW60" s="16">
        <f t="shared" si="58"/>
        <v>7.5224733143350663E-8</v>
      </c>
      <c r="BX60" s="16">
        <f t="shared" si="59"/>
        <v>1.458483396091767E-3</v>
      </c>
      <c r="BZ60" s="16">
        <f t="shared" si="60"/>
        <v>2.6498207819769401E-4</v>
      </c>
      <c r="CA60" s="16">
        <f t="shared" si="61"/>
        <v>5.1163945457463166E-4</v>
      </c>
      <c r="CB60" s="16">
        <f t="shared" si="62"/>
        <v>1.2270238880158426E-5</v>
      </c>
      <c r="CC60" s="16">
        <f t="shared" si="63"/>
        <v>1.4584850939811196E-3</v>
      </c>
      <c r="CE60">
        <f>INDEX('Cal Data'!AT$6:AT$1000,$BG60)</f>
        <v>1</v>
      </c>
      <c r="CF60">
        <f>INDEX('Cal Data'!AU$6:AU$1000,$BG60)</f>
        <v>1.4924229546861322E-6</v>
      </c>
      <c r="CG60">
        <f>INDEX('Cal Data'!AV$6:AV$1000,$BG60)</f>
        <v>7.5233675375737611E-5</v>
      </c>
      <c r="CH60">
        <f>INDEX('Cal Data'!AW$6:AW$1000,$BG60)</f>
        <v>2.7488162361563795E-3</v>
      </c>
      <c r="CI60">
        <f>INDEX('Cal Data'!AT$6:AT$1000,$BH60)</f>
        <v>0.99990696628750941</v>
      </c>
      <c r="CJ60">
        <f>INDEX('Cal Data'!AU$6:AU$1000,$BH60)</f>
        <v>2.4460514465492996E-6</v>
      </c>
      <c r="CK60">
        <f>INDEX('Cal Data'!AV$6:AV$1000,$BH60)</f>
        <v>7.5233675375737611E-5</v>
      </c>
      <c r="CL60">
        <f>INDEX('Cal Data'!AW$6:AW$1000,$BH60)</f>
        <v>2.7488162361563795E-3</v>
      </c>
      <c r="CN60" s="16">
        <f t="shared" si="38"/>
        <v>0.99997531934443129</v>
      </c>
      <c r="CO60" s="16">
        <f t="shared" si="39"/>
        <v>2.4460514465492996E-6</v>
      </c>
      <c r="CP60" s="16">
        <f t="shared" si="40"/>
        <v>7.5233675375737611E-5</v>
      </c>
      <c r="CQ60" s="16">
        <f t="shared" si="41"/>
        <v>2.7488162361563795E-3</v>
      </c>
      <c r="CS60" s="16">
        <f t="shared" si="42"/>
        <v>2.6528067915635996E-4</v>
      </c>
      <c r="CT60" s="16">
        <f t="shared" si="43"/>
        <v>1.5587765014306313E-6</v>
      </c>
      <c r="CU60" s="28">
        <f t="shared" si="44"/>
        <v>4.606053568231986E-2</v>
      </c>
      <c r="CV60" s="28">
        <f t="shared" si="45"/>
        <v>8.8234609173687122E-3</v>
      </c>
      <c r="CW60" s="16">
        <f t="shared" si="46"/>
        <v>2.6499932274864034E-4</v>
      </c>
      <c r="CX60" s="16">
        <f t="shared" si="47"/>
        <v>1.5608486208642321E-6</v>
      </c>
      <c r="CY60" s="16">
        <f t="shared" si="48"/>
        <v>1.2214650073643015E-5</v>
      </c>
      <c r="CZ60" s="16">
        <f t="shared" si="49"/>
        <v>2.3393124595137845E-6</v>
      </c>
    </row>
    <row r="61" spans="1:104" x14ac:dyDescent="0.25">
      <c r="A61" s="9">
        <v>1</v>
      </c>
      <c r="B61" s="9" t="s">
        <v>3</v>
      </c>
      <c r="C61" s="12">
        <v>0.05</v>
      </c>
      <c r="D61" s="23">
        <v>0.20746330023346127</v>
      </c>
      <c r="E61" s="23">
        <v>6.7533044186590292E-5</v>
      </c>
      <c r="F61" s="23">
        <v>0.48205651148034623</v>
      </c>
      <c r="G61" s="23">
        <v>2.1991251124111013E-4</v>
      </c>
      <c r="H61" s="10" t="s">
        <v>3</v>
      </c>
      <c r="I61" s="40"/>
      <c r="J61" s="23">
        <v>-1.5323381743370364E-3</v>
      </c>
      <c r="K61" s="23">
        <v>5.5442502389395591E-6</v>
      </c>
      <c r="L61" s="23">
        <v>1.0464670764894534E-3</v>
      </c>
      <c r="M61" s="23">
        <v>1.2175071102280587E-3</v>
      </c>
      <c r="N61" s="10" t="s">
        <v>3</v>
      </c>
      <c r="P61" s="24">
        <f t="shared" si="15"/>
        <v>0.20900665418846023</v>
      </c>
      <c r="Q61" s="24">
        <f t="shared" si="16"/>
        <v>2.5682033828735864E-3</v>
      </c>
      <c r="R61" s="24">
        <f t="shared" si="17"/>
        <v>0.480997109806441</v>
      </c>
      <c r="S61" s="24">
        <f t="shared" si="18"/>
        <v>2.3293074315787455E-3</v>
      </c>
      <c r="T61" s="21" t="str">
        <f t="shared" si="50"/>
        <v>m</v>
      </c>
      <c r="U61" t="str">
        <f t="shared" si="19"/>
        <v>OK</v>
      </c>
      <c r="W61" s="25">
        <v>0.20900000000000002</v>
      </c>
      <c r="X61" s="25"/>
      <c r="Y61" s="25">
        <v>0.48099999999999998</v>
      </c>
      <c r="Z61" s="25"/>
      <c r="AA61" t="str">
        <f t="shared" si="20"/>
        <v>m</v>
      </c>
      <c r="AC61" s="25">
        <f t="shared" si="21"/>
        <v>6.654188460214483E-6</v>
      </c>
      <c r="AD61" s="25">
        <f t="shared" si="22"/>
        <v>2.5682033828735864E-3</v>
      </c>
      <c r="AE61" s="25">
        <f t="shared" si="23"/>
        <v>-2.8901935589797922E-6</v>
      </c>
      <c r="AF61" s="25">
        <f t="shared" si="22"/>
        <v>2.3293074315787455E-3</v>
      </c>
      <c r="AG61" t="str">
        <f t="shared" si="24"/>
        <v>m</v>
      </c>
      <c r="AH61" s="25">
        <f t="shared" si="25"/>
        <v>-4.3615922017126163E-6</v>
      </c>
      <c r="AI61" s="25"/>
      <c r="AJ61" s="25">
        <f t="shared" si="26"/>
        <v>1.0044403856768191E-5</v>
      </c>
      <c r="AK61" s="25"/>
      <c r="AL61" t="str">
        <f t="shared" si="27"/>
        <v>m</v>
      </c>
      <c r="AN61" s="13">
        <f t="shared" si="51"/>
        <v>50</v>
      </c>
      <c r="AO61" s="13" t="str">
        <f t="shared" si="52"/>
        <v>mHz</v>
      </c>
      <c r="AP61" s="14">
        <f t="shared" si="53"/>
        <v>1E-3</v>
      </c>
      <c r="AQ61" s="15">
        <f t="shared" si="28"/>
        <v>2.0899563840779832E-4</v>
      </c>
      <c r="AR61" s="15">
        <f t="shared" si="29"/>
        <v>6.7760244744392252E-8</v>
      </c>
      <c r="AS61" s="15">
        <f t="shared" si="30"/>
        <v>4.8101004440385676E-4</v>
      </c>
      <c r="AT61" s="15">
        <f t="shared" si="31"/>
        <v>1.2372085822755394E-6</v>
      </c>
      <c r="AU61" s="20">
        <f t="shared" si="32"/>
        <v>5.2445194221290047E-4</v>
      </c>
      <c r="AV61" s="16">
        <f t="shared" si="33"/>
        <v>1.1350481947533975E-6</v>
      </c>
      <c r="AW61" s="20">
        <f t="shared" si="34"/>
        <v>1.1609123311170788</v>
      </c>
      <c r="AX61" s="15">
        <f t="shared" si="35"/>
        <v>9.4752764585439089E-4</v>
      </c>
      <c r="AZ61" s="14">
        <f>IFERROR(MATCH(AU61 - 0.000001,'Ref Z list'!$C$5:$C$30,1),1)</f>
        <v>1</v>
      </c>
      <c r="BA61" s="14" t="str">
        <f>INDEX('Ref Z list'!$D$5:$D$30,AZ61)</f>
        <v>0m</v>
      </c>
      <c r="BB61" s="14" t="str">
        <f>IF(INDEX('Ref Z list'!$D$5:$D$30,AZ61+1)=0,BA61,INDEX('Ref Z list'!$D$5:$D$30,AZ61+1))</f>
        <v>1m</v>
      </c>
      <c r="BC61" s="14">
        <f>INDEX('Ref Z list'!$C$5:$C$30,AZ61)</f>
        <v>0</v>
      </c>
      <c r="BD61" s="14">
        <f>INDEX('Ref Z list'!$C$5:$C$30,AZ61+1)</f>
        <v>1E-3</v>
      </c>
      <c r="BE61" s="16" t="str">
        <f t="shared" si="54"/>
        <v>50mHz1m0m</v>
      </c>
      <c r="BF61" s="16" t="str">
        <f t="shared" si="55"/>
        <v>50mHz1m1m</v>
      </c>
      <c r="BG61" s="14">
        <f>IFERROR(MATCH(BE61,'Cal Data'!$AN$6:$AN$1108,0),0)</f>
        <v>3</v>
      </c>
      <c r="BH61" s="14">
        <f>IFERROR(MATCH(BF61,'Cal Data'!$AN$6:$AN$1108,0),0)</f>
        <v>21</v>
      </c>
      <c r="BJ61" s="16" t="str">
        <f>INDEX('Cal Data'!AN$6:AN$1108,$BG61)</f>
        <v>50mHz1m0m</v>
      </c>
      <c r="BK61" s="16">
        <f>INDEX('Cal Data'!AO$6:AO$1108,$BG61)</f>
        <v>0</v>
      </c>
      <c r="BL61" s="16">
        <f>INDEX('Cal Data'!AP$6:AP$1108,$BG61)</f>
        <v>3.6441535363081207E-4</v>
      </c>
      <c r="BM61" s="16">
        <f>INDEX('Cal Data'!AQ$6:AQ$1108,$BG61)</f>
        <v>0</v>
      </c>
      <c r="BN61" s="16">
        <f>INDEX('Cal Data'!AR$6:AR$1108,$BG61)</f>
        <v>1.0830770447492494E-3</v>
      </c>
      <c r="BO61" s="16" t="str">
        <f>INDEX('Cal Data'!AN$6:AN$1108,$BH61)</f>
        <v>50mHz1m1m</v>
      </c>
      <c r="BP61" s="16">
        <f>INDEX('Cal Data'!AO$6:AO$1108,$BH61)</f>
        <v>-2.7165255648024453E-8</v>
      </c>
      <c r="BQ61" s="16">
        <f>INDEX('Cal Data'!AP$6:AP$1108,$BH61)</f>
        <v>1.7933920621954313E-3</v>
      </c>
      <c r="BR61" s="16">
        <f>INDEX('Cal Data'!AQ$6:AQ$1108,$BH61)</f>
        <v>-2.9091687301543084E-8</v>
      </c>
      <c r="BS61" s="16">
        <f>INDEX('Cal Data'!AR$6:AR$1108,$BH61)</f>
        <v>3.7130169859227189E-3</v>
      </c>
      <c r="BU61" s="16">
        <f t="shared" si="56"/>
        <v>-1.4246871085316388E-8</v>
      </c>
      <c r="BV61" s="16">
        <f t="shared" si="57"/>
        <v>1.7933920621954313E-3</v>
      </c>
      <c r="BW61" s="16">
        <f t="shared" si="58"/>
        <v>-2.9091687301543084E-8</v>
      </c>
      <c r="BX61" s="16">
        <f t="shared" si="59"/>
        <v>2.4623541548009567E-3</v>
      </c>
      <c r="BZ61" s="16">
        <f t="shared" si="60"/>
        <v>2.08981391536713E-4</v>
      </c>
      <c r="CA61" s="16">
        <f t="shared" si="61"/>
        <v>1.7933920673158406E-3</v>
      </c>
      <c r="CB61" s="16">
        <f t="shared" si="62"/>
        <v>4.8098095271655522E-4</v>
      </c>
      <c r="CC61" s="16">
        <f t="shared" si="63"/>
        <v>2.4623553980702784E-3</v>
      </c>
      <c r="CE61">
        <f>INDEX('Cal Data'!AT$6:AT$1000,$BG61)</f>
        <v>1</v>
      </c>
      <c r="CF61">
        <f>INDEX('Cal Data'!AU$6:AU$1000,$BG61)</f>
        <v>1.1427398806485394E-6</v>
      </c>
      <c r="CG61">
        <f>INDEX('Cal Data'!AV$6:AV$1000,$BG61)</f>
        <v>-2.9093234975899213E-5</v>
      </c>
      <c r="CH61">
        <f>INDEX('Cal Data'!AW$6:AW$1000,$BG61)</f>
        <v>4.6237972200518255E-3</v>
      </c>
      <c r="CI61">
        <f>INDEX('Cal Data'!AT$6:AT$1000,$BH61)</f>
        <v>0.99997282985593949</v>
      </c>
      <c r="CJ61">
        <f>INDEX('Cal Data'!AU$6:AU$1000,$BH61)</f>
        <v>3.3597348285565692E-6</v>
      </c>
      <c r="CK61">
        <f>INDEX('Cal Data'!AV$6:AV$1000,$BH61)</f>
        <v>-2.9093234975899213E-5</v>
      </c>
      <c r="CL61">
        <f>INDEX('Cal Data'!AW$6:AW$1000,$BH61)</f>
        <v>4.6237972200518255E-3</v>
      </c>
      <c r="CN61" s="16">
        <f t="shared" si="38"/>
        <v>0.99998575056517724</v>
      </c>
      <c r="CO61" s="16">
        <f t="shared" si="39"/>
        <v>3.3597348285565692E-6</v>
      </c>
      <c r="CP61" s="16">
        <f t="shared" si="40"/>
        <v>-2.9093234975899213E-5</v>
      </c>
      <c r="CQ61" s="16">
        <f t="shared" si="41"/>
        <v>4.6237972200518255E-3</v>
      </c>
      <c r="CS61" s="16">
        <f t="shared" si="42"/>
        <v>5.2444446906913227E-4</v>
      </c>
      <c r="CT61" s="16">
        <f t="shared" si="43"/>
        <v>2.2700970733350481E-6</v>
      </c>
      <c r="CU61" s="28">
        <f t="shared" si="44"/>
        <v>1.160883237882103</v>
      </c>
      <c r="CV61" s="28">
        <f t="shared" si="45"/>
        <v>4.9970726721544128E-3</v>
      </c>
      <c r="CW61" s="16">
        <f t="shared" si="46"/>
        <v>2.0900665418846024E-4</v>
      </c>
      <c r="CX61" s="16">
        <f t="shared" si="47"/>
        <v>2.5682033828735866E-6</v>
      </c>
      <c r="CY61" s="16">
        <f t="shared" si="48"/>
        <v>4.80997109806441E-4</v>
      </c>
      <c r="CZ61" s="16">
        <f t="shared" si="49"/>
        <v>2.3293074315787457E-6</v>
      </c>
    </row>
    <row r="62" spans="1:104" x14ac:dyDescent="0.25">
      <c r="A62" s="9">
        <v>10</v>
      </c>
      <c r="B62" s="9" t="s">
        <v>3</v>
      </c>
      <c r="C62" s="12">
        <v>2</v>
      </c>
      <c r="D62" s="23">
        <v>0.62040880134673471</v>
      </c>
      <c r="E62" s="23">
        <v>1.0635904131226482E-3</v>
      </c>
      <c r="F62" s="23">
        <v>-3.8980773124761661</v>
      </c>
      <c r="G62" s="23">
        <v>1.0542379573703206E-3</v>
      </c>
      <c r="H62" s="10" t="s">
        <v>3</v>
      </c>
      <c r="I62" s="40"/>
      <c r="J62" s="23">
        <v>-1.2020388754254378E-3</v>
      </c>
      <c r="K62" s="23">
        <v>1.6418566190414476E-3</v>
      </c>
      <c r="L62" s="23">
        <v>1.8523241793901894E-3</v>
      </c>
      <c r="M62" s="23">
        <v>1.7592429621854048E-3</v>
      </c>
      <c r="N62" s="10" t="s">
        <v>3</v>
      </c>
      <c r="P62" s="24">
        <f t="shared" si="15"/>
        <v>0.62199998918597521</v>
      </c>
      <c r="Q62" s="24">
        <f t="shared" si="16"/>
        <v>6.2751883411815658E-3</v>
      </c>
      <c r="R62" s="24">
        <f t="shared" si="17"/>
        <v>-3.8999999991326697</v>
      </c>
      <c r="S62" s="24">
        <f t="shared" si="18"/>
        <v>4.1668267936784973E-3</v>
      </c>
      <c r="T62" s="21" t="str">
        <f t="shared" si="50"/>
        <v>m</v>
      </c>
      <c r="U62" t="str">
        <f t="shared" si="19"/>
        <v>OK</v>
      </c>
      <c r="W62" s="25">
        <v>0.622</v>
      </c>
      <c r="X62" s="25"/>
      <c r="Y62" s="25">
        <v>-3.9</v>
      </c>
      <c r="Z62" s="25"/>
      <c r="AA62" t="str">
        <f t="shared" si="20"/>
        <v>m</v>
      </c>
      <c r="AC62" s="25">
        <f t="shared" si="21"/>
        <v>-1.0814024786753862E-8</v>
      </c>
      <c r="AD62" s="25">
        <f t="shared" si="22"/>
        <v>6.2751883411815658E-3</v>
      </c>
      <c r="AE62" s="25">
        <f t="shared" si="23"/>
        <v>8.6733020765450419E-10</v>
      </c>
      <c r="AF62" s="25">
        <f t="shared" si="22"/>
        <v>4.1668267936784973E-3</v>
      </c>
      <c r="AG62" t="str">
        <f t="shared" si="24"/>
        <v>m</v>
      </c>
      <c r="AH62" s="25">
        <f t="shared" si="25"/>
        <v>-3.8915977783982036E-4</v>
      </c>
      <c r="AI62" s="25"/>
      <c r="AJ62" s="25">
        <f t="shared" si="26"/>
        <v>7.0363344443435949E-5</v>
      </c>
      <c r="AK62" s="25"/>
      <c r="AL62" t="str">
        <f t="shared" si="27"/>
        <v>m</v>
      </c>
      <c r="AN62" s="13">
        <f t="shared" si="51"/>
        <v>2</v>
      </c>
      <c r="AO62" s="13" t="str">
        <f t="shared" si="52"/>
        <v>Hz</v>
      </c>
      <c r="AP62" s="14">
        <f t="shared" si="53"/>
        <v>1E-3</v>
      </c>
      <c r="AQ62" s="15">
        <f t="shared" si="28"/>
        <v>6.2161084022216016E-4</v>
      </c>
      <c r="AR62" s="15">
        <f t="shared" si="29"/>
        <v>1.9562509359426818E-6</v>
      </c>
      <c r="AS62" s="15">
        <f t="shared" si="30"/>
        <v>-3.8999296366555567E-3</v>
      </c>
      <c r="AT62" s="15">
        <f t="shared" si="31"/>
        <v>2.0509396555625968E-6</v>
      </c>
      <c r="AU62" s="20">
        <f t="shared" si="32"/>
        <v>3.9491582910217773E-3</v>
      </c>
      <c r="AV62" s="16">
        <f t="shared" si="33"/>
        <v>2.0486465381241215E-6</v>
      </c>
      <c r="AW62" s="20">
        <f t="shared" si="34"/>
        <v>-1.4127356310112682</v>
      </c>
      <c r="AX62" s="15">
        <f t="shared" si="35"/>
        <v>4.9596701002540026E-4</v>
      </c>
      <c r="AZ62" s="14">
        <f>IFERROR(MATCH(AU62 - 0.000001,'Ref Z list'!$C$5:$C$30,1),1)</f>
        <v>3</v>
      </c>
      <c r="BA62" s="14" t="str">
        <f>INDEX('Ref Z list'!$D$5:$D$30,AZ62)</f>
        <v>3m</v>
      </c>
      <c r="BB62" s="14" t="str">
        <f>IF(INDEX('Ref Z list'!$D$5:$D$30,AZ62+1)=0,BA62,INDEX('Ref Z list'!$D$5:$D$30,AZ62+1))</f>
        <v>10m</v>
      </c>
      <c r="BC62" s="14">
        <f>INDEX('Ref Z list'!$C$5:$C$30,AZ62)</f>
        <v>3.0000000000000001E-3</v>
      </c>
      <c r="BD62" s="14">
        <f>INDEX('Ref Z list'!$C$5:$C$30,AZ62+1)</f>
        <v>0.01</v>
      </c>
      <c r="BE62" s="16" t="str">
        <f t="shared" si="54"/>
        <v>2Hz10m3m</v>
      </c>
      <c r="BF62" s="16" t="str">
        <f t="shared" si="55"/>
        <v>2Hz10m10m</v>
      </c>
      <c r="BG62" s="14">
        <f>IFERROR(MATCH(BE62,'Cal Data'!$AN$6:$AN$1108,0),0)</f>
        <v>80</v>
      </c>
      <c r="BH62" s="14">
        <f>IFERROR(MATCH(BF62,'Cal Data'!$AN$6:$AN$1108,0),0)</f>
        <v>98</v>
      </c>
      <c r="BJ62" s="16" t="str">
        <f>INDEX('Cal Data'!AN$6:AN$1108,$BG62)</f>
        <v>2Hz10m3m</v>
      </c>
      <c r="BK62" s="16">
        <f>INDEX('Cal Data'!AO$6:AO$1108,$BG62)</f>
        <v>1.0342449392308078E-7</v>
      </c>
      <c r="BL62" s="16">
        <f>INDEX('Cal Data'!AP$6:AP$1108,$BG62)</f>
        <v>2.4992715318141166E-3</v>
      </c>
      <c r="BM62" s="16">
        <f>INDEX('Cal Data'!AQ$6:AQ$1108,$BG62)</f>
        <v>3.0003095971993719E-7</v>
      </c>
      <c r="BN62" s="16">
        <f>INDEX('Cal Data'!AR$6:AR$1108,$BG62)</f>
        <v>3.592441813746836E-3</v>
      </c>
      <c r="BO62" s="16" t="str">
        <f>INDEX('Cal Data'!AN$6:AN$1108,$BH62)</f>
        <v>2Hz10m10m</v>
      </c>
      <c r="BP62" s="16">
        <f>INDEX('Cal Data'!AO$6:AO$1108,$BH62)</f>
        <v>2.4445035018937078E-7</v>
      </c>
      <c r="BQ62" s="16">
        <f>INDEX('Cal Data'!AP$6:AP$1108,$BH62)</f>
        <v>1.3270763208252541E-3</v>
      </c>
      <c r="BR62" s="16">
        <f>INDEX('Cal Data'!AQ$6:AQ$1108,$BH62)</f>
        <v>5.948778606817556E-7</v>
      </c>
      <c r="BS62" s="16">
        <f>INDEX('Cal Data'!AR$6:AR$1108,$BH62)</f>
        <v>2.0340910565387095E-3</v>
      </c>
      <c r="BU62" s="16">
        <f t="shared" si="56"/>
        <v>1.2254675974073716E-7</v>
      </c>
      <c r="BV62" s="16">
        <f t="shared" si="57"/>
        <v>1.3270763208252541E-3</v>
      </c>
      <c r="BW62" s="16">
        <f t="shared" si="58"/>
        <v>3.4001044266707815E-7</v>
      </c>
      <c r="BX62" s="16">
        <f t="shared" si="59"/>
        <v>3.381138736386242E-3</v>
      </c>
      <c r="BZ62" s="16">
        <f t="shared" si="60"/>
        <v>6.2173338698190092E-4</v>
      </c>
      <c r="CA62" s="16">
        <f t="shared" si="61"/>
        <v>1.3270820882545248E-3</v>
      </c>
      <c r="CB62" s="16">
        <f t="shared" si="62"/>
        <v>-3.8995896262128894E-3</v>
      </c>
      <c r="CC62" s="16">
        <f t="shared" si="63"/>
        <v>3.3811412245136163E-3</v>
      </c>
      <c r="CE62">
        <f>INDEX('Cal Data'!AT$6:AT$1000,$BG62)</f>
        <v>1.0000344679693631</v>
      </c>
      <c r="CF62">
        <f>INDEX('Cal Data'!AU$6:AU$1000,$BG62)</f>
        <v>2.9654615393545296E-6</v>
      </c>
      <c r="CG62">
        <f>INDEX('Cal Data'!AV$6:AV$1000,$BG62)</f>
        <v>9.9997277689287267E-5</v>
      </c>
      <c r="CH62">
        <f>INDEX('Cal Data'!AW$6:AW$1000,$BG62)</f>
        <v>1.4099524067459504E-3</v>
      </c>
      <c r="CI62">
        <f>INDEX('Cal Data'!AT$6:AT$1000,$BH62)</f>
        <v>1.0000244525028092</v>
      </c>
      <c r="CJ62">
        <f>INDEX('Cal Data'!AU$6:AU$1000,$BH62)</f>
        <v>1.3475459922787344E-6</v>
      </c>
      <c r="CK62">
        <f>INDEX('Cal Data'!AV$6:AV$1000,$BH62)</f>
        <v>5.9482887609853792E-5</v>
      </c>
      <c r="CL62">
        <f>INDEX('Cal Data'!AW$6:AW$1000,$BH62)</f>
        <v>2.7487256140006902E-4</v>
      </c>
      <c r="CN62" s="16">
        <f t="shared" si="38"/>
        <v>1.0000331099317747</v>
      </c>
      <c r="CO62" s="16">
        <f t="shared" si="39"/>
        <v>1.3475459922787344E-6</v>
      </c>
      <c r="CP62" s="16">
        <f t="shared" si="40"/>
        <v>9.4503767796489445E-5</v>
      </c>
      <c r="CQ62" s="16">
        <f t="shared" si="41"/>
        <v>1.2560423430056989E-3</v>
      </c>
      <c r="CS62" s="16">
        <f t="shared" si="42"/>
        <v>3.949289047383361E-3</v>
      </c>
      <c r="CT62" s="16">
        <f t="shared" si="43"/>
        <v>4.0972965322111139E-6</v>
      </c>
      <c r="CU62" s="28">
        <f t="shared" si="44"/>
        <v>-1.4126411272434718</v>
      </c>
      <c r="CV62" s="28">
        <f t="shared" si="45"/>
        <v>1.6004922578873625E-3</v>
      </c>
      <c r="CW62" s="16">
        <f t="shared" si="46"/>
        <v>6.2199998918597524E-4</v>
      </c>
      <c r="CX62" s="16">
        <f t="shared" si="47"/>
        <v>6.2751883411815662E-6</v>
      </c>
      <c r="CY62" s="16">
        <f t="shared" si="48"/>
        <v>-3.8999999991326697E-3</v>
      </c>
      <c r="CZ62" s="16">
        <f t="shared" si="49"/>
        <v>4.1668267936784977E-6</v>
      </c>
    </row>
    <row r="63" spans="1:104" x14ac:dyDescent="0.25">
      <c r="A63" s="9">
        <v>3</v>
      </c>
      <c r="B63" s="9" t="s">
        <v>3</v>
      </c>
      <c r="C63" s="12">
        <v>20</v>
      </c>
      <c r="D63" s="23">
        <v>-2.2112837100672174</v>
      </c>
      <c r="E63" s="23">
        <v>1.0115503696098234E-3</v>
      </c>
      <c r="F63" s="23">
        <v>-2.0107612943321307</v>
      </c>
      <c r="G63" s="23">
        <v>5.3492884640006662E-4</v>
      </c>
      <c r="H63" s="10" t="s">
        <v>3</v>
      </c>
      <c r="I63" s="40"/>
      <c r="J63" s="23">
        <v>-1.4815391802419366E-3</v>
      </c>
      <c r="K63" s="23">
        <v>8.0890281848431484E-4</v>
      </c>
      <c r="L63" s="23">
        <v>-7.9253426284820274E-4</v>
      </c>
      <c r="M63" s="23">
        <v>8.1329982624021488E-4</v>
      </c>
      <c r="N63" s="10" t="s">
        <v>3</v>
      </c>
      <c r="P63" s="24">
        <f t="shared" si="15"/>
        <v>-2.2100001399104943</v>
      </c>
      <c r="Q63" s="24">
        <f t="shared" si="16"/>
        <v>2.443007084222596E-3</v>
      </c>
      <c r="R63" s="24">
        <f t="shared" si="17"/>
        <v>-2.0099999278467977</v>
      </c>
      <c r="S63" s="24">
        <f t="shared" si="18"/>
        <v>2.4676746468448555E-3</v>
      </c>
      <c r="T63" s="21" t="str">
        <f t="shared" si="50"/>
        <v>m</v>
      </c>
      <c r="U63" t="str">
        <f t="shared" si="19"/>
        <v>OK</v>
      </c>
      <c r="W63" s="25">
        <v>-2.21</v>
      </c>
      <c r="X63" s="25"/>
      <c r="Y63" s="25">
        <v>-2.0100000000000002</v>
      </c>
      <c r="Z63" s="25"/>
      <c r="AA63" t="str">
        <f t="shared" si="20"/>
        <v>m</v>
      </c>
      <c r="AC63" s="25">
        <f t="shared" si="21"/>
        <v>-1.3991049430117641E-7</v>
      </c>
      <c r="AD63" s="25">
        <f t="shared" si="22"/>
        <v>2.443007084222596E-3</v>
      </c>
      <c r="AE63" s="25">
        <f t="shared" si="23"/>
        <v>7.2153202523850268E-8</v>
      </c>
      <c r="AF63" s="25">
        <f t="shared" si="22"/>
        <v>2.4676746468448555E-3</v>
      </c>
      <c r="AG63" t="str">
        <f t="shared" si="24"/>
        <v>m</v>
      </c>
      <c r="AH63" s="25">
        <f t="shared" si="25"/>
        <v>1.9782911302446138E-4</v>
      </c>
      <c r="AI63" s="25"/>
      <c r="AJ63" s="25">
        <f t="shared" si="26"/>
        <v>3.123993071785236E-5</v>
      </c>
      <c r="AK63" s="25"/>
      <c r="AL63" t="str">
        <f t="shared" si="27"/>
        <v>m</v>
      </c>
      <c r="AN63" s="13">
        <f t="shared" si="51"/>
        <v>20</v>
      </c>
      <c r="AO63" s="13" t="str">
        <f t="shared" si="52"/>
        <v>Hz</v>
      </c>
      <c r="AP63" s="14">
        <f t="shared" si="53"/>
        <v>1E-3</v>
      </c>
      <c r="AQ63" s="15">
        <f t="shared" si="28"/>
        <v>-2.2098021708869754E-3</v>
      </c>
      <c r="AR63" s="15">
        <f t="shared" si="29"/>
        <v>1.2952057442775797E-6</v>
      </c>
      <c r="AS63" s="15">
        <f t="shared" si="30"/>
        <v>-2.0099687600692823E-3</v>
      </c>
      <c r="AT63" s="15">
        <f t="shared" si="31"/>
        <v>9.734502956357197E-7</v>
      </c>
      <c r="AU63" s="20">
        <f t="shared" si="32"/>
        <v>2.9871725847214177E-3</v>
      </c>
      <c r="AV63" s="16">
        <f t="shared" si="33"/>
        <v>1.1606344439140151E-6</v>
      </c>
      <c r="AW63" s="20">
        <f t="shared" si="34"/>
        <v>-2.4035155960900951</v>
      </c>
      <c r="AX63" s="15">
        <f t="shared" si="35"/>
        <v>3.7846052551518091E-4</v>
      </c>
      <c r="AZ63" s="14">
        <f>IFERROR(MATCH(AU63 - 0.000001,'Ref Z list'!$C$5:$C$30,1),1)</f>
        <v>2</v>
      </c>
      <c r="BA63" s="14" t="str">
        <f>INDEX('Ref Z list'!$D$5:$D$30,AZ63)</f>
        <v>1m</v>
      </c>
      <c r="BB63" s="14" t="str">
        <f>IF(INDEX('Ref Z list'!$D$5:$D$30,AZ63+1)=0,BA63,INDEX('Ref Z list'!$D$5:$D$30,AZ63+1))</f>
        <v>3m</v>
      </c>
      <c r="BC63" s="14">
        <f>INDEX('Ref Z list'!$C$5:$C$30,AZ63)</f>
        <v>1E-3</v>
      </c>
      <c r="BD63" s="14">
        <f>INDEX('Ref Z list'!$C$5:$C$30,AZ63+1)</f>
        <v>3.0000000000000001E-3</v>
      </c>
      <c r="BE63" s="16" t="str">
        <f t="shared" si="54"/>
        <v>20Hz3m1m</v>
      </c>
      <c r="BF63" s="16" t="str">
        <f t="shared" si="55"/>
        <v>20Hz3m3m</v>
      </c>
      <c r="BG63" s="14">
        <f>IFERROR(MATCH(BE63,'Cal Data'!$AN$6:$AN$1108,0),0)</f>
        <v>47</v>
      </c>
      <c r="BH63" s="14">
        <f>IFERROR(MATCH(BF63,'Cal Data'!$AN$6:$AN$1108,0),0)</f>
        <v>65</v>
      </c>
      <c r="BJ63" s="16" t="str">
        <f>INDEX('Cal Data'!AN$6:AN$1108,$BG63)</f>
        <v>20Hz3m1m</v>
      </c>
      <c r="BK63" s="16">
        <f>INDEX('Cal Data'!AO$6:AO$1108,$BG63)</f>
        <v>5.1085027078737882E-9</v>
      </c>
      <c r="BL63" s="16">
        <f>INDEX('Cal Data'!AP$6:AP$1108,$BG63)</f>
        <v>3.7611783497072311E-3</v>
      </c>
      <c r="BM63" s="16">
        <f>INDEX('Cal Data'!AQ$6:AQ$1108,$BG63)</f>
        <v>9.9997011924896523E-8</v>
      </c>
      <c r="BN63" s="16">
        <f>INDEX('Cal Data'!AR$6:AR$1108,$BG63)</f>
        <v>3.2192785813431745E-3</v>
      </c>
      <c r="BO63" s="16" t="str">
        <f>INDEX('Cal Data'!AN$6:AN$1108,$BH63)</f>
        <v>20Hz3m3m</v>
      </c>
      <c r="BP63" s="16">
        <f>INDEX('Cal Data'!AO$6:AO$1108,$BH63)</f>
        <v>1.6918744361700197E-7</v>
      </c>
      <c r="BQ63" s="16">
        <f>INDEX('Cal Data'!AP$6:AP$1108,$BH63)</f>
        <v>2.0234403216379984E-3</v>
      </c>
      <c r="BR63" s="16">
        <f>INDEX('Cal Data'!AQ$6:AQ$1108,$BH63)</f>
        <v>-1.1325179030975039E-7</v>
      </c>
      <c r="BS63" s="16">
        <f>INDEX('Cal Data'!AR$6:AR$1108,$BH63)</f>
        <v>1.0611782626596478E-3</v>
      </c>
      <c r="BU63" s="16">
        <f t="shared" si="56"/>
        <v>1.6813508926024629E-7</v>
      </c>
      <c r="BV63" s="16">
        <f t="shared" si="57"/>
        <v>2.0234403216379984E-3</v>
      </c>
      <c r="BW63" s="16">
        <f t="shared" si="58"/>
        <v>-1.1188407483778834E-7</v>
      </c>
      <c r="BX63" s="16">
        <f t="shared" si="59"/>
        <v>1.0750196871599452E-3</v>
      </c>
      <c r="BZ63" s="16">
        <f t="shared" si="60"/>
        <v>-2.2096340357977153E-3</v>
      </c>
      <c r="CA63" s="16">
        <f t="shared" si="61"/>
        <v>2.0234419797617543E-3</v>
      </c>
      <c r="CB63" s="16">
        <f t="shared" si="62"/>
        <v>-2.01008064414412E-3</v>
      </c>
      <c r="CC63" s="16">
        <f t="shared" si="63"/>
        <v>1.0750214501131497E-3</v>
      </c>
      <c r="CE63">
        <f>INDEX('Cal Data'!AT$6:AT$1000,$BG63)</f>
        <v>1.0000051003755526</v>
      </c>
      <c r="CF63">
        <f>INDEX('Cal Data'!AU$6:AU$1000,$BG63)</f>
        <v>4.4939428344805205E-6</v>
      </c>
      <c r="CG63">
        <f>INDEX('Cal Data'!AV$6:AV$1000,$BG63)</f>
        <v>1.0000507832770316E-4</v>
      </c>
      <c r="CH63">
        <f>INDEX('Cal Data'!AW$6:AW$1000,$BG63)</f>
        <v>5.0639826153128795E-3</v>
      </c>
      <c r="CI63">
        <f>INDEX('Cal Data'!AT$6:AT$1000,$BH63)</f>
        <v>1.0000563765551547</v>
      </c>
      <c r="CJ63">
        <f>INDEX('Cal Data'!AU$6:AU$1000,$BH63)</f>
        <v>3.993593215898213E-6</v>
      </c>
      <c r="CK63">
        <f>INDEX('Cal Data'!AV$6:AV$1000,$BH63)</f>
        <v>-3.7755811048765657E-5</v>
      </c>
      <c r="CL63">
        <f>INDEX('Cal Data'!AW$6:AW$1000,$BH63)</f>
        <v>3.8761298567996816E-4</v>
      </c>
      <c r="CN63" s="16">
        <f t="shared" si="38"/>
        <v>1.0000560476847298</v>
      </c>
      <c r="CO63" s="16">
        <f t="shared" si="39"/>
        <v>3.993593215898213E-6</v>
      </c>
      <c r="CP63" s="16">
        <f t="shared" si="40"/>
        <v>-3.6872252980176231E-5</v>
      </c>
      <c r="CQ63" s="16">
        <f t="shared" si="41"/>
        <v>4.176058532976935E-4</v>
      </c>
      <c r="CS63" s="16">
        <f t="shared" si="42"/>
        <v>2.9873400088286798E-3</v>
      </c>
      <c r="CT63" s="16">
        <f t="shared" si="43"/>
        <v>2.3212995420266929E-6</v>
      </c>
      <c r="CU63" s="28">
        <f t="shared" si="44"/>
        <v>-2.4035524683430753</v>
      </c>
      <c r="CV63" s="28">
        <f t="shared" si="45"/>
        <v>8.6447910686227828E-4</v>
      </c>
      <c r="CW63" s="16">
        <f t="shared" si="46"/>
        <v>-2.2100001399104944E-3</v>
      </c>
      <c r="CX63" s="16">
        <f t="shared" si="47"/>
        <v>2.443007084222596E-6</v>
      </c>
      <c r="CY63" s="16">
        <f t="shared" si="48"/>
        <v>-2.0099999278467978E-3</v>
      </c>
      <c r="CZ63" s="16">
        <f t="shared" si="49"/>
        <v>2.4676746468448555E-6</v>
      </c>
    </row>
    <row r="64" spans="1:104" x14ac:dyDescent="0.25">
      <c r="A64" s="9">
        <v>3</v>
      </c>
      <c r="B64" s="9" t="s">
        <v>3</v>
      </c>
      <c r="C64" s="12">
        <v>1</v>
      </c>
      <c r="D64" s="23">
        <v>0.7996842736974128</v>
      </c>
      <c r="E64" s="23">
        <v>2.4652654257816805E-4</v>
      </c>
      <c r="F64" s="23">
        <v>-0.63635625952391539</v>
      </c>
      <c r="G64" s="23">
        <v>5.7906033442397576E-4</v>
      </c>
      <c r="H64" s="10" t="s">
        <v>3</v>
      </c>
      <c r="I64" s="40"/>
      <c r="J64" s="23">
        <v>-1.2919445286417393E-3</v>
      </c>
      <c r="K64" s="23">
        <v>1.7369144279321476E-3</v>
      </c>
      <c r="L64" s="23">
        <v>1.755383016891708E-3</v>
      </c>
      <c r="M64" s="23">
        <v>1.1898047283762582E-3</v>
      </c>
      <c r="N64" s="10" t="s">
        <v>3</v>
      </c>
      <c r="P64" s="24">
        <f t="shared" si="15"/>
        <v>0.80099999993095483</v>
      </c>
      <c r="Q64" s="24">
        <f t="shared" si="16"/>
        <v>4.1782879080606962E-3</v>
      </c>
      <c r="R64" s="24">
        <f t="shared" si="17"/>
        <v>-0.63800000007598234</v>
      </c>
      <c r="S64" s="24">
        <f t="shared" si="18"/>
        <v>4.6488290213353182E-3</v>
      </c>
      <c r="T64" s="21" t="str">
        <f t="shared" si="50"/>
        <v>m</v>
      </c>
      <c r="U64" t="str">
        <f t="shared" si="19"/>
        <v>OK</v>
      </c>
      <c r="W64" s="25">
        <v>0.80099999999999993</v>
      </c>
      <c r="X64" s="25"/>
      <c r="Y64" s="25">
        <v>-0.63800000000000001</v>
      </c>
      <c r="Z64" s="25"/>
      <c r="AA64" t="str">
        <f t="shared" si="20"/>
        <v>m</v>
      </c>
      <c r="AC64" s="25">
        <f t="shared" si="21"/>
        <v>-6.9045102968345873E-11</v>
      </c>
      <c r="AD64" s="25">
        <f t="shared" si="22"/>
        <v>4.1782879080606962E-3</v>
      </c>
      <c r="AE64" s="25">
        <f t="shared" si="23"/>
        <v>-7.5982331537716163E-11</v>
      </c>
      <c r="AF64" s="25">
        <f t="shared" si="22"/>
        <v>4.6488290213353182E-3</v>
      </c>
      <c r="AG64" t="str">
        <f t="shared" si="24"/>
        <v>m</v>
      </c>
      <c r="AH64" s="25">
        <f t="shared" si="25"/>
        <v>-2.3781773945352747E-5</v>
      </c>
      <c r="AI64" s="25"/>
      <c r="AJ64" s="25">
        <f t="shared" si="26"/>
        <v>-1.1164254080708869E-4</v>
      </c>
      <c r="AK64" s="25"/>
      <c r="AL64" t="str">
        <f t="shared" si="27"/>
        <v>m</v>
      </c>
      <c r="AN64" s="13">
        <f t="shared" si="51"/>
        <v>1</v>
      </c>
      <c r="AO64" s="13" t="str">
        <f t="shared" si="52"/>
        <v>Hz</v>
      </c>
      <c r="AP64" s="14">
        <f t="shared" si="53"/>
        <v>1E-3</v>
      </c>
      <c r="AQ64" s="15">
        <f t="shared" si="28"/>
        <v>8.0097621822605464E-4</v>
      </c>
      <c r="AR64" s="15">
        <f t="shared" si="29"/>
        <v>1.7543223951584283E-6</v>
      </c>
      <c r="AS64" s="15">
        <f t="shared" si="30"/>
        <v>-6.3811164254080714E-4</v>
      </c>
      <c r="AT64" s="15">
        <f t="shared" si="31"/>
        <v>1.3232332230448676E-6</v>
      </c>
      <c r="AU64" s="20">
        <f t="shared" si="32"/>
        <v>1.0240846500704126E-3</v>
      </c>
      <c r="AV64" s="16">
        <f t="shared" si="33"/>
        <v>1.6007946122481145E-6</v>
      </c>
      <c r="AW64" s="20">
        <f t="shared" si="34"/>
        <v>-0.67270556402394388</v>
      </c>
      <c r="AX64" s="15">
        <f t="shared" si="35"/>
        <v>1.4699375087529293E-3</v>
      </c>
      <c r="AZ64" s="14">
        <f>IFERROR(MATCH(AU64 - 0.000001,'Ref Z list'!$C$5:$C$30,1),1)</f>
        <v>2</v>
      </c>
      <c r="BA64" s="14" t="str">
        <f>INDEX('Ref Z list'!$D$5:$D$30,AZ64)</f>
        <v>1m</v>
      </c>
      <c r="BB64" s="14" t="str">
        <f>IF(INDEX('Ref Z list'!$D$5:$D$30,AZ64+1)=0,BA64,INDEX('Ref Z list'!$D$5:$D$30,AZ64+1))</f>
        <v>3m</v>
      </c>
      <c r="BC64" s="14">
        <f>INDEX('Ref Z list'!$C$5:$C$30,AZ64)</f>
        <v>1E-3</v>
      </c>
      <c r="BD64" s="14">
        <f>INDEX('Ref Z list'!$C$5:$C$30,AZ64+1)</f>
        <v>3.0000000000000001E-3</v>
      </c>
      <c r="BE64" s="16" t="str">
        <f t="shared" si="54"/>
        <v>1Hz3m1m</v>
      </c>
      <c r="BF64" s="16" t="str">
        <f t="shared" si="55"/>
        <v>1Hz3m3m</v>
      </c>
      <c r="BG64" s="14">
        <f>IFERROR(MATCH(BE64,'Cal Data'!$AN$6:$AN$1108,0),0)</f>
        <v>43</v>
      </c>
      <c r="BH64" s="14">
        <f>IFERROR(MATCH(BF64,'Cal Data'!$AN$6:$AN$1108,0),0)</f>
        <v>61</v>
      </c>
      <c r="BJ64" s="16" t="str">
        <f>INDEX('Cal Data'!AN$6:AN$1108,$BG64)</f>
        <v>1Hz3m1m</v>
      </c>
      <c r="BK64" s="16">
        <f>INDEX('Cal Data'!AO$6:AO$1108,$BG64)</f>
        <v>-4.9739986371886979E-8</v>
      </c>
      <c r="BL64" s="16">
        <f>INDEX('Cal Data'!AP$6:AP$1108,$BG64)</f>
        <v>3.5546327688825031E-3</v>
      </c>
      <c r="BM64" s="16">
        <f>INDEX('Cal Data'!AQ$6:AQ$1108,$BG64)</f>
        <v>1.0000721573018683E-7</v>
      </c>
      <c r="BN64" s="16">
        <f>INDEX('Cal Data'!AR$6:AR$1108,$BG64)</f>
        <v>2.3717367506508455E-3</v>
      </c>
      <c r="BO64" s="16" t="str">
        <f>INDEX('Cal Data'!AN$6:AN$1108,$BH64)</f>
        <v>1Hz3m3m</v>
      </c>
      <c r="BP64" s="16">
        <f>INDEX('Cal Data'!AO$6:AO$1108,$BH64)</f>
        <v>-1.5339695138682358E-7</v>
      </c>
      <c r="BQ64" s="16">
        <f>INDEX('Cal Data'!AP$6:AP$1108,$BH64)</f>
        <v>1.3550293052995237E-3</v>
      </c>
      <c r="BR64" s="16">
        <f>INDEX('Cal Data'!AQ$6:AQ$1108,$BH64)</f>
        <v>2.3556945656436352E-7</v>
      </c>
      <c r="BS64" s="16">
        <f>INDEX('Cal Data'!AR$6:AR$1108,$BH64)</f>
        <v>2.6794933024731553E-3</v>
      </c>
      <c r="BU64" s="16">
        <f t="shared" si="56"/>
        <v>-5.0988257236759856E-8</v>
      </c>
      <c r="BV64" s="16">
        <f t="shared" si="57"/>
        <v>1.3550293052995237E-3</v>
      </c>
      <c r="BW64" s="16">
        <f t="shared" si="58"/>
        <v>1.016397002968129E-7</v>
      </c>
      <c r="BX64" s="16">
        <f t="shared" si="59"/>
        <v>2.3754428550796041E-3</v>
      </c>
      <c r="BZ64" s="16">
        <f t="shared" si="60"/>
        <v>8.0092522996881793E-4</v>
      </c>
      <c r="CA64" s="16">
        <f t="shared" si="61"/>
        <v>1.3550338478461616E-3</v>
      </c>
      <c r="CB64" s="16">
        <f t="shared" si="62"/>
        <v>-6.3801000284051032E-4</v>
      </c>
      <c r="CC64" s="16">
        <f t="shared" si="63"/>
        <v>2.3754443292852371E-3</v>
      </c>
      <c r="CE64">
        <f>INDEX('Cal Data'!AT$6:AT$1000,$BG64)</f>
        <v>0.99995025613828459</v>
      </c>
      <c r="CF64">
        <f>INDEX('Cal Data'!AU$6:AU$1000,$BG64)</f>
        <v>4.9649368515552382E-6</v>
      </c>
      <c r="CG64">
        <f>INDEX('Cal Data'!AV$6:AV$1000,$BG64)</f>
        <v>9.9999852095508792E-5</v>
      </c>
      <c r="CH64">
        <f>INDEX('Cal Data'!AW$6:AW$1000,$BG64)</f>
        <v>4.3791336820369602E-3</v>
      </c>
      <c r="CI64">
        <f>INDEX('Cal Data'!AT$6:AT$1000,$BH64)</f>
        <v>0.99994885333721495</v>
      </c>
      <c r="CJ64">
        <f>INDEX('Cal Data'!AU$6:AU$1000,$BH64)</f>
        <v>2.246379666733788E-6</v>
      </c>
      <c r="CK64">
        <f>INDEX('Cal Data'!AV$6:AV$1000,$BH64)</f>
        <v>7.8523378258531885E-5</v>
      </c>
      <c r="CL64">
        <f>INDEX('Cal Data'!AW$6:AW$1000,$BH64)</f>
        <v>1.1692955510016468E-3</v>
      </c>
      <c r="CN64" s="16">
        <f t="shared" si="38"/>
        <v>0.99995023924529813</v>
      </c>
      <c r="CO64" s="16">
        <f t="shared" si="39"/>
        <v>2.246379666733788E-6</v>
      </c>
      <c r="CP64" s="16">
        <f t="shared" si="40"/>
        <v>9.9741225416953813E-5</v>
      </c>
      <c r="CQ64" s="16">
        <f t="shared" si="41"/>
        <v>4.3404797679526342E-3</v>
      </c>
      <c r="CS64" s="16">
        <f t="shared" si="42"/>
        <v>1.0240336908453466E-3</v>
      </c>
      <c r="CT64" s="16">
        <f t="shared" si="43"/>
        <v>3.2015900509953019E-6</v>
      </c>
      <c r="CU64" s="28">
        <f t="shared" si="44"/>
        <v>-0.67260582279852688</v>
      </c>
      <c r="CV64" s="28">
        <f t="shared" si="45"/>
        <v>5.2423877894105875E-3</v>
      </c>
      <c r="CW64" s="16">
        <f t="shared" si="46"/>
        <v>8.0099999993095482E-4</v>
      </c>
      <c r="CX64" s="16">
        <f t="shared" si="47"/>
        <v>4.1782879080606967E-6</v>
      </c>
      <c r="CY64" s="16">
        <f t="shared" si="48"/>
        <v>-6.380000000759823E-4</v>
      </c>
      <c r="CZ64" s="16">
        <f t="shared" si="49"/>
        <v>4.6488290213353187E-6</v>
      </c>
    </row>
    <row r="65" spans="1:104" x14ac:dyDescent="0.25">
      <c r="A65" s="9">
        <v>10</v>
      </c>
      <c r="B65" s="9" t="s">
        <v>3</v>
      </c>
      <c r="C65" s="12">
        <v>200</v>
      </c>
      <c r="D65" s="23">
        <v>-7.9414820819994469</v>
      </c>
      <c r="E65" s="23">
        <v>1.0610025628979496E-4</v>
      </c>
      <c r="F65" s="23">
        <v>2.6003008246962889</v>
      </c>
      <c r="G65" s="23">
        <v>1.0075477023980502E-3</v>
      </c>
      <c r="H65" s="10" t="s">
        <v>3</v>
      </c>
      <c r="I65" s="40"/>
      <c r="J65" s="23">
        <v>-1.5319160240589997E-3</v>
      </c>
      <c r="K65" s="23">
        <v>1.272898078193167E-3</v>
      </c>
      <c r="L65" s="23">
        <v>-4.8982123691470995E-4</v>
      </c>
      <c r="M65" s="23">
        <v>9.6602501301846187E-4</v>
      </c>
      <c r="N65" s="10" t="s">
        <v>3</v>
      </c>
      <c r="P65" s="24">
        <f t="shared" si="15"/>
        <v>-7.9400001697535103</v>
      </c>
      <c r="Q65" s="24">
        <f t="shared" si="16"/>
        <v>3.1984409584739932E-3</v>
      </c>
      <c r="R65" s="24">
        <f t="shared" si="17"/>
        <v>2.6000000902535767</v>
      </c>
      <c r="S65" s="24">
        <f t="shared" si="18"/>
        <v>6.3279980716187774E-3</v>
      </c>
      <c r="T65" s="21" t="str">
        <f t="shared" si="50"/>
        <v>m</v>
      </c>
      <c r="U65" t="str">
        <f t="shared" si="19"/>
        <v>OK</v>
      </c>
      <c r="W65" s="25">
        <v>-7.9399999999999986</v>
      </c>
      <c r="X65" s="25"/>
      <c r="Y65" s="25">
        <v>2.5999999999999996</v>
      </c>
      <c r="Z65" s="25"/>
      <c r="AA65" t="str">
        <f t="shared" si="20"/>
        <v>m</v>
      </c>
      <c r="AC65" s="25">
        <f t="shared" si="21"/>
        <v>-1.6975351169179476E-7</v>
      </c>
      <c r="AD65" s="25">
        <f t="shared" si="22"/>
        <v>3.1984409584739932E-3</v>
      </c>
      <c r="AE65" s="25">
        <f t="shared" si="23"/>
        <v>9.0253577056387257E-8</v>
      </c>
      <c r="AF65" s="25">
        <f t="shared" si="22"/>
        <v>6.3279980716187774E-3</v>
      </c>
      <c r="AG65" t="str">
        <f t="shared" si="24"/>
        <v>m</v>
      </c>
      <c r="AH65" s="25">
        <f t="shared" si="25"/>
        <v>4.9834024611783434E-5</v>
      </c>
      <c r="AI65" s="25"/>
      <c r="AJ65" s="25">
        <f t="shared" si="26"/>
        <v>7.9064593320410381E-4</v>
      </c>
      <c r="AK65" s="25"/>
      <c r="AL65" t="str">
        <f t="shared" si="27"/>
        <v>m</v>
      </c>
      <c r="AN65" s="13">
        <f t="shared" si="51"/>
        <v>200</v>
      </c>
      <c r="AO65" s="13" t="str">
        <f t="shared" si="52"/>
        <v>Hz</v>
      </c>
      <c r="AP65" s="14">
        <f t="shared" si="53"/>
        <v>1E-3</v>
      </c>
      <c r="AQ65" s="15">
        <f t="shared" si="28"/>
        <v>-7.9399501659753874E-3</v>
      </c>
      <c r="AR65" s="15">
        <f t="shared" si="29"/>
        <v>1.2773123274487796E-6</v>
      </c>
      <c r="AS65" s="15">
        <f t="shared" si="30"/>
        <v>2.600790645933204E-3</v>
      </c>
      <c r="AT65" s="15">
        <f t="shared" si="31"/>
        <v>1.3958354839969177E-6</v>
      </c>
      <c r="AU65" s="20">
        <f t="shared" si="32"/>
        <v>8.3550535978021249E-3</v>
      </c>
      <c r="AV65" s="16">
        <f t="shared" si="33"/>
        <v>1.2892737451951304E-6</v>
      </c>
      <c r="AW65" s="20">
        <f t="shared" si="34"/>
        <v>2.825049277321801</v>
      </c>
      <c r="AX65" s="15">
        <f t="shared" si="35"/>
        <v>1.6574337945227281E-4</v>
      </c>
      <c r="AZ65" s="14">
        <f>IFERROR(MATCH(AU65 - 0.000001,'Ref Z list'!$C$5:$C$30,1),1)</f>
        <v>3</v>
      </c>
      <c r="BA65" s="14" t="str">
        <f>INDEX('Ref Z list'!$D$5:$D$30,AZ65)</f>
        <v>3m</v>
      </c>
      <c r="BB65" s="14" t="str">
        <f>IF(INDEX('Ref Z list'!$D$5:$D$30,AZ65+1)=0,BA65,INDEX('Ref Z list'!$D$5:$D$30,AZ65+1))</f>
        <v>10m</v>
      </c>
      <c r="BC65" s="14">
        <f>INDEX('Ref Z list'!$C$5:$C$30,AZ65)</f>
        <v>3.0000000000000001E-3</v>
      </c>
      <c r="BD65" s="14">
        <f>INDEX('Ref Z list'!$C$5:$C$30,AZ65+1)</f>
        <v>0.01</v>
      </c>
      <c r="BE65" s="16" t="str">
        <f t="shared" si="54"/>
        <v>200Hz10m3m</v>
      </c>
      <c r="BF65" s="16" t="str">
        <f t="shared" si="55"/>
        <v>200Hz10m10m</v>
      </c>
      <c r="BG65" s="14">
        <f>IFERROR(MATCH(BE65,'Cal Data'!$AN$6:$AN$1108,0),0)</f>
        <v>86</v>
      </c>
      <c r="BH65" s="14">
        <f>IFERROR(MATCH(BF65,'Cal Data'!$AN$6:$AN$1108,0),0)</f>
        <v>104</v>
      </c>
      <c r="BJ65" s="16" t="str">
        <f>INDEX('Cal Data'!AN$6:AN$1108,$BG65)</f>
        <v>200Hz10m3m</v>
      </c>
      <c r="BK65" s="16">
        <f>INDEX('Cal Data'!AO$6:AO$1108,$BG65)</f>
        <v>-2.0914061761622207E-7</v>
      </c>
      <c r="BL65" s="16">
        <f>INDEX('Cal Data'!AP$6:AP$1108,$BG65)</f>
        <v>3.5527387876252959E-3</v>
      </c>
      <c r="BM65" s="16">
        <f>INDEX('Cal Data'!AQ$6:AQ$1108,$BG65)</f>
        <v>2.9996212505191002E-7</v>
      </c>
      <c r="BN65" s="16">
        <f>INDEX('Cal Data'!AR$6:AR$1108,$BG65)</f>
        <v>3.9866687210073958E-3</v>
      </c>
      <c r="BO65" s="16" t="str">
        <f>INDEX('Cal Data'!AN$6:AN$1108,$BH65)</f>
        <v>200Hz10m10m</v>
      </c>
      <c r="BP65" s="16">
        <f>INDEX('Cal Data'!AO$6:AO$1108,$BH65)</f>
        <v>-9.704071218807897E-8</v>
      </c>
      <c r="BQ65" s="16">
        <f>INDEX('Cal Data'!AP$6:AP$1108,$BH65)</f>
        <v>1.5212678566857937E-3</v>
      </c>
      <c r="BR65" s="16">
        <f>INDEX('Cal Data'!AQ$6:AQ$1108,$BH65)</f>
        <v>8.9286035874805709E-7</v>
      </c>
      <c r="BS65" s="16">
        <f>INDEX('Cal Data'!AR$6:AR$1108,$BH65)</f>
        <v>2.9613493369894045E-3</v>
      </c>
      <c r="BU65" s="16">
        <f t="shared" si="56"/>
        <v>-1.2338333163389984E-7</v>
      </c>
      <c r="BV65" s="16">
        <f t="shared" si="57"/>
        <v>1.5212678566857937E-3</v>
      </c>
      <c r="BW65" s="16">
        <f t="shared" si="58"/>
        <v>7.5353381354977818E-7</v>
      </c>
      <c r="BX65" s="16">
        <f t="shared" si="59"/>
        <v>3.2022915415385669E-3</v>
      </c>
      <c r="BZ65" s="16">
        <f t="shared" si="60"/>
        <v>-7.9400735493070206E-3</v>
      </c>
      <c r="CA65" s="16">
        <f t="shared" si="61"/>
        <v>1.5212700016409039E-3</v>
      </c>
      <c r="CB65" s="16">
        <f t="shared" si="62"/>
        <v>2.6015441797467538E-3</v>
      </c>
      <c r="CC65" s="16">
        <f t="shared" si="63"/>
        <v>3.2022927583898768E-3</v>
      </c>
      <c r="CE65">
        <f>INDEX('Cal Data'!AT$6:AT$1000,$BG65)</f>
        <v>0.99993035895029725</v>
      </c>
      <c r="CF65">
        <f>INDEX('Cal Data'!AU$6:AU$1000,$BG65)</f>
        <v>3.8093640456040042E-6</v>
      </c>
      <c r="CG65">
        <f>INDEX('Cal Data'!AV$6:AV$1000,$BG65)</f>
        <v>9.9999008340693237E-5</v>
      </c>
      <c r="CH65">
        <f>INDEX('Cal Data'!AW$6:AW$1000,$BG65)</f>
        <v>1.8739272002289132E-3</v>
      </c>
      <c r="CI65">
        <f>INDEX('Cal Data'!AT$6:AT$1000,$BH65)</f>
        <v>0.99999033103461588</v>
      </c>
      <c r="CJ65">
        <f>INDEX('Cal Data'!AU$6:AU$1000,$BH65)</f>
        <v>2.1802702058030003E-6</v>
      </c>
      <c r="CK65">
        <f>INDEX('Cal Data'!AV$6:AV$1000,$BH65)</f>
        <v>8.9260840781635905E-5</v>
      </c>
      <c r="CL65">
        <f>INDEX('Cal Data'!AW$6:AW$1000,$BH65)</f>
        <v>3.6251746260370065E-4</v>
      </c>
      <c r="CN65" s="16">
        <f t="shared" si="38"/>
        <v>0.99997623805399694</v>
      </c>
      <c r="CO65" s="16">
        <f t="shared" si="39"/>
        <v>2.1802702058030003E-6</v>
      </c>
      <c r="CP65" s="16">
        <f t="shared" si="40"/>
        <v>9.1784227937702947E-5</v>
      </c>
      <c r="CQ65" s="16">
        <f t="shared" si="41"/>
        <v>7.1768717833990475E-4</v>
      </c>
      <c r="CS65" s="16">
        <f t="shared" si="42"/>
        <v>8.3548550654696813E-3</v>
      </c>
      <c r="CT65" s="16">
        <f t="shared" si="43"/>
        <v>2.5786118344667386E-6</v>
      </c>
      <c r="CU65" s="28">
        <f t="shared" si="44"/>
        <v>2.8251410615497385</v>
      </c>
      <c r="CV65" s="28">
        <f t="shared" si="45"/>
        <v>7.9054307743634986E-4</v>
      </c>
      <c r="CW65" s="16">
        <f t="shared" si="46"/>
        <v>-7.9400001697535107E-3</v>
      </c>
      <c r="CX65" s="16">
        <f t="shared" si="47"/>
        <v>3.1984409584739932E-6</v>
      </c>
      <c r="CY65" s="16">
        <f t="shared" si="48"/>
        <v>2.6000000902535766E-3</v>
      </c>
      <c r="CZ65" s="16">
        <f t="shared" si="49"/>
        <v>6.3279980716187776E-6</v>
      </c>
    </row>
    <row r="66" spans="1:104" x14ac:dyDescent="0.25">
      <c r="A66" s="9">
        <v>3</v>
      </c>
      <c r="B66" s="9" t="s">
        <v>3</v>
      </c>
      <c r="C66" s="12">
        <v>2</v>
      </c>
      <c r="D66" s="23">
        <v>-1.6001083040253126</v>
      </c>
      <c r="E66" s="23">
        <v>2.4577700864928455E-4</v>
      </c>
      <c r="F66" s="23">
        <v>2.3890832173389689</v>
      </c>
      <c r="G66" s="23">
        <v>4.531835534748062E-4</v>
      </c>
      <c r="H66" s="10" t="s">
        <v>3</v>
      </c>
      <c r="I66" s="40"/>
      <c r="J66" s="23">
        <v>-3.7258507007427639E-4</v>
      </c>
      <c r="K66" s="23">
        <v>1.2914745427958915E-3</v>
      </c>
      <c r="L66" s="23">
        <v>-9.10335278101089E-4</v>
      </c>
      <c r="M66" s="23">
        <v>1.4182405876407417E-3</v>
      </c>
      <c r="N66" s="10" t="s">
        <v>3</v>
      </c>
      <c r="P66" s="24">
        <f t="shared" si="15"/>
        <v>-1.5999999900872042</v>
      </c>
      <c r="Q66" s="24">
        <f t="shared" si="16"/>
        <v>4.1530391595468227E-3</v>
      </c>
      <c r="R66" s="24">
        <f t="shared" si="17"/>
        <v>2.3900000158261037</v>
      </c>
      <c r="S66" s="24">
        <f t="shared" si="18"/>
        <v>3.5056374544700638E-3</v>
      </c>
      <c r="T66" s="21" t="str">
        <f t="shared" si="50"/>
        <v>m</v>
      </c>
      <c r="U66" t="str">
        <f t="shared" si="19"/>
        <v>OK</v>
      </c>
      <c r="W66" s="25">
        <v>-1.6</v>
      </c>
      <c r="X66" s="25"/>
      <c r="Y66" s="25">
        <v>2.39</v>
      </c>
      <c r="Z66" s="25"/>
      <c r="AA66" t="str">
        <f t="shared" si="20"/>
        <v>m</v>
      </c>
      <c r="AC66" s="25">
        <f t="shared" si="21"/>
        <v>9.9127959174438729E-9</v>
      </c>
      <c r="AD66" s="25">
        <f t="shared" si="22"/>
        <v>4.1530391595468227E-3</v>
      </c>
      <c r="AE66" s="25">
        <f t="shared" si="23"/>
        <v>1.5826103538785219E-8</v>
      </c>
      <c r="AF66" s="25">
        <f t="shared" si="22"/>
        <v>3.5056374544700638E-3</v>
      </c>
      <c r="AG66" t="str">
        <f t="shared" si="24"/>
        <v>m</v>
      </c>
      <c r="AH66" s="25">
        <f t="shared" si="25"/>
        <v>2.642810447617272E-4</v>
      </c>
      <c r="AI66" s="25"/>
      <c r="AJ66" s="25">
        <f t="shared" si="26"/>
        <v>-6.4473829302080787E-6</v>
      </c>
      <c r="AK66" s="25"/>
      <c r="AL66" t="str">
        <f t="shared" si="27"/>
        <v>m</v>
      </c>
      <c r="AN66" s="13">
        <f t="shared" si="51"/>
        <v>2</v>
      </c>
      <c r="AO66" s="13" t="str">
        <f t="shared" si="52"/>
        <v>Hz</v>
      </c>
      <c r="AP66" s="14">
        <f t="shared" si="53"/>
        <v>1E-3</v>
      </c>
      <c r="AQ66" s="15">
        <f t="shared" si="28"/>
        <v>-1.5997357189552384E-3</v>
      </c>
      <c r="AR66" s="15">
        <f t="shared" si="29"/>
        <v>1.3146531225652063E-6</v>
      </c>
      <c r="AS66" s="15">
        <f t="shared" si="30"/>
        <v>2.3899935526170701E-3</v>
      </c>
      <c r="AT66" s="15">
        <f t="shared" si="31"/>
        <v>1.488886059297893E-6</v>
      </c>
      <c r="AU66" s="20">
        <f t="shared" si="32"/>
        <v>2.875973496409937E-3</v>
      </c>
      <c r="AV66" s="16">
        <f t="shared" si="33"/>
        <v>1.4372359577438841E-6</v>
      </c>
      <c r="AW66" s="20">
        <f t="shared" si="34"/>
        <v>2.160652454467324</v>
      </c>
      <c r="AX66" s="15">
        <f t="shared" si="35"/>
        <v>4.7668358894775313E-4</v>
      </c>
      <c r="AZ66" s="14">
        <f>IFERROR(MATCH(AU66 - 0.000001,'Ref Z list'!$C$5:$C$30,1),1)</f>
        <v>2</v>
      </c>
      <c r="BA66" s="14" t="str">
        <f>INDEX('Ref Z list'!$D$5:$D$30,AZ66)</f>
        <v>1m</v>
      </c>
      <c r="BB66" s="14" t="str">
        <f>IF(INDEX('Ref Z list'!$D$5:$D$30,AZ66+1)=0,BA66,INDEX('Ref Z list'!$D$5:$D$30,AZ66+1))</f>
        <v>3m</v>
      </c>
      <c r="BC66" s="14">
        <f>INDEX('Ref Z list'!$C$5:$C$30,AZ66)</f>
        <v>1E-3</v>
      </c>
      <c r="BD66" s="14">
        <f>INDEX('Ref Z list'!$C$5:$C$30,AZ66+1)</f>
        <v>3.0000000000000001E-3</v>
      </c>
      <c r="BE66" s="16" t="str">
        <f t="shared" si="54"/>
        <v>2Hz3m1m</v>
      </c>
      <c r="BF66" s="16" t="str">
        <f t="shared" si="55"/>
        <v>2Hz3m3m</v>
      </c>
      <c r="BG66" s="14">
        <f>IFERROR(MATCH(BE66,'Cal Data'!$AN$6:$AN$1108,0),0)</f>
        <v>44</v>
      </c>
      <c r="BH66" s="14">
        <f>IFERROR(MATCH(BF66,'Cal Data'!$AN$6:$AN$1108,0),0)</f>
        <v>62</v>
      </c>
      <c r="BJ66" s="16" t="str">
        <f>INDEX('Cal Data'!AN$6:AN$1108,$BG66)</f>
        <v>2Hz3m1m</v>
      </c>
      <c r="BK66" s="16">
        <f>INDEX('Cal Data'!AO$6:AO$1108,$BG66)</f>
        <v>4.1868140999729714E-8</v>
      </c>
      <c r="BL66" s="16">
        <f>INDEX('Cal Data'!AP$6:AP$1108,$BG66)</f>
        <v>1.9673828784215244E-5</v>
      </c>
      <c r="BM66" s="16">
        <f>INDEX('Cal Data'!AQ$6:AQ$1108,$BG66)</f>
        <v>1.0000409035502797E-7</v>
      </c>
      <c r="BN66" s="16">
        <f>INDEX('Cal Data'!AR$6:AR$1108,$BG66)</f>
        <v>2.3152632194659763E-3</v>
      </c>
      <c r="BO66" s="16" t="str">
        <f>INDEX('Cal Data'!AN$6:AN$1108,$BH66)</f>
        <v>2Hz3m3m</v>
      </c>
      <c r="BP66" s="16">
        <f>INDEX('Cal Data'!AO$6:AO$1108,$BH66)</f>
        <v>1.6117414242296235E-7</v>
      </c>
      <c r="BQ66" s="16">
        <f>INDEX('Cal Data'!AP$6:AP$1108,$BH66)</f>
        <v>1.3963329526084059E-3</v>
      </c>
      <c r="BR66" s="16">
        <f>INDEX('Cal Data'!AQ$6:AQ$1108,$BH66)</f>
        <v>2.204132493795717E-7</v>
      </c>
      <c r="BS66" s="16">
        <f>INDEX('Cal Data'!AR$6:AR$1108,$BH66)</f>
        <v>1.4454241467372955E-3</v>
      </c>
      <c r="BU66" s="16">
        <f t="shared" si="56"/>
        <v>1.5377558931604504E-7</v>
      </c>
      <c r="BV66" s="16">
        <f t="shared" si="57"/>
        <v>1.3963329526084059E-3</v>
      </c>
      <c r="BW66" s="16">
        <f t="shared" si="58"/>
        <v>2.1294628588255468E-7</v>
      </c>
      <c r="BX66" s="16">
        <f t="shared" si="59"/>
        <v>1.4993656961755759E-3</v>
      </c>
      <c r="BZ66" s="16">
        <f t="shared" si="60"/>
        <v>-1.5995819433659224E-3</v>
      </c>
      <c r="CA66" s="16">
        <f t="shared" si="61"/>
        <v>1.396335428108676E-3</v>
      </c>
      <c r="CB66" s="16">
        <f t="shared" si="62"/>
        <v>2.3902064989029526E-3</v>
      </c>
      <c r="CC66" s="16">
        <f t="shared" si="63"/>
        <v>1.4993686531319973E-3</v>
      </c>
      <c r="CE66">
        <f>INDEX('Cal Data'!AT$6:AT$1000,$BG66)</f>
        <v>1.0000418627132854</v>
      </c>
      <c r="CF66">
        <f>INDEX('Cal Data'!AU$6:AU$1000,$BG66)</f>
        <v>3.9353634641537262E-7</v>
      </c>
      <c r="CG66">
        <f>INDEX('Cal Data'!AV$6:AV$1000,$BG66)</f>
        <v>9.999883072432547E-5</v>
      </c>
      <c r="CH66">
        <f>INDEX('Cal Data'!AW$6:AW$1000,$BG66)</f>
        <v>3.151494738622623E-3</v>
      </c>
      <c r="CI66">
        <f>INDEX('Cal Data'!AT$6:AT$1000,$BH66)</f>
        <v>1.0000537182088027</v>
      </c>
      <c r="CJ66">
        <f>INDEX('Cal Data'!AU$6:AU$1000,$BH66)</f>
        <v>2.0838014004410732E-6</v>
      </c>
      <c r="CK66">
        <f>INDEX('Cal Data'!AV$6:AV$1000,$BH66)</f>
        <v>7.3462247478633854E-5</v>
      </c>
      <c r="CL66">
        <f>INDEX('Cal Data'!AW$6:AW$1000,$BH66)</f>
        <v>1.1664518854053354E-3</v>
      </c>
      <c r="CN66" s="16">
        <f t="shared" si="38"/>
        <v>1.0000529830109741</v>
      </c>
      <c r="CO66" s="16">
        <f t="shared" si="39"/>
        <v>2.0838014004410732E-6</v>
      </c>
      <c r="CP66" s="16">
        <f t="shared" si="40"/>
        <v>7.5107867297228743E-5</v>
      </c>
      <c r="CQ66" s="16">
        <f t="shared" si="41"/>
        <v>1.2895508476858265E-3</v>
      </c>
      <c r="CS66" s="16">
        <f t="shared" si="42"/>
        <v>2.8761258741452586E-3</v>
      </c>
      <c r="CT66" s="16">
        <f t="shared" si="43"/>
        <v>2.8744781628095055E-6</v>
      </c>
      <c r="CU66" s="28">
        <f t="shared" si="44"/>
        <v>2.1607275623346212</v>
      </c>
      <c r="CV66" s="28">
        <f t="shared" si="45"/>
        <v>1.6036989632271001E-3</v>
      </c>
      <c r="CW66" s="16">
        <f t="shared" si="46"/>
        <v>-1.5999999900872042E-3</v>
      </c>
      <c r="CX66" s="16">
        <f t="shared" si="47"/>
        <v>4.1530391595468226E-6</v>
      </c>
      <c r="CY66" s="16">
        <f t="shared" si="48"/>
        <v>2.3900000158261036E-3</v>
      </c>
      <c r="CZ66" s="16">
        <f t="shared" si="49"/>
        <v>3.505637454470064E-6</v>
      </c>
    </row>
    <row r="67" spans="1:104" x14ac:dyDescent="0.25">
      <c r="A67" s="9">
        <v>3</v>
      </c>
      <c r="B67" s="9" t="s">
        <v>3</v>
      </c>
      <c r="C67" s="12">
        <v>0.5</v>
      </c>
      <c r="D67" s="23">
        <v>-0.37123770868458672</v>
      </c>
      <c r="E67" s="23">
        <v>5.3781939467906605E-4</v>
      </c>
      <c r="F67" s="23">
        <v>-1.1400951562890396</v>
      </c>
      <c r="G67" s="23">
        <v>4.0328812555542941E-4</v>
      </c>
      <c r="H67" s="10" t="s">
        <v>3</v>
      </c>
      <c r="I67" s="40"/>
      <c r="J67" s="23">
        <v>1.8730581641622345E-3</v>
      </c>
      <c r="K67" s="23">
        <v>7.4767517696532396E-4</v>
      </c>
      <c r="L67" s="23">
        <v>-1.1788449233770869E-4</v>
      </c>
      <c r="M67" s="23">
        <v>1.5649116917451842E-4</v>
      </c>
      <c r="N67" s="10" t="s">
        <v>3</v>
      </c>
      <c r="P67" s="24">
        <f t="shared" si="15"/>
        <v>-0.37299999667304734</v>
      </c>
      <c r="Q67" s="24">
        <f t="shared" si="16"/>
        <v>5.5544282443860827E-3</v>
      </c>
      <c r="R67" s="24">
        <f t="shared" si="17"/>
        <v>-1.1400000027933017</v>
      </c>
      <c r="S67" s="24">
        <f t="shared" si="18"/>
        <v>2.0493229868755129E-3</v>
      </c>
      <c r="T67" s="21" t="str">
        <f t="shared" si="50"/>
        <v>m</v>
      </c>
      <c r="U67" t="str">
        <f t="shared" si="19"/>
        <v>OK</v>
      </c>
      <c r="W67" s="25">
        <v>-0.373</v>
      </c>
      <c r="X67" s="25"/>
      <c r="Y67" s="25">
        <v>-1.1399999999999999</v>
      </c>
      <c r="Z67" s="25"/>
      <c r="AA67" t="str">
        <f t="shared" si="20"/>
        <v>m</v>
      </c>
      <c r="AC67" s="25">
        <f t="shared" si="21"/>
        <v>3.3269526578116881E-9</v>
      </c>
      <c r="AD67" s="25">
        <f t="shared" si="22"/>
        <v>5.5544282443860827E-3</v>
      </c>
      <c r="AE67" s="25">
        <f t="shared" si="23"/>
        <v>-2.7933018120762654E-9</v>
      </c>
      <c r="AF67" s="25">
        <f t="shared" si="22"/>
        <v>2.0493229868755129E-3</v>
      </c>
      <c r="AG67" t="str">
        <f t="shared" si="24"/>
        <v>m</v>
      </c>
      <c r="AH67" s="25">
        <f t="shared" si="25"/>
        <v>-1.1076684874894438E-4</v>
      </c>
      <c r="AI67" s="25"/>
      <c r="AJ67" s="25">
        <f t="shared" si="26"/>
        <v>2.2728203298072458E-5</v>
      </c>
      <c r="AK67" s="25"/>
      <c r="AL67" t="str">
        <f t="shared" si="27"/>
        <v>m</v>
      </c>
      <c r="AN67" s="13">
        <f t="shared" si="51"/>
        <v>500</v>
      </c>
      <c r="AO67" s="13" t="str">
        <f t="shared" si="52"/>
        <v>mHz</v>
      </c>
      <c r="AP67" s="14">
        <f t="shared" si="53"/>
        <v>1E-3</v>
      </c>
      <c r="AQ67" s="15">
        <f t="shared" si="28"/>
        <v>-3.7311076684874895E-4</v>
      </c>
      <c r="AR67" s="15">
        <f t="shared" si="29"/>
        <v>9.2101458812718351E-7</v>
      </c>
      <c r="AS67" s="15">
        <f t="shared" si="30"/>
        <v>-1.1399772717967018E-3</v>
      </c>
      <c r="AT67" s="15">
        <f t="shared" si="31"/>
        <v>4.3258617435560691E-7</v>
      </c>
      <c r="AU67" s="20">
        <f t="shared" si="32"/>
        <v>1.1994831489235322E-3</v>
      </c>
      <c r="AV67" s="16">
        <f t="shared" si="33"/>
        <v>5.0109994501242414E-7</v>
      </c>
      <c r="AW67" s="20">
        <f t="shared" si="34"/>
        <v>-1.8871040824515211</v>
      </c>
      <c r="AX67" s="15">
        <f t="shared" si="35"/>
        <v>7.3832278020592929E-4</v>
      </c>
      <c r="AZ67" s="14">
        <f>IFERROR(MATCH(AU67 - 0.000001,'Ref Z list'!$C$5:$C$30,1),1)</f>
        <v>2</v>
      </c>
      <c r="BA67" s="14" t="str">
        <f>INDEX('Ref Z list'!$D$5:$D$30,AZ67)</f>
        <v>1m</v>
      </c>
      <c r="BB67" s="14" t="str">
        <f>IF(INDEX('Ref Z list'!$D$5:$D$30,AZ67+1)=0,BA67,INDEX('Ref Z list'!$D$5:$D$30,AZ67+1))</f>
        <v>3m</v>
      </c>
      <c r="BC67" s="14">
        <f>INDEX('Ref Z list'!$C$5:$C$30,AZ67)</f>
        <v>1E-3</v>
      </c>
      <c r="BD67" s="14">
        <f>INDEX('Ref Z list'!$C$5:$C$30,AZ67+1)</f>
        <v>3.0000000000000001E-3</v>
      </c>
      <c r="BE67" s="16" t="str">
        <f t="shared" si="54"/>
        <v>500mHz3m1m</v>
      </c>
      <c r="BF67" s="16" t="str">
        <f t="shared" si="55"/>
        <v>500mHz3m3m</v>
      </c>
      <c r="BG67" s="14">
        <f>IFERROR(MATCH(BE67,'Cal Data'!$AN$6:$AN$1108,0),0)</f>
        <v>42</v>
      </c>
      <c r="BH67" s="14">
        <f>IFERROR(MATCH(BF67,'Cal Data'!$AN$6:$AN$1108,0),0)</f>
        <v>60</v>
      </c>
      <c r="BJ67" s="16" t="str">
        <f>INDEX('Cal Data'!AN$6:AN$1108,$BG67)</f>
        <v>500mHz3m1m</v>
      </c>
      <c r="BK67" s="16">
        <f>INDEX('Cal Data'!AO$6:AO$1108,$BG67)</f>
        <v>-8.2739423134040035E-9</v>
      </c>
      <c r="BL67" s="16">
        <f>INDEX('Cal Data'!AP$6:AP$1108,$BG67)</f>
        <v>3.3779616415781999E-3</v>
      </c>
      <c r="BM67" s="16">
        <f>INDEX('Cal Data'!AQ$6:AQ$1108,$BG67)</f>
        <v>9.9993313937088985E-8</v>
      </c>
      <c r="BN67" s="16">
        <f>INDEX('Cal Data'!AR$6:AR$1108,$BG67)</f>
        <v>3.24749261129318E-3</v>
      </c>
      <c r="BO67" s="16" t="str">
        <f>INDEX('Cal Data'!AN$6:AN$1108,$BH67)</f>
        <v>500mHz3m3m</v>
      </c>
      <c r="BP67" s="16">
        <f>INDEX('Cal Data'!AO$6:AO$1108,$BH67)</f>
        <v>-9.8372890164951515E-8</v>
      </c>
      <c r="BQ67" s="16">
        <f>INDEX('Cal Data'!AP$6:AP$1108,$BH67)</f>
        <v>8.401066858018853E-4</v>
      </c>
      <c r="BR67" s="16">
        <f>INDEX('Cal Data'!AQ$6:AQ$1108,$BH67)</f>
        <v>1.0930601061388146E-7</v>
      </c>
      <c r="BS67" s="16">
        <f>INDEX('Cal Data'!AR$6:AR$1108,$BH67)</f>
        <v>2.6045747884015564E-3</v>
      </c>
      <c r="BU67" s="16">
        <f t="shared" si="56"/>
        <v>-1.7260553229465912E-8</v>
      </c>
      <c r="BV67" s="16">
        <f t="shared" si="57"/>
        <v>8.401066858018853E-4</v>
      </c>
      <c r="BW67" s="16">
        <f t="shared" si="58"/>
        <v>1.0092217696611712E-7</v>
      </c>
      <c r="BX67" s="16">
        <f t="shared" si="59"/>
        <v>3.1833669753884384E-3</v>
      </c>
      <c r="BZ67" s="16">
        <f t="shared" si="60"/>
        <v>-3.7312802740197844E-4</v>
      </c>
      <c r="CA67" s="16">
        <f t="shared" si="61"/>
        <v>8.4010870522838524E-4</v>
      </c>
      <c r="CB67" s="16">
        <f t="shared" si="62"/>
        <v>-1.1398763496197357E-3</v>
      </c>
      <c r="CC67" s="16">
        <f t="shared" si="63"/>
        <v>3.1833670929562819E-3</v>
      </c>
      <c r="CE67">
        <f>INDEX('Cal Data'!AT$6:AT$1000,$BG67)</f>
        <v>0.99999173570812561</v>
      </c>
      <c r="CF67">
        <f>INDEX('Cal Data'!AU$6:AU$1000,$BG67)</f>
        <v>4.1810966556249357E-6</v>
      </c>
      <c r="CG67">
        <f>INDEX('Cal Data'!AV$6:AV$1000,$BG67)</f>
        <v>1.0000290949011389E-4</v>
      </c>
      <c r="CH67">
        <f>INDEX('Cal Data'!AW$6:AW$1000,$BG67)</f>
        <v>5.0387545189470133E-3</v>
      </c>
      <c r="CI67">
        <f>INDEX('Cal Data'!AT$6:AT$1000,$BH67)</f>
        <v>0.99996720622062696</v>
      </c>
      <c r="CJ67">
        <f>INDEX('Cal Data'!AU$6:AU$1000,$BH67)</f>
        <v>3.2335396126373654E-6</v>
      </c>
      <c r="CK67">
        <f>INDEX('Cal Data'!AV$6:AV$1000,$BH67)</f>
        <v>3.643637578805113E-5</v>
      </c>
      <c r="CL67">
        <f>INDEX('Cal Data'!AW$6:AW$1000,$BH67)</f>
        <v>9.917378241241278E-4</v>
      </c>
      <c r="CN67" s="16">
        <f t="shared" si="38"/>
        <v>0.99998928909842177</v>
      </c>
      <c r="CO67" s="16">
        <f t="shared" si="39"/>
        <v>3.2335396126373654E-6</v>
      </c>
      <c r="CP67" s="16">
        <f t="shared" si="40"/>
        <v>9.3662683335593228E-5</v>
      </c>
      <c r="CQ67" s="16">
        <f t="shared" si="41"/>
        <v>4.6350987019323255E-3</v>
      </c>
      <c r="CS67" s="16">
        <f t="shared" si="42"/>
        <v>1.1994703013775794E-3</v>
      </c>
      <c r="CT67" s="16">
        <f t="shared" si="43"/>
        <v>1.002207395163173E-6</v>
      </c>
      <c r="CU67" s="28">
        <f t="shared" si="44"/>
        <v>-1.8870104197681854</v>
      </c>
      <c r="CV67" s="28">
        <f t="shared" si="45"/>
        <v>4.8646296968771199E-3</v>
      </c>
      <c r="CW67" s="16">
        <f t="shared" si="46"/>
        <v>-3.7299999667304737E-4</v>
      </c>
      <c r="CX67" s="16">
        <f t="shared" si="47"/>
        <v>5.5544282443860828E-6</v>
      </c>
      <c r="CY67" s="16">
        <f t="shared" si="48"/>
        <v>-1.1400000027933018E-3</v>
      </c>
      <c r="CZ67" s="16">
        <f t="shared" si="49"/>
        <v>2.0493229868755129E-6</v>
      </c>
    </row>
    <row r="68" spans="1:104" x14ac:dyDescent="0.25">
      <c r="A68" s="9">
        <v>3</v>
      </c>
      <c r="B68" s="9" t="s">
        <v>3</v>
      </c>
      <c r="C68" s="12">
        <v>10</v>
      </c>
      <c r="D68" s="23">
        <v>-0.26108236554749614</v>
      </c>
      <c r="E68" s="23">
        <v>1.4798414167847098E-3</v>
      </c>
      <c r="F68" s="23">
        <v>1.8514899257518309</v>
      </c>
      <c r="G68" s="23">
        <v>1.5519679875318779E-3</v>
      </c>
      <c r="H68" s="10" t="s">
        <v>3</v>
      </c>
      <c r="I68" s="40"/>
      <c r="J68" s="23">
        <v>8.517643638690283E-4</v>
      </c>
      <c r="K68" s="23">
        <v>2.7278206906184772E-4</v>
      </c>
      <c r="L68" s="23">
        <v>1.5566094391289099E-3</v>
      </c>
      <c r="M68" s="23">
        <v>1.01588249460765E-3</v>
      </c>
      <c r="N68" s="10" t="s">
        <v>3</v>
      </c>
      <c r="P68" s="24">
        <f t="shared" si="15"/>
        <v>-0.26200000456350486</v>
      </c>
      <c r="Q68" s="24">
        <f t="shared" si="16"/>
        <v>5.6784894141279465E-3</v>
      </c>
      <c r="R68" s="24">
        <f t="shared" si="17"/>
        <v>1.8500000097979934</v>
      </c>
      <c r="S68" s="24">
        <f t="shared" si="18"/>
        <v>3.7473450064204471E-3</v>
      </c>
      <c r="T68" s="21" t="str">
        <f t="shared" si="50"/>
        <v>m</v>
      </c>
      <c r="U68" t="str">
        <f t="shared" si="19"/>
        <v>OK</v>
      </c>
      <c r="W68" s="25">
        <v>-0.26200000000000001</v>
      </c>
      <c r="X68" s="25"/>
      <c r="Y68" s="25">
        <v>1.85</v>
      </c>
      <c r="Z68" s="25"/>
      <c r="AA68" t="str">
        <f t="shared" si="20"/>
        <v>m</v>
      </c>
      <c r="AC68" s="25">
        <f t="shared" si="21"/>
        <v>-4.5635048517844723E-9</v>
      </c>
      <c r="AD68" s="25">
        <f t="shared" si="22"/>
        <v>5.6784894141279465E-3</v>
      </c>
      <c r="AE68" s="25">
        <f t="shared" si="23"/>
        <v>9.7979933055825086E-9</v>
      </c>
      <c r="AF68" s="25">
        <f t="shared" si="22"/>
        <v>3.7473450064204471E-3</v>
      </c>
      <c r="AG68" t="str">
        <f t="shared" si="24"/>
        <v>m</v>
      </c>
      <c r="AH68" s="25">
        <f t="shared" si="25"/>
        <v>6.5870088634845114E-5</v>
      </c>
      <c r="AI68" s="25"/>
      <c r="AJ68" s="25">
        <f t="shared" si="26"/>
        <v>-6.668368729800811E-5</v>
      </c>
      <c r="AK68" s="25"/>
      <c r="AL68" t="str">
        <f t="shared" si="27"/>
        <v>m</v>
      </c>
      <c r="AN68" s="13">
        <f t="shared" si="51"/>
        <v>10</v>
      </c>
      <c r="AO68" s="13" t="str">
        <f t="shared" si="52"/>
        <v>Hz</v>
      </c>
      <c r="AP68" s="14">
        <f t="shared" si="53"/>
        <v>1E-3</v>
      </c>
      <c r="AQ68" s="15">
        <f t="shared" si="28"/>
        <v>-2.6193412991136516E-4</v>
      </c>
      <c r="AR68" s="15">
        <f t="shared" si="29"/>
        <v>1.5047726326701452E-6</v>
      </c>
      <c r="AS68" s="15">
        <f t="shared" si="30"/>
        <v>1.8499333163127022E-3</v>
      </c>
      <c r="AT68" s="15">
        <f t="shared" si="31"/>
        <v>1.8548913383737632E-6</v>
      </c>
      <c r="AU68" s="20">
        <f t="shared" si="32"/>
        <v>1.86838506823838E-3</v>
      </c>
      <c r="AV68" s="16">
        <f t="shared" si="33"/>
        <v>1.8486490262618333E-6</v>
      </c>
      <c r="AW68" s="20">
        <f t="shared" si="34"/>
        <v>1.7114524595475382</v>
      </c>
      <c r="AX68" s="15">
        <f t="shared" si="35"/>
        <v>8.0948779086778577E-4</v>
      </c>
      <c r="AZ68" s="14">
        <f>IFERROR(MATCH(AU68 - 0.000001,'Ref Z list'!$C$5:$C$30,1),1)</f>
        <v>2</v>
      </c>
      <c r="BA68" s="14" t="str">
        <f>INDEX('Ref Z list'!$D$5:$D$30,AZ68)</f>
        <v>1m</v>
      </c>
      <c r="BB68" s="14" t="str">
        <f>IF(INDEX('Ref Z list'!$D$5:$D$30,AZ68+1)=0,BA68,INDEX('Ref Z list'!$D$5:$D$30,AZ68+1))</f>
        <v>3m</v>
      </c>
      <c r="BC68" s="14">
        <f>INDEX('Ref Z list'!$C$5:$C$30,AZ68)</f>
        <v>1E-3</v>
      </c>
      <c r="BD68" s="14">
        <f>INDEX('Ref Z list'!$C$5:$C$30,AZ68+1)</f>
        <v>3.0000000000000001E-3</v>
      </c>
      <c r="BE68" s="16" t="str">
        <f t="shared" si="54"/>
        <v>10Hz3m1m</v>
      </c>
      <c r="BF68" s="16" t="str">
        <f t="shared" si="55"/>
        <v>10Hz3m3m</v>
      </c>
      <c r="BG68" s="14">
        <f>IFERROR(MATCH(BE68,'Cal Data'!$AN$6:$AN$1108,0),0)</f>
        <v>46</v>
      </c>
      <c r="BH68" s="14">
        <f>IFERROR(MATCH(BF68,'Cal Data'!$AN$6:$AN$1108,0),0)</f>
        <v>64</v>
      </c>
      <c r="BJ68" s="16" t="str">
        <f>INDEX('Cal Data'!AN$6:AN$1108,$BG68)</f>
        <v>10Hz3m1m</v>
      </c>
      <c r="BK68" s="16">
        <f>INDEX('Cal Data'!AO$6:AO$1108,$BG68)</f>
        <v>9.6858244645050759E-8</v>
      </c>
      <c r="BL68" s="16">
        <f>INDEX('Cal Data'!AP$6:AP$1108,$BG68)</f>
        <v>5.1799817804805968E-4</v>
      </c>
      <c r="BM68" s="16">
        <f>INDEX('Cal Data'!AQ$6:AQ$1108,$BG68)</f>
        <v>1.0000284610533844E-7</v>
      </c>
      <c r="BN68" s="16">
        <f>INDEX('Cal Data'!AR$6:AR$1108,$BG68)</f>
        <v>1.027067985933685E-3</v>
      </c>
      <c r="BO68" s="16" t="str">
        <f>INDEX('Cal Data'!AN$6:AN$1108,$BH68)</f>
        <v>10Hz3m3m</v>
      </c>
      <c r="BP68" s="16">
        <f>INDEX('Cal Data'!AO$6:AO$1108,$BH68)</f>
        <v>-1.0045368259393658E-7</v>
      </c>
      <c r="BQ68" s="16">
        <f>INDEX('Cal Data'!AP$6:AP$1108,$BH68)</f>
        <v>2.5811265988349695E-3</v>
      </c>
      <c r="BR68" s="16">
        <f>INDEX('Cal Data'!AQ$6:AQ$1108,$BH68)</f>
        <v>-1.8439026198864671E-7</v>
      </c>
      <c r="BS68" s="16">
        <f>INDEX('Cal Data'!AR$6:AR$1108,$BH68)</f>
        <v>3.1799121681454923E-3</v>
      </c>
      <c r="BU68" s="16">
        <f t="shared" si="56"/>
        <v>1.1186878945213622E-8</v>
      </c>
      <c r="BV68" s="16">
        <f t="shared" si="57"/>
        <v>2.5811265988349695E-3</v>
      </c>
      <c r="BW68" s="16">
        <f t="shared" si="58"/>
        <v>-2.3478518184021686E-8</v>
      </c>
      <c r="BX68" s="16">
        <f t="shared" si="59"/>
        <v>1.9618168569719846E-3</v>
      </c>
      <c r="BZ68" s="16">
        <f t="shared" si="60"/>
        <v>-2.6192294303241994E-4</v>
      </c>
      <c r="CA68" s="16">
        <f t="shared" si="61"/>
        <v>2.5811283533710757E-3</v>
      </c>
      <c r="CB68" s="16">
        <f t="shared" si="62"/>
        <v>1.8499098377945181E-3</v>
      </c>
      <c r="CC68" s="16">
        <f t="shared" si="63"/>
        <v>1.9618203645560784E-3</v>
      </c>
      <c r="CE68">
        <f>INDEX('Cal Data'!AT$6:AT$1000,$BG68)</f>
        <v>1.0000968956776664</v>
      </c>
      <c r="CF68">
        <f>INDEX('Cal Data'!AU$6:AU$1000,$BG68)</f>
        <v>1.3074509534623454E-6</v>
      </c>
      <c r="CG68">
        <f>INDEX('Cal Data'!AV$6:AV$1000,$BG68)</f>
        <v>1.0001389524810211E-4</v>
      </c>
      <c r="CH68">
        <f>INDEX('Cal Data'!AW$6:AW$1000,$BG68)</f>
        <v>3.5108206212450866E-3</v>
      </c>
      <c r="CI68">
        <f>INDEX('Cal Data'!AT$6:AT$1000,$BH68)</f>
        <v>0.99996651778087153</v>
      </c>
      <c r="CJ68">
        <f>INDEX('Cal Data'!AU$6:AU$1000,$BH68)</f>
        <v>2.6599290449731321E-6</v>
      </c>
      <c r="CK68">
        <f>INDEX('Cal Data'!AV$6:AV$1000,$BH68)</f>
        <v>-6.1458373030664985E-5</v>
      </c>
      <c r="CL68">
        <f>INDEX('Cal Data'!AW$6:AW$1000,$BH68)</f>
        <v>1.3962006866678018E-3</v>
      </c>
      <c r="CN68" s="16">
        <f t="shared" si="38"/>
        <v>1.0000402865682638</v>
      </c>
      <c r="CO68" s="16">
        <f t="shared" si="39"/>
        <v>2.6599290449731321E-6</v>
      </c>
      <c r="CP68" s="16">
        <f t="shared" si="40"/>
        <v>2.9903841894170523E-5</v>
      </c>
      <c r="CQ68" s="16">
        <f t="shared" si="41"/>
        <v>2.5926684331520197E-3</v>
      </c>
      <c r="CS68" s="16">
        <f t="shared" si="42"/>
        <v>1.8684603390609746E-3</v>
      </c>
      <c r="CT68" s="16">
        <f t="shared" si="43"/>
        <v>3.6973013926140982E-6</v>
      </c>
      <c r="CU68" s="28">
        <f t="shared" si="44"/>
        <v>1.7114823633894325</v>
      </c>
      <c r="CV68" s="28">
        <f t="shared" si="45"/>
        <v>3.0566340210301563E-3</v>
      </c>
      <c r="CW68" s="16">
        <f t="shared" si="46"/>
        <v>-2.6200000456350487E-4</v>
      </c>
      <c r="CX68" s="16">
        <f t="shared" si="47"/>
        <v>5.6784894141279467E-6</v>
      </c>
      <c r="CY68" s="16">
        <f t="shared" si="48"/>
        <v>1.8500000097979934E-3</v>
      </c>
      <c r="CZ68" s="16">
        <f t="shared" si="49"/>
        <v>3.7473450064204473E-6</v>
      </c>
    </row>
    <row r="69" spans="1:104" x14ac:dyDescent="0.25">
      <c r="A69" s="9">
        <v>1</v>
      </c>
      <c r="B69" s="9" t="s">
        <v>3</v>
      </c>
      <c r="C69" s="12">
        <v>0.01</v>
      </c>
      <c r="D69" s="23">
        <v>-0.62861733401855457</v>
      </c>
      <c r="E69" s="23">
        <v>1.0536141130966085E-3</v>
      </c>
      <c r="F69" s="23">
        <v>0.75837537815221556</v>
      </c>
      <c r="G69" s="23">
        <v>1.1550999951152974E-3</v>
      </c>
      <c r="H69" s="10" t="s">
        <v>3</v>
      </c>
      <c r="I69" s="40"/>
      <c r="J69" s="23">
        <v>4.3546946591523008E-4</v>
      </c>
      <c r="K69" s="23">
        <v>1.8770405330119968E-4</v>
      </c>
      <c r="L69" s="23">
        <v>-1.6026554305876731E-3</v>
      </c>
      <c r="M69" s="23">
        <v>1.7223308446970404E-3</v>
      </c>
      <c r="N69" s="10" t="s">
        <v>3</v>
      </c>
      <c r="P69" s="24">
        <f t="shared" si="15"/>
        <v>-0.62899943120241464</v>
      </c>
      <c r="Q69" s="24">
        <f t="shared" si="16"/>
        <v>4.90307794014108E-3</v>
      </c>
      <c r="R69" s="24">
        <f t="shared" si="17"/>
        <v>0.76000047307230356</v>
      </c>
      <c r="S69" s="24">
        <f t="shared" si="18"/>
        <v>4.5021793094077132E-3</v>
      </c>
      <c r="T69" s="21" t="str">
        <f t="shared" si="50"/>
        <v>m</v>
      </c>
      <c r="U69" t="str">
        <f t="shared" si="19"/>
        <v>OK</v>
      </c>
      <c r="W69" s="25">
        <v>-0.629</v>
      </c>
      <c r="X69" s="25"/>
      <c r="Y69" s="25">
        <v>0.76</v>
      </c>
      <c r="Z69" s="25"/>
      <c r="AA69" t="str">
        <f t="shared" si="20"/>
        <v>m</v>
      </c>
      <c r="AC69" s="25">
        <f t="shared" si="21"/>
        <v>5.6879758536521052E-7</v>
      </c>
      <c r="AD69" s="25">
        <f t="shared" si="22"/>
        <v>4.90307794014108E-3</v>
      </c>
      <c r="AE69" s="25">
        <f t="shared" si="23"/>
        <v>4.7307230355286833E-7</v>
      </c>
      <c r="AF69" s="25">
        <f t="shared" si="22"/>
        <v>4.5021793094077132E-3</v>
      </c>
      <c r="AG69" t="str">
        <f t="shared" si="24"/>
        <v>m</v>
      </c>
      <c r="AH69" s="25">
        <f t="shared" si="25"/>
        <v>-5.2803484469787776E-5</v>
      </c>
      <c r="AI69" s="25"/>
      <c r="AJ69" s="25">
        <f t="shared" si="26"/>
        <v>-2.1966417196761512E-5</v>
      </c>
      <c r="AK69" s="25"/>
      <c r="AL69" t="str">
        <f t="shared" si="27"/>
        <v>m</v>
      </c>
      <c r="AN69" s="13">
        <f t="shared" si="51"/>
        <v>10</v>
      </c>
      <c r="AO69" s="13" t="str">
        <f t="shared" si="52"/>
        <v>mHz</v>
      </c>
      <c r="AP69" s="14">
        <f t="shared" si="53"/>
        <v>1E-3</v>
      </c>
      <c r="AQ69" s="15">
        <f t="shared" si="28"/>
        <v>-6.2905280348446977E-4</v>
      </c>
      <c r="AR69" s="15">
        <f t="shared" si="29"/>
        <v>1.0702034904363059E-6</v>
      </c>
      <c r="AS69" s="15">
        <f t="shared" si="30"/>
        <v>7.5997803358280323E-4</v>
      </c>
      <c r="AT69" s="15">
        <f t="shared" si="31"/>
        <v>2.073807979854977E-6</v>
      </c>
      <c r="AU69" s="20">
        <f t="shared" si="32"/>
        <v>9.8654652252190079E-4</v>
      </c>
      <c r="AV69" s="16">
        <f t="shared" si="33"/>
        <v>1.7371817075517133E-6</v>
      </c>
      <c r="AW69" s="20">
        <f t="shared" si="34"/>
        <v>2.2622156134690532</v>
      </c>
      <c r="AX69" s="15">
        <f t="shared" si="35"/>
        <v>1.579523084881234E-3</v>
      </c>
      <c r="AZ69" s="14">
        <f>IFERROR(MATCH(AU69 - 0.000001,'Ref Z list'!$C$5:$C$30,1),1)</f>
        <v>1</v>
      </c>
      <c r="BA69" s="14" t="str">
        <f>INDEX('Ref Z list'!$D$5:$D$30,AZ69)</f>
        <v>0m</v>
      </c>
      <c r="BB69" s="14" t="str">
        <f>IF(INDEX('Ref Z list'!$D$5:$D$30,AZ69+1)=0,BA69,INDEX('Ref Z list'!$D$5:$D$30,AZ69+1))</f>
        <v>1m</v>
      </c>
      <c r="BC69" s="14">
        <f>INDEX('Ref Z list'!$C$5:$C$30,AZ69)</f>
        <v>0</v>
      </c>
      <c r="BD69" s="14">
        <f>INDEX('Ref Z list'!$C$5:$C$30,AZ69+1)</f>
        <v>1E-3</v>
      </c>
      <c r="BE69" s="16" t="str">
        <f t="shared" si="54"/>
        <v>10mHz1m0m</v>
      </c>
      <c r="BF69" s="16" t="str">
        <f t="shared" si="55"/>
        <v>10mHz1m1m</v>
      </c>
      <c r="BG69" s="14">
        <f>IFERROR(MATCH(BE69,'Cal Data'!$AN$6:$AN$1108,0),0)</f>
        <v>1</v>
      </c>
      <c r="BH69" s="14">
        <f>IFERROR(MATCH(BF69,'Cal Data'!$AN$6:$AN$1108,0),0)</f>
        <v>19</v>
      </c>
      <c r="BJ69" s="16" t="str">
        <f>INDEX('Cal Data'!AN$6:AN$1108,$BG69)</f>
        <v>10mHz1m0m</v>
      </c>
      <c r="BK69" s="16">
        <f>INDEX('Cal Data'!AO$6:AO$1108,$BG69)</f>
        <v>0</v>
      </c>
      <c r="BL69" s="16">
        <f>INDEX('Cal Data'!AP$6:AP$1108,$BG69)</f>
        <v>3.7411313541297489E-3</v>
      </c>
      <c r="BM69" s="16">
        <f>INDEX('Cal Data'!AQ$6:AQ$1108,$BG69)</f>
        <v>0</v>
      </c>
      <c r="BN69" s="16">
        <f>INDEX('Cal Data'!AR$6:AR$1108,$BG69)</f>
        <v>3.1167225312008878E-4</v>
      </c>
      <c r="BO69" s="16" t="str">
        <f>INDEX('Cal Data'!AN$6:AN$1108,$BH69)</f>
        <v>10mHz1m1m</v>
      </c>
      <c r="BP69" s="16">
        <f>INDEX('Cal Data'!AO$6:AO$1108,$BH69)</f>
        <v>-1.720235534726465E-8</v>
      </c>
      <c r="BQ69" s="16">
        <f>INDEX('Cal Data'!AP$6:AP$1108,$BH69)</f>
        <v>3.7074681693330227E-3</v>
      </c>
      <c r="BR69" s="16">
        <f>INDEX('Cal Data'!AQ$6:AQ$1108,$BH69)</f>
        <v>-5.6174308326029886E-8</v>
      </c>
      <c r="BS69" s="16">
        <f>INDEX('Cal Data'!AR$6:AR$1108,$BH69)</f>
        <v>3.3973700535240752E-3</v>
      </c>
      <c r="BU69" s="16">
        <f t="shared" si="56"/>
        <v>-1.6970923847029965E-8</v>
      </c>
      <c r="BV69" s="16">
        <f t="shared" si="57"/>
        <v>3.7074681693330227E-3</v>
      </c>
      <c r="BW69" s="16">
        <f t="shared" si="58"/>
        <v>-5.6174308326029886E-8</v>
      </c>
      <c r="BX69" s="16">
        <f t="shared" si="59"/>
        <v>3.3558566876621199E-3</v>
      </c>
      <c r="BZ69" s="16">
        <f t="shared" si="60"/>
        <v>-6.2906977440831677E-4</v>
      </c>
      <c r="CA69" s="16">
        <f t="shared" si="61"/>
        <v>3.7074687871861576E-3</v>
      </c>
      <c r="CB69" s="16">
        <f t="shared" si="62"/>
        <v>7.5992185927447719E-4</v>
      </c>
      <c r="CC69" s="16">
        <f t="shared" si="63"/>
        <v>3.3558592507500554E-3</v>
      </c>
      <c r="CE69">
        <f>INDEX('Cal Data'!AT$6:AT$1000,$BG69)</f>
        <v>1</v>
      </c>
      <c r="CF69">
        <f>INDEX('Cal Data'!AU$6:AU$1000,$BG69)</f>
        <v>3.7540915548528705E-6</v>
      </c>
      <c r="CG69">
        <f>INDEX('Cal Data'!AV$6:AV$1000,$BG69)</f>
        <v>-5.617977208124861E-5</v>
      </c>
      <c r="CH69">
        <f>INDEX('Cal Data'!AW$6:AW$1000,$BG69)</f>
        <v>4.8109651139397148E-3</v>
      </c>
      <c r="CI69">
        <f>INDEX('Cal Data'!AT$6:AT$1000,$BH69)</f>
        <v>0.99998279601054829</v>
      </c>
      <c r="CJ69">
        <f>INDEX('Cal Data'!AU$6:AU$1000,$BH69)</f>
        <v>4.8913566003327361E-6</v>
      </c>
      <c r="CK69">
        <f>INDEX('Cal Data'!AV$6:AV$1000,$BH69)</f>
        <v>-5.617977208124861E-5</v>
      </c>
      <c r="CL69">
        <f>INDEX('Cal Data'!AW$6:AW$1000,$BH69)</f>
        <v>4.8109651139397148E-3</v>
      </c>
      <c r="CN69" s="16">
        <f t="shared" si="38"/>
        <v>0.99998302746403289</v>
      </c>
      <c r="CO69" s="16">
        <f t="shared" si="39"/>
        <v>4.8913566003327361E-6</v>
      </c>
      <c r="CP69" s="16">
        <f t="shared" si="40"/>
        <v>-5.617977208124861E-5</v>
      </c>
      <c r="CQ69" s="16">
        <f t="shared" si="41"/>
        <v>4.8109651139397148E-3</v>
      </c>
      <c r="CS69" s="16">
        <f t="shared" si="42"/>
        <v>9.8652977832556403E-4</v>
      </c>
      <c r="CT69" s="16">
        <f t="shared" si="43"/>
        <v>3.4743667662108007E-6</v>
      </c>
      <c r="CU69" s="28">
        <f t="shared" si="44"/>
        <v>2.2621594336969721</v>
      </c>
      <c r="CV69" s="28">
        <f t="shared" si="45"/>
        <v>5.7554285705094018E-3</v>
      </c>
      <c r="CW69" s="16">
        <f t="shared" si="46"/>
        <v>-6.2899943120241469E-4</v>
      </c>
      <c r="CX69" s="16">
        <f t="shared" si="47"/>
        <v>4.9030779401410798E-6</v>
      </c>
      <c r="CY69" s="16">
        <f t="shared" si="48"/>
        <v>7.6000047307230359E-4</v>
      </c>
      <c r="CZ69" s="16">
        <f t="shared" si="49"/>
        <v>4.5021793094077135E-6</v>
      </c>
    </row>
    <row r="70" spans="1:104" x14ac:dyDescent="0.25">
      <c r="A70" s="9">
        <v>1</v>
      </c>
      <c r="B70" s="9" t="s">
        <v>3</v>
      </c>
      <c r="C70" s="12">
        <v>200</v>
      </c>
      <c r="D70" s="23">
        <v>-0.44985879238853138</v>
      </c>
      <c r="E70" s="23">
        <v>1.9089129849906208E-3</v>
      </c>
      <c r="F70" s="23">
        <v>-0.85727321344039098</v>
      </c>
      <c r="G70" s="23">
        <v>1.5301386737750433E-3</v>
      </c>
      <c r="H70" s="10" t="s">
        <v>3</v>
      </c>
      <c r="I70" s="40"/>
      <c r="J70" s="23">
        <v>-7.5619223684781603E-4</v>
      </c>
      <c r="K70" s="23">
        <v>3.0475680107222938E-4</v>
      </c>
      <c r="L70" s="23">
        <v>-1.2289008569934818E-3</v>
      </c>
      <c r="M70" s="23">
        <v>4.5705790931358951E-4</v>
      </c>
      <c r="N70" s="10" t="s">
        <v>3</v>
      </c>
      <c r="P70" s="24">
        <f t="shared" si="15"/>
        <v>-0.44899781104477438</v>
      </c>
      <c r="Q70" s="24">
        <f t="shared" si="16"/>
        <v>4.3445877154511215E-3</v>
      </c>
      <c r="R70" s="24">
        <f t="shared" si="17"/>
        <v>-0.85600110598545032</v>
      </c>
      <c r="S70" s="24">
        <f t="shared" si="18"/>
        <v>3.6510419391006712E-3</v>
      </c>
      <c r="T70" s="21" t="str">
        <f t="shared" ref="T70:T100" si="64">N70</f>
        <v>m</v>
      </c>
      <c r="U70" t="str">
        <f t="shared" si="19"/>
        <v>OK</v>
      </c>
      <c r="W70" s="25">
        <v>-0.44900000000000001</v>
      </c>
      <c r="X70" s="25"/>
      <c r="Y70" s="25">
        <v>-0.85599999999999998</v>
      </c>
      <c r="Z70" s="25"/>
      <c r="AA70" t="str">
        <f t="shared" si="20"/>
        <v>m</v>
      </c>
      <c r="AC70" s="25">
        <f t="shared" si="21"/>
        <v>2.1889552256348921E-6</v>
      </c>
      <c r="AD70" s="25">
        <f t="shared" si="22"/>
        <v>4.3445877154511215E-3</v>
      </c>
      <c r="AE70" s="25">
        <f t="shared" si="23"/>
        <v>-1.1059854503336908E-6</v>
      </c>
      <c r="AF70" s="25">
        <f t="shared" si="22"/>
        <v>3.6510419391006712E-3</v>
      </c>
      <c r="AG70" t="str">
        <f t="shared" si="24"/>
        <v>m</v>
      </c>
      <c r="AH70" s="25">
        <f t="shared" si="25"/>
        <v>-1.0260015168356285E-4</v>
      </c>
      <c r="AI70" s="25"/>
      <c r="AJ70" s="25">
        <f t="shared" si="26"/>
        <v>-4.4312583397543293E-5</v>
      </c>
      <c r="AK70" s="25"/>
      <c r="AL70" t="str">
        <f t="shared" si="27"/>
        <v>m</v>
      </c>
      <c r="AN70" s="13">
        <f t="shared" ref="AN70:AN101" si="65">IF(AO70="mHz",1000,IF(AO70="kHz",0.001,1))*C70</f>
        <v>200</v>
      </c>
      <c r="AO70" s="13" t="str">
        <f t="shared" ref="AO70:AO100" si="66">IF(C70&gt;=1000,"kHz",IF(C70&gt;=1,"Hz","mHz"))</f>
        <v>Hz</v>
      </c>
      <c r="AP70" s="14">
        <f t="shared" ref="AP70:AP100" si="67">IF(MID(N70,1,1)="m",0.001,IF(OR(MID(N70,1,1)="u",MID(N70,1,1)="µ"),0.000001,1))</f>
        <v>1E-3</v>
      </c>
      <c r="AQ70" s="15">
        <f t="shared" si="28"/>
        <v>-4.4910260015168361E-4</v>
      </c>
      <c r="AR70" s="15">
        <f t="shared" si="29"/>
        <v>1.9330870368572598E-6</v>
      </c>
      <c r="AS70" s="15">
        <f t="shared" si="30"/>
        <v>-8.5604431258339757E-4</v>
      </c>
      <c r="AT70" s="15">
        <f t="shared" si="31"/>
        <v>1.5969427959223077E-6</v>
      </c>
      <c r="AU70" s="20">
        <f t="shared" si="32"/>
        <v>9.6669799346506594E-4</v>
      </c>
      <c r="AV70" s="16">
        <f t="shared" si="33"/>
        <v>1.6752100282086319E-6</v>
      </c>
      <c r="AW70" s="20">
        <f t="shared" si="34"/>
        <v>-2.0539496325036994</v>
      </c>
      <c r="AX70" s="15">
        <f t="shared" si="35"/>
        <v>1.9299405159382377E-3</v>
      </c>
      <c r="AZ70" s="14">
        <f>IFERROR(MATCH(AU70 - 0.000001,'Ref Z list'!$C$5:$C$30,1),1)</f>
        <v>1</v>
      </c>
      <c r="BA70" s="14" t="str">
        <f>INDEX('Ref Z list'!$D$5:$D$30,AZ70)</f>
        <v>0m</v>
      </c>
      <c r="BB70" s="14" t="str">
        <f>IF(INDEX('Ref Z list'!$D$5:$D$30,AZ70+1)=0,BA70,INDEX('Ref Z list'!$D$5:$D$30,AZ70+1))</f>
        <v>1m</v>
      </c>
      <c r="BC70" s="14">
        <f>INDEX('Ref Z list'!$C$5:$C$30,AZ70)</f>
        <v>0</v>
      </c>
      <c r="BD70" s="14">
        <f>INDEX('Ref Z list'!$C$5:$C$30,AZ70+1)</f>
        <v>1E-3</v>
      </c>
      <c r="BE70" s="16" t="str">
        <f t="shared" ref="BE70:BE100" si="68">AN70&amp;AO70&amp;A70&amp;B70&amp;BA70</f>
        <v>200Hz1m0m</v>
      </c>
      <c r="BF70" s="16" t="str">
        <f t="shared" ref="BF70:BF100" si="69">AN70&amp;AO70&amp;A70&amp;B70&amp;BB70</f>
        <v>200Hz1m1m</v>
      </c>
      <c r="BG70" s="14">
        <f>IFERROR(MATCH(BE70,'Cal Data'!$AN$6:$AN$1108,0),0)</f>
        <v>14</v>
      </c>
      <c r="BH70" s="14">
        <f>IFERROR(MATCH(BF70,'Cal Data'!$AN$6:$AN$1108,0),0)</f>
        <v>32</v>
      </c>
      <c r="BJ70" s="16" t="str">
        <f>INDEX('Cal Data'!AN$6:AN$1108,$BG70)</f>
        <v>200Hz1m0m</v>
      </c>
      <c r="BK70" s="16">
        <f>INDEX('Cal Data'!AO$6:AO$1108,$BG70)</f>
        <v>0</v>
      </c>
      <c r="BL70" s="16">
        <f>INDEX('Cal Data'!AP$6:AP$1108,$BG70)</f>
        <v>2.9561737261955828E-5</v>
      </c>
      <c r="BM70" s="16">
        <f>INDEX('Cal Data'!AQ$6:AQ$1108,$BG70)</f>
        <v>0</v>
      </c>
      <c r="BN70" s="16">
        <f>INDEX('Cal Data'!AR$6:AR$1108,$BG70)</f>
        <v>1.4921301482659413E-3</v>
      </c>
      <c r="BO70" s="16" t="str">
        <f>INDEX('Cal Data'!AN$6:AN$1108,$BH70)</f>
        <v>200Hz1m1m</v>
      </c>
      <c r="BP70" s="16">
        <f>INDEX('Cal Data'!AO$6:AO$1108,$BH70)</f>
        <v>-9.3119052183747789E-8</v>
      </c>
      <c r="BQ70" s="16">
        <f>INDEX('Cal Data'!AP$6:AP$1108,$BH70)</f>
        <v>5.11637085282385E-4</v>
      </c>
      <c r="BR70" s="16">
        <f>INDEX('Cal Data'!AQ$6:AQ$1108,$BH70)</f>
        <v>7.5224733143350663E-8</v>
      </c>
      <c r="BS70" s="16">
        <f>INDEX('Cal Data'!AR$6:AR$1108,$BH70)</f>
        <v>1.3652987414055815E-3</v>
      </c>
      <c r="BU70" s="16">
        <f t="shared" ref="BU70:BU100" si="70">IF($BG70=0,BK70,IF(BH70=0,BP70,($AU70-$BC70)/($BD70-$BC70)*(BP70-BK70)+BK70))</f>
        <v>-9.0018000899397747E-8</v>
      </c>
      <c r="BV70" s="16">
        <f t="shared" ref="BV70:BV100" si="71">IF($BG70=0,BL70,IF(BI70=0,BQ70,($AU70-$BC70)/($BD70-$BC70)*(BQ70-BL70)+BL70))</f>
        <v>5.11637085282385E-4</v>
      </c>
      <c r="BW70" s="16">
        <f t="shared" ref="BW70:BW100" si="72">IF($BG70=0,BM70,IF(BK70=0,BR70,($AU70-$BC70)/($BD70-$BC70)*(BR70-BM70)+BM70))</f>
        <v>7.5224733143350663E-8</v>
      </c>
      <c r="BX70" s="16">
        <f t="shared" ref="BX70:BX100" si="73">IF($BG70=0,BN70,IF(BL70=0,BS70,($AU70-$BC70)/($BD70-$BC70)*(BS70-BN70)+BN70))</f>
        <v>1.36952248174568E-3</v>
      </c>
      <c r="BZ70" s="16">
        <f t="shared" ref="BZ70:BZ100" si="74">AQ70+BU70</f>
        <v>-4.49192618152583E-4</v>
      </c>
      <c r="CA70" s="16">
        <f t="shared" ref="CA70:CA100" si="75">(4*AR70^2+BV70^2)^0.5</f>
        <v>5.1165169240238305E-4</v>
      </c>
      <c r="CB70" s="16">
        <f t="shared" ref="CB70:CB100" si="76">AS70+BW70</f>
        <v>-8.5596908785025424E-4</v>
      </c>
      <c r="CC70" s="16">
        <f t="shared" ref="CC70:CC100" si="77">(4*AT70^2+BX70^2)^0.5</f>
        <v>1.3695262059968112E-3</v>
      </c>
      <c r="CE70">
        <f>INDEX('Cal Data'!AT$6:AT$1000,$BG70)</f>
        <v>1</v>
      </c>
      <c r="CF70">
        <f>INDEX('Cal Data'!AU$6:AU$1000,$BG70)</f>
        <v>1.4924229546861322E-6</v>
      </c>
      <c r="CG70">
        <f>INDEX('Cal Data'!AV$6:AV$1000,$BG70)</f>
        <v>7.5233675375737611E-5</v>
      </c>
      <c r="CH70">
        <f>INDEX('Cal Data'!AW$6:AW$1000,$BG70)</f>
        <v>2.7488162361563795E-3</v>
      </c>
      <c r="CI70">
        <f>INDEX('Cal Data'!AT$6:AT$1000,$BH70)</f>
        <v>0.99990696628750941</v>
      </c>
      <c r="CJ70">
        <f>INDEX('Cal Data'!AU$6:AU$1000,$BH70)</f>
        <v>2.4460514465492996E-6</v>
      </c>
      <c r="CK70">
        <f>INDEX('Cal Data'!AV$6:AV$1000,$BH70)</f>
        <v>7.5233675375737611E-5</v>
      </c>
      <c r="CL70">
        <f>INDEX('Cal Data'!AW$6:AW$1000,$BH70)</f>
        <v>2.7488162361563795E-3</v>
      </c>
      <c r="CN70" s="16">
        <f t="shared" si="38"/>
        <v>0.99991006449681075</v>
      </c>
      <c r="CO70" s="16">
        <f t="shared" si="39"/>
        <v>2.4460514465492996E-6</v>
      </c>
      <c r="CP70" s="16">
        <f t="shared" si="40"/>
        <v>7.5233675375737611E-5</v>
      </c>
      <c r="CQ70" s="16">
        <f t="shared" si="41"/>
        <v>2.7488162361563795E-3</v>
      </c>
      <c r="CS70" s="16">
        <f t="shared" si="42"/>
        <v>9.666110529945916E-4</v>
      </c>
      <c r="CT70" s="16">
        <f t="shared" si="43"/>
        <v>3.3504208908349465E-6</v>
      </c>
      <c r="CU70" s="28">
        <f t="shared" si="44"/>
        <v>-2.0538743988283237</v>
      </c>
      <c r="CV70" s="28">
        <f t="shared" si="45"/>
        <v>4.7386361202773029E-3</v>
      </c>
      <c r="CW70" s="16">
        <f t="shared" si="46"/>
        <v>-4.4899781104477439E-4</v>
      </c>
      <c r="CX70" s="16">
        <f t="shared" si="47"/>
        <v>4.3445877154511216E-6</v>
      </c>
      <c r="CY70" s="16">
        <f t="shared" si="48"/>
        <v>-8.5600110598545035E-4</v>
      </c>
      <c r="CZ70" s="16">
        <f t="shared" si="49"/>
        <v>3.6510419391006712E-6</v>
      </c>
    </row>
    <row r="71" spans="1:104" x14ac:dyDescent="0.25">
      <c r="A71" s="9">
        <v>10</v>
      </c>
      <c r="B71" s="9" t="s">
        <v>3</v>
      </c>
      <c r="C71" s="12">
        <v>0.05</v>
      </c>
      <c r="D71" s="23">
        <v>5.7990093333469463</v>
      </c>
      <c r="E71" s="23">
        <v>2.4165709550340528E-4</v>
      </c>
      <c r="F71" s="23">
        <v>1.9178397413944555</v>
      </c>
      <c r="G71" s="23">
        <v>1.333425029159167E-4</v>
      </c>
      <c r="H71" s="10" t="s">
        <v>3</v>
      </c>
      <c r="I71" s="40"/>
      <c r="J71" s="23">
        <v>-1.1779170060739817E-3</v>
      </c>
      <c r="K71" s="23">
        <v>8.3547836275011723E-4</v>
      </c>
      <c r="L71" s="23">
        <v>-1.8374843641887361E-3</v>
      </c>
      <c r="M71" s="23">
        <v>2.3271699688180627E-4</v>
      </c>
      <c r="N71" s="10" t="s">
        <v>3</v>
      </c>
      <c r="P71" s="24">
        <f t="shared" ref="P71:P100" si="78">CW71/$AP71</f>
        <v>5.8000000100544549</v>
      </c>
      <c r="Q71" s="24">
        <f t="shared" ref="Q71:Q100" si="79">CX71/$AP71</f>
        <v>2.0410741668783249E-3</v>
      </c>
      <c r="R71" s="24">
        <f t="shared" ref="R71:R100" si="80">CY71/$AP71</f>
        <v>1.9199999749263488</v>
      </c>
      <c r="S71" s="24">
        <f t="shared" ref="S71:S100" si="81">CZ71/$AP71</f>
        <v>3.9525735971696419E-3</v>
      </c>
      <c r="T71" s="21" t="str">
        <f t="shared" si="64"/>
        <v>m</v>
      </c>
      <c r="U71" t="str">
        <f t="shared" ref="U71:U100" si="82">IF(AND(BG71=0,BH71=0),"Correction not available!","OK")</f>
        <v>OK</v>
      </c>
      <c r="W71" s="25">
        <v>5.8</v>
      </c>
      <c r="X71" s="25"/>
      <c r="Y71" s="25">
        <v>1.92</v>
      </c>
      <c r="Z71" s="25"/>
      <c r="AA71" t="str">
        <f t="shared" ref="AA71:AA100" si="83">N71</f>
        <v>m</v>
      </c>
      <c r="AC71" s="25">
        <f t="shared" ref="AC71:AC100" si="84">P71-W71</f>
        <v>1.0054455046315525E-8</v>
      </c>
      <c r="AD71" s="25">
        <f t="shared" ref="AD71:AF100" si="85">Q71</f>
        <v>2.0410741668783249E-3</v>
      </c>
      <c r="AE71" s="25">
        <f t="shared" ref="AE71:AE100" si="86">R71-Y71</f>
        <v>-2.5073651155338439E-8</v>
      </c>
      <c r="AF71" s="25">
        <f t="shared" si="85"/>
        <v>3.9525735971696419E-3</v>
      </c>
      <c r="AG71" t="str">
        <f t="shared" ref="AG71:AG100" si="87">AA71</f>
        <v>m</v>
      </c>
      <c r="AH71" s="25">
        <f t="shared" ref="AH71:AH100" si="88">AQ71/AP71-W71</f>
        <v>1.8725035302047388E-4</v>
      </c>
      <c r="AI71" s="25"/>
      <c r="AJ71" s="25">
        <f t="shared" ref="AJ71:AJ100" si="89">AS71/AP71-Y71</f>
        <v>-3.2277424135562782E-4</v>
      </c>
      <c r="AK71" s="25"/>
      <c r="AL71" t="str">
        <f t="shared" ref="AL71:AL100" si="90">AG71</f>
        <v>m</v>
      </c>
      <c r="AN71" s="13">
        <f t="shared" si="65"/>
        <v>50</v>
      </c>
      <c r="AO71" s="13" t="str">
        <f t="shared" si="66"/>
        <v>mHz</v>
      </c>
      <c r="AP71" s="14">
        <f t="shared" si="67"/>
        <v>1E-3</v>
      </c>
      <c r="AQ71" s="15">
        <f t="shared" ref="AQ71:AQ100" si="91">(D71-J71)*$AP71</f>
        <v>5.8001872503530205E-3</v>
      </c>
      <c r="AR71" s="15">
        <f t="shared" ref="AR71:AR100" si="92">(E71^2 + K71^2)^0.5*$AP71</f>
        <v>8.6972538564236383E-7</v>
      </c>
      <c r="AS71" s="15">
        <f t="shared" ref="AS71:AS100" si="93">(F71-L71)*$AP71</f>
        <v>1.9196772257586443E-3</v>
      </c>
      <c r="AT71" s="15">
        <f t="shared" ref="AT71:AT100" si="94">(G71^2 + M71^2)^0.5*$AP71</f>
        <v>2.6821152794309175E-7</v>
      </c>
      <c r="AU71" s="20">
        <f t="shared" ref="AU71:AU100" si="95">SUMSQ(AQ71,AS71)^0.5</f>
        <v>6.1096098721812129E-3</v>
      </c>
      <c r="AV71" s="16">
        <f t="shared" ref="AV71:AV100" si="96">IFERROR(((AQ71/AU71*AR71)^2 + (AS71/AU71*AT71)^2)^0.5,(AR71^2 + AT71^2)^0.5)</f>
        <v>8.2996754193807542E-7</v>
      </c>
      <c r="AW71" s="20">
        <f t="shared" ref="AW71:AW100" si="97">ATAN2(AQ71,AS71)</f>
        <v>0.31962037832187484</v>
      </c>
      <c r="AX71" s="15">
        <f t="shared" ref="AX71:AX100" si="98">IFERROR(((AS71/AU71^2*AR71)^2 + (AQ71/AU71^2*AT71)^2)^0.5,0)</f>
        <v>6.1135675434173439E-5</v>
      </c>
      <c r="AZ71" s="14">
        <f>IFERROR(MATCH(AU71 - 0.000001,'Ref Z list'!$C$5:$C$30,1),1)</f>
        <v>3</v>
      </c>
      <c r="BA71" s="14" t="str">
        <f>INDEX('Ref Z list'!$D$5:$D$30,AZ71)</f>
        <v>3m</v>
      </c>
      <c r="BB71" s="14" t="str">
        <f>IF(INDEX('Ref Z list'!$D$5:$D$30,AZ71+1)=0,BA71,INDEX('Ref Z list'!$D$5:$D$30,AZ71+1))</f>
        <v>10m</v>
      </c>
      <c r="BC71" s="14">
        <f>INDEX('Ref Z list'!$C$5:$C$30,AZ71)</f>
        <v>3.0000000000000001E-3</v>
      </c>
      <c r="BD71" s="14">
        <f>INDEX('Ref Z list'!$C$5:$C$30,AZ71+1)</f>
        <v>0.01</v>
      </c>
      <c r="BE71" s="16" t="str">
        <f t="shared" si="68"/>
        <v>50mHz10m3m</v>
      </c>
      <c r="BF71" s="16" t="str">
        <f t="shared" si="69"/>
        <v>50mHz10m10m</v>
      </c>
      <c r="BG71" s="14">
        <f>IFERROR(MATCH(BE71,'Cal Data'!$AN$6:$AN$1108,0),0)</f>
        <v>75</v>
      </c>
      <c r="BH71" s="14">
        <f>IFERROR(MATCH(BF71,'Cal Data'!$AN$6:$AN$1108,0),0)</f>
        <v>93</v>
      </c>
      <c r="BJ71" s="16" t="str">
        <f>INDEX('Cal Data'!AN$6:AN$1108,$BG71)</f>
        <v>50mHz10m3m</v>
      </c>
      <c r="BK71" s="16">
        <f>INDEX('Cal Data'!AO$6:AO$1108,$BG71)</f>
        <v>-4.4673366898090316E-8</v>
      </c>
      <c r="BL71" s="16">
        <f>INDEX('Cal Data'!AP$6:AP$1108,$BG71)</f>
        <v>6.2352293350159585E-4</v>
      </c>
      <c r="BM71" s="16">
        <f>INDEX('Cal Data'!AQ$6:AQ$1108,$BG71)</f>
        <v>3.0005936710302079E-7</v>
      </c>
      <c r="BN71" s="16">
        <f>INDEX('Cal Data'!AR$6:AR$1108,$BG71)</f>
        <v>2.9110726672526978E-3</v>
      </c>
      <c r="BO71" s="16" t="str">
        <f>INDEX('Cal Data'!AN$6:AN$1108,$BH71)</f>
        <v>50mHz10m10m</v>
      </c>
      <c r="BP71" s="16">
        <f>INDEX('Cal Data'!AO$6:AO$1108,$BH71)</f>
        <v>-9.4710587704091576E-8</v>
      </c>
      <c r="BQ71" s="16">
        <f>INDEX('Cal Data'!AP$6:AP$1108,$BH71)</f>
        <v>3.7152724695665119E-3</v>
      </c>
      <c r="BR71" s="16">
        <f>INDEX('Cal Data'!AQ$6:AQ$1108,$BH71)</f>
        <v>9.4759565461935711E-8</v>
      </c>
      <c r="BS71" s="16">
        <f>INDEX('Cal Data'!AR$6:AR$1108,$BH71)</f>
        <v>9.3829016253170559E-4</v>
      </c>
      <c r="BU71" s="16">
        <f t="shared" si="70"/>
        <v>-6.690140058306927E-8</v>
      </c>
      <c r="BV71" s="16">
        <f t="shared" si="71"/>
        <v>3.7152724695665119E-3</v>
      </c>
      <c r="BW71" s="16">
        <f t="shared" si="72"/>
        <v>2.0885903996874037E-7</v>
      </c>
      <c r="BX71" s="16">
        <f t="shared" si="73"/>
        <v>2.0347035312031584E-3</v>
      </c>
      <c r="BZ71" s="16">
        <f t="shared" si="74"/>
        <v>5.800120348952437E-3</v>
      </c>
      <c r="CA71" s="16">
        <f t="shared" si="75"/>
        <v>3.7152728767625987E-3</v>
      </c>
      <c r="CB71" s="16">
        <f t="shared" si="76"/>
        <v>1.919886084798613E-3</v>
      </c>
      <c r="CC71" s="16">
        <f t="shared" si="77"/>
        <v>2.0347036019136293E-3</v>
      </c>
      <c r="CE71">
        <f>INDEX('Cal Data'!AT$6:AT$1000,$BG71)</f>
        <v>0.999985088619054</v>
      </c>
      <c r="CF71">
        <f>INDEX('Cal Data'!AU$6:AU$1000,$BG71)</f>
        <v>3.0408110242194463E-6</v>
      </c>
      <c r="CG71">
        <f>INDEX('Cal Data'!AV$6:AV$1000,$BG71)</f>
        <v>9.9990216500945179E-5</v>
      </c>
      <c r="CH71">
        <f>INDEX('Cal Data'!AW$6:AW$1000,$BG71)</f>
        <v>9.8150497653346847E-4</v>
      </c>
      <c r="CI71">
        <f>INDEX('Cal Data'!AT$6:AT$1000,$BH71)</f>
        <v>0.99999052913563247</v>
      </c>
      <c r="CJ71">
        <f>INDEX('Cal Data'!AU$6:AU$1000,$BH71)</f>
        <v>4.010128198570984E-6</v>
      </c>
      <c r="CK71">
        <f>INDEX('Cal Data'!AV$6:AV$1000,$BH71)</f>
        <v>9.476353986004448E-6</v>
      </c>
      <c r="CL71">
        <f>INDEX('Cal Data'!AW$6:AW$1000,$BH71)</f>
        <v>2.6757913118021816E-4</v>
      </c>
      <c r="CN71" s="16">
        <f t="shared" ref="CN71:CN100" si="99">IF($BG71=0,CE71,IF(BH71=0,CI71,($AU71-$BC71)/($BD71-$BC71)*(CI71-CE71)+CE71))</f>
        <v>0.99998750545963433</v>
      </c>
      <c r="CO71" s="16">
        <f t="shared" ref="CO71:CO100" si="100">IF($BG71=0,CF71,IF(BI71=0,CJ71,($AU71-$BC71)/($BD71-$BC71)*(CJ71-CF71)+CF71))</f>
        <v>4.010128198570984E-6</v>
      </c>
      <c r="CP71" s="16">
        <f t="shared" ref="CP71:CP100" si="101">IF($BG71=0,CG71,IF(BJ71=0,CK71,($AU71-$BC71)/($BD71-$BC71)*(CK71-CG71)+CG71))</f>
        <v>5.9781245008700505E-5</v>
      </c>
      <c r="CQ71" s="16">
        <f t="shared" ref="CQ71:CQ100" si="102">IF($BG71=0,CH71,IF(BK71=0,CL71,($AU71-$BC71)/($BD71-$BC71)*(CL71-CH71)+CH71))</f>
        <v>6.6435771128835631E-4</v>
      </c>
      <c r="CS71" s="16">
        <f t="shared" ref="CS71:CS100" si="103">AU71*CN71</f>
        <v>6.1095335354140468E-3</v>
      </c>
      <c r="CT71" s="16">
        <f t="shared" ref="CT71:CT100" si="104">(4*AV71^2 + (CO71*AU71)^2)^0.5</f>
        <v>1.6601158839989844E-6</v>
      </c>
      <c r="CU71" s="28">
        <f t="shared" ref="CU71:CU100" si="105">AW71+CP71</f>
        <v>0.31968015956688356</v>
      </c>
      <c r="CV71" s="28">
        <f t="shared" ref="CV71:CV100" si="106">(4*AX71^2 + CQ71^2)^0.5</f>
        <v>6.7551569322368333E-4</v>
      </c>
      <c r="CW71" s="16">
        <f t="shared" ref="CW71:CW100" si="107">CS71*COS(CU71)</f>
        <v>5.8000000100544551E-3</v>
      </c>
      <c r="CX71" s="16">
        <f t="shared" ref="CX71:CX100" si="108">((COS(CU71)*CT71)^2 + (CS71*SIN(CU71)*CV71)^2)^0.5</f>
        <v>2.0410741668783248E-6</v>
      </c>
      <c r="CY71" s="16">
        <f t="shared" ref="CY71:CY100" si="109">CS71*SIN(CU71)</f>
        <v>1.9199999749263488E-3</v>
      </c>
      <c r="CZ71" s="16">
        <f t="shared" ref="CZ71:CZ100" si="110">((SIN(CU71)*CT71)^2 + (CS71*COS(CU71)*CV71)^2)^0.5</f>
        <v>3.952573597169642E-6</v>
      </c>
    </row>
    <row r="72" spans="1:104" x14ac:dyDescent="0.25">
      <c r="A72" s="9">
        <v>3</v>
      </c>
      <c r="B72" s="9" t="s">
        <v>3</v>
      </c>
      <c r="C72" s="12">
        <v>500</v>
      </c>
      <c r="D72" s="23">
        <v>-1.0416487549519657</v>
      </c>
      <c r="E72" s="23">
        <v>1.0083778763059223E-3</v>
      </c>
      <c r="F72" s="23">
        <v>-2.031493215735706</v>
      </c>
      <c r="G72" s="23">
        <v>1.4810466246882878E-3</v>
      </c>
      <c r="H72" s="10" t="s">
        <v>3</v>
      </c>
      <c r="I72" s="40"/>
      <c r="J72" s="23">
        <v>-1.4761170216258022E-3</v>
      </c>
      <c r="K72" s="23">
        <v>1.6718151545528077E-3</v>
      </c>
      <c r="L72" s="23">
        <v>-1.4940215437716931E-3</v>
      </c>
      <c r="M72" s="23">
        <v>3.7847659682714455E-4</v>
      </c>
      <c r="N72" s="10" t="s">
        <v>3</v>
      </c>
      <c r="P72" s="24">
        <f t="shared" si="78"/>
        <v>-1.0400002784379054</v>
      </c>
      <c r="Q72" s="24">
        <f t="shared" si="79"/>
        <v>5.7724245212873813E-3</v>
      </c>
      <c r="R72" s="24">
        <f t="shared" si="80"/>
        <v>-2.0300001865026531</v>
      </c>
      <c r="S72" s="24">
        <f t="shared" si="81"/>
        <v>4.0674722858676255E-3</v>
      </c>
      <c r="T72" s="21" t="str">
        <f t="shared" si="64"/>
        <v>m</v>
      </c>
      <c r="U72" t="str">
        <f t="shared" si="82"/>
        <v>OK</v>
      </c>
      <c r="W72" s="25">
        <v>-1.0399999999999998</v>
      </c>
      <c r="X72" s="25"/>
      <c r="Y72" s="25">
        <v>-2.0300000000000002</v>
      </c>
      <c r="Z72" s="25"/>
      <c r="AA72" t="str">
        <f t="shared" si="83"/>
        <v>m</v>
      </c>
      <c r="AC72" s="25">
        <f t="shared" si="84"/>
        <v>-2.7843790562087634E-7</v>
      </c>
      <c r="AD72" s="25">
        <f t="shared" si="85"/>
        <v>5.7724245212873813E-3</v>
      </c>
      <c r="AE72" s="25">
        <f t="shared" si="86"/>
        <v>-1.8650265287689649E-7</v>
      </c>
      <c r="AF72" s="25">
        <f t="shared" si="85"/>
        <v>4.0674722858676255E-3</v>
      </c>
      <c r="AG72" t="str">
        <f t="shared" si="87"/>
        <v>m</v>
      </c>
      <c r="AH72" s="25">
        <f t="shared" si="88"/>
        <v>-1.7263793034016928E-4</v>
      </c>
      <c r="AI72" s="25"/>
      <c r="AJ72" s="25">
        <f t="shared" si="89"/>
        <v>8.0580806605112798E-7</v>
      </c>
      <c r="AK72" s="25"/>
      <c r="AL72" t="str">
        <f t="shared" si="90"/>
        <v>m</v>
      </c>
      <c r="AN72" s="13">
        <f t="shared" si="65"/>
        <v>500</v>
      </c>
      <c r="AO72" s="13" t="str">
        <f t="shared" si="66"/>
        <v>Hz</v>
      </c>
      <c r="AP72" s="14">
        <f t="shared" si="67"/>
        <v>1E-3</v>
      </c>
      <c r="AQ72" s="15">
        <f t="shared" si="91"/>
        <v>-1.0401726379303401E-3</v>
      </c>
      <c r="AR72" s="15">
        <f t="shared" si="92"/>
        <v>1.9523810725408272E-6</v>
      </c>
      <c r="AS72" s="15">
        <f t="shared" si="93"/>
        <v>-2.0299991941919344E-3</v>
      </c>
      <c r="AT72" s="15">
        <f t="shared" si="94"/>
        <v>1.528641108581876E-6</v>
      </c>
      <c r="AU72" s="20">
        <f t="shared" si="95"/>
        <v>2.280976949712308E-3</v>
      </c>
      <c r="AV72" s="16">
        <f t="shared" si="96"/>
        <v>1.6258803989334934E-6</v>
      </c>
      <c r="AW72" s="20">
        <f t="shared" si="97"/>
        <v>-2.0443150648561303</v>
      </c>
      <c r="AX72" s="15">
        <f t="shared" si="98"/>
        <v>8.2077876952342153E-4</v>
      </c>
      <c r="AZ72" s="14">
        <f>IFERROR(MATCH(AU72 - 0.000001,'Ref Z list'!$C$5:$C$30,1),1)</f>
        <v>2</v>
      </c>
      <c r="BA72" s="14" t="str">
        <f>INDEX('Ref Z list'!$D$5:$D$30,AZ72)</f>
        <v>1m</v>
      </c>
      <c r="BB72" s="14" t="str">
        <f>IF(INDEX('Ref Z list'!$D$5:$D$30,AZ72+1)=0,BA72,INDEX('Ref Z list'!$D$5:$D$30,AZ72+1))</f>
        <v>3m</v>
      </c>
      <c r="BC72" s="14">
        <f>INDEX('Ref Z list'!$C$5:$C$30,AZ72)</f>
        <v>1E-3</v>
      </c>
      <c r="BD72" s="14">
        <f>INDEX('Ref Z list'!$C$5:$C$30,AZ72+1)</f>
        <v>3.0000000000000001E-3</v>
      </c>
      <c r="BE72" s="16" t="str">
        <f t="shared" si="68"/>
        <v>500Hz3m1m</v>
      </c>
      <c r="BF72" s="16" t="str">
        <f t="shared" si="69"/>
        <v>500Hz3m3m</v>
      </c>
      <c r="BG72" s="14">
        <f>IFERROR(MATCH(BE72,'Cal Data'!$AN$6:$AN$1108,0),0)</f>
        <v>51</v>
      </c>
      <c r="BH72" s="14">
        <f>IFERROR(MATCH(BF72,'Cal Data'!$AN$6:$AN$1108,0),0)</f>
        <v>69</v>
      </c>
      <c r="BJ72" s="16" t="str">
        <f>INDEX('Cal Data'!AN$6:AN$1108,$BG72)</f>
        <v>500Hz3m1m</v>
      </c>
      <c r="BK72" s="16">
        <f>INDEX('Cal Data'!AO$6:AO$1108,$BG72)</f>
        <v>-9.1983598113571166E-8</v>
      </c>
      <c r="BL72" s="16">
        <f>INDEX('Cal Data'!AP$6:AP$1108,$BG72)</f>
        <v>2.3560836924947991E-3</v>
      </c>
      <c r="BM72" s="16">
        <f>INDEX('Cal Data'!AQ$6:AQ$1108,$BG72)</f>
        <v>9.9972427993970853E-8</v>
      </c>
      <c r="BN72" s="16">
        <f>INDEX('Cal Data'!AR$6:AR$1108,$BG72)</f>
        <v>1.9900783877229819E-3</v>
      </c>
      <c r="BO72" s="16" t="str">
        <f>INDEX('Cal Data'!AN$6:AN$1108,$BH72)</f>
        <v>500Hz3m3m</v>
      </c>
      <c r="BP72" s="16">
        <f>INDEX('Cal Data'!AO$6:AO$1108,$BH72)</f>
        <v>-5.2749840992634411E-9</v>
      </c>
      <c r="BQ72" s="16">
        <f>INDEX('Cal Data'!AP$6:AP$1108,$BH72)</f>
        <v>9.0693585231550018E-4</v>
      </c>
      <c r="BR72" s="16">
        <f>INDEX('Cal Data'!AQ$6:AQ$1108,$BH72)</f>
        <v>1.477664021326267E-7</v>
      </c>
      <c r="BS72" s="16">
        <f>INDEX('Cal Data'!AR$6:AR$1108,$BH72)</f>
        <v>3.6975188463482956E-3</v>
      </c>
      <c r="BU72" s="16">
        <f t="shared" si="70"/>
        <v>-3.644773016665627E-8</v>
      </c>
      <c r="BV72" s="16">
        <f t="shared" si="71"/>
        <v>9.0693585231550018E-4</v>
      </c>
      <c r="BW72" s="16">
        <f t="shared" si="72"/>
        <v>1.3058391759735301E-7</v>
      </c>
      <c r="BX72" s="16">
        <f t="shared" si="73"/>
        <v>3.0836743229756009E-3</v>
      </c>
      <c r="BZ72" s="16">
        <f t="shared" si="74"/>
        <v>-1.0402090856605067E-3</v>
      </c>
      <c r="CA72" s="16">
        <f t="shared" si="75"/>
        <v>9.0694425814525801E-4</v>
      </c>
      <c r="CB72" s="16">
        <f t="shared" si="76"/>
        <v>-2.0298686102743369E-3</v>
      </c>
      <c r="CC72" s="16">
        <f t="shared" si="77"/>
        <v>3.0836758385332248E-3</v>
      </c>
      <c r="CE72">
        <f>INDEX('Cal Data'!AT$6:AT$1000,$BG72)</f>
        <v>0.99990825642378389</v>
      </c>
      <c r="CF72">
        <f>INDEX('Cal Data'!AU$6:AU$1000,$BG72)</f>
        <v>4.4539477727184109E-6</v>
      </c>
      <c r="CG72">
        <f>INDEX('Cal Data'!AV$6:AV$1000,$BG72)</f>
        <v>9.9971178577086409E-5</v>
      </c>
      <c r="CH72">
        <f>INDEX('Cal Data'!AW$6:AW$1000,$BG72)</f>
        <v>2.9074638346488816E-3</v>
      </c>
      <c r="CI72">
        <f>INDEX('Cal Data'!AT$6:AT$1000,$BH72)</f>
        <v>0.99999830382856236</v>
      </c>
      <c r="CJ72">
        <f>INDEX('Cal Data'!AU$6:AU$1000,$BH72)</f>
        <v>4.0081444563665638E-6</v>
      </c>
      <c r="CK72">
        <f>INDEX('Cal Data'!AV$6:AV$1000,$BH72)</f>
        <v>4.9195931640365472E-5</v>
      </c>
      <c r="CL72">
        <f>INDEX('Cal Data'!AW$6:AW$1000,$BH72)</f>
        <v>1.8091529290955369E-3</v>
      </c>
      <c r="CN72" s="16">
        <f t="shared" si="99"/>
        <v>0.99996593074873519</v>
      </c>
      <c r="CO72" s="16">
        <f t="shared" si="100"/>
        <v>4.0081444563665638E-6</v>
      </c>
      <c r="CP72" s="16">
        <f t="shared" si="101"/>
        <v>6.745021810614141E-5</v>
      </c>
      <c r="CQ72" s="16">
        <f t="shared" si="102"/>
        <v>2.2040083578331385E-3</v>
      </c>
      <c r="CS72" s="16">
        <f t="shared" si="103"/>
        <v>2.280899238535479E-3</v>
      </c>
      <c r="CT72" s="16">
        <f t="shared" si="104"/>
        <v>3.251773650114448E-6</v>
      </c>
      <c r="CU72" s="28">
        <f t="shared" si="105"/>
        <v>-2.0442476146380244</v>
      </c>
      <c r="CV72" s="28">
        <f t="shared" si="106"/>
        <v>2.7481564721463471E-3</v>
      </c>
      <c r="CW72" s="16">
        <f t="shared" si="107"/>
        <v>-1.0400002784379055E-3</v>
      </c>
      <c r="CX72" s="16">
        <f t="shared" si="108"/>
        <v>5.7724245212873817E-6</v>
      </c>
      <c r="CY72" s="16">
        <f t="shared" si="109"/>
        <v>-2.0300001865026533E-3</v>
      </c>
      <c r="CZ72" s="16">
        <f t="shared" si="110"/>
        <v>4.0674722858676258E-6</v>
      </c>
    </row>
    <row r="73" spans="1:104" x14ac:dyDescent="0.25">
      <c r="A73" s="9">
        <v>10</v>
      </c>
      <c r="B73" s="9" t="s">
        <v>3</v>
      </c>
      <c r="C73" s="12">
        <v>0.02</v>
      </c>
      <c r="D73" s="23">
        <v>-3.1087798610772786</v>
      </c>
      <c r="E73" s="23">
        <v>1.5932140623725938E-3</v>
      </c>
      <c r="F73" s="23">
        <v>5.9410283345559591</v>
      </c>
      <c r="G73" s="23">
        <v>1.3691628942081324E-3</v>
      </c>
      <c r="H73" s="10" t="s">
        <v>3</v>
      </c>
      <c r="I73" s="40"/>
      <c r="J73" s="23">
        <v>8.9086887819433199E-4</v>
      </c>
      <c r="K73" s="23">
        <v>1.6439277079885125E-3</v>
      </c>
      <c r="L73" s="23">
        <v>1.2481780038404659E-3</v>
      </c>
      <c r="M73" s="23">
        <v>5.59933755544146E-4</v>
      </c>
      <c r="N73" s="10" t="s">
        <v>3</v>
      </c>
      <c r="P73" s="24">
        <f t="shared" si="78"/>
        <v>-3.1100000284033618</v>
      </c>
      <c r="Q73" s="24">
        <f t="shared" si="79"/>
        <v>5.0500948190459185E-3</v>
      </c>
      <c r="R73" s="24">
        <f t="shared" si="80"/>
        <v>5.9399999783070383</v>
      </c>
      <c r="S73" s="24">
        <f t="shared" si="81"/>
        <v>3.9053136612151626E-3</v>
      </c>
      <c r="T73" s="21" t="str">
        <f t="shared" si="64"/>
        <v>m</v>
      </c>
      <c r="U73" t="str">
        <f t="shared" si="82"/>
        <v>OK</v>
      </c>
      <c r="W73" s="25">
        <v>-3.11</v>
      </c>
      <c r="X73" s="25"/>
      <c r="Y73" s="25">
        <v>5.9399999999999995</v>
      </c>
      <c r="Z73" s="25"/>
      <c r="AA73" t="str">
        <f t="shared" si="83"/>
        <v>m</v>
      </c>
      <c r="AC73" s="25">
        <f t="shared" si="84"/>
        <v>-2.8403361884699052E-8</v>
      </c>
      <c r="AD73" s="25">
        <f t="shared" si="85"/>
        <v>5.0500948190459185E-3</v>
      </c>
      <c r="AE73" s="25">
        <f t="shared" si="86"/>
        <v>-2.1692961205133088E-8</v>
      </c>
      <c r="AF73" s="25">
        <f t="shared" si="85"/>
        <v>3.9053136612151626E-3</v>
      </c>
      <c r="AG73" t="str">
        <f t="shared" si="87"/>
        <v>m</v>
      </c>
      <c r="AH73" s="25">
        <f t="shared" si="88"/>
        <v>3.2927004452698583E-4</v>
      </c>
      <c r="AI73" s="25"/>
      <c r="AJ73" s="25">
        <f t="shared" si="89"/>
        <v>-2.1984344788084087E-4</v>
      </c>
      <c r="AK73" s="25"/>
      <c r="AL73" t="str">
        <f t="shared" si="90"/>
        <v>m</v>
      </c>
      <c r="AN73" s="13">
        <f t="shared" si="65"/>
        <v>20</v>
      </c>
      <c r="AO73" s="13" t="str">
        <f t="shared" si="66"/>
        <v>mHz</v>
      </c>
      <c r="AP73" s="14">
        <f t="shared" si="67"/>
        <v>1E-3</v>
      </c>
      <c r="AQ73" s="15">
        <f t="shared" si="91"/>
        <v>-3.1096707299554729E-3</v>
      </c>
      <c r="AR73" s="15">
        <f t="shared" si="92"/>
        <v>2.2892857745668511E-6</v>
      </c>
      <c r="AS73" s="15">
        <f t="shared" si="93"/>
        <v>5.9397801565521189E-3</v>
      </c>
      <c r="AT73" s="15">
        <f t="shared" si="94"/>
        <v>1.4792338697698078E-6</v>
      </c>
      <c r="AU73" s="20">
        <f t="shared" si="95"/>
        <v>6.7045537030373708E-3</v>
      </c>
      <c r="AV73" s="16">
        <f t="shared" si="96"/>
        <v>1.6866657726259351E-6</v>
      </c>
      <c r="AW73" s="20">
        <f t="shared" si="97"/>
        <v>2.0530925838773078</v>
      </c>
      <c r="AX73" s="15">
        <f t="shared" si="98"/>
        <v>3.1934355202359256E-4</v>
      </c>
      <c r="AZ73" s="14">
        <f>IFERROR(MATCH(AU73 - 0.000001,'Ref Z list'!$C$5:$C$30,1),1)</f>
        <v>3</v>
      </c>
      <c r="BA73" s="14" t="str">
        <f>INDEX('Ref Z list'!$D$5:$D$30,AZ73)</f>
        <v>3m</v>
      </c>
      <c r="BB73" s="14" t="str">
        <f>IF(INDEX('Ref Z list'!$D$5:$D$30,AZ73+1)=0,BA73,INDEX('Ref Z list'!$D$5:$D$30,AZ73+1))</f>
        <v>10m</v>
      </c>
      <c r="BC73" s="14">
        <f>INDEX('Ref Z list'!$C$5:$C$30,AZ73)</f>
        <v>3.0000000000000001E-3</v>
      </c>
      <c r="BD73" s="14">
        <f>INDEX('Ref Z list'!$C$5:$C$30,AZ73+1)</f>
        <v>0.01</v>
      </c>
      <c r="BE73" s="16" t="str">
        <f t="shared" si="68"/>
        <v>20mHz10m3m</v>
      </c>
      <c r="BF73" s="16" t="str">
        <f t="shared" si="69"/>
        <v>20mHz10m10m</v>
      </c>
      <c r="BG73" s="14">
        <f>IFERROR(MATCH(BE73,'Cal Data'!$AN$6:$AN$1108,0),0)</f>
        <v>74</v>
      </c>
      <c r="BH73" s="14">
        <f>IFERROR(MATCH(BF73,'Cal Data'!$AN$6:$AN$1108,0),0)</f>
        <v>92</v>
      </c>
      <c r="BJ73" s="16" t="str">
        <f>INDEX('Cal Data'!AN$6:AN$1108,$BG73)</f>
        <v>20mHz10m3m</v>
      </c>
      <c r="BK73" s="16">
        <f>INDEX('Cal Data'!AO$6:AO$1108,$BG73)</f>
        <v>1.1033052834882873E-7</v>
      </c>
      <c r="BL73" s="16">
        <f>INDEX('Cal Data'!AP$6:AP$1108,$BG73)</f>
        <v>5.0492853011736437E-4</v>
      </c>
      <c r="BM73" s="16">
        <f>INDEX('Cal Data'!AQ$6:AQ$1108,$BG73)</f>
        <v>2.9998133465044797E-7</v>
      </c>
      <c r="BN73" s="16">
        <f>INDEX('Cal Data'!AR$6:AR$1108,$BG73)</f>
        <v>6.9903319731074701E-4</v>
      </c>
      <c r="BO73" s="16" t="str">
        <f>INDEX('Cal Data'!AN$6:AN$1108,$BH73)</f>
        <v>20mHz10m10m</v>
      </c>
      <c r="BP73" s="16">
        <f>INDEX('Cal Data'!AO$6:AO$1108,$BH73)</f>
        <v>6.5207955530013906E-7</v>
      </c>
      <c r="BQ73" s="16">
        <f>INDEX('Cal Data'!AP$6:AP$1108,$BH73)</f>
        <v>2.1734531062594432E-3</v>
      </c>
      <c r="BR73" s="16">
        <f>INDEX('Cal Data'!AQ$6:AQ$1108,$BH73)</f>
        <v>-3.5480889585918782E-7</v>
      </c>
      <c r="BS73" s="16">
        <f>INDEX('Cal Data'!AR$6:AR$1108,$BH73)</f>
        <v>2.3207715605382262E-3</v>
      </c>
      <c r="BU73" s="16">
        <f t="shared" si="70"/>
        <v>3.9703600890731002E-7</v>
      </c>
      <c r="BV73" s="16">
        <f t="shared" si="71"/>
        <v>2.1734531062594432E-3</v>
      </c>
      <c r="BW73" s="16">
        <f t="shared" si="72"/>
        <v>-4.6548032942004145E-8</v>
      </c>
      <c r="BX73" s="16">
        <f t="shared" si="73"/>
        <v>1.5572927485753359E-3</v>
      </c>
      <c r="BZ73" s="16">
        <f t="shared" si="74"/>
        <v>-3.1092736939465656E-3</v>
      </c>
      <c r="CA73" s="16">
        <f t="shared" si="75"/>
        <v>2.1734579288374212E-3</v>
      </c>
      <c r="CB73" s="16">
        <f t="shared" si="76"/>
        <v>5.9397336085191769E-3</v>
      </c>
      <c r="CC73" s="16">
        <f t="shared" si="77"/>
        <v>1.5572955587481428E-3</v>
      </c>
      <c r="CE73">
        <f>INDEX('Cal Data'!AT$6:AT$1000,$BG73)</f>
        <v>1.0000367752645114</v>
      </c>
      <c r="CF73">
        <f>INDEX('Cal Data'!AU$6:AU$1000,$BG73)</f>
        <v>2.0521839406854756E-6</v>
      </c>
      <c r="CG73">
        <f>INDEX('Cal Data'!AV$6:AV$1000,$BG73)</f>
        <v>1.0000346029384683E-4</v>
      </c>
      <c r="CH73">
        <f>INDEX('Cal Data'!AW$6:AW$1000,$BG73)</f>
        <v>7.6835405739942111E-4</v>
      </c>
      <c r="CI73">
        <f>INDEX('Cal Data'!AT$6:AT$1000,$BH73)</f>
        <v>1.0000652183282919</v>
      </c>
      <c r="CJ73">
        <f>INDEX('Cal Data'!AU$6:AU$1000,$BH73)</f>
        <v>3.2705471111724972E-6</v>
      </c>
      <c r="CK73">
        <f>INDEX('Cal Data'!AV$6:AV$1000,$BH73)</f>
        <v>-3.5476295153425975E-5</v>
      </c>
      <c r="CL73">
        <f>INDEX('Cal Data'!AW$6:AW$1000,$BH73)</f>
        <v>2.5274290115802502E-4</v>
      </c>
      <c r="CN73" s="16">
        <f t="shared" si="99"/>
        <v>1.0000518279584047</v>
      </c>
      <c r="CO73" s="16">
        <f t="shared" si="100"/>
        <v>3.2705471111724972E-6</v>
      </c>
      <c r="CP73" s="16">
        <f t="shared" si="101"/>
        <v>2.8304598904019414E-5</v>
      </c>
      <c r="CQ73" s="16">
        <f t="shared" si="102"/>
        <v>4.9548131194492896E-4</v>
      </c>
      <c r="CS73" s="16">
        <f t="shared" si="103"/>
        <v>6.7049011863678145E-3</v>
      </c>
      <c r="CT73" s="16">
        <f t="shared" si="104"/>
        <v>3.3734028120021322E-6</v>
      </c>
      <c r="CU73" s="28">
        <f t="shared" si="105"/>
        <v>2.053120888476212</v>
      </c>
      <c r="CV73" s="28">
        <f t="shared" si="106"/>
        <v>8.0834580926905772E-4</v>
      </c>
      <c r="CW73" s="16">
        <f t="shared" si="107"/>
        <v>-3.110000028403362E-3</v>
      </c>
      <c r="CX73" s="16">
        <f t="shared" si="108"/>
        <v>5.0500948190459186E-6</v>
      </c>
      <c r="CY73" s="16">
        <f t="shared" si="109"/>
        <v>5.9399999783070383E-3</v>
      </c>
      <c r="CZ73" s="16">
        <f t="shared" si="110"/>
        <v>3.9053136612151625E-6</v>
      </c>
    </row>
    <row r="74" spans="1:104" x14ac:dyDescent="0.25">
      <c r="A74" s="9">
        <v>1</v>
      </c>
      <c r="B74" s="9" t="s">
        <v>3</v>
      </c>
      <c r="C74" s="12">
        <v>0.01</v>
      </c>
      <c r="D74" s="23">
        <v>8.8126280460856091E-2</v>
      </c>
      <c r="E74" s="23">
        <v>5.577537136271794E-4</v>
      </c>
      <c r="F74" s="23">
        <v>-3.3755297719990779E-2</v>
      </c>
      <c r="G74" s="23">
        <v>1.3026361369795753E-3</v>
      </c>
      <c r="H74" s="10" t="s">
        <v>3</v>
      </c>
      <c r="I74" s="40"/>
      <c r="J74" s="23">
        <v>-8.7403894144487708E-4</v>
      </c>
      <c r="K74" s="23">
        <v>1.4661539689447382E-3</v>
      </c>
      <c r="L74" s="23">
        <v>-1.0557185101189507E-3</v>
      </c>
      <c r="M74" s="23">
        <v>8.6454032317126114E-4</v>
      </c>
      <c r="N74" s="10" t="s">
        <v>3</v>
      </c>
      <c r="P74" s="24">
        <f t="shared" si="78"/>
        <v>8.899833702944035E-2</v>
      </c>
      <c r="Q74" s="24">
        <f t="shared" si="79"/>
        <v>3.1390737481970699E-3</v>
      </c>
      <c r="R74" s="24">
        <f t="shared" si="80"/>
        <v>-3.2704525827047484E-2</v>
      </c>
      <c r="S74" s="24">
        <f t="shared" si="81"/>
        <v>3.1581985668332493E-3</v>
      </c>
      <c r="T74" s="21" t="str">
        <f t="shared" si="64"/>
        <v>m</v>
      </c>
      <c r="U74" t="str">
        <f t="shared" si="82"/>
        <v>OK</v>
      </c>
      <c r="W74" s="25">
        <v>8.8999999999999996E-2</v>
      </c>
      <c r="X74" s="25"/>
      <c r="Y74" s="25">
        <v>-3.27E-2</v>
      </c>
      <c r="Z74" s="25"/>
      <c r="AA74" t="str">
        <f t="shared" si="83"/>
        <v>m</v>
      </c>
      <c r="AC74" s="25">
        <f t="shared" si="84"/>
        <v>-1.6629705596460376E-6</v>
      </c>
      <c r="AD74" s="25">
        <f t="shared" si="85"/>
        <v>3.1390737481970699E-3</v>
      </c>
      <c r="AE74" s="25">
        <f t="shared" si="86"/>
        <v>-4.5258270474843321E-6</v>
      </c>
      <c r="AF74" s="25">
        <f t="shared" si="85"/>
        <v>3.1581985668332493E-3</v>
      </c>
      <c r="AG74" t="str">
        <f t="shared" si="87"/>
        <v>m</v>
      </c>
      <c r="AH74" s="25">
        <f t="shared" si="88"/>
        <v>3.1940230096894062E-7</v>
      </c>
      <c r="AI74" s="25"/>
      <c r="AJ74" s="25">
        <f t="shared" si="89"/>
        <v>4.207901281721993E-7</v>
      </c>
      <c r="AK74" s="25"/>
      <c r="AL74" t="str">
        <f t="shared" si="90"/>
        <v>m</v>
      </c>
      <c r="AN74" s="13">
        <f t="shared" si="65"/>
        <v>10</v>
      </c>
      <c r="AO74" s="13" t="str">
        <f t="shared" si="66"/>
        <v>mHz</v>
      </c>
      <c r="AP74" s="14">
        <f t="shared" si="67"/>
        <v>1E-3</v>
      </c>
      <c r="AQ74" s="15">
        <f t="shared" si="91"/>
        <v>8.9000319402300962E-5</v>
      </c>
      <c r="AR74" s="15">
        <f t="shared" si="92"/>
        <v>1.5686607873333607E-6</v>
      </c>
      <c r="AS74" s="15">
        <f t="shared" si="93"/>
        <v>-3.269957920987183E-5</v>
      </c>
      <c r="AT74" s="15">
        <f t="shared" si="94"/>
        <v>1.563422807737606E-6</v>
      </c>
      <c r="AU74" s="20">
        <f t="shared" si="95"/>
        <v>9.4817294489002747E-5</v>
      </c>
      <c r="AV74" s="16">
        <f t="shared" si="96"/>
        <v>1.5680387256651894E-6</v>
      </c>
      <c r="AW74" s="20">
        <f t="shared" si="97"/>
        <v>-0.3520995978929844</v>
      </c>
      <c r="AX74" s="15">
        <f t="shared" si="98"/>
        <v>1.6495373694276158E-2</v>
      </c>
      <c r="AZ74" s="14">
        <f>IFERROR(MATCH(AU74 - 0.000001,'Ref Z list'!$C$5:$C$30,1),1)</f>
        <v>1</v>
      </c>
      <c r="BA74" s="14" t="str">
        <f>INDEX('Ref Z list'!$D$5:$D$30,AZ74)</f>
        <v>0m</v>
      </c>
      <c r="BB74" s="14" t="str">
        <f>IF(INDEX('Ref Z list'!$D$5:$D$30,AZ74+1)=0,BA74,INDEX('Ref Z list'!$D$5:$D$30,AZ74+1))</f>
        <v>1m</v>
      </c>
      <c r="BC74" s="14">
        <f>INDEX('Ref Z list'!$C$5:$C$30,AZ74)</f>
        <v>0</v>
      </c>
      <c r="BD74" s="14">
        <f>INDEX('Ref Z list'!$C$5:$C$30,AZ74+1)</f>
        <v>1E-3</v>
      </c>
      <c r="BE74" s="16" t="str">
        <f t="shared" si="68"/>
        <v>10mHz1m0m</v>
      </c>
      <c r="BF74" s="16" t="str">
        <f t="shared" si="69"/>
        <v>10mHz1m1m</v>
      </c>
      <c r="BG74" s="14">
        <f>IFERROR(MATCH(BE74,'Cal Data'!$AN$6:$AN$1108,0),0)</f>
        <v>1</v>
      </c>
      <c r="BH74" s="14">
        <f>IFERROR(MATCH(BF74,'Cal Data'!$AN$6:$AN$1108,0),0)</f>
        <v>19</v>
      </c>
      <c r="BJ74" s="16" t="str">
        <f>INDEX('Cal Data'!AN$6:AN$1108,$BG74)</f>
        <v>10mHz1m0m</v>
      </c>
      <c r="BK74" s="16">
        <f>INDEX('Cal Data'!AO$6:AO$1108,$BG74)</f>
        <v>0</v>
      </c>
      <c r="BL74" s="16">
        <f>INDEX('Cal Data'!AP$6:AP$1108,$BG74)</f>
        <v>3.7411313541297489E-3</v>
      </c>
      <c r="BM74" s="16">
        <f>INDEX('Cal Data'!AQ$6:AQ$1108,$BG74)</f>
        <v>0</v>
      </c>
      <c r="BN74" s="16">
        <f>INDEX('Cal Data'!AR$6:AR$1108,$BG74)</f>
        <v>3.1167225312008878E-4</v>
      </c>
      <c r="BO74" s="16" t="str">
        <f>INDEX('Cal Data'!AN$6:AN$1108,$BH74)</f>
        <v>10mHz1m1m</v>
      </c>
      <c r="BP74" s="16">
        <f>INDEX('Cal Data'!AO$6:AO$1108,$BH74)</f>
        <v>-1.720235534726465E-8</v>
      </c>
      <c r="BQ74" s="16">
        <f>INDEX('Cal Data'!AP$6:AP$1108,$BH74)</f>
        <v>3.7074681693330227E-3</v>
      </c>
      <c r="BR74" s="16">
        <f>INDEX('Cal Data'!AQ$6:AQ$1108,$BH74)</f>
        <v>-5.6174308326029886E-8</v>
      </c>
      <c r="BS74" s="16">
        <f>INDEX('Cal Data'!AR$6:AR$1108,$BH74)</f>
        <v>3.3973700535240752E-3</v>
      </c>
      <c r="BU74" s="16">
        <f t="shared" si="70"/>
        <v>-1.6310807928660635E-9</v>
      </c>
      <c r="BV74" s="16">
        <f t="shared" si="71"/>
        <v>3.7074681693330227E-3</v>
      </c>
      <c r="BW74" s="16">
        <f t="shared" si="72"/>
        <v>-5.6174308326029886E-8</v>
      </c>
      <c r="BX74" s="16">
        <f t="shared" si="73"/>
        <v>6.0424977016506156E-4</v>
      </c>
      <c r="BZ74" s="16">
        <f t="shared" si="74"/>
        <v>8.8998688321508099E-5</v>
      </c>
      <c r="CA74" s="16">
        <f t="shared" si="75"/>
        <v>3.7074694967597801E-3</v>
      </c>
      <c r="CB74" s="16">
        <f t="shared" si="76"/>
        <v>-3.2755753518197858E-5</v>
      </c>
      <c r="CC74" s="16">
        <f t="shared" si="77"/>
        <v>6.0425786044372872E-4</v>
      </c>
      <c r="CE74">
        <f>INDEX('Cal Data'!AT$6:AT$1000,$BG74)</f>
        <v>1</v>
      </c>
      <c r="CF74">
        <f>INDEX('Cal Data'!AU$6:AU$1000,$BG74)</f>
        <v>3.7540915548528705E-6</v>
      </c>
      <c r="CG74">
        <f>INDEX('Cal Data'!AV$6:AV$1000,$BG74)</f>
        <v>-5.617977208124861E-5</v>
      </c>
      <c r="CH74">
        <f>INDEX('Cal Data'!AW$6:AW$1000,$BG74)</f>
        <v>4.8109651139397148E-3</v>
      </c>
      <c r="CI74">
        <f>INDEX('Cal Data'!AT$6:AT$1000,$BH74)</f>
        <v>0.99998279601054829</v>
      </c>
      <c r="CJ74">
        <f>INDEX('Cal Data'!AU$6:AU$1000,$BH74)</f>
        <v>4.8913566003327361E-6</v>
      </c>
      <c r="CK74">
        <f>INDEX('Cal Data'!AV$6:AV$1000,$BH74)</f>
        <v>-5.617977208124861E-5</v>
      </c>
      <c r="CL74">
        <f>INDEX('Cal Data'!AW$6:AW$1000,$BH74)</f>
        <v>4.8109651139397148E-3</v>
      </c>
      <c r="CN74" s="16">
        <f t="shared" si="99"/>
        <v>0.99999836876426573</v>
      </c>
      <c r="CO74" s="16">
        <f t="shared" si="100"/>
        <v>4.8913566003327361E-6</v>
      </c>
      <c r="CP74" s="16">
        <f t="shared" si="101"/>
        <v>-5.617977208124861E-5</v>
      </c>
      <c r="CQ74" s="16">
        <f t="shared" si="102"/>
        <v>4.8109651139397148E-3</v>
      </c>
      <c r="CS74" s="16">
        <f t="shared" si="103"/>
        <v>9.4817139819643748E-5</v>
      </c>
      <c r="CT74" s="16">
        <f t="shared" si="104"/>
        <v>3.1360774856242877E-6</v>
      </c>
      <c r="CU74" s="28">
        <f t="shared" si="105"/>
        <v>-0.35215577766506562</v>
      </c>
      <c r="CV74" s="28">
        <f t="shared" si="106"/>
        <v>3.3339688039674527E-2</v>
      </c>
      <c r="CW74" s="16">
        <f t="shared" si="107"/>
        <v>8.8998337029440357E-5</v>
      </c>
      <c r="CX74" s="16">
        <f t="shared" si="108"/>
        <v>3.1390737481970701E-6</v>
      </c>
      <c r="CY74" s="16">
        <f t="shared" si="109"/>
        <v>-3.2704525827047483E-5</v>
      </c>
      <c r="CZ74" s="16">
        <f t="shared" si="110"/>
        <v>3.1581985668332494E-6</v>
      </c>
    </row>
    <row r="75" spans="1:104" x14ac:dyDescent="0.25">
      <c r="A75" s="9">
        <v>1</v>
      </c>
      <c r="B75" s="9" t="s">
        <v>3</v>
      </c>
      <c r="C75" s="12">
        <v>2</v>
      </c>
      <c r="D75" s="23">
        <v>-0.69836090755267588</v>
      </c>
      <c r="E75" s="23">
        <v>1.6314265820355225E-3</v>
      </c>
      <c r="F75" s="23">
        <v>-0.42309117720287337</v>
      </c>
      <c r="G75" s="23">
        <v>1.0501966475910114E-3</v>
      </c>
      <c r="H75" s="10" t="s">
        <v>3</v>
      </c>
      <c r="I75" s="40"/>
      <c r="J75" s="23">
        <v>-3.9485396503047157E-4</v>
      </c>
      <c r="K75" s="23">
        <v>3.7906834105211763E-4</v>
      </c>
      <c r="L75" s="23">
        <v>-1.0962563300750637E-3</v>
      </c>
      <c r="M75" s="23">
        <v>1.1844140378278239E-3</v>
      </c>
      <c r="N75" s="10" t="s">
        <v>3</v>
      </c>
      <c r="P75" s="24">
        <f t="shared" si="78"/>
        <v>-0.69800154922122437</v>
      </c>
      <c r="Q75" s="24">
        <f t="shared" si="79"/>
        <v>3.6439510518077802E-3</v>
      </c>
      <c r="R75" s="24">
        <f t="shared" si="80"/>
        <v>-0.42199744346804907</v>
      </c>
      <c r="S75" s="24">
        <f t="shared" si="81"/>
        <v>4.1720961197237198E-3</v>
      </c>
      <c r="T75" s="21" t="str">
        <f t="shared" si="64"/>
        <v>m</v>
      </c>
      <c r="U75" t="str">
        <f t="shared" si="82"/>
        <v>OK</v>
      </c>
      <c r="W75" s="25">
        <v>-0.69800000000000006</v>
      </c>
      <c r="X75" s="25"/>
      <c r="Y75" s="25">
        <v>-0.42199999999999999</v>
      </c>
      <c r="Z75" s="25"/>
      <c r="AA75" t="str">
        <f t="shared" si="83"/>
        <v>m</v>
      </c>
      <c r="AC75" s="25">
        <f t="shared" si="84"/>
        <v>-1.5492212243062298E-6</v>
      </c>
      <c r="AD75" s="25">
        <f t="shared" si="85"/>
        <v>3.6439510518077802E-3</v>
      </c>
      <c r="AE75" s="25">
        <f t="shared" si="86"/>
        <v>2.5565319509146534E-6</v>
      </c>
      <c r="AF75" s="25">
        <f t="shared" si="85"/>
        <v>4.1720961197237198E-3</v>
      </c>
      <c r="AG75" t="str">
        <f t="shared" si="87"/>
        <v>m</v>
      </c>
      <c r="AH75" s="25">
        <f t="shared" si="88"/>
        <v>3.394641235465734E-5</v>
      </c>
      <c r="AI75" s="25"/>
      <c r="AJ75" s="25">
        <f t="shared" si="89"/>
        <v>5.079127201657041E-6</v>
      </c>
      <c r="AK75" s="25"/>
      <c r="AL75" t="str">
        <f t="shared" si="90"/>
        <v>m</v>
      </c>
      <c r="AN75" s="13">
        <f t="shared" si="65"/>
        <v>2</v>
      </c>
      <c r="AO75" s="13" t="str">
        <f t="shared" si="66"/>
        <v>Hz</v>
      </c>
      <c r="AP75" s="14">
        <f t="shared" si="67"/>
        <v>1E-3</v>
      </c>
      <c r="AQ75" s="15">
        <f t="shared" si="91"/>
        <v>-6.9796605358764545E-4</v>
      </c>
      <c r="AR75" s="15">
        <f t="shared" si="92"/>
        <v>1.6748867125152412E-6</v>
      </c>
      <c r="AS75" s="15">
        <f t="shared" si="93"/>
        <v>-4.2199492087279834E-4</v>
      </c>
      <c r="AT75" s="15">
        <f t="shared" si="94"/>
        <v>1.5829559727342415E-6</v>
      </c>
      <c r="AU75" s="20">
        <f t="shared" si="95"/>
        <v>8.1562020892272599E-4</v>
      </c>
      <c r="AV75" s="16">
        <f t="shared" si="96"/>
        <v>1.6507792930340265E-6</v>
      </c>
      <c r="AW75" s="20">
        <f t="shared" si="97"/>
        <v>-2.5977927900663667</v>
      </c>
      <c r="AX75" s="15">
        <f t="shared" si="98"/>
        <v>1.9716045097410155E-3</v>
      </c>
      <c r="AZ75" s="14">
        <f>IFERROR(MATCH(AU75 - 0.000001,'Ref Z list'!$C$5:$C$30,1),1)</f>
        <v>1</v>
      </c>
      <c r="BA75" s="14" t="str">
        <f>INDEX('Ref Z list'!$D$5:$D$30,AZ75)</f>
        <v>0m</v>
      </c>
      <c r="BB75" s="14" t="str">
        <f>IF(INDEX('Ref Z list'!$D$5:$D$30,AZ75+1)=0,BA75,INDEX('Ref Z list'!$D$5:$D$30,AZ75+1))</f>
        <v>1m</v>
      </c>
      <c r="BC75" s="14">
        <f>INDEX('Ref Z list'!$C$5:$C$30,AZ75)</f>
        <v>0</v>
      </c>
      <c r="BD75" s="14">
        <f>INDEX('Ref Z list'!$C$5:$C$30,AZ75+1)</f>
        <v>1E-3</v>
      </c>
      <c r="BE75" s="16" t="str">
        <f t="shared" si="68"/>
        <v>2Hz1m0m</v>
      </c>
      <c r="BF75" s="16" t="str">
        <f t="shared" si="69"/>
        <v>2Hz1m1m</v>
      </c>
      <c r="BG75" s="14">
        <f>IFERROR(MATCH(BE75,'Cal Data'!$AN$6:$AN$1108,0),0)</f>
        <v>8</v>
      </c>
      <c r="BH75" s="14">
        <f>IFERROR(MATCH(BF75,'Cal Data'!$AN$6:$AN$1108,0),0)</f>
        <v>26</v>
      </c>
      <c r="BJ75" s="16" t="str">
        <f>INDEX('Cal Data'!AN$6:AN$1108,$BG75)</f>
        <v>2Hz1m0m</v>
      </c>
      <c r="BK75" s="16">
        <f>INDEX('Cal Data'!AO$6:AO$1108,$BG75)</f>
        <v>0</v>
      </c>
      <c r="BL75" s="16">
        <f>INDEX('Cal Data'!AP$6:AP$1108,$BG75)</f>
        <v>8.2151446620405428E-4</v>
      </c>
      <c r="BM75" s="16">
        <f>INDEX('Cal Data'!AQ$6:AQ$1108,$BG75)</f>
        <v>0</v>
      </c>
      <c r="BN75" s="16">
        <f>INDEX('Cal Data'!AR$6:AR$1108,$BG75)</f>
        <v>8.5632680908187921E-4</v>
      </c>
      <c r="BO75" s="16" t="str">
        <f>INDEX('Cal Data'!AN$6:AN$1108,$BH75)</f>
        <v>2Hz1m1m</v>
      </c>
      <c r="BP75" s="16">
        <f>INDEX('Cal Data'!AO$6:AO$1108,$BH75)</f>
        <v>4.7625619669332264E-8</v>
      </c>
      <c r="BQ75" s="16">
        <f>INDEX('Cal Data'!AP$6:AP$1108,$BH75)</f>
        <v>2.1181553687790026E-3</v>
      </c>
      <c r="BR75" s="16">
        <f>INDEX('Cal Data'!AQ$6:AQ$1108,$BH75)</f>
        <v>-1.9869382618911285E-8</v>
      </c>
      <c r="BS75" s="16">
        <f>INDEX('Cal Data'!AR$6:AR$1108,$BH75)</f>
        <v>3.4281528336774949E-3</v>
      </c>
      <c r="BU75" s="16">
        <f t="shared" si="70"/>
        <v>3.8844417864775069E-8</v>
      </c>
      <c r="BV75" s="16">
        <f t="shared" si="71"/>
        <v>2.1181553687790026E-3</v>
      </c>
      <c r="BW75" s="16">
        <f t="shared" si="72"/>
        <v>-1.9869382618911285E-8</v>
      </c>
      <c r="BX75" s="16">
        <f t="shared" si="73"/>
        <v>2.9539600885754593E-3</v>
      </c>
      <c r="BZ75" s="16">
        <f t="shared" si="74"/>
        <v>-6.9792720916978066E-4</v>
      </c>
      <c r="CA75" s="16">
        <f t="shared" si="75"/>
        <v>2.1181580175400772E-3</v>
      </c>
      <c r="CB75" s="16">
        <f t="shared" si="76"/>
        <v>-4.2201479025541727E-4</v>
      </c>
      <c r="CC75" s="16">
        <f t="shared" si="77"/>
        <v>2.9539617851108333E-3</v>
      </c>
      <c r="CE75">
        <f>INDEX('Cal Data'!AT$6:AT$1000,$BG75)</f>
        <v>1</v>
      </c>
      <c r="CF75">
        <f>INDEX('Cal Data'!AU$6:AU$1000,$BG75)</f>
        <v>1.1866682864789492E-6</v>
      </c>
      <c r="CG75">
        <f>INDEX('Cal Data'!AV$6:AV$1000,$BG75)</f>
        <v>-1.9869296550839124E-5</v>
      </c>
      <c r="CH75">
        <f>INDEX('Cal Data'!AW$6:AW$1000,$BG75)</f>
        <v>3.7668691747748491E-3</v>
      </c>
      <c r="CI75">
        <f>INDEX('Cal Data'!AT$6:AT$1000,$BH75)</f>
        <v>1.0000476231927395</v>
      </c>
      <c r="CJ75">
        <f>INDEX('Cal Data'!AU$6:AU$1000,$BH75)</f>
        <v>3.4575421076013636E-6</v>
      </c>
      <c r="CK75">
        <f>INDEX('Cal Data'!AV$6:AV$1000,$BH75)</f>
        <v>-1.9869296550839124E-5</v>
      </c>
      <c r="CL75">
        <f>INDEX('Cal Data'!AW$6:AW$1000,$BH75)</f>
        <v>3.7668691747748491E-3</v>
      </c>
      <c r="CN75" s="16">
        <f t="shared" si="99"/>
        <v>1.0000388424384119</v>
      </c>
      <c r="CO75" s="16">
        <f t="shared" si="100"/>
        <v>3.4575421076013636E-6</v>
      </c>
      <c r="CP75" s="16">
        <f t="shared" si="101"/>
        <v>-1.9869296550839124E-5</v>
      </c>
      <c r="CQ75" s="16">
        <f t="shared" si="102"/>
        <v>3.7668691747748491E-3</v>
      </c>
      <c r="CS75" s="16">
        <f t="shared" si="103"/>
        <v>8.1565188960045854E-4</v>
      </c>
      <c r="CT75" s="16">
        <f t="shared" si="104"/>
        <v>3.3015597904433204E-6</v>
      </c>
      <c r="CU75" s="28">
        <f t="shared" si="105"/>
        <v>-2.5978126593629174</v>
      </c>
      <c r="CV75" s="28">
        <f t="shared" si="106"/>
        <v>5.4532743146841044E-3</v>
      </c>
      <c r="CW75" s="16">
        <f t="shared" si="107"/>
        <v>-6.9800154922122434E-4</v>
      </c>
      <c r="CX75" s="16">
        <f t="shared" si="108"/>
        <v>3.6439510518077803E-6</v>
      </c>
      <c r="CY75" s="16">
        <f t="shared" si="109"/>
        <v>-4.2199744346804909E-4</v>
      </c>
      <c r="CZ75" s="16">
        <f t="shared" si="110"/>
        <v>4.1720961197237196E-6</v>
      </c>
    </row>
    <row r="76" spans="1:104" x14ac:dyDescent="0.25">
      <c r="A76" s="9">
        <v>10</v>
      </c>
      <c r="B76" s="9" t="s">
        <v>3</v>
      </c>
      <c r="C76" s="12">
        <v>0.05</v>
      </c>
      <c r="D76" s="23">
        <v>-5.588580319394457</v>
      </c>
      <c r="E76" s="23">
        <v>1.316989507386745E-3</v>
      </c>
      <c r="F76" s="23">
        <v>-2.8002416266183445</v>
      </c>
      <c r="G76" s="23">
        <v>1.7504883839352255E-3</v>
      </c>
      <c r="H76" s="10" t="s">
        <v>3</v>
      </c>
      <c r="I76" s="40"/>
      <c r="J76" s="23">
        <v>1.6511401454434725E-3</v>
      </c>
      <c r="K76" s="23">
        <v>1.3583091363439646E-3</v>
      </c>
      <c r="L76" s="23">
        <v>-5.3085880756604967E-4</v>
      </c>
      <c r="M76" s="23">
        <v>1.6981919084455763E-3</v>
      </c>
      <c r="N76" s="10" t="s">
        <v>3</v>
      </c>
      <c r="P76" s="24">
        <f t="shared" si="78"/>
        <v>-5.5900000131093686</v>
      </c>
      <c r="Q76" s="24">
        <f t="shared" si="79"/>
        <v>4.546085704987499E-3</v>
      </c>
      <c r="R76" s="24">
        <f t="shared" si="80"/>
        <v>-2.7999999774275519</v>
      </c>
      <c r="S76" s="24">
        <f t="shared" si="81"/>
        <v>5.8265792085104131E-3</v>
      </c>
      <c r="T76" s="21" t="str">
        <f t="shared" si="64"/>
        <v>m</v>
      </c>
      <c r="U76" t="str">
        <f t="shared" si="82"/>
        <v>OK</v>
      </c>
      <c r="W76" s="25">
        <v>-5.59</v>
      </c>
      <c r="X76" s="25"/>
      <c r="Y76" s="25">
        <v>-2.8</v>
      </c>
      <c r="Z76" s="25"/>
      <c r="AA76" t="str">
        <f t="shared" si="83"/>
        <v>m</v>
      </c>
      <c r="AC76" s="25">
        <f t="shared" si="84"/>
        <v>-1.3109368701691437E-8</v>
      </c>
      <c r="AD76" s="25">
        <f t="shared" si="85"/>
        <v>4.546085704987499E-3</v>
      </c>
      <c r="AE76" s="25">
        <f t="shared" si="86"/>
        <v>2.2572447910818028E-8</v>
      </c>
      <c r="AF76" s="25">
        <f t="shared" si="85"/>
        <v>5.8265792085104131E-3</v>
      </c>
      <c r="AG76" t="str">
        <f t="shared" si="87"/>
        <v>m</v>
      </c>
      <c r="AH76" s="25">
        <f t="shared" si="88"/>
        <v>-2.3145953990066914E-4</v>
      </c>
      <c r="AI76" s="25"/>
      <c r="AJ76" s="25">
        <f t="shared" si="89"/>
        <v>2.8923218922116689E-4</v>
      </c>
      <c r="AK76" s="25"/>
      <c r="AL76" t="str">
        <f t="shared" si="90"/>
        <v>m</v>
      </c>
      <c r="AN76" s="13">
        <f t="shared" si="65"/>
        <v>50</v>
      </c>
      <c r="AO76" s="13" t="str">
        <f t="shared" si="66"/>
        <v>mHz</v>
      </c>
      <c r="AP76" s="14">
        <f t="shared" si="67"/>
        <v>1E-3</v>
      </c>
      <c r="AQ76" s="15">
        <f t="shared" si="91"/>
        <v>-5.5902314595399002E-3</v>
      </c>
      <c r="AR76" s="15">
        <f t="shared" si="92"/>
        <v>1.8919474285619747E-6</v>
      </c>
      <c r="AS76" s="15">
        <f t="shared" si="93"/>
        <v>-2.7997107678107789E-3</v>
      </c>
      <c r="AT76" s="15">
        <f t="shared" si="94"/>
        <v>2.4388655846934626E-6</v>
      </c>
      <c r="AU76" s="20">
        <f t="shared" si="95"/>
        <v>6.2521250910890468E-3</v>
      </c>
      <c r="AV76" s="16">
        <f t="shared" si="96"/>
        <v>2.0135618608337199E-6</v>
      </c>
      <c r="AW76" s="20">
        <f t="shared" si="97"/>
        <v>-2.6772876797404721</v>
      </c>
      <c r="AX76" s="15">
        <f t="shared" si="98"/>
        <v>3.7418725838635046E-4</v>
      </c>
      <c r="AZ76" s="14">
        <f>IFERROR(MATCH(AU76 - 0.000001,'Ref Z list'!$C$5:$C$30,1),1)</f>
        <v>3</v>
      </c>
      <c r="BA76" s="14" t="str">
        <f>INDEX('Ref Z list'!$D$5:$D$30,AZ76)</f>
        <v>3m</v>
      </c>
      <c r="BB76" s="14" t="str">
        <f>IF(INDEX('Ref Z list'!$D$5:$D$30,AZ76+1)=0,BA76,INDEX('Ref Z list'!$D$5:$D$30,AZ76+1))</f>
        <v>10m</v>
      </c>
      <c r="BC76" s="14">
        <f>INDEX('Ref Z list'!$C$5:$C$30,AZ76)</f>
        <v>3.0000000000000001E-3</v>
      </c>
      <c r="BD76" s="14">
        <f>INDEX('Ref Z list'!$C$5:$C$30,AZ76+1)</f>
        <v>0.01</v>
      </c>
      <c r="BE76" s="16" t="str">
        <f t="shared" si="68"/>
        <v>50mHz10m3m</v>
      </c>
      <c r="BF76" s="16" t="str">
        <f t="shared" si="69"/>
        <v>50mHz10m10m</v>
      </c>
      <c r="BG76" s="14">
        <f>IFERROR(MATCH(BE76,'Cal Data'!$AN$6:$AN$1108,0),0)</f>
        <v>75</v>
      </c>
      <c r="BH76" s="14">
        <f>IFERROR(MATCH(BF76,'Cal Data'!$AN$6:$AN$1108,0),0)</f>
        <v>93</v>
      </c>
      <c r="BJ76" s="16" t="str">
        <f>INDEX('Cal Data'!AN$6:AN$1108,$BG76)</f>
        <v>50mHz10m3m</v>
      </c>
      <c r="BK76" s="16">
        <f>INDEX('Cal Data'!AO$6:AO$1108,$BG76)</f>
        <v>-4.4673366898090316E-8</v>
      </c>
      <c r="BL76" s="16">
        <f>INDEX('Cal Data'!AP$6:AP$1108,$BG76)</f>
        <v>6.2352293350159585E-4</v>
      </c>
      <c r="BM76" s="16">
        <f>INDEX('Cal Data'!AQ$6:AQ$1108,$BG76)</f>
        <v>3.0005936710302079E-7</v>
      </c>
      <c r="BN76" s="16">
        <f>INDEX('Cal Data'!AR$6:AR$1108,$BG76)</f>
        <v>2.9110726672526978E-3</v>
      </c>
      <c r="BO76" s="16" t="str">
        <f>INDEX('Cal Data'!AN$6:AN$1108,$BH76)</f>
        <v>50mHz10m10m</v>
      </c>
      <c r="BP76" s="16">
        <f>INDEX('Cal Data'!AO$6:AO$1108,$BH76)</f>
        <v>-9.4710587704091576E-8</v>
      </c>
      <c r="BQ76" s="16">
        <f>INDEX('Cal Data'!AP$6:AP$1108,$BH76)</f>
        <v>3.7152724695665119E-3</v>
      </c>
      <c r="BR76" s="16">
        <f>INDEX('Cal Data'!AQ$6:AQ$1108,$BH76)</f>
        <v>9.4759565461935711E-8</v>
      </c>
      <c r="BS76" s="16">
        <f>INDEX('Cal Data'!AR$6:AR$1108,$BH76)</f>
        <v>9.3829016253170559E-4</v>
      </c>
      <c r="BU76" s="16">
        <f t="shared" si="70"/>
        <v>-6.7920124222598831E-8</v>
      </c>
      <c r="BV76" s="16">
        <f t="shared" si="71"/>
        <v>3.7152724695665119E-3</v>
      </c>
      <c r="BW76" s="16">
        <f t="shared" si="72"/>
        <v>2.0467927622979551E-7</v>
      </c>
      <c r="BX76" s="16">
        <f t="shared" si="73"/>
        <v>1.9945390268434641E-3</v>
      </c>
      <c r="BZ76" s="16">
        <f t="shared" si="74"/>
        <v>-5.590299379664123E-3</v>
      </c>
      <c r="CA76" s="16">
        <f t="shared" si="75"/>
        <v>3.7152743964583741E-3</v>
      </c>
      <c r="CB76" s="16">
        <f t="shared" si="76"/>
        <v>-2.7995060885345493E-3</v>
      </c>
      <c r="CC76" s="16">
        <f t="shared" si="77"/>
        <v>1.9945449911854666E-3</v>
      </c>
      <c r="CE76">
        <f>INDEX('Cal Data'!AT$6:AT$1000,$BG76)</f>
        <v>0.999985088619054</v>
      </c>
      <c r="CF76">
        <f>INDEX('Cal Data'!AU$6:AU$1000,$BG76)</f>
        <v>3.0408110242194463E-6</v>
      </c>
      <c r="CG76">
        <f>INDEX('Cal Data'!AV$6:AV$1000,$BG76)</f>
        <v>9.9990216500945179E-5</v>
      </c>
      <c r="CH76">
        <f>INDEX('Cal Data'!AW$6:AW$1000,$BG76)</f>
        <v>9.8150497653346847E-4</v>
      </c>
      <c r="CI76">
        <f>INDEX('Cal Data'!AT$6:AT$1000,$BH76)</f>
        <v>0.99999052913563247</v>
      </c>
      <c r="CJ76">
        <f>INDEX('Cal Data'!AU$6:AU$1000,$BH76)</f>
        <v>4.010128198570984E-6</v>
      </c>
      <c r="CK76">
        <f>INDEX('Cal Data'!AV$6:AV$1000,$BH76)</f>
        <v>9.476353986004448E-6</v>
      </c>
      <c r="CL76">
        <f>INDEX('Cal Data'!AW$6:AW$1000,$BH76)</f>
        <v>2.6757913118021816E-4</v>
      </c>
      <c r="CN76" s="16">
        <f t="shared" si="99"/>
        <v>0.9999876162248359</v>
      </c>
      <c r="CO76" s="16">
        <f t="shared" si="100"/>
        <v>4.010128198570984E-6</v>
      </c>
      <c r="CP76" s="16">
        <f t="shared" si="101"/>
        <v>5.7938444590056169E-5</v>
      </c>
      <c r="CQ76" s="16">
        <f t="shared" si="102"/>
        <v>6.4982266869771654E-4</v>
      </c>
      <c r="CS76" s="16">
        <f t="shared" si="103"/>
        <v>6.252047666177621E-3</v>
      </c>
      <c r="CT76" s="16">
        <f t="shared" si="104"/>
        <v>4.0272017662306928E-6</v>
      </c>
      <c r="CU76" s="28">
        <f t="shared" si="105"/>
        <v>-2.6772297412958821</v>
      </c>
      <c r="CV76" s="28">
        <f t="shared" si="106"/>
        <v>9.9112759930706997E-4</v>
      </c>
      <c r="CW76" s="16">
        <f t="shared" si="107"/>
        <v>-5.590000013109369E-3</v>
      </c>
      <c r="CX76" s="16">
        <f t="shared" si="108"/>
        <v>4.5460857049874992E-6</v>
      </c>
      <c r="CY76" s="16">
        <f t="shared" si="109"/>
        <v>-2.7999999774275522E-3</v>
      </c>
      <c r="CZ76" s="16">
        <f t="shared" si="110"/>
        <v>5.826579208510413E-6</v>
      </c>
    </row>
    <row r="77" spans="1:104" x14ac:dyDescent="0.25">
      <c r="A77" s="9">
        <v>100</v>
      </c>
      <c r="B77" s="9" t="s">
        <v>3</v>
      </c>
      <c r="C77" s="12">
        <v>500</v>
      </c>
      <c r="D77" s="23">
        <v>-42.295986065105396</v>
      </c>
      <c r="E77" s="23">
        <v>2.2233477972498093E-4</v>
      </c>
      <c r="F77" s="23">
        <v>69.307131343329672</v>
      </c>
      <c r="G77" s="23">
        <v>1.4172909227953378E-3</v>
      </c>
      <c r="H77" s="10" t="s">
        <v>3</v>
      </c>
      <c r="I77" s="40"/>
      <c r="J77" s="23">
        <v>5.7800510301483259E-4</v>
      </c>
      <c r="K77" s="23">
        <v>1.0012284740757238E-3</v>
      </c>
      <c r="L77" s="23">
        <v>6.8351437010018214E-4</v>
      </c>
      <c r="M77" s="23">
        <v>8.1248297628497995E-4</v>
      </c>
      <c r="N77" s="10" t="s">
        <v>3</v>
      </c>
      <c r="P77" s="24">
        <f t="shared" si="78"/>
        <v>-42.299992507768103</v>
      </c>
      <c r="Q77" s="24">
        <f t="shared" si="79"/>
        <v>6.2903724528751183E-3</v>
      </c>
      <c r="R77" s="24">
        <f t="shared" si="80"/>
        <v>69.29999232239247</v>
      </c>
      <c r="S77" s="24">
        <f t="shared" si="81"/>
        <v>4.5201521291161001E-3</v>
      </c>
      <c r="T77" s="21" t="str">
        <f t="shared" si="64"/>
        <v>m</v>
      </c>
      <c r="U77" t="str">
        <f t="shared" si="82"/>
        <v>OK</v>
      </c>
      <c r="W77" s="25">
        <v>-42.3</v>
      </c>
      <c r="X77" s="25"/>
      <c r="Y77" s="25">
        <v>69.3</v>
      </c>
      <c r="Z77" s="25"/>
      <c r="AA77" t="str">
        <f t="shared" si="83"/>
        <v>m</v>
      </c>
      <c r="AC77" s="25">
        <f t="shared" si="84"/>
        <v>7.4922318944459221E-6</v>
      </c>
      <c r="AD77" s="25">
        <f t="shared" si="85"/>
        <v>6.2903724528751183E-3</v>
      </c>
      <c r="AE77" s="25">
        <f t="shared" si="86"/>
        <v>-7.6776075275120093E-6</v>
      </c>
      <c r="AF77" s="25">
        <f t="shared" si="85"/>
        <v>4.5201521291161001E-3</v>
      </c>
      <c r="AG77" t="str">
        <f t="shared" si="87"/>
        <v>m</v>
      </c>
      <c r="AH77" s="25">
        <f t="shared" si="88"/>
        <v>3.4359297915855791E-3</v>
      </c>
      <c r="AI77" s="25"/>
      <c r="AJ77" s="25">
        <f t="shared" si="89"/>
        <v>6.4478289595797378E-3</v>
      </c>
      <c r="AK77" s="25"/>
      <c r="AL77" t="str">
        <f t="shared" si="90"/>
        <v>m</v>
      </c>
      <c r="AN77" s="13">
        <f t="shared" si="65"/>
        <v>500</v>
      </c>
      <c r="AO77" s="13" t="str">
        <f t="shared" si="66"/>
        <v>Hz</v>
      </c>
      <c r="AP77" s="14">
        <f t="shared" si="67"/>
        <v>1E-3</v>
      </c>
      <c r="AQ77" s="15">
        <f t="shared" si="91"/>
        <v>-4.229656407020841E-2</v>
      </c>
      <c r="AR77" s="15">
        <f t="shared" si="92"/>
        <v>1.0256174781931899E-6</v>
      </c>
      <c r="AS77" s="15">
        <f t="shared" si="93"/>
        <v>6.9306447828959575E-2</v>
      </c>
      <c r="AT77" s="15">
        <f t="shared" si="94"/>
        <v>1.6336591280285371E-6</v>
      </c>
      <c r="AU77" s="20">
        <f t="shared" si="95"/>
        <v>8.1193491382090102E-2</v>
      </c>
      <c r="AV77" s="16">
        <f t="shared" si="96"/>
        <v>1.4933332514613325E-6</v>
      </c>
      <c r="AW77" s="20">
        <f t="shared" si="97"/>
        <v>2.1187427482581462</v>
      </c>
      <c r="AX77" s="15">
        <f t="shared" si="98"/>
        <v>1.5037385366404623E-5</v>
      </c>
      <c r="AZ77" s="14">
        <f>IFERROR(MATCH(AU77 - 0.000001,'Ref Z list'!$C$5:$C$30,1),1)</f>
        <v>4</v>
      </c>
      <c r="BA77" s="14" t="str">
        <f>INDEX('Ref Z list'!$D$5:$D$30,AZ77)</f>
        <v>10m</v>
      </c>
      <c r="BB77" s="14" t="str">
        <f>IF(INDEX('Ref Z list'!$D$5:$D$30,AZ77+1)=0,BA77,INDEX('Ref Z list'!$D$5:$D$30,AZ77+1))</f>
        <v>100m</v>
      </c>
      <c r="BC77" s="14">
        <f>INDEX('Ref Z list'!$C$5:$C$30,AZ77)</f>
        <v>0.01</v>
      </c>
      <c r="BD77" s="14">
        <f>INDEX('Ref Z list'!$C$5:$C$30,AZ77+1)</f>
        <v>0.1</v>
      </c>
      <c r="BE77" s="16" t="str">
        <f t="shared" si="68"/>
        <v>500Hz100m10m</v>
      </c>
      <c r="BF77" s="16" t="str">
        <f t="shared" si="69"/>
        <v>500Hz100m100m</v>
      </c>
      <c r="BG77" s="14">
        <f>IFERROR(MATCH(BE77,'Cal Data'!$AN$6:$AN$1108,0),0)</f>
        <v>123</v>
      </c>
      <c r="BH77" s="14">
        <f>IFERROR(MATCH(BF77,'Cal Data'!$AN$6:$AN$1108,0),0)</f>
        <v>141</v>
      </c>
      <c r="BJ77" s="16" t="str">
        <f>INDEX('Cal Data'!AN$6:AN$1108,$BG77)</f>
        <v>500Hz100m10m</v>
      </c>
      <c r="BK77" s="16">
        <f>INDEX('Cal Data'!AO$6:AO$1108,$BG77)</f>
        <v>5.4484890361396199E-7</v>
      </c>
      <c r="BL77" s="16">
        <f>INDEX('Cal Data'!AP$6:AP$1108,$BG77)</f>
        <v>1.3147568511142878E-3</v>
      </c>
      <c r="BM77" s="16">
        <f>INDEX('Cal Data'!AQ$6:AQ$1108,$BG77)</f>
        <v>1.0020138135180427E-6</v>
      </c>
      <c r="BN77" s="16">
        <f>INDEX('Cal Data'!AR$6:AR$1108,$BG77)</f>
        <v>6.2609484464502528E-5</v>
      </c>
      <c r="BO77" s="16" t="str">
        <f>INDEX('Cal Data'!AN$6:AN$1108,$BH77)</f>
        <v>500Hz100m100m</v>
      </c>
      <c r="BP77" s="16">
        <f>INDEX('Cal Data'!AO$6:AO$1108,$BH77)</f>
        <v>-7.2572318492586385E-6</v>
      </c>
      <c r="BQ77" s="16">
        <f>INDEX('Cal Data'!AP$6:AP$1108,$BH77)</f>
        <v>2.7371821694708687E-3</v>
      </c>
      <c r="BR77" s="16">
        <f>INDEX('Cal Data'!AQ$6:AQ$1108,$BH77)</f>
        <v>7.1503321756962216E-6</v>
      </c>
      <c r="BS77" s="16">
        <f>INDEX('Cal Data'!AR$6:AR$1108,$BH77)</f>
        <v>1.297338801762732E-3</v>
      </c>
      <c r="BU77" s="16">
        <f t="shared" si="70"/>
        <v>-5.6268996390749992E-6</v>
      </c>
      <c r="BV77" s="16">
        <f t="shared" si="71"/>
        <v>2.7371821694708687E-3</v>
      </c>
      <c r="BW77" s="16">
        <f t="shared" si="72"/>
        <v>5.8655721505411374E-6</v>
      </c>
      <c r="BX77" s="16">
        <f t="shared" si="73"/>
        <v>1.0393282734676747E-3</v>
      </c>
      <c r="BZ77" s="16">
        <f t="shared" si="74"/>
        <v>-4.2302190969847484E-2</v>
      </c>
      <c r="CA77" s="16">
        <f t="shared" si="75"/>
        <v>2.737182938064991E-3</v>
      </c>
      <c r="CB77" s="16">
        <f t="shared" si="76"/>
        <v>6.9312313401110118E-2</v>
      </c>
      <c r="CC77" s="16">
        <f t="shared" si="77"/>
        <v>1.0393334091608351E-3</v>
      </c>
      <c r="CE77">
        <f>INDEX('Cal Data'!AT$6:AT$1000,$BG77)</f>
        <v>1.0000545374102752</v>
      </c>
      <c r="CF77">
        <f>INDEX('Cal Data'!AU$6:AU$1000,$BG77)</f>
        <v>1.9945303297210659E-6</v>
      </c>
      <c r="CG77">
        <f>INDEX('Cal Data'!AV$6:AV$1000,$BG77)</f>
        <v>9.9995574803772797E-5</v>
      </c>
      <c r="CH77">
        <f>INDEX('Cal Data'!AW$6:AW$1000,$BG77)</f>
        <v>1.9994724235004819E-4</v>
      </c>
      <c r="CI77">
        <f>INDEX('Cal Data'!AT$6:AT$1000,$BH77)</f>
        <v>0.99992760925968638</v>
      </c>
      <c r="CJ77">
        <f>INDEX('Cal Data'!AU$6:AU$1000,$BH77)</f>
        <v>4.7335932884233556E-6</v>
      </c>
      <c r="CK77">
        <f>INDEX('Cal Data'!AV$6:AV$1000,$BH77)</f>
        <v>7.1513896452863159E-5</v>
      </c>
      <c r="CL77">
        <f>INDEX('Cal Data'!AW$6:AW$1000,$BH77)</f>
        <v>5.1597242194577403E-5</v>
      </c>
      <c r="CN77" s="16">
        <f t="shared" si="99"/>
        <v>0.99995413231921859</v>
      </c>
      <c r="CO77" s="16">
        <f t="shared" si="100"/>
        <v>4.7335932884233556E-6</v>
      </c>
      <c r="CP77" s="16">
        <f t="shared" si="101"/>
        <v>7.7465462334628933E-5</v>
      </c>
      <c r="CQ77" s="16">
        <f t="shared" si="102"/>
        <v>8.2596637265586241E-5</v>
      </c>
      <c r="CS77" s="16">
        <f t="shared" si="103"/>
        <v>8.1189767224945864E-2</v>
      </c>
      <c r="CT77" s="16">
        <f t="shared" si="104"/>
        <v>3.0112940246701913E-6</v>
      </c>
      <c r="CU77" s="28">
        <f t="shared" si="105"/>
        <v>2.1188202137204808</v>
      </c>
      <c r="CV77" s="28">
        <f t="shared" si="106"/>
        <v>8.7901628666446616E-5</v>
      </c>
      <c r="CW77" s="16">
        <f t="shared" si="107"/>
        <v>-4.2299992507768107E-2</v>
      </c>
      <c r="CX77" s="16">
        <f t="shared" si="108"/>
        <v>6.2903724528751184E-6</v>
      </c>
      <c r="CY77" s="16">
        <f t="shared" si="109"/>
        <v>6.9299992322392465E-2</v>
      </c>
      <c r="CZ77" s="16">
        <f t="shared" si="110"/>
        <v>4.5201521291161001E-6</v>
      </c>
    </row>
    <row r="78" spans="1:104" x14ac:dyDescent="0.25">
      <c r="A78" s="9">
        <v>3</v>
      </c>
      <c r="B78" s="9" t="s">
        <v>3</v>
      </c>
      <c r="C78" s="12">
        <v>20</v>
      </c>
      <c r="D78" s="23">
        <v>2.8831420153649762E-3</v>
      </c>
      <c r="E78" s="23">
        <v>1.6269758437197595E-3</v>
      </c>
      <c r="F78" s="23">
        <v>-1.1700412561358204</v>
      </c>
      <c r="G78" s="23">
        <v>1.3456348889862482E-3</v>
      </c>
      <c r="H78" s="10" t="s">
        <v>3</v>
      </c>
      <c r="I78" s="40"/>
      <c r="J78" s="23">
        <v>1.136464447565947E-3</v>
      </c>
      <c r="K78" s="23">
        <v>1.1274423611415372E-4</v>
      </c>
      <c r="L78" s="23">
        <v>-5.2163757369177859E-5</v>
      </c>
      <c r="M78" s="23">
        <v>1.5466674803747864E-3</v>
      </c>
      <c r="N78" s="10" t="s">
        <v>3</v>
      </c>
      <c r="P78" s="24">
        <f t="shared" si="78"/>
        <v>1.8500004911811082E-3</v>
      </c>
      <c r="Q78" s="24">
        <f t="shared" si="79"/>
        <v>6.3599467095900274E-3</v>
      </c>
      <c r="R78" s="24">
        <f t="shared" si="80"/>
        <v>-1.1700000000556687</v>
      </c>
      <c r="S78" s="24">
        <f t="shared" si="81"/>
        <v>4.1002099177326291E-3</v>
      </c>
      <c r="T78" s="21" t="str">
        <f t="shared" si="64"/>
        <v>m</v>
      </c>
      <c r="U78" t="str">
        <f t="shared" si="82"/>
        <v>OK</v>
      </c>
      <c r="W78" s="25">
        <v>1.8500000000000001E-3</v>
      </c>
      <c r="X78" s="25"/>
      <c r="Y78" s="25">
        <v>-1.17</v>
      </c>
      <c r="Z78" s="25"/>
      <c r="AA78" t="str">
        <f t="shared" si="83"/>
        <v>m</v>
      </c>
      <c r="AC78" s="25">
        <f t="shared" si="84"/>
        <v>4.911811081562828E-10</v>
      </c>
      <c r="AD78" s="25">
        <f t="shared" si="85"/>
        <v>6.3599467095900274E-3</v>
      </c>
      <c r="AE78" s="25">
        <f t="shared" si="86"/>
        <v>-5.5668802900754599E-11</v>
      </c>
      <c r="AF78" s="25">
        <f t="shared" si="85"/>
        <v>4.1002099177326291E-3</v>
      </c>
      <c r="AG78" t="str">
        <f t="shared" si="87"/>
        <v>m</v>
      </c>
      <c r="AH78" s="25">
        <f t="shared" si="88"/>
        <v>-1.0332243220097085E-4</v>
      </c>
      <c r="AI78" s="25"/>
      <c r="AJ78" s="25">
        <f t="shared" si="89"/>
        <v>1.0907621548650326E-5</v>
      </c>
      <c r="AK78" s="25"/>
      <c r="AL78" t="str">
        <f t="shared" si="90"/>
        <v>m</v>
      </c>
      <c r="AN78" s="13">
        <f t="shared" si="65"/>
        <v>20</v>
      </c>
      <c r="AO78" s="13" t="str">
        <f t="shared" si="66"/>
        <v>Hz</v>
      </c>
      <c r="AP78" s="14">
        <f t="shared" si="67"/>
        <v>1E-3</v>
      </c>
      <c r="AQ78" s="15">
        <f t="shared" si="91"/>
        <v>1.7466775677990292E-6</v>
      </c>
      <c r="AR78" s="15">
        <f t="shared" si="92"/>
        <v>1.6308775732177408E-6</v>
      </c>
      <c r="AS78" s="15">
        <f t="shared" si="93"/>
        <v>-1.1699890923784512E-3</v>
      </c>
      <c r="AT78" s="15">
        <f t="shared" si="94"/>
        <v>2.0501008632030579E-6</v>
      </c>
      <c r="AU78" s="20">
        <f t="shared" si="95"/>
        <v>1.169990396185831E-3</v>
      </c>
      <c r="AV78" s="16">
        <f t="shared" si="96"/>
        <v>2.0501000243914505E-6</v>
      </c>
      <c r="AW78" s="20">
        <f t="shared" si="97"/>
        <v>-1.5693034271759672</v>
      </c>
      <c r="AX78" s="15">
        <f t="shared" si="98"/>
        <v>1.393924798840379E-3</v>
      </c>
      <c r="AZ78" s="14">
        <f>IFERROR(MATCH(AU78 - 0.000001,'Ref Z list'!$C$5:$C$30,1),1)</f>
        <v>2</v>
      </c>
      <c r="BA78" s="14" t="str">
        <f>INDEX('Ref Z list'!$D$5:$D$30,AZ78)</f>
        <v>1m</v>
      </c>
      <c r="BB78" s="14" t="str">
        <f>IF(INDEX('Ref Z list'!$D$5:$D$30,AZ78+1)=0,BA78,INDEX('Ref Z list'!$D$5:$D$30,AZ78+1))</f>
        <v>3m</v>
      </c>
      <c r="BC78" s="14">
        <f>INDEX('Ref Z list'!$C$5:$C$30,AZ78)</f>
        <v>1E-3</v>
      </c>
      <c r="BD78" s="14">
        <f>INDEX('Ref Z list'!$C$5:$C$30,AZ78+1)</f>
        <v>3.0000000000000001E-3</v>
      </c>
      <c r="BE78" s="16" t="str">
        <f t="shared" si="68"/>
        <v>20Hz3m1m</v>
      </c>
      <c r="BF78" s="16" t="str">
        <f t="shared" si="69"/>
        <v>20Hz3m3m</v>
      </c>
      <c r="BG78" s="14">
        <f>IFERROR(MATCH(BE78,'Cal Data'!$AN$6:$AN$1108,0),0)</f>
        <v>47</v>
      </c>
      <c r="BH78" s="14">
        <f>IFERROR(MATCH(BF78,'Cal Data'!$AN$6:$AN$1108,0),0)</f>
        <v>65</v>
      </c>
      <c r="BJ78" s="16" t="str">
        <f>INDEX('Cal Data'!AN$6:AN$1108,$BG78)</f>
        <v>20Hz3m1m</v>
      </c>
      <c r="BK78" s="16">
        <f>INDEX('Cal Data'!AO$6:AO$1108,$BG78)</f>
        <v>5.1085027078737882E-9</v>
      </c>
      <c r="BL78" s="16">
        <f>INDEX('Cal Data'!AP$6:AP$1108,$BG78)</f>
        <v>3.7611783497072311E-3</v>
      </c>
      <c r="BM78" s="16">
        <f>INDEX('Cal Data'!AQ$6:AQ$1108,$BG78)</f>
        <v>9.9997011924896523E-8</v>
      </c>
      <c r="BN78" s="16">
        <f>INDEX('Cal Data'!AR$6:AR$1108,$BG78)</f>
        <v>3.2192785813431745E-3</v>
      </c>
      <c r="BO78" s="16" t="str">
        <f>INDEX('Cal Data'!AN$6:AN$1108,$BH78)</f>
        <v>20Hz3m3m</v>
      </c>
      <c r="BP78" s="16">
        <f>INDEX('Cal Data'!AO$6:AO$1108,$BH78)</f>
        <v>1.6918744361700197E-7</v>
      </c>
      <c r="BQ78" s="16">
        <f>INDEX('Cal Data'!AP$6:AP$1108,$BH78)</f>
        <v>2.0234403216379984E-3</v>
      </c>
      <c r="BR78" s="16">
        <f>INDEX('Cal Data'!AQ$6:AQ$1108,$BH78)</f>
        <v>-1.1325179030975039E-7</v>
      </c>
      <c r="BS78" s="16">
        <f>INDEX('Cal Data'!AR$6:AR$1108,$BH78)</f>
        <v>1.0611782626596478E-3</v>
      </c>
      <c r="BU78" s="16">
        <f t="shared" si="70"/>
        <v>1.905442479332091E-8</v>
      </c>
      <c r="BV78" s="16">
        <f t="shared" si="71"/>
        <v>2.0234403216379984E-3</v>
      </c>
      <c r="BW78" s="16">
        <f t="shared" si="72"/>
        <v>8.1871887735885754E-8</v>
      </c>
      <c r="BX78" s="16">
        <f t="shared" si="73"/>
        <v>3.035850417252284E-3</v>
      </c>
      <c r="BZ78" s="16">
        <f t="shared" si="74"/>
        <v>1.7657319925923501E-6</v>
      </c>
      <c r="CA78" s="16">
        <f t="shared" si="75"/>
        <v>2.0234429505862333E-3</v>
      </c>
      <c r="CB78" s="16">
        <f t="shared" si="76"/>
        <v>-1.1699072204907153E-3</v>
      </c>
      <c r="CC78" s="16">
        <f t="shared" si="77"/>
        <v>3.0358531861051953E-3</v>
      </c>
      <c r="CE78">
        <f>INDEX('Cal Data'!AT$6:AT$1000,$BG78)</f>
        <v>1.0000051003755526</v>
      </c>
      <c r="CF78">
        <f>INDEX('Cal Data'!AU$6:AU$1000,$BG78)</f>
        <v>4.4939428344805205E-6</v>
      </c>
      <c r="CG78">
        <f>INDEX('Cal Data'!AV$6:AV$1000,$BG78)</f>
        <v>1.0000507832770316E-4</v>
      </c>
      <c r="CH78">
        <f>INDEX('Cal Data'!AW$6:AW$1000,$BG78)</f>
        <v>5.0639826153128795E-3</v>
      </c>
      <c r="CI78">
        <f>INDEX('Cal Data'!AT$6:AT$1000,$BH78)</f>
        <v>1.0000563765551547</v>
      </c>
      <c r="CJ78">
        <f>INDEX('Cal Data'!AU$6:AU$1000,$BH78)</f>
        <v>3.993593215898213E-6</v>
      </c>
      <c r="CK78">
        <f>INDEX('Cal Data'!AV$6:AV$1000,$BH78)</f>
        <v>-3.7755811048765657E-5</v>
      </c>
      <c r="CL78">
        <f>INDEX('Cal Data'!AW$6:AW$1000,$BH78)</f>
        <v>3.8761298567996816E-4</v>
      </c>
      <c r="CN78" s="16">
        <f t="shared" si="99"/>
        <v>1.0000094586045953</v>
      </c>
      <c r="CO78" s="16">
        <f t="shared" si="100"/>
        <v>3.993593215898213E-6</v>
      </c>
      <c r="CP78" s="16">
        <f t="shared" si="101"/>
        <v>8.829606424569398E-5</v>
      </c>
      <c r="CQ78" s="16">
        <f t="shared" si="102"/>
        <v>4.6665136522865362E-3</v>
      </c>
      <c r="CS78" s="16">
        <f t="shared" si="103"/>
        <v>1.1700014626623689E-3</v>
      </c>
      <c r="CT78" s="16">
        <f t="shared" si="104"/>
        <v>4.1002027110833323E-6</v>
      </c>
      <c r="CU78" s="28">
        <f t="shared" si="105"/>
        <v>-1.5692151311117215</v>
      </c>
      <c r="CV78" s="28">
        <f t="shared" si="106"/>
        <v>5.4358490639701716E-3</v>
      </c>
      <c r="CW78" s="16">
        <f t="shared" si="107"/>
        <v>1.8500004911811082E-6</v>
      </c>
      <c r="CX78" s="16">
        <f t="shared" si="108"/>
        <v>6.3599467095900277E-6</v>
      </c>
      <c r="CY78" s="16">
        <f t="shared" si="109"/>
        <v>-1.1700000000556688E-3</v>
      </c>
      <c r="CZ78" s="16">
        <f t="shared" si="110"/>
        <v>4.1002099177326289E-6</v>
      </c>
    </row>
    <row r="79" spans="1:104" x14ac:dyDescent="0.25">
      <c r="A79" s="9">
        <v>10</v>
      </c>
      <c r="B79" s="9" t="s">
        <v>3</v>
      </c>
      <c r="C79" s="12">
        <v>0.02</v>
      </c>
      <c r="D79" s="23">
        <v>-5.4714474820449031</v>
      </c>
      <c r="E79" s="23">
        <v>1.8145059675488406E-3</v>
      </c>
      <c r="F79" s="23">
        <v>-6.9912840609057829</v>
      </c>
      <c r="G79" s="23">
        <v>9.9073230649047935E-5</v>
      </c>
      <c r="H79" s="10" t="s">
        <v>3</v>
      </c>
      <c r="I79" s="40"/>
      <c r="J79" s="23">
        <v>-1.8750810497582806E-3</v>
      </c>
      <c r="K79" s="23">
        <v>9.8548440960830389E-4</v>
      </c>
      <c r="L79" s="23">
        <v>-1.6329582744433523E-3</v>
      </c>
      <c r="M79" s="23">
        <v>1.8126479634860193E-4</v>
      </c>
      <c r="N79" s="10" t="s">
        <v>3</v>
      </c>
      <c r="P79" s="24">
        <f t="shared" si="78"/>
        <v>-5.4699999492885629</v>
      </c>
      <c r="Q79" s="24">
        <f t="shared" si="79"/>
        <v>3.8215332186476471E-3</v>
      </c>
      <c r="R79" s="24">
        <f t="shared" si="80"/>
        <v>-6.9900000259966149</v>
      </c>
      <c r="S79" s="24">
        <f t="shared" si="81"/>
        <v>3.3904640745356209E-3</v>
      </c>
      <c r="T79" s="21" t="str">
        <f t="shared" si="64"/>
        <v>m</v>
      </c>
      <c r="U79" t="str">
        <f t="shared" si="82"/>
        <v>OK</v>
      </c>
      <c r="W79" s="25">
        <v>-5.47</v>
      </c>
      <c r="X79" s="25"/>
      <c r="Y79" s="25">
        <v>-6.9899999999999993</v>
      </c>
      <c r="Z79" s="25"/>
      <c r="AA79" t="str">
        <f t="shared" si="83"/>
        <v>m</v>
      </c>
      <c r="AC79" s="25">
        <f t="shared" si="84"/>
        <v>5.071143682755519E-8</v>
      </c>
      <c r="AD79" s="25">
        <f t="shared" si="85"/>
        <v>3.8215332186476471E-3</v>
      </c>
      <c r="AE79" s="25">
        <f t="shared" si="86"/>
        <v>-2.5996615526935329E-8</v>
      </c>
      <c r="AF79" s="25">
        <f t="shared" si="85"/>
        <v>3.3904640745356209E-3</v>
      </c>
      <c r="AG79" t="str">
        <f t="shared" si="87"/>
        <v>m</v>
      </c>
      <c r="AH79" s="25">
        <f t="shared" si="88"/>
        <v>4.2759900485478397E-4</v>
      </c>
      <c r="AI79" s="25"/>
      <c r="AJ79" s="25">
        <f t="shared" si="89"/>
        <v>3.488973686600616E-4</v>
      </c>
      <c r="AK79" s="25"/>
      <c r="AL79" t="str">
        <f t="shared" si="90"/>
        <v>m</v>
      </c>
      <c r="AN79" s="13">
        <f t="shared" si="65"/>
        <v>20</v>
      </c>
      <c r="AO79" s="13" t="str">
        <f t="shared" si="66"/>
        <v>mHz</v>
      </c>
      <c r="AP79" s="14">
        <f t="shared" si="67"/>
        <v>1E-3</v>
      </c>
      <c r="AQ79" s="15">
        <f t="shared" si="91"/>
        <v>-5.4695724009951449E-3</v>
      </c>
      <c r="AR79" s="15">
        <f t="shared" si="92"/>
        <v>2.064851429970539E-6</v>
      </c>
      <c r="AS79" s="15">
        <f t="shared" si="93"/>
        <v>-6.9896511026313396E-3</v>
      </c>
      <c r="AT79" s="15">
        <f t="shared" si="94"/>
        <v>2.0657306558827942E-7</v>
      </c>
      <c r="AU79" s="20">
        <f t="shared" si="95"/>
        <v>8.8753278692250744E-3</v>
      </c>
      <c r="AV79" s="16">
        <f t="shared" si="96"/>
        <v>1.2828570595950917E-6</v>
      </c>
      <c r="AW79" s="20">
        <f t="shared" si="97"/>
        <v>-2.2347901984262899</v>
      </c>
      <c r="AX79" s="15">
        <f t="shared" si="98"/>
        <v>1.837816962751101E-4</v>
      </c>
      <c r="AZ79" s="14">
        <f>IFERROR(MATCH(AU79 - 0.000001,'Ref Z list'!$C$5:$C$30,1),1)</f>
        <v>3</v>
      </c>
      <c r="BA79" s="14" t="str">
        <f>INDEX('Ref Z list'!$D$5:$D$30,AZ79)</f>
        <v>3m</v>
      </c>
      <c r="BB79" s="14" t="str">
        <f>IF(INDEX('Ref Z list'!$D$5:$D$30,AZ79+1)=0,BA79,INDEX('Ref Z list'!$D$5:$D$30,AZ79+1))</f>
        <v>10m</v>
      </c>
      <c r="BC79" s="14">
        <f>INDEX('Ref Z list'!$C$5:$C$30,AZ79)</f>
        <v>3.0000000000000001E-3</v>
      </c>
      <c r="BD79" s="14">
        <f>INDEX('Ref Z list'!$C$5:$C$30,AZ79+1)</f>
        <v>0.01</v>
      </c>
      <c r="BE79" s="16" t="str">
        <f t="shared" si="68"/>
        <v>20mHz10m3m</v>
      </c>
      <c r="BF79" s="16" t="str">
        <f t="shared" si="69"/>
        <v>20mHz10m10m</v>
      </c>
      <c r="BG79" s="14">
        <f>IFERROR(MATCH(BE79,'Cal Data'!$AN$6:$AN$1108,0),0)</f>
        <v>74</v>
      </c>
      <c r="BH79" s="14">
        <f>IFERROR(MATCH(BF79,'Cal Data'!$AN$6:$AN$1108,0),0)</f>
        <v>92</v>
      </c>
      <c r="BJ79" s="16" t="str">
        <f>INDEX('Cal Data'!AN$6:AN$1108,$BG79)</f>
        <v>20mHz10m3m</v>
      </c>
      <c r="BK79" s="16">
        <f>INDEX('Cal Data'!AO$6:AO$1108,$BG79)</f>
        <v>1.1033052834882873E-7</v>
      </c>
      <c r="BL79" s="16">
        <f>INDEX('Cal Data'!AP$6:AP$1108,$BG79)</f>
        <v>5.0492853011736437E-4</v>
      </c>
      <c r="BM79" s="16">
        <f>INDEX('Cal Data'!AQ$6:AQ$1108,$BG79)</f>
        <v>2.9998133465044797E-7</v>
      </c>
      <c r="BN79" s="16">
        <f>INDEX('Cal Data'!AR$6:AR$1108,$BG79)</f>
        <v>6.9903319731074701E-4</v>
      </c>
      <c r="BO79" s="16" t="str">
        <f>INDEX('Cal Data'!AN$6:AN$1108,$BH79)</f>
        <v>20mHz10m10m</v>
      </c>
      <c r="BP79" s="16">
        <f>INDEX('Cal Data'!AO$6:AO$1108,$BH79)</f>
        <v>6.5207955530013906E-7</v>
      </c>
      <c r="BQ79" s="16">
        <f>INDEX('Cal Data'!AP$6:AP$1108,$BH79)</f>
        <v>2.1734531062594432E-3</v>
      </c>
      <c r="BR79" s="16">
        <f>INDEX('Cal Data'!AQ$6:AQ$1108,$BH79)</f>
        <v>-3.5480889585918782E-7</v>
      </c>
      <c r="BS79" s="16">
        <f>INDEX('Cal Data'!AR$6:AR$1108,$BH79)</f>
        <v>2.3207715605382262E-3</v>
      </c>
      <c r="BU79" s="16">
        <f t="shared" si="70"/>
        <v>5.6503812208777146E-7</v>
      </c>
      <c r="BV79" s="16">
        <f t="shared" si="71"/>
        <v>2.1734531062594432E-3</v>
      </c>
      <c r="BW79" s="16">
        <f t="shared" si="72"/>
        <v>-2.4960542103663395E-7</v>
      </c>
      <c r="BX79" s="16">
        <f t="shared" si="73"/>
        <v>2.060210997605299E-3</v>
      </c>
      <c r="BZ79" s="16">
        <f t="shared" si="74"/>
        <v>-5.4690073628730568E-3</v>
      </c>
      <c r="CA79" s="16">
        <f t="shared" si="75"/>
        <v>2.1734570296084838E-3</v>
      </c>
      <c r="CB79" s="16">
        <f t="shared" si="76"/>
        <v>-6.9899007080523766E-3</v>
      </c>
      <c r="CC79" s="16">
        <f t="shared" si="77"/>
        <v>2.0602110390306005E-3</v>
      </c>
      <c r="CE79">
        <f>INDEX('Cal Data'!AT$6:AT$1000,$BG79)</f>
        <v>1.0000367752645114</v>
      </c>
      <c r="CF79">
        <f>INDEX('Cal Data'!AU$6:AU$1000,$BG79)</f>
        <v>2.0521839406854756E-6</v>
      </c>
      <c r="CG79">
        <f>INDEX('Cal Data'!AV$6:AV$1000,$BG79)</f>
        <v>1.0000346029384683E-4</v>
      </c>
      <c r="CH79">
        <f>INDEX('Cal Data'!AW$6:AW$1000,$BG79)</f>
        <v>7.6835405739942111E-4</v>
      </c>
      <c r="CI79">
        <f>INDEX('Cal Data'!AT$6:AT$1000,$BH79)</f>
        <v>1.0000652183282919</v>
      </c>
      <c r="CJ79">
        <f>INDEX('Cal Data'!AU$6:AU$1000,$BH79)</f>
        <v>3.2705471111724972E-6</v>
      </c>
      <c r="CK79">
        <f>INDEX('Cal Data'!AV$6:AV$1000,$BH79)</f>
        <v>-3.5476295153425975E-5</v>
      </c>
      <c r="CL79">
        <f>INDEX('Cal Data'!AW$6:AW$1000,$BH79)</f>
        <v>2.5274290115802502E-4</v>
      </c>
      <c r="CN79" s="16">
        <f t="shared" si="99"/>
        <v>1.0000606484538421</v>
      </c>
      <c r="CO79" s="16">
        <f t="shared" si="100"/>
        <v>3.2705471111724972E-6</v>
      </c>
      <c r="CP79" s="16">
        <f t="shared" si="101"/>
        <v>-1.3709108691175947E-5</v>
      </c>
      <c r="CQ79" s="16">
        <f t="shared" si="102"/>
        <v>3.35584829406787E-4</v>
      </c>
      <c r="CS79" s="16">
        <f t="shared" si="103"/>
        <v>8.875866144137684E-3</v>
      </c>
      <c r="CT79" s="16">
        <f t="shared" si="104"/>
        <v>2.5658783132623526E-6</v>
      </c>
      <c r="CU79" s="28">
        <f t="shared" si="105"/>
        <v>-2.2348039075349813</v>
      </c>
      <c r="CV79" s="28">
        <f t="shared" si="106"/>
        <v>4.9771480314634968E-4</v>
      </c>
      <c r="CW79" s="16">
        <f t="shared" si="107"/>
        <v>-5.4699999492885632E-3</v>
      </c>
      <c r="CX79" s="16">
        <f t="shared" si="108"/>
        <v>3.8215332186476471E-6</v>
      </c>
      <c r="CY79" s="16">
        <f t="shared" si="109"/>
        <v>-6.9900000259966151E-3</v>
      </c>
      <c r="CZ79" s="16">
        <f t="shared" si="110"/>
        <v>3.3904640745356208E-6</v>
      </c>
    </row>
    <row r="80" spans="1:104" x14ac:dyDescent="0.25">
      <c r="A80" s="9">
        <v>10</v>
      </c>
      <c r="B80" s="9" t="s">
        <v>3</v>
      </c>
      <c r="C80" s="12">
        <v>20</v>
      </c>
      <c r="D80" s="23">
        <v>0.82749132852475904</v>
      </c>
      <c r="E80" s="23">
        <v>1.5810037266061304E-3</v>
      </c>
      <c r="F80" s="23">
        <v>5.4688191948721165</v>
      </c>
      <c r="G80" s="23">
        <v>3.5324213763409453E-4</v>
      </c>
      <c r="H80" s="10" t="s">
        <v>3</v>
      </c>
      <c r="I80" s="40"/>
      <c r="J80" s="23">
        <v>-1.8985972480598636E-3</v>
      </c>
      <c r="K80" s="23">
        <v>1.7208729474764501E-4</v>
      </c>
      <c r="L80" s="23">
        <v>-9.7644916346231465E-4</v>
      </c>
      <c r="M80" s="23">
        <v>1.409817736606886E-3</v>
      </c>
      <c r="N80" s="10" t="s">
        <v>3</v>
      </c>
      <c r="P80" s="24">
        <f t="shared" si="78"/>
        <v>0.82900006792976</v>
      </c>
      <c r="Q80" s="24">
        <f t="shared" si="79"/>
        <v>4.1214757181959856E-3</v>
      </c>
      <c r="R80" s="24">
        <f t="shared" si="80"/>
        <v>5.4700000749233597</v>
      </c>
      <c r="S80" s="24">
        <f t="shared" si="81"/>
        <v>2.946593450009697E-3</v>
      </c>
      <c r="T80" s="21" t="str">
        <f t="shared" si="64"/>
        <v>m</v>
      </c>
      <c r="U80" t="str">
        <f t="shared" si="82"/>
        <v>OK</v>
      </c>
      <c r="W80" s="25">
        <v>0.82899999999999996</v>
      </c>
      <c r="X80" s="25"/>
      <c r="Y80" s="25">
        <v>5.47</v>
      </c>
      <c r="Z80" s="25"/>
      <c r="AA80" t="str">
        <f t="shared" si="83"/>
        <v>m</v>
      </c>
      <c r="AC80" s="25">
        <f t="shared" si="84"/>
        <v>6.7929760039220355E-8</v>
      </c>
      <c r="AD80" s="25">
        <f t="shared" si="85"/>
        <v>4.1214757181959856E-3</v>
      </c>
      <c r="AE80" s="25">
        <f t="shared" si="86"/>
        <v>7.4923359960621383E-8</v>
      </c>
      <c r="AF80" s="25">
        <f t="shared" si="85"/>
        <v>2.946593450009697E-3</v>
      </c>
      <c r="AG80" t="str">
        <f t="shared" si="87"/>
        <v>m</v>
      </c>
      <c r="AH80" s="25">
        <f t="shared" si="88"/>
        <v>3.8992577281893315E-4</v>
      </c>
      <c r="AI80" s="25"/>
      <c r="AJ80" s="25">
        <f t="shared" si="89"/>
        <v>-2.0435596442069937E-4</v>
      </c>
      <c r="AK80" s="25"/>
      <c r="AL80" t="str">
        <f t="shared" si="90"/>
        <v>m</v>
      </c>
      <c r="AN80" s="13">
        <f t="shared" si="65"/>
        <v>20</v>
      </c>
      <c r="AO80" s="13" t="str">
        <f t="shared" si="66"/>
        <v>Hz</v>
      </c>
      <c r="AP80" s="14">
        <f t="shared" si="67"/>
        <v>1E-3</v>
      </c>
      <c r="AQ80" s="15">
        <f t="shared" si="91"/>
        <v>8.293899257728189E-4</v>
      </c>
      <c r="AR80" s="15">
        <f t="shared" si="92"/>
        <v>1.5903417307472112E-6</v>
      </c>
      <c r="AS80" s="15">
        <f t="shared" si="93"/>
        <v>5.4697956440355796E-3</v>
      </c>
      <c r="AT80" s="15">
        <f t="shared" si="94"/>
        <v>1.4533981072822641E-6</v>
      </c>
      <c r="AU80" s="20">
        <f t="shared" si="95"/>
        <v>5.5323188661251296E-3</v>
      </c>
      <c r="AV80" s="16">
        <f t="shared" si="96"/>
        <v>1.456617375399502E-6</v>
      </c>
      <c r="AW80" s="20">
        <f t="shared" si="97"/>
        <v>1.4203117695868699</v>
      </c>
      <c r="AX80" s="15">
        <f t="shared" si="98"/>
        <v>2.8693098139260978E-4</v>
      </c>
      <c r="AZ80" s="14">
        <f>IFERROR(MATCH(AU80 - 0.000001,'Ref Z list'!$C$5:$C$30,1),1)</f>
        <v>3</v>
      </c>
      <c r="BA80" s="14" t="str">
        <f>INDEX('Ref Z list'!$D$5:$D$30,AZ80)</f>
        <v>3m</v>
      </c>
      <c r="BB80" s="14" t="str">
        <f>IF(INDEX('Ref Z list'!$D$5:$D$30,AZ80+1)=0,BA80,INDEX('Ref Z list'!$D$5:$D$30,AZ80+1))</f>
        <v>10m</v>
      </c>
      <c r="BC80" s="14">
        <f>INDEX('Ref Z list'!$C$5:$C$30,AZ80)</f>
        <v>3.0000000000000001E-3</v>
      </c>
      <c r="BD80" s="14">
        <f>INDEX('Ref Z list'!$C$5:$C$30,AZ80+1)</f>
        <v>0.01</v>
      </c>
      <c r="BE80" s="16" t="str">
        <f t="shared" si="68"/>
        <v>20Hz10m3m</v>
      </c>
      <c r="BF80" s="16" t="str">
        <f t="shared" si="69"/>
        <v>20Hz10m10m</v>
      </c>
      <c r="BG80" s="14">
        <f>IFERROR(MATCH(BE80,'Cal Data'!$AN$6:$AN$1108,0),0)</f>
        <v>83</v>
      </c>
      <c r="BH80" s="14">
        <f>IFERROR(MATCH(BF80,'Cal Data'!$AN$6:$AN$1108,0),0)</f>
        <v>101</v>
      </c>
      <c r="BJ80" s="16" t="str">
        <f>INDEX('Cal Data'!AN$6:AN$1108,$BG80)</f>
        <v>20Hz10m3m</v>
      </c>
      <c r="BK80" s="16">
        <f>INDEX('Cal Data'!AO$6:AO$1108,$BG80)</f>
        <v>-2.0253887508554086E-8</v>
      </c>
      <c r="BL80" s="16">
        <f>INDEX('Cal Data'!AP$6:AP$1108,$BG80)</f>
        <v>3.8672904915015849E-3</v>
      </c>
      <c r="BM80" s="16">
        <f>INDEX('Cal Data'!AQ$6:AQ$1108,$BG80)</f>
        <v>3.0004867417329574E-7</v>
      </c>
      <c r="BN80" s="16">
        <f>INDEX('Cal Data'!AR$6:AR$1108,$BG80)</f>
        <v>1.4224238820330442E-3</v>
      </c>
      <c r="BO80" s="16" t="str">
        <f>INDEX('Cal Data'!AN$6:AN$1108,$BH80)</f>
        <v>20Hz10m10m</v>
      </c>
      <c r="BP80" s="16">
        <f>INDEX('Cal Data'!AO$6:AO$1108,$BH80)</f>
        <v>8.3679972061496966E-7</v>
      </c>
      <c r="BQ80" s="16">
        <f>INDEX('Cal Data'!AP$6:AP$1108,$BH80)</f>
        <v>2.8399616516499603E-3</v>
      </c>
      <c r="BR80" s="16">
        <f>INDEX('Cal Data'!AQ$6:AQ$1108,$BH80)</f>
        <v>3.1493656220637715E-7</v>
      </c>
      <c r="BS80" s="16">
        <f>INDEX('Cal Data'!AR$6:AR$1108,$BH80)</f>
        <v>2.118377482486821E-4</v>
      </c>
      <c r="BU80" s="16">
        <f t="shared" si="70"/>
        <v>2.8979368693884775E-7</v>
      </c>
      <c r="BV80" s="16">
        <f t="shared" si="71"/>
        <v>2.8399616516499603E-3</v>
      </c>
      <c r="BW80" s="16">
        <f t="shared" si="72"/>
        <v>3.0543451413657153E-7</v>
      </c>
      <c r="BX80" s="16">
        <f t="shared" si="73"/>
        <v>9.8448243836852687E-4</v>
      </c>
      <c r="BZ80" s="16">
        <f t="shared" si="74"/>
        <v>8.2967971945975777E-4</v>
      </c>
      <c r="CA80" s="16">
        <f t="shared" si="75"/>
        <v>2.8399634327909316E-3</v>
      </c>
      <c r="CB80" s="16">
        <f t="shared" si="76"/>
        <v>5.470101078549716E-3</v>
      </c>
      <c r="CC80" s="16">
        <f t="shared" si="77"/>
        <v>9.8448672968215944E-4</v>
      </c>
      <c r="CE80">
        <f>INDEX('Cal Data'!AT$6:AT$1000,$BG80)</f>
        <v>0.9999932669646735</v>
      </c>
      <c r="CF80">
        <f>INDEX('Cal Data'!AU$6:AU$1000,$BG80)</f>
        <v>5.4376028106618233E-6</v>
      </c>
      <c r="CG80">
        <f>INDEX('Cal Data'!AV$6:AV$1000,$BG80)</f>
        <v>9.9992932243601678E-5</v>
      </c>
      <c r="CH80">
        <f>INDEX('Cal Data'!AW$6:AW$1000,$BG80)</f>
        <v>6.4665928507025739E-4</v>
      </c>
      <c r="CI80">
        <f>INDEX('Cal Data'!AT$6:AT$1000,$BH80)</f>
        <v>1.0000836745303725</v>
      </c>
      <c r="CJ80">
        <f>INDEX('Cal Data'!AU$6:AU$1000,$BH80)</f>
        <v>2.9016566183581019E-6</v>
      </c>
      <c r="CK80">
        <f>INDEX('Cal Data'!AV$6:AV$1000,$BH80)</f>
        <v>3.1487887240082441E-5</v>
      </c>
      <c r="CL80">
        <f>INDEX('Cal Data'!AW$6:AW$1000,$BH80)</f>
        <v>1.9065176781618407E-4</v>
      </c>
      <c r="CN80" s="16">
        <f t="shared" si="99"/>
        <v>1.0000259727909964</v>
      </c>
      <c r="CO80" s="16">
        <f t="shared" si="100"/>
        <v>2.9016566183581019E-6</v>
      </c>
      <c r="CP80" s="16">
        <f t="shared" si="101"/>
        <v>7.5210558259721281E-5</v>
      </c>
      <c r="CQ80" s="16">
        <f t="shared" si="102"/>
        <v>4.816940794934902E-4</v>
      </c>
      <c r="CS80" s="16">
        <f t="shared" si="103"/>
        <v>5.5324625558867647E-3</v>
      </c>
      <c r="CT80" s="16">
        <f t="shared" si="104"/>
        <v>2.9132789788362425E-6</v>
      </c>
      <c r="CU80" s="28">
        <f t="shared" si="105"/>
        <v>1.4203869801451297</v>
      </c>
      <c r="CV80" s="28">
        <f t="shared" si="106"/>
        <v>7.4923076455174042E-4</v>
      </c>
      <c r="CW80" s="16">
        <f t="shared" si="107"/>
        <v>8.2900006792976E-4</v>
      </c>
      <c r="CX80" s="16">
        <f t="shared" si="108"/>
        <v>4.1214757181959861E-6</v>
      </c>
      <c r="CY80" s="16">
        <f t="shared" si="109"/>
        <v>5.4700000749233601E-3</v>
      </c>
      <c r="CZ80" s="16">
        <f t="shared" si="110"/>
        <v>2.9465934500096969E-6</v>
      </c>
    </row>
    <row r="81" spans="1:104" x14ac:dyDescent="0.25">
      <c r="A81" s="9">
        <v>10</v>
      </c>
      <c r="B81" s="9" t="s">
        <v>3</v>
      </c>
      <c r="C81" s="12">
        <v>2</v>
      </c>
      <c r="D81" s="23">
        <v>-2.3083189383782745</v>
      </c>
      <c r="E81" s="23">
        <v>1.1855989751088001E-3</v>
      </c>
      <c r="F81" s="23">
        <v>-2.8900268008890171</v>
      </c>
      <c r="G81" s="23">
        <v>3.0374609530868215E-4</v>
      </c>
      <c r="H81" s="10" t="s">
        <v>3</v>
      </c>
      <c r="I81" s="40"/>
      <c r="J81" s="23">
        <v>1.8810315026119863E-3</v>
      </c>
      <c r="K81" s="23">
        <v>5.2812355077459306E-4</v>
      </c>
      <c r="L81" s="23">
        <v>-3.451709009905942E-4</v>
      </c>
      <c r="M81" s="23">
        <v>8.3309752171292924E-4</v>
      </c>
      <c r="N81" s="10" t="s">
        <v>3</v>
      </c>
      <c r="P81" s="24">
        <f t="shared" si="78"/>
        <v>-2.3100000062434427</v>
      </c>
      <c r="Q81" s="24">
        <f t="shared" si="79"/>
        <v>4.3667318592565075E-3</v>
      </c>
      <c r="R81" s="24">
        <f t="shared" si="80"/>
        <v>-2.889999991910515</v>
      </c>
      <c r="S81" s="24">
        <f t="shared" si="81"/>
        <v>3.7181081658643452E-3</v>
      </c>
      <c r="T81" s="21" t="str">
        <f t="shared" si="64"/>
        <v>m</v>
      </c>
      <c r="U81" t="str">
        <f t="shared" si="82"/>
        <v>OK</v>
      </c>
      <c r="W81" s="25">
        <v>-2.31</v>
      </c>
      <c r="X81" s="25"/>
      <c r="Y81" s="25">
        <v>-2.89</v>
      </c>
      <c r="Z81" s="25"/>
      <c r="AA81" t="str">
        <f t="shared" si="83"/>
        <v>m</v>
      </c>
      <c r="AC81" s="25">
        <f t="shared" si="84"/>
        <v>-6.2434426517654629E-9</v>
      </c>
      <c r="AD81" s="25">
        <f t="shared" si="85"/>
        <v>4.3667318592565075E-3</v>
      </c>
      <c r="AE81" s="25">
        <f t="shared" si="86"/>
        <v>8.0894850817969655E-9</v>
      </c>
      <c r="AF81" s="25">
        <f t="shared" si="85"/>
        <v>3.7181081658643452E-3</v>
      </c>
      <c r="AG81" t="str">
        <f t="shared" si="87"/>
        <v>m</v>
      </c>
      <c r="AH81" s="25">
        <f t="shared" si="88"/>
        <v>-1.9996988088655243E-4</v>
      </c>
      <c r="AI81" s="25"/>
      <c r="AJ81" s="25">
        <f t="shared" si="89"/>
        <v>3.1837001197354553E-4</v>
      </c>
      <c r="AK81" s="25"/>
      <c r="AL81" t="str">
        <f t="shared" si="90"/>
        <v>m</v>
      </c>
      <c r="AN81" s="13">
        <f t="shared" si="65"/>
        <v>2</v>
      </c>
      <c r="AO81" s="13" t="str">
        <f t="shared" si="66"/>
        <v>Hz</v>
      </c>
      <c r="AP81" s="14">
        <f t="shared" si="67"/>
        <v>1E-3</v>
      </c>
      <c r="AQ81" s="15">
        <f t="shared" si="91"/>
        <v>-2.3101999698808867E-3</v>
      </c>
      <c r="AR81" s="15">
        <f t="shared" si="92"/>
        <v>1.2979057803484047E-6</v>
      </c>
      <c r="AS81" s="15">
        <f t="shared" si="93"/>
        <v>-2.8896816299880264E-3</v>
      </c>
      <c r="AT81" s="15">
        <f t="shared" si="94"/>
        <v>8.8674301299728079E-7</v>
      </c>
      <c r="AU81" s="20">
        <f t="shared" si="95"/>
        <v>3.6996329309173237E-3</v>
      </c>
      <c r="AV81" s="16">
        <f t="shared" si="96"/>
        <v>1.0660968426309371E-6</v>
      </c>
      <c r="AW81" s="20">
        <f t="shared" si="97"/>
        <v>-2.2452111006524973</v>
      </c>
      <c r="AX81" s="15">
        <f t="shared" si="98"/>
        <v>3.1222649335926515E-4</v>
      </c>
      <c r="AZ81" s="14">
        <f>IFERROR(MATCH(AU81 - 0.000001,'Ref Z list'!$C$5:$C$30,1),1)</f>
        <v>3</v>
      </c>
      <c r="BA81" s="14" t="str">
        <f>INDEX('Ref Z list'!$D$5:$D$30,AZ81)</f>
        <v>3m</v>
      </c>
      <c r="BB81" s="14" t="str">
        <f>IF(INDEX('Ref Z list'!$D$5:$D$30,AZ81+1)=0,BA81,INDEX('Ref Z list'!$D$5:$D$30,AZ81+1))</f>
        <v>10m</v>
      </c>
      <c r="BC81" s="14">
        <f>INDEX('Ref Z list'!$C$5:$C$30,AZ81)</f>
        <v>3.0000000000000001E-3</v>
      </c>
      <c r="BD81" s="14">
        <f>INDEX('Ref Z list'!$C$5:$C$30,AZ81+1)</f>
        <v>0.01</v>
      </c>
      <c r="BE81" s="16" t="str">
        <f t="shared" si="68"/>
        <v>2Hz10m3m</v>
      </c>
      <c r="BF81" s="16" t="str">
        <f t="shared" si="69"/>
        <v>2Hz10m10m</v>
      </c>
      <c r="BG81" s="14">
        <f>IFERROR(MATCH(BE81,'Cal Data'!$AN$6:$AN$1108,0),0)</f>
        <v>80</v>
      </c>
      <c r="BH81" s="14">
        <f>IFERROR(MATCH(BF81,'Cal Data'!$AN$6:$AN$1108,0),0)</f>
        <v>98</v>
      </c>
      <c r="BJ81" s="16" t="str">
        <f>INDEX('Cal Data'!AN$6:AN$1108,$BG81)</f>
        <v>2Hz10m3m</v>
      </c>
      <c r="BK81" s="16">
        <f>INDEX('Cal Data'!AO$6:AO$1108,$BG81)</f>
        <v>1.0342449392308078E-7</v>
      </c>
      <c r="BL81" s="16">
        <f>INDEX('Cal Data'!AP$6:AP$1108,$BG81)</f>
        <v>2.4992715318141166E-3</v>
      </c>
      <c r="BM81" s="16">
        <f>INDEX('Cal Data'!AQ$6:AQ$1108,$BG81)</f>
        <v>3.0003095971993719E-7</v>
      </c>
      <c r="BN81" s="16">
        <f>INDEX('Cal Data'!AR$6:AR$1108,$BG81)</f>
        <v>3.592441813746836E-3</v>
      </c>
      <c r="BO81" s="16" t="str">
        <f>INDEX('Cal Data'!AN$6:AN$1108,$BH81)</f>
        <v>2Hz10m10m</v>
      </c>
      <c r="BP81" s="16">
        <f>INDEX('Cal Data'!AO$6:AO$1108,$BH81)</f>
        <v>2.4445035018937078E-7</v>
      </c>
      <c r="BQ81" s="16">
        <f>INDEX('Cal Data'!AP$6:AP$1108,$BH81)</f>
        <v>1.3270763208252541E-3</v>
      </c>
      <c r="BR81" s="16">
        <f>INDEX('Cal Data'!AQ$6:AQ$1108,$BH81)</f>
        <v>5.948778606817556E-7</v>
      </c>
      <c r="BS81" s="16">
        <f>INDEX('Cal Data'!AR$6:AR$1108,$BH81)</f>
        <v>2.0340910565387095E-3</v>
      </c>
      <c r="BU81" s="16">
        <f t="shared" si="70"/>
        <v>1.1751968437375359E-7</v>
      </c>
      <c r="BV81" s="16">
        <f t="shared" si="71"/>
        <v>1.3270763208252541E-3</v>
      </c>
      <c r="BW81" s="16">
        <f t="shared" si="72"/>
        <v>3.2950018850448104E-7</v>
      </c>
      <c r="BX81" s="16">
        <f t="shared" si="73"/>
        <v>3.4366884555092998E-3</v>
      </c>
      <c r="BZ81" s="16">
        <f t="shared" si="74"/>
        <v>-2.3100824501965131E-3</v>
      </c>
      <c r="CA81" s="16">
        <f t="shared" si="75"/>
        <v>1.3270788595757042E-3</v>
      </c>
      <c r="CB81" s="16">
        <f t="shared" si="76"/>
        <v>-2.8893521297995218E-3</v>
      </c>
      <c r="CC81" s="16">
        <f t="shared" si="77"/>
        <v>3.4366889131086016E-3</v>
      </c>
      <c r="CE81">
        <f>INDEX('Cal Data'!AT$6:AT$1000,$BG81)</f>
        <v>1.0000344679693631</v>
      </c>
      <c r="CF81">
        <f>INDEX('Cal Data'!AU$6:AU$1000,$BG81)</f>
        <v>2.9654615393545296E-6</v>
      </c>
      <c r="CG81">
        <f>INDEX('Cal Data'!AV$6:AV$1000,$BG81)</f>
        <v>9.9997277689287267E-5</v>
      </c>
      <c r="CH81">
        <f>INDEX('Cal Data'!AW$6:AW$1000,$BG81)</f>
        <v>1.4099524067459504E-3</v>
      </c>
      <c r="CI81">
        <f>INDEX('Cal Data'!AT$6:AT$1000,$BH81)</f>
        <v>1.0000244525028092</v>
      </c>
      <c r="CJ81">
        <f>INDEX('Cal Data'!AU$6:AU$1000,$BH81)</f>
        <v>1.3475459922787344E-6</v>
      </c>
      <c r="CK81">
        <f>INDEX('Cal Data'!AV$6:AV$1000,$BH81)</f>
        <v>5.9482887609853792E-5</v>
      </c>
      <c r="CL81">
        <f>INDEX('Cal Data'!AW$6:AW$1000,$BH81)</f>
        <v>2.7487256140006902E-4</v>
      </c>
      <c r="CN81" s="16">
        <f t="shared" si="99"/>
        <v>1.0000334669479032</v>
      </c>
      <c r="CO81" s="16">
        <f t="shared" si="100"/>
        <v>1.3475459922787344E-6</v>
      </c>
      <c r="CP81" s="16">
        <f t="shared" si="101"/>
        <v>9.5947963192772728E-5</v>
      </c>
      <c r="CQ81" s="16">
        <f t="shared" si="102"/>
        <v>1.2965039440281617E-3</v>
      </c>
      <c r="CS81" s="16">
        <f t="shared" si="103"/>
        <v>3.6997567463398838E-3</v>
      </c>
      <c r="CT81" s="16">
        <f t="shared" si="104"/>
        <v>2.1321995136333553E-6</v>
      </c>
      <c r="CU81" s="28">
        <f t="shared" si="105"/>
        <v>-2.2451151526893045</v>
      </c>
      <c r="CV81" s="28">
        <f t="shared" si="106"/>
        <v>1.4390496897266167E-3</v>
      </c>
      <c r="CW81" s="16">
        <f t="shared" si="107"/>
        <v>-2.3100000062434428E-3</v>
      </c>
      <c r="CX81" s="16">
        <f t="shared" si="108"/>
        <v>4.3667318592565075E-6</v>
      </c>
      <c r="CY81" s="16">
        <f t="shared" si="109"/>
        <v>-2.889999991910515E-3</v>
      </c>
      <c r="CZ81" s="16">
        <f t="shared" si="110"/>
        <v>3.7181081658643453E-6</v>
      </c>
    </row>
    <row r="82" spans="1:104" x14ac:dyDescent="0.25">
      <c r="A82" s="9">
        <v>3</v>
      </c>
      <c r="B82" s="9" t="s">
        <v>3</v>
      </c>
      <c r="C82" s="12">
        <v>0.2</v>
      </c>
      <c r="D82" s="23">
        <v>2.1794380479310322</v>
      </c>
      <c r="E82" s="23">
        <v>1.9541543622435646E-3</v>
      </c>
      <c r="F82" s="23">
        <v>0.68047787510498103</v>
      </c>
      <c r="G82" s="23">
        <v>1.2966184898706124E-3</v>
      </c>
      <c r="H82" s="10" t="s">
        <v>3</v>
      </c>
      <c r="I82" s="40"/>
      <c r="J82" s="23">
        <v>-7.7673234628843622E-4</v>
      </c>
      <c r="K82" s="23">
        <v>4.4814128310118561E-4</v>
      </c>
      <c r="L82" s="23">
        <v>-4.6258101961793157E-4</v>
      </c>
      <c r="M82" s="23">
        <v>1.40394709044149E-3</v>
      </c>
      <c r="N82" s="10" t="s">
        <v>3</v>
      </c>
      <c r="P82" s="24">
        <f t="shared" si="78"/>
        <v>2.1799999945930111</v>
      </c>
      <c r="Q82" s="24">
        <f t="shared" si="79"/>
        <v>4.0502887863438537E-3</v>
      </c>
      <c r="R82" s="24">
        <f t="shared" si="80"/>
        <v>0.68100001969522739</v>
      </c>
      <c r="S82" s="24">
        <f t="shared" si="81"/>
        <v>4.542340307632009E-3</v>
      </c>
      <c r="T82" s="21" t="str">
        <f t="shared" si="64"/>
        <v>m</v>
      </c>
      <c r="U82" t="str">
        <f t="shared" si="82"/>
        <v>OK</v>
      </c>
      <c r="W82" s="25">
        <v>2.1800000000000002</v>
      </c>
      <c r="X82" s="25"/>
      <c r="Y82" s="25">
        <v>0.68099999999999994</v>
      </c>
      <c r="Z82" s="25"/>
      <c r="AA82" t="str">
        <f t="shared" si="83"/>
        <v>m</v>
      </c>
      <c r="AC82" s="25">
        <f t="shared" si="84"/>
        <v>-5.4069890786934138E-9</v>
      </c>
      <c r="AD82" s="25">
        <f t="shared" si="85"/>
        <v>4.0502887863438537E-3</v>
      </c>
      <c r="AE82" s="25">
        <f t="shared" si="86"/>
        <v>1.9695227448934816E-8</v>
      </c>
      <c r="AF82" s="25">
        <f t="shared" si="85"/>
        <v>4.542340307632009E-3</v>
      </c>
      <c r="AG82" t="str">
        <f t="shared" si="87"/>
        <v>m</v>
      </c>
      <c r="AH82" s="25">
        <f t="shared" si="88"/>
        <v>2.1478027732069194E-4</v>
      </c>
      <c r="AI82" s="25"/>
      <c r="AJ82" s="25">
        <f t="shared" si="89"/>
        <v>-5.9543875400969171E-5</v>
      </c>
      <c r="AK82" s="25"/>
      <c r="AL82" t="str">
        <f t="shared" si="90"/>
        <v>m</v>
      </c>
      <c r="AN82" s="13">
        <f t="shared" si="65"/>
        <v>200</v>
      </c>
      <c r="AO82" s="13" t="str">
        <f t="shared" si="66"/>
        <v>mHz</v>
      </c>
      <c r="AP82" s="14">
        <f t="shared" si="67"/>
        <v>1E-3</v>
      </c>
      <c r="AQ82" s="15">
        <f t="shared" si="91"/>
        <v>2.1802147802773208E-3</v>
      </c>
      <c r="AR82" s="15">
        <f t="shared" si="92"/>
        <v>2.0048815129815353E-6</v>
      </c>
      <c r="AS82" s="15">
        <f t="shared" si="93"/>
        <v>6.8094045612459902E-4</v>
      </c>
      <c r="AT82" s="15">
        <f t="shared" si="94"/>
        <v>1.911095743554852E-6</v>
      </c>
      <c r="AU82" s="20">
        <f t="shared" si="95"/>
        <v>2.2840788937615228E-3</v>
      </c>
      <c r="AV82" s="16">
        <f t="shared" si="96"/>
        <v>1.9967243550921019E-6</v>
      </c>
      <c r="AW82" s="20">
        <f t="shared" si="97"/>
        <v>0.30272746706120607</v>
      </c>
      <c r="AX82" s="15">
        <f t="shared" si="98"/>
        <v>8.40433668314581E-4</v>
      </c>
      <c r="AZ82" s="14">
        <f>IFERROR(MATCH(AU82 - 0.000001,'Ref Z list'!$C$5:$C$30,1),1)</f>
        <v>2</v>
      </c>
      <c r="BA82" s="14" t="str">
        <f>INDEX('Ref Z list'!$D$5:$D$30,AZ82)</f>
        <v>1m</v>
      </c>
      <c r="BB82" s="14" t="str">
        <f>IF(INDEX('Ref Z list'!$D$5:$D$30,AZ82+1)=0,BA82,INDEX('Ref Z list'!$D$5:$D$30,AZ82+1))</f>
        <v>3m</v>
      </c>
      <c r="BC82" s="14">
        <f>INDEX('Ref Z list'!$C$5:$C$30,AZ82)</f>
        <v>1E-3</v>
      </c>
      <c r="BD82" s="14">
        <f>INDEX('Ref Z list'!$C$5:$C$30,AZ82+1)</f>
        <v>3.0000000000000001E-3</v>
      </c>
      <c r="BE82" s="16" t="str">
        <f t="shared" si="68"/>
        <v>200mHz3m1m</v>
      </c>
      <c r="BF82" s="16" t="str">
        <f t="shared" si="69"/>
        <v>200mHz3m3m</v>
      </c>
      <c r="BG82" s="14">
        <f>IFERROR(MATCH(BE82,'Cal Data'!$AN$6:$AN$1108,0),0)</f>
        <v>41</v>
      </c>
      <c r="BH82" s="14">
        <f>IFERROR(MATCH(BF82,'Cal Data'!$AN$6:$AN$1108,0),0)</f>
        <v>59</v>
      </c>
      <c r="BJ82" s="16" t="str">
        <f>INDEX('Cal Data'!AN$6:AN$1108,$BG82)</f>
        <v>200mHz3m1m</v>
      </c>
      <c r="BK82" s="16">
        <f>INDEX('Cal Data'!AO$6:AO$1108,$BG82)</f>
        <v>-8.0343803695540755E-8</v>
      </c>
      <c r="BL82" s="16">
        <f>INDEX('Cal Data'!AP$6:AP$1108,$BG82)</f>
        <v>2.1163523178166382E-3</v>
      </c>
      <c r="BM82" s="16">
        <f>INDEX('Cal Data'!AQ$6:AQ$1108,$BG82)</f>
        <v>1.0000629289407933E-7</v>
      </c>
      <c r="BN82" s="16">
        <f>INDEX('Cal Data'!AR$6:AR$1108,$BG82)</f>
        <v>1.4907487349727988E-3</v>
      </c>
      <c r="BO82" s="16" t="str">
        <f>INDEX('Cal Data'!AN$6:AN$1108,$BH82)</f>
        <v>200mHz3m3m</v>
      </c>
      <c r="BP82" s="16">
        <f>INDEX('Cal Data'!AO$6:AO$1108,$BH82)</f>
        <v>-2.4867057193305245E-7</v>
      </c>
      <c r="BQ82" s="16">
        <f>INDEX('Cal Data'!AP$6:AP$1108,$BH82)</f>
        <v>1.7663724461398539E-4</v>
      </c>
      <c r="BR82" s="16">
        <f>INDEX('Cal Data'!AQ$6:AQ$1108,$BH82)</f>
        <v>8.0070586482943256E-8</v>
      </c>
      <c r="BS82" s="16">
        <f>INDEX('Cal Data'!AR$6:AR$1108,$BH82)</f>
        <v>2.6185390700490616E-3</v>
      </c>
      <c r="BU82" s="16">
        <f t="shared" si="70"/>
        <v>-1.8841622886997888E-7</v>
      </c>
      <c r="BV82" s="16">
        <f t="shared" si="71"/>
        <v>1.7663724461398539E-4</v>
      </c>
      <c r="BW82" s="16">
        <f t="shared" si="72"/>
        <v>8.7206782976696272E-8</v>
      </c>
      <c r="BX82" s="16">
        <f t="shared" si="73"/>
        <v>2.2148346179026311E-3</v>
      </c>
      <c r="BZ82" s="16">
        <f t="shared" si="74"/>
        <v>2.1800263640484509E-3</v>
      </c>
      <c r="CA82" s="16">
        <f t="shared" si="75"/>
        <v>1.7668275067007897E-4</v>
      </c>
      <c r="CB82" s="16">
        <f t="shared" si="76"/>
        <v>6.8102766290757569E-4</v>
      </c>
      <c r="CC82" s="16">
        <f t="shared" si="77"/>
        <v>2.2148379159224402E-3</v>
      </c>
      <c r="CE82">
        <f>INDEX('Cal Data'!AT$6:AT$1000,$BG82)</f>
        <v>0.99991964898119301</v>
      </c>
      <c r="CF82">
        <f>INDEX('Cal Data'!AU$6:AU$1000,$BG82)</f>
        <v>2.2511205328967232E-6</v>
      </c>
      <c r="CG82">
        <f>INDEX('Cal Data'!AV$6:AV$1000,$BG82)</f>
        <v>1.0000249653996119E-4</v>
      </c>
      <c r="CH82">
        <f>INDEX('Cal Data'!AW$6:AW$1000,$BG82)</f>
        <v>1.4992289633640723E-3</v>
      </c>
      <c r="CI82">
        <f>INDEX('Cal Data'!AT$6:AT$1000,$BH82)</f>
        <v>0.99991710540406242</v>
      </c>
      <c r="CJ82">
        <f>INDEX('Cal Data'!AU$6:AU$1000,$BH82)</f>
        <v>4.7803915018533944E-7</v>
      </c>
      <c r="CK82">
        <f>INDEX('Cal Data'!AV$6:AV$1000,$BH82)</f>
        <v>2.6686430631861694E-5</v>
      </c>
      <c r="CL82">
        <f>INDEX('Cal Data'!AW$6:AW$1000,$BH82)</f>
        <v>8.8299914330347562E-4</v>
      </c>
      <c r="CN82" s="16">
        <f t="shared" si="99"/>
        <v>0.99991801590433904</v>
      </c>
      <c r="CO82" s="16">
        <f t="shared" si="100"/>
        <v>4.7803915018533944E-7</v>
      </c>
      <c r="CP82" s="16">
        <f t="shared" si="101"/>
        <v>5.2930690136851539E-5</v>
      </c>
      <c r="CQ82" s="16">
        <f t="shared" si="102"/>
        <v>1.1035851105409356E-3</v>
      </c>
      <c r="CS82" s="16">
        <f t="shared" si="103"/>
        <v>2.2838916356189994E-3</v>
      </c>
      <c r="CT82" s="16">
        <f t="shared" si="104"/>
        <v>3.9934488594536836E-6</v>
      </c>
      <c r="CU82" s="28">
        <f t="shared" si="105"/>
        <v>0.30278039775134291</v>
      </c>
      <c r="CV82" s="28">
        <f t="shared" si="106"/>
        <v>2.0107747510734421E-3</v>
      </c>
      <c r="CW82" s="16">
        <f t="shared" si="107"/>
        <v>2.179999994593011E-3</v>
      </c>
      <c r="CX82" s="16">
        <f t="shared" si="108"/>
        <v>4.0502887863438536E-6</v>
      </c>
      <c r="CY82" s="16">
        <f t="shared" si="109"/>
        <v>6.810000196952274E-4</v>
      </c>
      <c r="CZ82" s="16">
        <f t="shared" si="110"/>
        <v>4.5423403076320089E-6</v>
      </c>
    </row>
    <row r="83" spans="1:104" x14ac:dyDescent="0.25">
      <c r="A83" s="9">
        <v>10</v>
      </c>
      <c r="B83" s="9" t="s">
        <v>3</v>
      </c>
      <c r="C83" s="12">
        <v>5</v>
      </c>
      <c r="D83" s="23">
        <v>1.6415080087371274</v>
      </c>
      <c r="E83" s="23">
        <v>1.558493335160307E-3</v>
      </c>
      <c r="F83" s="23">
        <v>7.4707233396526176</v>
      </c>
      <c r="G83" s="23">
        <v>1.5156806875302267E-3</v>
      </c>
      <c r="H83" s="10" t="s">
        <v>3</v>
      </c>
      <c r="I83" s="40"/>
      <c r="J83" s="23">
        <v>1.2917366215478656E-3</v>
      </c>
      <c r="K83" s="23">
        <v>1.1649045107807708E-3</v>
      </c>
      <c r="L83" s="23">
        <v>6.9754649211157258E-4</v>
      </c>
      <c r="M83" s="23">
        <v>1.0527955345031568E-3</v>
      </c>
      <c r="N83" s="10" t="s">
        <v>3</v>
      </c>
      <c r="P83" s="24">
        <f t="shared" si="78"/>
        <v>1.6399999170756412</v>
      </c>
      <c r="Q83" s="24">
        <f t="shared" si="79"/>
        <v>4.7416304531875163E-3</v>
      </c>
      <c r="R83" s="24">
        <f t="shared" si="80"/>
        <v>7.4700000188840745</v>
      </c>
      <c r="S83" s="24">
        <f t="shared" si="81"/>
        <v>3.757283771150591E-3</v>
      </c>
      <c r="T83" s="21" t="str">
        <f t="shared" si="64"/>
        <v>m</v>
      </c>
      <c r="U83" t="str">
        <f t="shared" si="82"/>
        <v>OK</v>
      </c>
      <c r="W83" s="25">
        <v>1.64</v>
      </c>
      <c r="X83" s="25"/>
      <c r="Y83" s="25">
        <v>7.47</v>
      </c>
      <c r="Z83" s="25"/>
      <c r="AA83" t="str">
        <f t="shared" si="83"/>
        <v>m</v>
      </c>
      <c r="AC83" s="25">
        <f t="shared" si="84"/>
        <v>-8.2924358713043489E-8</v>
      </c>
      <c r="AD83" s="25">
        <f t="shared" si="85"/>
        <v>4.7416304531875163E-3</v>
      </c>
      <c r="AE83" s="25">
        <f t="shared" si="86"/>
        <v>1.8884074748370949E-8</v>
      </c>
      <c r="AF83" s="25">
        <f t="shared" si="85"/>
        <v>3.757283771150591E-3</v>
      </c>
      <c r="AG83" t="str">
        <f t="shared" si="87"/>
        <v>m</v>
      </c>
      <c r="AH83" s="25">
        <f t="shared" si="88"/>
        <v>2.1627211557961878E-4</v>
      </c>
      <c r="AI83" s="25"/>
      <c r="AJ83" s="25">
        <f t="shared" si="89"/>
        <v>2.5793160506104584E-5</v>
      </c>
      <c r="AK83" s="25"/>
      <c r="AL83" t="str">
        <f t="shared" si="90"/>
        <v>m</v>
      </c>
      <c r="AN83" s="13">
        <f t="shared" si="65"/>
        <v>5</v>
      </c>
      <c r="AO83" s="13" t="str">
        <f t="shared" si="66"/>
        <v>Hz</v>
      </c>
      <c r="AP83" s="14">
        <f t="shared" si="67"/>
        <v>1E-3</v>
      </c>
      <c r="AQ83" s="15">
        <f t="shared" si="91"/>
        <v>1.6402162721155795E-3</v>
      </c>
      <c r="AR83" s="15">
        <f t="shared" si="92"/>
        <v>1.9457399607800843E-6</v>
      </c>
      <c r="AS83" s="15">
        <f t="shared" si="93"/>
        <v>7.470025793160506E-3</v>
      </c>
      <c r="AT83" s="15">
        <f t="shared" si="94"/>
        <v>1.8454447659092613E-6</v>
      </c>
      <c r="AU83" s="20">
        <f t="shared" si="95"/>
        <v>7.647979783563498E-3</v>
      </c>
      <c r="AV83" s="16">
        <f t="shared" si="96"/>
        <v>1.8501771099804597E-6</v>
      </c>
      <c r="AW83" s="20">
        <f t="shared" si="97"/>
        <v>1.3546533074498537</v>
      </c>
      <c r="AX83" s="15">
        <f t="shared" si="98"/>
        <v>2.5382397026936488E-4</v>
      </c>
      <c r="AZ83" s="14">
        <f>IFERROR(MATCH(AU83 - 0.000001,'Ref Z list'!$C$5:$C$30,1),1)</f>
        <v>3</v>
      </c>
      <c r="BA83" s="14" t="str">
        <f>INDEX('Ref Z list'!$D$5:$D$30,AZ83)</f>
        <v>3m</v>
      </c>
      <c r="BB83" s="14" t="str">
        <f>IF(INDEX('Ref Z list'!$D$5:$D$30,AZ83+1)=0,BA83,INDEX('Ref Z list'!$D$5:$D$30,AZ83+1))</f>
        <v>10m</v>
      </c>
      <c r="BC83" s="14">
        <f>INDEX('Ref Z list'!$C$5:$C$30,AZ83)</f>
        <v>3.0000000000000001E-3</v>
      </c>
      <c r="BD83" s="14">
        <f>INDEX('Ref Z list'!$C$5:$C$30,AZ83+1)</f>
        <v>0.01</v>
      </c>
      <c r="BE83" s="16" t="str">
        <f t="shared" si="68"/>
        <v>5Hz10m3m</v>
      </c>
      <c r="BF83" s="16" t="str">
        <f t="shared" si="69"/>
        <v>5Hz10m10m</v>
      </c>
      <c r="BG83" s="14">
        <f>IFERROR(MATCH(BE83,'Cal Data'!$AN$6:$AN$1108,0),0)</f>
        <v>81</v>
      </c>
      <c r="BH83" s="14">
        <f>IFERROR(MATCH(BF83,'Cal Data'!$AN$6:$AN$1108,0),0)</f>
        <v>99</v>
      </c>
      <c r="BJ83" s="16" t="str">
        <f>INDEX('Cal Data'!AN$6:AN$1108,$BG83)</f>
        <v>5Hz10m3m</v>
      </c>
      <c r="BK83" s="16">
        <f>INDEX('Cal Data'!AO$6:AO$1108,$BG83)</f>
        <v>-2.6382237535652747E-8</v>
      </c>
      <c r="BL83" s="16">
        <f>INDEX('Cal Data'!AP$6:AP$1108,$BG83)</f>
        <v>5.8564706258380881E-4</v>
      </c>
      <c r="BM83" s="16">
        <f>INDEX('Cal Data'!AQ$6:AQ$1108,$BG83)</f>
        <v>2.9998488210502821E-7</v>
      </c>
      <c r="BN83" s="16">
        <f>INDEX('Cal Data'!AR$6:AR$1108,$BG83)</f>
        <v>6.481916975799104E-4</v>
      </c>
      <c r="BO83" s="16" t="str">
        <f>INDEX('Cal Data'!AN$6:AN$1108,$BH83)</f>
        <v>5Hz10m10m</v>
      </c>
      <c r="BP83" s="16">
        <f>INDEX('Cal Data'!AO$6:AO$1108,$BH83)</f>
        <v>-9.6450032682771081E-8</v>
      </c>
      <c r="BQ83" s="16">
        <f>INDEX('Cal Data'!AP$6:AP$1108,$BH83)</f>
        <v>3.9219875684577089E-3</v>
      </c>
      <c r="BR83" s="16">
        <f>INDEX('Cal Data'!AQ$6:AQ$1108,$BH83)</f>
        <v>-1.0079717210923907E-7</v>
      </c>
      <c r="BS83" s="16">
        <f>INDEX('Cal Data'!AR$6:AR$1108,$BH83)</f>
        <v>2.8868383895595015E-3</v>
      </c>
      <c r="BU83" s="16">
        <f t="shared" si="70"/>
        <v>-7.2907051153177682E-8</v>
      </c>
      <c r="BV83" s="16">
        <f t="shared" si="71"/>
        <v>3.9219875684577089E-3</v>
      </c>
      <c r="BW83" s="16">
        <f t="shared" si="72"/>
        <v>3.3866755590319025E-8</v>
      </c>
      <c r="BX83" s="16">
        <f t="shared" si="73"/>
        <v>2.134646635703116E-3</v>
      </c>
      <c r="BZ83" s="16">
        <f t="shared" si="74"/>
        <v>1.6401433650644263E-3</v>
      </c>
      <c r="CA83" s="16">
        <f t="shared" si="75"/>
        <v>3.9219894990620242E-3</v>
      </c>
      <c r="CB83" s="16">
        <f t="shared" si="76"/>
        <v>7.470059659916096E-3</v>
      </c>
      <c r="CC83" s="16">
        <f t="shared" si="77"/>
        <v>2.134649826548647E-3</v>
      </c>
      <c r="CE83">
        <f>INDEX('Cal Data'!AT$6:AT$1000,$BG83)</f>
        <v>0.99999121018283643</v>
      </c>
      <c r="CF83">
        <f>INDEX('Cal Data'!AU$6:AU$1000,$BG83)</f>
        <v>1.3944074295479483E-6</v>
      </c>
      <c r="CG83">
        <f>INDEX('Cal Data'!AV$6:AV$1000,$BG83)</f>
        <v>1.0000449951067455E-4</v>
      </c>
      <c r="CH83">
        <f>INDEX('Cal Data'!AW$6:AW$1000,$BG83)</f>
        <v>2.906252073044796E-4</v>
      </c>
      <c r="CI83">
        <f>INDEX('Cal Data'!AT$6:AT$1000,$BH83)</f>
        <v>0.99999035401739267</v>
      </c>
      <c r="CJ83">
        <f>INDEX('Cal Data'!AU$6:AU$1000,$BH83)</f>
        <v>3.9336464860191669E-6</v>
      </c>
      <c r="CK83">
        <f>INDEX('Cal Data'!AV$6:AV$1000,$BH83)</f>
        <v>-1.0080419092649448E-5</v>
      </c>
      <c r="CL83">
        <f>INDEX('Cal Data'!AW$6:AW$1000,$BH83)</f>
        <v>4.0407803121095259E-4</v>
      </c>
      <c r="CN83" s="16">
        <f t="shared" si="99"/>
        <v>0.99999064169145446</v>
      </c>
      <c r="CO83" s="16">
        <f t="shared" si="100"/>
        <v>3.9336464860191669E-6</v>
      </c>
      <c r="CP83" s="16">
        <f t="shared" si="101"/>
        <v>2.6908431490176956E-5</v>
      </c>
      <c r="CQ83" s="16">
        <f t="shared" si="102"/>
        <v>3.6595755471954762E-4</v>
      </c>
      <c r="CS83" s="16">
        <f t="shared" si="103"/>
        <v>7.647908211408933E-3</v>
      </c>
      <c r="CT83" s="16">
        <f t="shared" si="104"/>
        <v>3.7004765135374431E-6</v>
      </c>
      <c r="CU83" s="28">
        <f t="shared" si="105"/>
        <v>1.3546802158813438</v>
      </c>
      <c r="CV83" s="28">
        <f t="shared" si="106"/>
        <v>6.2580457284165355E-4</v>
      </c>
      <c r="CW83" s="16">
        <f t="shared" si="107"/>
        <v>1.6399999170756412E-3</v>
      </c>
      <c r="CX83" s="16">
        <f t="shared" si="108"/>
        <v>4.741630453187516E-6</v>
      </c>
      <c r="CY83" s="16">
        <f t="shared" si="109"/>
        <v>7.4700000188840749E-3</v>
      </c>
      <c r="CZ83" s="16">
        <f t="shared" si="110"/>
        <v>3.7572837711505911E-6</v>
      </c>
    </row>
    <row r="84" spans="1:104" x14ac:dyDescent="0.25">
      <c r="A84" s="9">
        <v>1</v>
      </c>
      <c r="B84" s="9" t="s">
        <v>3</v>
      </c>
      <c r="C84" s="12">
        <v>2</v>
      </c>
      <c r="D84" s="23">
        <v>0.20757462052416431</v>
      </c>
      <c r="E84" s="23">
        <v>1.4341605530490246E-3</v>
      </c>
      <c r="F84" s="23">
        <v>-4.9969907748469281E-2</v>
      </c>
      <c r="G84" s="23">
        <v>1.5392824687644863E-3</v>
      </c>
      <c r="H84" s="10" t="s">
        <v>3</v>
      </c>
      <c r="I84" s="40"/>
      <c r="J84" s="23">
        <v>1.5764903344859973E-3</v>
      </c>
      <c r="K84" s="23">
        <v>1.8621443406458247E-3</v>
      </c>
      <c r="L84" s="23">
        <v>-4.7127419300331053E-4</v>
      </c>
      <c r="M84" s="23">
        <v>8.5217492880526103E-4</v>
      </c>
      <c r="N84" s="10" t="s">
        <v>3</v>
      </c>
      <c r="P84" s="24">
        <f t="shared" si="78"/>
        <v>0.20599922505967225</v>
      </c>
      <c r="Q84" s="24">
        <f t="shared" si="79"/>
        <v>4.5966906276471093E-3</v>
      </c>
      <c r="R84" s="24">
        <f t="shared" si="80"/>
        <v>-4.9503226042708084E-2</v>
      </c>
      <c r="S84" s="24">
        <f t="shared" si="81"/>
        <v>3.7399951415529385E-3</v>
      </c>
      <c r="T84" s="21" t="str">
        <f t="shared" si="64"/>
        <v>m</v>
      </c>
      <c r="U84" t="str">
        <f t="shared" si="82"/>
        <v>OK</v>
      </c>
      <c r="W84" s="25">
        <v>0.20599999999999999</v>
      </c>
      <c r="X84" s="25"/>
      <c r="Y84" s="25">
        <v>-4.9499999999999995E-2</v>
      </c>
      <c r="Z84" s="25"/>
      <c r="AA84" t="str">
        <f t="shared" si="83"/>
        <v>m</v>
      </c>
      <c r="AC84" s="25">
        <f t="shared" si="84"/>
        <v>-7.749403277412803E-7</v>
      </c>
      <c r="AD84" s="25">
        <f t="shared" si="85"/>
        <v>4.5966906276471093E-3</v>
      </c>
      <c r="AE84" s="25">
        <f t="shared" si="86"/>
        <v>-3.2260427080890719E-6</v>
      </c>
      <c r="AF84" s="25">
        <f t="shared" si="85"/>
        <v>3.7399951415529385E-3</v>
      </c>
      <c r="AG84" t="str">
        <f t="shared" si="87"/>
        <v>m</v>
      </c>
      <c r="AH84" s="25">
        <f t="shared" si="88"/>
        <v>-1.869810321686316E-6</v>
      </c>
      <c r="AI84" s="25"/>
      <c r="AJ84" s="25">
        <f t="shared" si="89"/>
        <v>1.3664445340233478E-6</v>
      </c>
      <c r="AK84" s="25"/>
      <c r="AL84" t="str">
        <f t="shared" si="90"/>
        <v>m</v>
      </c>
      <c r="AN84" s="13">
        <f t="shared" si="65"/>
        <v>2</v>
      </c>
      <c r="AO84" s="13" t="str">
        <f t="shared" si="66"/>
        <v>Hz</v>
      </c>
      <c r="AP84" s="14">
        <f t="shared" si="67"/>
        <v>1E-3</v>
      </c>
      <c r="AQ84" s="15">
        <f t="shared" si="91"/>
        <v>2.0599813018967831E-4</v>
      </c>
      <c r="AR84" s="15">
        <f t="shared" si="92"/>
        <v>2.3504038030349502E-6</v>
      </c>
      <c r="AS84" s="15">
        <f t="shared" si="93"/>
        <v>-4.9498633555465976E-5</v>
      </c>
      <c r="AT84" s="15">
        <f t="shared" si="94"/>
        <v>1.7594296314231904E-6</v>
      </c>
      <c r="AU84" s="20">
        <f t="shared" si="95"/>
        <v>2.1186161607403536E-4</v>
      </c>
      <c r="AV84" s="16">
        <f t="shared" si="96"/>
        <v>2.3220290880592987E-6</v>
      </c>
      <c r="AW84" s="20">
        <f t="shared" si="97"/>
        <v>-0.23581615248726984</v>
      </c>
      <c r="AX84" s="15">
        <f t="shared" si="98"/>
        <v>8.4805891536440872E-3</v>
      </c>
      <c r="AZ84" s="14">
        <f>IFERROR(MATCH(AU84 - 0.000001,'Ref Z list'!$C$5:$C$30,1),1)</f>
        <v>1</v>
      </c>
      <c r="BA84" s="14" t="str">
        <f>INDEX('Ref Z list'!$D$5:$D$30,AZ84)</f>
        <v>0m</v>
      </c>
      <c r="BB84" s="14" t="str">
        <f>IF(INDEX('Ref Z list'!$D$5:$D$30,AZ84+1)=0,BA84,INDEX('Ref Z list'!$D$5:$D$30,AZ84+1))</f>
        <v>1m</v>
      </c>
      <c r="BC84" s="14">
        <f>INDEX('Ref Z list'!$C$5:$C$30,AZ84)</f>
        <v>0</v>
      </c>
      <c r="BD84" s="14">
        <f>INDEX('Ref Z list'!$C$5:$C$30,AZ84+1)</f>
        <v>1E-3</v>
      </c>
      <c r="BE84" s="16" t="str">
        <f t="shared" si="68"/>
        <v>2Hz1m0m</v>
      </c>
      <c r="BF84" s="16" t="str">
        <f t="shared" si="69"/>
        <v>2Hz1m1m</v>
      </c>
      <c r="BG84" s="14">
        <f>IFERROR(MATCH(BE84,'Cal Data'!$AN$6:$AN$1108,0),0)</f>
        <v>8</v>
      </c>
      <c r="BH84" s="14">
        <f>IFERROR(MATCH(BF84,'Cal Data'!$AN$6:$AN$1108,0),0)</f>
        <v>26</v>
      </c>
      <c r="BJ84" s="16" t="str">
        <f>INDEX('Cal Data'!AN$6:AN$1108,$BG84)</f>
        <v>2Hz1m0m</v>
      </c>
      <c r="BK84" s="16">
        <f>INDEX('Cal Data'!AO$6:AO$1108,$BG84)</f>
        <v>0</v>
      </c>
      <c r="BL84" s="16">
        <f>INDEX('Cal Data'!AP$6:AP$1108,$BG84)</f>
        <v>8.2151446620405428E-4</v>
      </c>
      <c r="BM84" s="16">
        <f>INDEX('Cal Data'!AQ$6:AQ$1108,$BG84)</f>
        <v>0</v>
      </c>
      <c r="BN84" s="16">
        <f>INDEX('Cal Data'!AR$6:AR$1108,$BG84)</f>
        <v>8.5632680908187921E-4</v>
      </c>
      <c r="BO84" s="16" t="str">
        <f>INDEX('Cal Data'!AN$6:AN$1108,$BH84)</f>
        <v>2Hz1m1m</v>
      </c>
      <c r="BP84" s="16">
        <f>INDEX('Cal Data'!AO$6:AO$1108,$BH84)</f>
        <v>4.7625619669332264E-8</v>
      </c>
      <c r="BQ84" s="16">
        <f>INDEX('Cal Data'!AP$6:AP$1108,$BH84)</f>
        <v>2.1181553687790026E-3</v>
      </c>
      <c r="BR84" s="16">
        <f>INDEX('Cal Data'!AQ$6:AQ$1108,$BH84)</f>
        <v>-1.9869382618911285E-8</v>
      </c>
      <c r="BS84" s="16">
        <f>INDEX('Cal Data'!AR$6:AR$1108,$BH84)</f>
        <v>3.4281528336774949E-3</v>
      </c>
      <c r="BU84" s="16">
        <f t="shared" si="70"/>
        <v>1.0090040749672099E-8</v>
      </c>
      <c r="BV84" s="16">
        <f t="shared" si="71"/>
        <v>2.1181553687790026E-3</v>
      </c>
      <c r="BW84" s="16">
        <f t="shared" si="72"/>
        <v>-1.9869382618911285E-8</v>
      </c>
      <c r="BX84" s="16">
        <f t="shared" si="73"/>
        <v>1.4011980269139682E-3</v>
      </c>
      <c r="BZ84" s="16">
        <f t="shared" si="74"/>
        <v>2.0600822023042798E-4</v>
      </c>
      <c r="CA84" s="16">
        <f t="shared" si="75"/>
        <v>2.1181605850075346E-3</v>
      </c>
      <c r="CB84" s="16">
        <f t="shared" si="76"/>
        <v>-4.9518502938084885E-5</v>
      </c>
      <c r="CC84" s="16">
        <f t="shared" si="77"/>
        <v>1.401202445401131E-3</v>
      </c>
      <c r="CE84">
        <f>INDEX('Cal Data'!AT$6:AT$1000,$BG84)</f>
        <v>1</v>
      </c>
      <c r="CF84">
        <f>INDEX('Cal Data'!AU$6:AU$1000,$BG84)</f>
        <v>1.1866682864789492E-6</v>
      </c>
      <c r="CG84">
        <f>INDEX('Cal Data'!AV$6:AV$1000,$BG84)</f>
        <v>-1.9869296550839124E-5</v>
      </c>
      <c r="CH84">
        <f>INDEX('Cal Data'!AW$6:AW$1000,$BG84)</f>
        <v>3.7668691747748491E-3</v>
      </c>
      <c r="CI84">
        <f>INDEX('Cal Data'!AT$6:AT$1000,$BH84)</f>
        <v>1.0000476231927395</v>
      </c>
      <c r="CJ84">
        <f>INDEX('Cal Data'!AU$6:AU$1000,$BH84)</f>
        <v>3.4575421076013636E-6</v>
      </c>
      <c r="CK84">
        <f>INDEX('Cal Data'!AV$6:AV$1000,$BH84)</f>
        <v>-1.9869296550839124E-5</v>
      </c>
      <c r="CL84">
        <f>INDEX('Cal Data'!AW$6:AW$1000,$BH84)</f>
        <v>3.7668691747748491E-3</v>
      </c>
      <c r="CN84" s="16">
        <f t="shared" si="99"/>
        <v>1.0000100895265764</v>
      </c>
      <c r="CO84" s="16">
        <f t="shared" si="100"/>
        <v>3.4575421076013636E-6</v>
      </c>
      <c r="CP84" s="16">
        <f t="shared" si="101"/>
        <v>-1.9869296550839124E-5</v>
      </c>
      <c r="CQ84" s="16">
        <f t="shared" si="102"/>
        <v>3.7668691747748491E-3</v>
      </c>
      <c r="CS84" s="16">
        <f t="shared" si="103"/>
        <v>2.1186375365744127E-4</v>
      </c>
      <c r="CT84" s="16">
        <f t="shared" si="104"/>
        <v>4.6440582338898612E-6</v>
      </c>
      <c r="CU84" s="28">
        <f t="shared" si="105"/>
        <v>-0.23583602178382068</v>
      </c>
      <c r="CV84" s="28">
        <f t="shared" si="106"/>
        <v>1.7374431586428717E-2</v>
      </c>
      <c r="CW84" s="16">
        <f t="shared" si="107"/>
        <v>2.0599922505967226E-4</v>
      </c>
      <c r="CX84" s="16">
        <f t="shared" si="108"/>
        <v>4.596690627647109E-6</v>
      </c>
      <c r="CY84" s="16">
        <f t="shared" si="109"/>
        <v>-4.9503226042708087E-5</v>
      </c>
      <c r="CZ84" s="16">
        <f t="shared" si="110"/>
        <v>3.7399951415529387E-6</v>
      </c>
    </row>
    <row r="85" spans="1:104" x14ac:dyDescent="0.25">
      <c r="A85" s="9">
        <v>3</v>
      </c>
      <c r="B85" s="9" t="s">
        <v>3</v>
      </c>
      <c r="C85" s="12">
        <v>5</v>
      </c>
      <c r="D85" s="23">
        <v>2.9289848912397227</v>
      </c>
      <c r="E85" s="23">
        <v>1.249900375624763E-3</v>
      </c>
      <c r="F85" s="23">
        <v>0.41904428423791179</v>
      </c>
      <c r="G85" s="23">
        <v>1.3865858865467126E-3</v>
      </c>
      <c r="H85" s="10" t="s">
        <v>3</v>
      </c>
      <c r="I85" s="40"/>
      <c r="J85" s="23">
        <v>-7.376611197995915E-4</v>
      </c>
      <c r="K85" s="23">
        <v>6.6391160127231557E-4</v>
      </c>
      <c r="L85" s="23">
        <v>2.6400123713460928E-5</v>
      </c>
      <c r="M85" s="23">
        <v>1.0951606101684116E-3</v>
      </c>
      <c r="N85" s="10" t="s">
        <v>3</v>
      </c>
      <c r="P85" s="24">
        <f t="shared" si="78"/>
        <v>2.9299999349777988</v>
      </c>
      <c r="Q85" s="24">
        <f t="shared" si="79"/>
        <v>2.8781685511168852E-3</v>
      </c>
      <c r="R85" s="24">
        <f t="shared" si="80"/>
        <v>0.41900004159884308</v>
      </c>
      <c r="S85" s="24">
        <f t="shared" si="81"/>
        <v>4.1229198794959674E-3</v>
      </c>
      <c r="T85" s="21" t="str">
        <f t="shared" si="64"/>
        <v>m</v>
      </c>
      <c r="U85" t="str">
        <f t="shared" si="82"/>
        <v>OK</v>
      </c>
      <c r="W85" s="25">
        <v>2.9299999999999997</v>
      </c>
      <c r="X85" s="25"/>
      <c r="Y85" s="25">
        <v>0.41899999999999998</v>
      </c>
      <c r="Z85" s="25"/>
      <c r="AA85" t="str">
        <f t="shared" si="83"/>
        <v>m</v>
      </c>
      <c r="AC85" s="25">
        <f t="shared" si="84"/>
        <v>-6.5022200956832421E-8</v>
      </c>
      <c r="AD85" s="25">
        <f t="shared" si="85"/>
        <v>2.8781685511168852E-3</v>
      </c>
      <c r="AE85" s="25">
        <f t="shared" si="86"/>
        <v>4.1598843092405247E-8</v>
      </c>
      <c r="AF85" s="25">
        <f t="shared" si="85"/>
        <v>4.1229198794959674E-3</v>
      </c>
      <c r="AG85" t="str">
        <f t="shared" si="87"/>
        <v>m</v>
      </c>
      <c r="AH85" s="25">
        <f t="shared" si="88"/>
        <v>-2.7744764047721304E-4</v>
      </c>
      <c r="AI85" s="25"/>
      <c r="AJ85" s="25">
        <f t="shared" si="89"/>
        <v>1.7884114198341017E-5</v>
      </c>
      <c r="AK85" s="25"/>
      <c r="AL85" t="str">
        <f t="shared" si="90"/>
        <v>m</v>
      </c>
      <c r="AN85" s="13">
        <f t="shared" si="65"/>
        <v>5</v>
      </c>
      <c r="AO85" s="13" t="str">
        <f t="shared" si="66"/>
        <v>Hz</v>
      </c>
      <c r="AP85" s="14">
        <f t="shared" si="67"/>
        <v>1E-3</v>
      </c>
      <c r="AQ85" s="15">
        <f t="shared" si="91"/>
        <v>2.9297225523595228E-3</v>
      </c>
      <c r="AR85" s="15">
        <f t="shared" si="92"/>
        <v>1.415284269428193E-6</v>
      </c>
      <c r="AS85" s="15">
        <f t="shared" si="93"/>
        <v>4.1901788411419835E-4</v>
      </c>
      <c r="AT85" s="15">
        <f t="shared" si="94"/>
        <v>1.7669174238868608E-6</v>
      </c>
      <c r="AU85" s="20">
        <f t="shared" si="95"/>
        <v>2.9595354738559117E-3</v>
      </c>
      <c r="AV85" s="16">
        <f t="shared" si="96"/>
        <v>1.4231865256701423E-6</v>
      </c>
      <c r="AW85" s="20">
        <f t="shared" si="97"/>
        <v>0.14205964953383429</v>
      </c>
      <c r="AX85" s="15">
        <f t="shared" si="98"/>
        <v>5.9487669390067893E-4</v>
      </c>
      <c r="AZ85" s="14">
        <f>IFERROR(MATCH(AU85 - 0.000001,'Ref Z list'!$C$5:$C$30,1),1)</f>
        <v>2</v>
      </c>
      <c r="BA85" s="14" t="str">
        <f>INDEX('Ref Z list'!$D$5:$D$30,AZ85)</f>
        <v>1m</v>
      </c>
      <c r="BB85" s="14" t="str">
        <f>IF(INDEX('Ref Z list'!$D$5:$D$30,AZ85+1)=0,BA85,INDEX('Ref Z list'!$D$5:$D$30,AZ85+1))</f>
        <v>3m</v>
      </c>
      <c r="BC85" s="14">
        <f>INDEX('Ref Z list'!$C$5:$C$30,AZ85)</f>
        <v>1E-3</v>
      </c>
      <c r="BD85" s="14">
        <f>INDEX('Ref Z list'!$C$5:$C$30,AZ85+1)</f>
        <v>3.0000000000000001E-3</v>
      </c>
      <c r="BE85" s="16" t="str">
        <f t="shared" si="68"/>
        <v>5Hz3m1m</v>
      </c>
      <c r="BF85" s="16" t="str">
        <f t="shared" si="69"/>
        <v>5Hz3m3m</v>
      </c>
      <c r="BG85" s="14">
        <f>IFERROR(MATCH(BE85,'Cal Data'!$AN$6:$AN$1108,0),0)</f>
        <v>45</v>
      </c>
      <c r="BH85" s="14">
        <f>IFERROR(MATCH(BF85,'Cal Data'!$AN$6:$AN$1108,0),0)</f>
        <v>63</v>
      </c>
      <c r="BJ85" s="16" t="str">
        <f>INDEX('Cal Data'!AN$6:AN$1108,$BG85)</f>
        <v>5Hz3m1m</v>
      </c>
      <c r="BK85" s="16">
        <f>INDEX('Cal Data'!AO$6:AO$1108,$BG85)</f>
        <v>-4.9337497054838253E-8</v>
      </c>
      <c r="BL85" s="16">
        <f>INDEX('Cal Data'!AP$6:AP$1108,$BG85)</f>
        <v>7.9013655766850131E-4</v>
      </c>
      <c r="BM85" s="16">
        <f>INDEX('Cal Data'!AQ$6:AQ$1108,$BG85)</f>
        <v>1.0000704212009053E-7</v>
      </c>
      <c r="BN85" s="16">
        <f>INDEX('Cal Data'!AR$6:AR$1108,$BG85)</f>
        <v>2.2764612535223416E-3</v>
      </c>
      <c r="BO85" s="16" t="str">
        <f>INDEX('Cal Data'!AN$6:AN$1108,$BH85)</f>
        <v>5Hz3m3m</v>
      </c>
      <c r="BP85" s="16">
        <f>INDEX('Cal Data'!AO$6:AO$1108,$BH85)</f>
        <v>2.8448726860320558E-7</v>
      </c>
      <c r="BQ85" s="16">
        <f>INDEX('Cal Data'!AP$6:AP$1108,$BH85)</f>
        <v>2.6935012962199922E-3</v>
      </c>
      <c r="BR85" s="16">
        <f>INDEX('Cal Data'!AQ$6:AQ$1108,$BH85)</f>
        <v>-6.505409576668795E-8</v>
      </c>
      <c r="BS85" s="16">
        <f>INDEX('Cal Data'!AR$6:AR$1108,$BH85)</f>
        <v>1.825272359457294E-3</v>
      </c>
      <c r="BU85" s="16">
        <f t="shared" si="70"/>
        <v>2.7773323812444855E-7</v>
      </c>
      <c r="BV85" s="16">
        <f t="shared" si="71"/>
        <v>2.6935012962199922E-3</v>
      </c>
      <c r="BW85" s="16">
        <f t="shared" si="72"/>
        <v>-6.17145354019917E-8</v>
      </c>
      <c r="BX85" s="16">
        <f t="shared" si="73"/>
        <v>1.8344009318572026E-3</v>
      </c>
      <c r="BZ85" s="16">
        <f t="shared" si="74"/>
        <v>2.9300002855976474E-3</v>
      </c>
      <c r="CA85" s="16">
        <f t="shared" si="75"/>
        <v>2.69350278352502E-3</v>
      </c>
      <c r="CB85" s="16">
        <f t="shared" si="76"/>
        <v>4.1895616957879638E-4</v>
      </c>
      <c r="CC85" s="16">
        <f t="shared" si="77"/>
        <v>1.8344043356870112E-3</v>
      </c>
      <c r="CE85">
        <f>INDEX('Cal Data'!AT$6:AT$1000,$BG85)</f>
        <v>0.99995065935995842</v>
      </c>
      <c r="CF85">
        <f>INDEX('Cal Data'!AU$6:AU$1000,$BG85)</f>
        <v>2.7916136298540907E-6</v>
      </c>
      <c r="CG85">
        <f>INDEX('Cal Data'!AV$6:AV$1000,$BG85)</f>
        <v>9.9998252345340587E-5</v>
      </c>
      <c r="CH85">
        <f>INDEX('Cal Data'!AW$6:AW$1000,$BG85)</f>
        <v>3.1262895986692916E-3</v>
      </c>
      <c r="CI85">
        <f>INDEX('Cal Data'!AT$6:AT$1000,$BH85)</f>
        <v>1.0000948447185212</v>
      </c>
      <c r="CJ85">
        <f>INDEX('Cal Data'!AU$6:AU$1000,$BH85)</f>
        <v>3.0300223934069905E-6</v>
      </c>
      <c r="CK85">
        <f>INDEX('Cal Data'!AV$6:AV$1000,$BH85)</f>
        <v>-2.1698330405161626E-5</v>
      </c>
      <c r="CL85">
        <f>INDEX('Cal Data'!AW$6:AW$1000,$BH85)</f>
        <v>6.8935414607958732E-4</v>
      </c>
      <c r="CN85" s="16">
        <f t="shared" si="99"/>
        <v>1.0000919275224156</v>
      </c>
      <c r="CO85" s="16">
        <f t="shared" si="100"/>
        <v>3.0300223934069905E-6</v>
      </c>
      <c r="CP85" s="16">
        <f t="shared" si="101"/>
        <v>-1.9236133127984673E-5</v>
      </c>
      <c r="CQ85" s="16">
        <f t="shared" si="102"/>
        <v>7.3865886524597307E-4</v>
      </c>
      <c r="CS85" s="16">
        <f t="shared" si="103"/>
        <v>2.9598075366195245E-3</v>
      </c>
      <c r="CT85" s="16">
        <f t="shared" si="104"/>
        <v>2.8463871772323618E-6</v>
      </c>
      <c r="CU85" s="28">
        <f t="shared" si="105"/>
        <v>0.14204041340070631</v>
      </c>
      <c r="CV85" s="28">
        <f t="shared" si="106"/>
        <v>1.4004035286271158E-3</v>
      </c>
      <c r="CW85" s="16">
        <f t="shared" si="107"/>
        <v>2.9299999349777987E-3</v>
      </c>
      <c r="CX85" s="16">
        <f t="shared" si="108"/>
        <v>2.8781685511168852E-6</v>
      </c>
      <c r="CY85" s="16">
        <f t="shared" si="109"/>
        <v>4.1900004159884307E-4</v>
      </c>
      <c r="CZ85" s="16">
        <f t="shared" si="110"/>
        <v>4.1229198794959672E-6</v>
      </c>
    </row>
    <row r="86" spans="1:104" x14ac:dyDescent="0.25">
      <c r="A86" s="9">
        <v>10</v>
      </c>
      <c r="B86" s="9" t="s">
        <v>3</v>
      </c>
      <c r="C86" s="12">
        <v>0.2</v>
      </c>
      <c r="D86" s="23">
        <v>5.8321352659944816</v>
      </c>
      <c r="E86" s="23">
        <v>1.7578006982098147E-3</v>
      </c>
      <c r="F86" s="23">
        <v>-0.98687756940037097</v>
      </c>
      <c r="G86" s="23">
        <v>7.0698904638455786E-4</v>
      </c>
      <c r="H86" s="10" t="s">
        <v>3</v>
      </c>
      <c r="I86" s="40"/>
      <c r="J86" s="23">
        <v>1.9709670827092653E-3</v>
      </c>
      <c r="K86" s="23">
        <v>7.3120656308118799E-4</v>
      </c>
      <c r="L86" s="23">
        <v>3.4243936249676594E-4</v>
      </c>
      <c r="M86" s="23">
        <v>1.1274562691700883E-3</v>
      </c>
      <c r="N86" s="10" t="s">
        <v>3</v>
      </c>
      <c r="P86" s="24">
        <f t="shared" si="78"/>
        <v>5.829999990050208</v>
      </c>
      <c r="Q86" s="24">
        <f t="shared" si="79"/>
        <v>3.8883889773467387E-3</v>
      </c>
      <c r="R86" s="24">
        <f t="shared" si="80"/>
        <v>-0.98700009163084224</v>
      </c>
      <c r="S86" s="24">
        <f t="shared" si="81"/>
        <v>6.5702092319561639E-3</v>
      </c>
      <c r="T86" s="21" t="str">
        <f t="shared" si="64"/>
        <v>m</v>
      </c>
      <c r="U86" t="str">
        <f t="shared" si="82"/>
        <v>OK</v>
      </c>
      <c r="W86" s="25">
        <v>5.83</v>
      </c>
      <c r="X86" s="25"/>
      <c r="Y86" s="25">
        <v>-0.98699999999999999</v>
      </c>
      <c r="Z86" s="25"/>
      <c r="AA86" t="str">
        <f t="shared" si="83"/>
        <v>m</v>
      </c>
      <c r="AC86" s="25">
        <f t="shared" si="84"/>
        <v>-9.9497921013380619E-9</v>
      </c>
      <c r="AD86" s="25">
        <f t="shared" si="85"/>
        <v>3.8883889773467387E-3</v>
      </c>
      <c r="AE86" s="25">
        <f t="shared" si="86"/>
        <v>-9.1630842247170108E-8</v>
      </c>
      <c r="AF86" s="25">
        <f t="shared" si="85"/>
        <v>6.5702092319561639E-3</v>
      </c>
      <c r="AG86" t="str">
        <f t="shared" si="87"/>
        <v>m</v>
      </c>
      <c r="AH86" s="25">
        <f t="shared" si="88"/>
        <v>1.64298911772498E-4</v>
      </c>
      <c r="AI86" s="25"/>
      <c r="AJ86" s="25">
        <f t="shared" si="89"/>
        <v>-2.2000876286787374E-4</v>
      </c>
      <c r="AK86" s="25"/>
      <c r="AL86" t="str">
        <f t="shared" si="90"/>
        <v>m</v>
      </c>
      <c r="AN86" s="13">
        <f t="shared" si="65"/>
        <v>200</v>
      </c>
      <c r="AO86" s="13" t="str">
        <f t="shared" si="66"/>
        <v>mHz</v>
      </c>
      <c r="AP86" s="14">
        <f t="shared" si="67"/>
        <v>1E-3</v>
      </c>
      <c r="AQ86" s="15">
        <f t="shared" si="91"/>
        <v>5.8301642989117726E-3</v>
      </c>
      <c r="AR86" s="15">
        <f t="shared" si="92"/>
        <v>1.9038188812279165E-6</v>
      </c>
      <c r="AS86" s="15">
        <f t="shared" si="93"/>
        <v>-9.8722000876286784E-4</v>
      </c>
      <c r="AT86" s="15">
        <f t="shared" si="94"/>
        <v>1.3307859146379185E-6</v>
      </c>
      <c r="AU86" s="20">
        <f t="shared" si="95"/>
        <v>5.9131564411917222E-3</v>
      </c>
      <c r="AV86" s="16">
        <f t="shared" si="96"/>
        <v>1.8902016026469064E-6</v>
      </c>
      <c r="AW86" s="20">
        <f t="shared" si="97"/>
        <v>-0.16773861881697533</v>
      </c>
      <c r="AX86" s="15">
        <f t="shared" si="98"/>
        <v>2.2831419428924918E-4</v>
      </c>
      <c r="AZ86" s="14">
        <f>IFERROR(MATCH(AU86 - 0.000001,'Ref Z list'!$C$5:$C$30,1),1)</f>
        <v>3</v>
      </c>
      <c r="BA86" s="14" t="str">
        <f>INDEX('Ref Z list'!$D$5:$D$30,AZ86)</f>
        <v>3m</v>
      </c>
      <c r="BB86" s="14" t="str">
        <f>IF(INDEX('Ref Z list'!$D$5:$D$30,AZ86+1)=0,BA86,INDEX('Ref Z list'!$D$5:$D$30,AZ86+1))</f>
        <v>10m</v>
      </c>
      <c r="BC86" s="14">
        <f>INDEX('Ref Z list'!$C$5:$C$30,AZ86)</f>
        <v>3.0000000000000001E-3</v>
      </c>
      <c r="BD86" s="14">
        <f>INDEX('Ref Z list'!$C$5:$C$30,AZ86+1)</f>
        <v>0.01</v>
      </c>
      <c r="BE86" s="16" t="str">
        <f t="shared" si="68"/>
        <v>200mHz10m3m</v>
      </c>
      <c r="BF86" s="16" t="str">
        <f t="shared" si="69"/>
        <v>200mHz10m10m</v>
      </c>
      <c r="BG86" s="14">
        <f>IFERROR(MATCH(BE86,'Cal Data'!$AN$6:$AN$1108,0),0)</f>
        <v>77</v>
      </c>
      <c r="BH86" s="14">
        <f>IFERROR(MATCH(BF86,'Cal Data'!$AN$6:$AN$1108,0),0)</f>
        <v>95</v>
      </c>
      <c r="BJ86" s="16" t="str">
        <f>INDEX('Cal Data'!AN$6:AN$1108,$BG86)</f>
        <v>200mHz10m3m</v>
      </c>
      <c r="BK86" s="16">
        <f>INDEX('Cal Data'!AO$6:AO$1108,$BG86)</f>
        <v>-1.1264594561907065E-7</v>
      </c>
      <c r="BL86" s="16">
        <f>INDEX('Cal Data'!AP$6:AP$1108,$BG86)</f>
        <v>1.4164841540412847E-3</v>
      </c>
      <c r="BM86" s="16">
        <f>INDEX('Cal Data'!AQ$6:AQ$1108,$BG86)</f>
        <v>3.0000724844463731E-7</v>
      </c>
      <c r="BN86" s="16">
        <f>INDEX('Cal Data'!AR$6:AR$1108,$BG86)</f>
        <v>3.0476708127050323E-3</v>
      </c>
      <c r="BO86" s="16" t="str">
        <f>INDEX('Cal Data'!AN$6:AN$1108,$BH86)</f>
        <v>200mHz10m10m</v>
      </c>
      <c r="BP86" s="16">
        <f>INDEX('Cal Data'!AO$6:AO$1108,$BH86)</f>
        <v>-2.8064435416558231E-7</v>
      </c>
      <c r="BQ86" s="16">
        <f>INDEX('Cal Data'!AP$6:AP$1108,$BH86)</f>
        <v>1.8076910969622724E-3</v>
      </c>
      <c r="BR86" s="16">
        <f>INDEX('Cal Data'!AQ$6:AQ$1108,$BH86)</f>
        <v>-6.3346004179960784E-7</v>
      </c>
      <c r="BS86" s="16">
        <f>INDEX('Cal Data'!AR$6:AR$1108,$BH86)</f>
        <v>2.3635325592935496E-3</v>
      </c>
      <c r="BU86" s="16">
        <f t="shared" si="70"/>
        <v>-1.8256103790010334E-7</v>
      </c>
      <c r="BV86" s="16">
        <f t="shared" si="71"/>
        <v>1.8076910969622724E-3</v>
      </c>
      <c r="BW86" s="16">
        <f t="shared" si="72"/>
        <v>-8.8469358586334839E-8</v>
      </c>
      <c r="BX86" s="16">
        <f t="shared" si="73"/>
        <v>2.7629562756205589E-3</v>
      </c>
      <c r="BZ86" s="16">
        <f t="shared" si="74"/>
        <v>5.8299817378738728E-3</v>
      </c>
      <c r="CA86" s="16">
        <f t="shared" si="75"/>
        <v>1.8076951070747505E-3</v>
      </c>
      <c r="CB86" s="16">
        <f t="shared" si="76"/>
        <v>-9.8730847812145421E-4</v>
      </c>
      <c r="CC86" s="16">
        <f t="shared" si="77"/>
        <v>2.7629575575740632E-3</v>
      </c>
      <c r="CE86">
        <f>INDEX('Cal Data'!AT$6:AT$1000,$BG86)</f>
        <v>0.99996243794301565</v>
      </c>
      <c r="CF86">
        <f>INDEX('Cal Data'!AU$6:AU$1000,$BG86)</f>
        <v>3.0131388050583509E-6</v>
      </c>
      <c r="CG86">
        <f>INDEX('Cal Data'!AV$6:AV$1000,$BG86)</f>
        <v>1.0000797080918503E-4</v>
      </c>
      <c r="CH86">
        <f>INDEX('Cal Data'!AW$6:AW$1000,$BG86)</f>
        <v>1.5782231750454175E-3</v>
      </c>
      <c r="CI86">
        <f>INDEX('Cal Data'!AT$6:AT$1000,$BH86)</f>
        <v>0.99997194471463824</v>
      </c>
      <c r="CJ86">
        <f>INDEX('Cal Data'!AU$6:AU$1000,$BH86)</f>
        <v>3.7918631148720017E-6</v>
      </c>
      <c r="CK86">
        <f>INDEX('Cal Data'!AV$6:AV$1000,$BH86)</f>
        <v>-6.3333044833915482E-5</v>
      </c>
      <c r="CL86">
        <f>INDEX('Cal Data'!AW$6:AW$1000,$BH86)</f>
        <v>2.4795085720013768E-4</v>
      </c>
      <c r="CN86" s="16">
        <f t="shared" si="99"/>
        <v>0.99996639433058521</v>
      </c>
      <c r="CO86" s="16">
        <f t="shared" si="100"/>
        <v>3.7918631148720017E-6</v>
      </c>
      <c r="CP86" s="16">
        <f t="shared" si="101"/>
        <v>3.2031123404685591E-5</v>
      </c>
      <c r="CQ86" s="16">
        <f t="shared" si="102"/>
        <v>1.0246101220068434E-3</v>
      </c>
      <c r="CS86" s="16">
        <f t="shared" si="103"/>
        <v>5.9129577256111614E-3</v>
      </c>
      <c r="CT86" s="16">
        <f t="shared" si="104"/>
        <v>3.780469697708154E-6</v>
      </c>
      <c r="CU86" s="28">
        <f t="shared" si="105"/>
        <v>-0.16770658769357064</v>
      </c>
      <c r="CV86" s="28">
        <f t="shared" si="106"/>
        <v>1.1217554935790039E-3</v>
      </c>
      <c r="CW86" s="16">
        <f t="shared" si="107"/>
        <v>5.8299999900502083E-3</v>
      </c>
      <c r="CX86" s="16">
        <f t="shared" si="108"/>
        <v>3.8883889773467389E-6</v>
      </c>
      <c r="CY86" s="16">
        <f t="shared" si="109"/>
        <v>-9.8700009163084227E-4</v>
      </c>
      <c r="CZ86" s="16">
        <f t="shared" si="110"/>
        <v>6.5702092319561642E-6</v>
      </c>
    </row>
    <row r="87" spans="1:104" x14ac:dyDescent="0.25">
      <c r="A87" s="9">
        <v>100</v>
      </c>
      <c r="B87" s="9" t="s">
        <v>3</v>
      </c>
      <c r="C87" s="12">
        <v>2000</v>
      </c>
      <c r="D87" s="23">
        <v>23.098840909302893</v>
      </c>
      <c r="E87" s="23">
        <v>2.1480264387213057E-3</v>
      </c>
      <c r="F87" s="23">
        <v>-2.7128913886244206</v>
      </c>
      <c r="G87" s="23">
        <v>1.3978657113170128E-3</v>
      </c>
      <c r="H87" s="10" t="s">
        <v>3</v>
      </c>
      <c r="I87" s="40"/>
      <c r="J87" s="23">
        <v>9.0903585782337452E-5</v>
      </c>
      <c r="K87" s="23">
        <v>2.0103076166133146E-4</v>
      </c>
      <c r="L87" s="23">
        <v>-1.1810986770079378E-3</v>
      </c>
      <c r="M87" s="23">
        <v>1.9025612664258736E-3</v>
      </c>
      <c r="N87" s="10" t="s">
        <v>3</v>
      </c>
      <c r="P87" s="24">
        <f t="shared" si="78"/>
        <v>23.099990691647736</v>
      </c>
      <c r="Q87" s="24">
        <f t="shared" si="79"/>
        <v>4.4650354892738905E-3</v>
      </c>
      <c r="R87" s="24">
        <f t="shared" si="80"/>
        <v>-2.7100070196321555</v>
      </c>
      <c r="S87" s="24">
        <f t="shared" si="81"/>
        <v>1.0499904634561529E-2</v>
      </c>
      <c r="T87" s="21" t="str">
        <f t="shared" si="64"/>
        <v>m</v>
      </c>
      <c r="U87" t="str">
        <f t="shared" si="82"/>
        <v>OK</v>
      </c>
      <c r="W87" s="25">
        <v>23.099999999999998</v>
      </c>
      <c r="X87" s="25"/>
      <c r="Y87" s="25">
        <v>-2.71</v>
      </c>
      <c r="Z87" s="25"/>
      <c r="AA87" t="str">
        <f t="shared" si="83"/>
        <v>m</v>
      </c>
      <c r="AC87" s="25">
        <f t="shared" si="84"/>
        <v>-9.3083522614278991E-6</v>
      </c>
      <c r="AD87" s="25">
        <f t="shared" si="85"/>
        <v>4.4650354892738905E-3</v>
      </c>
      <c r="AE87" s="25">
        <f t="shared" si="86"/>
        <v>-7.0196321555471286E-6</v>
      </c>
      <c r="AF87" s="25">
        <f t="shared" si="85"/>
        <v>1.0499904634561529E-2</v>
      </c>
      <c r="AG87" t="str">
        <f t="shared" si="87"/>
        <v>m</v>
      </c>
      <c r="AH87" s="25">
        <f t="shared" si="88"/>
        <v>-1.2499942828867461E-3</v>
      </c>
      <c r="AI87" s="25"/>
      <c r="AJ87" s="25">
        <f t="shared" si="89"/>
        <v>-1.7102899474128463E-3</v>
      </c>
      <c r="AK87" s="25"/>
      <c r="AL87" t="str">
        <f t="shared" si="90"/>
        <v>m</v>
      </c>
      <c r="AN87" s="13">
        <f t="shared" si="65"/>
        <v>2</v>
      </c>
      <c r="AO87" s="13" t="str">
        <f t="shared" si="66"/>
        <v>kHz</v>
      </c>
      <c r="AP87" s="14">
        <f t="shared" si="67"/>
        <v>1E-3</v>
      </c>
      <c r="AQ87" s="15">
        <f t="shared" si="91"/>
        <v>2.3098750005717112E-2</v>
      </c>
      <c r="AR87" s="15">
        <f t="shared" si="92"/>
        <v>2.1574130222513887E-6</v>
      </c>
      <c r="AS87" s="15">
        <f t="shared" si="93"/>
        <v>-2.7117102899474129E-3</v>
      </c>
      <c r="AT87" s="15">
        <f t="shared" si="94"/>
        <v>2.3608828686277177E-6</v>
      </c>
      <c r="AU87" s="20">
        <f t="shared" si="95"/>
        <v>2.3257377851409279E-2</v>
      </c>
      <c r="AV87" s="16">
        <f t="shared" si="96"/>
        <v>2.160307600326994E-6</v>
      </c>
      <c r="AW87" s="20">
        <f t="shared" si="97"/>
        <v>-0.11686150883801764</v>
      </c>
      <c r="AX87" s="15">
        <f t="shared" si="98"/>
        <v>1.0139726462068699E-4</v>
      </c>
      <c r="AZ87" s="14">
        <f>IFERROR(MATCH(AU87 - 0.000001,'Ref Z list'!$C$5:$C$30,1),1)</f>
        <v>4</v>
      </c>
      <c r="BA87" s="14" t="str">
        <f>INDEX('Ref Z list'!$D$5:$D$30,AZ87)</f>
        <v>10m</v>
      </c>
      <c r="BB87" s="14" t="str">
        <f>IF(INDEX('Ref Z list'!$D$5:$D$30,AZ87+1)=0,BA87,INDEX('Ref Z list'!$D$5:$D$30,AZ87+1))</f>
        <v>100m</v>
      </c>
      <c r="BC87" s="14">
        <f>INDEX('Ref Z list'!$C$5:$C$30,AZ87)</f>
        <v>0.01</v>
      </c>
      <c r="BD87" s="14">
        <f>INDEX('Ref Z list'!$C$5:$C$30,AZ87+1)</f>
        <v>0.1</v>
      </c>
      <c r="BE87" s="16" t="str">
        <f t="shared" si="68"/>
        <v>2kHz100m10m</v>
      </c>
      <c r="BF87" s="16" t="str">
        <f t="shared" si="69"/>
        <v>2kHz100m100m</v>
      </c>
      <c r="BG87" s="14">
        <f>IFERROR(MATCH(BE87,'Cal Data'!$AN$6:$AN$1108,0),0)</f>
        <v>125</v>
      </c>
      <c r="BH87" s="14">
        <f>IFERROR(MATCH(BF87,'Cal Data'!$AN$6:$AN$1108,0),0)</f>
        <v>143</v>
      </c>
      <c r="BJ87" s="16" t="str">
        <f>INDEX('Cal Data'!AN$6:AN$1108,$BG87)</f>
        <v>2kHz100m10m</v>
      </c>
      <c r="BK87" s="16">
        <f>INDEX('Cal Data'!AO$6:AO$1108,$BG87)</f>
        <v>6.6577989153888961E-7</v>
      </c>
      <c r="BL87" s="16">
        <f>INDEX('Cal Data'!AP$6:AP$1108,$BG87)</f>
        <v>2.6793392965389594E-3</v>
      </c>
      <c r="BM87" s="16">
        <f>INDEX('Cal Data'!AQ$6:AQ$1108,$BG87)</f>
        <v>1.0116011272410708E-6</v>
      </c>
      <c r="BN87" s="16">
        <f>INDEX('Cal Data'!AR$6:AR$1108,$BG87)</f>
        <v>2.2230464999885742E-3</v>
      </c>
      <c r="BO87" s="16" t="str">
        <f>INDEX('Cal Data'!AN$6:AN$1108,$BH87)</f>
        <v>2kHz100m100m</v>
      </c>
      <c r="BP87" s="16">
        <f>INDEX('Cal Data'!AO$6:AO$1108,$BH87)</f>
        <v>-8.3635100622536651E-6</v>
      </c>
      <c r="BQ87" s="16">
        <f>INDEX('Cal Data'!AP$6:AP$1108,$BH87)</f>
        <v>1.9216535681419427E-3</v>
      </c>
      <c r="BR87" s="16">
        <f>INDEX('Cal Data'!AQ$6:AQ$1108,$BH87)</f>
        <v>-4.2837528553743955E-6</v>
      </c>
      <c r="BS87" s="16">
        <f>INDEX('Cal Data'!AR$6:AR$1108,$BH87)</f>
        <v>2.3976735455467678E-3</v>
      </c>
      <c r="BU87" s="16">
        <f t="shared" si="70"/>
        <v>-6.6427242676512938E-7</v>
      </c>
      <c r="BV87" s="16">
        <f t="shared" si="71"/>
        <v>1.9216535681419427E-3</v>
      </c>
      <c r="BW87" s="16">
        <f t="shared" si="72"/>
        <v>2.3157325385775755E-7</v>
      </c>
      <c r="BX87" s="16">
        <f t="shared" si="73"/>
        <v>2.248769796944577E-3</v>
      </c>
      <c r="BZ87" s="16">
        <f t="shared" si="74"/>
        <v>2.3098085733290346E-2</v>
      </c>
      <c r="CA87" s="16">
        <f t="shared" si="75"/>
        <v>1.921658412329427E-3</v>
      </c>
      <c r="CB87" s="16">
        <f t="shared" si="76"/>
        <v>-2.711478716693555E-3</v>
      </c>
      <c r="CC87" s="16">
        <f t="shared" si="77"/>
        <v>2.2487747541098534E-3</v>
      </c>
      <c r="CE87">
        <f>INDEX('Cal Data'!AT$6:AT$1000,$BG87)</f>
        <v>1.000066472553673</v>
      </c>
      <c r="CF87">
        <f>INDEX('Cal Data'!AU$6:AU$1000,$BG87)</f>
        <v>2.6950821368045325E-6</v>
      </c>
      <c r="CG87">
        <f>INDEX('Cal Data'!AV$6:AV$1000,$BG87)</f>
        <v>9.9849470626993918E-5</v>
      </c>
      <c r="CH87">
        <f>INDEX('Cal Data'!AW$6:AW$1000,$BG87)</f>
        <v>4.4188039368441587E-4</v>
      </c>
      <c r="CI87">
        <f>INDEX('Cal Data'!AT$6:AT$1000,$BH87)</f>
        <v>0.99991694290759747</v>
      </c>
      <c r="CJ87">
        <f>INDEX('Cal Data'!AU$6:AU$1000,$BH87)</f>
        <v>3.9669371826591734E-6</v>
      </c>
      <c r="CK87">
        <f>INDEX('Cal Data'!AV$6:AV$1000,$BH87)</f>
        <v>-4.2012639729134375E-5</v>
      </c>
      <c r="CL87">
        <f>INDEX('Cal Data'!AW$6:AW$1000,$BH87)</f>
        <v>1.9973104037808689E-4</v>
      </c>
      <c r="CN87" s="16">
        <f t="shared" si="99"/>
        <v>1.0000444462090283</v>
      </c>
      <c r="CO87" s="16">
        <f t="shared" si="100"/>
        <v>3.9669371826591734E-6</v>
      </c>
      <c r="CP87" s="16">
        <f t="shared" si="101"/>
        <v>7.8952586184888212E-5</v>
      </c>
      <c r="CQ87" s="16">
        <f t="shared" si="102"/>
        <v>4.0621077731490022E-4</v>
      </c>
      <c r="CS87" s="16">
        <f t="shared" si="103"/>
        <v>2.3258411553686714E-2</v>
      </c>
      <c r="CT87" s="16">
        <f t="shared" si="104"/>
        <v>4.3216001344981817E-6</v>
      </c>
      <c r="CU87" s="28">
        <f t="shared" si="105"/>
        <v>-0.11678255625183276</v>
      </c>
      <c r="CV87" s="28">
        <f t="shared" si="106"/>
        <v>4.5401852021366478E-4</v>
      </c>
      <c r="CW87" s="16">
        <f t="shared" si="107"/>
        <v>2.3099990691647736E-2</v>
      </c>
      <c r="CX87" s="16">
        <f t="shared" si="108"/>
        <v>4.4650354892738906E-6</v>
      </c>
      <c r="CY87" s="16">
        <f t="shared" si="109"/>
        <v>-2.7100070196321557E-3</v>
      </c>
      <c r="CZ87" s="16">
        <f t="shared" si="110"/>
        <v>1.0499904634561529E-5</v>
      </c>
    </row>
    <row r="88" spans="1:104" x14ac:dyDescent="0.25">
      <c r="A88" s="9">
        <v>10</v>
      </c>
      <c r="B88" s="9" t="s">
        <v>3</v>
      </c>
      <c r="C88" s="12">
        <v>5</v>
      </c>
      <c r="D88" s="23">
        <v>-3.6903393080874518</v>
      </c>
      <c r="E88" s="23">
        <v>1.4380098632629922E-3</v>
      </c>
      <c r="F88" s="23">
        <v>2.9909910347806066</v>
      </c>
      <c r="G88" s="23">
        <v>6.1844733618813489E-4</v>
      </c>
      <c r="H88" s="10" t="s">
        <v>3</v>
      </c>
      <c r="I88" s="40"/>
      <c r="J88" s="23">
        <v>-5.2282852191712359E-4</v>
      </c>
      <c r="K88" s="23">
        <v>1.2338331218189581E-3</v>
      </c>
      <c r="L88" s="23">
        <v>6.9664503976883847E-4</v>
      </c>
      <c r="M88" s="23">
        <v>1.8852201146993118E-3</v>
      </c>
      <c r="N88" s="10" t="s">
        <v>3</v>
      </c>
      <c r="P88" s="24">
        <f t="shared" si="78"/>
        <v>-3.6900000211051185</v>
      </c>
      <c r="Q88" s="24">
        <f t="shared" si="79"/>
        <v>3.9916768166918673E-3</v>
      </c>
      <c r="R88" s="24">
        <f t="shared" si="80"/>
        <v>2.98999997436511</v>
      </c>
      <c r="S88" s="24">
        <f t="shared" si="81"/>
        <v>4.0581542231022394E-3</v>
      </c>
      <c r="T88" s="21" t="str">
        <f t="shared" si="64"/>
        <v>m</v>
      </c>
      <c r="U88" t="str">
        <f t="shared" si="82"/>
        <v>OK</v>
      </c>
      <c r="W88" s="25">
        <v>-3.69</v>
      </c>
      <c r="X88" s="25"/>
      <c r="Y88" s="25">
        <v>2.9899999999999998</v>
      </c>
      <c r="Z88" s="25"/>
      <c r="AA88" t="str">
        <f t="shared" si="83"/>
        <v>m</v>
      </c>
      <c r="AC88" s="25">
        <f t="shared" si="84"/>
        <v>-2.1105118541697721E-8</v>
      </c>
      <c r="AD88" s="25">
        <f t="shared" si="85"/>
        <v>3.9916768166918673E-3</v>
      </c>
      <c r="AE88" s="25">
        <f t="shared" si="86"/>
        <v>-2.5634889766479318E-8</v>
      </c>
      <c r="AF88" s="25">
        <f t="shared" si="85"/>
        <v>4.0581542231022394E-3</v>
      </c>
      <c r="AG88" t="str">
        <f t="shared" si="87"/>
        <v>m</v>
      </c>
      <c r="AH88" s="25">
        <f t="shared" si="88"/>
        <v>1.8352043446512312E-4</v>
      </c>
      <c r="AI88" s="25"/>
      <c r="AJ88" s="25">
        <f t="shared" si="89"/>
        <v>2.9438974083806357E-4</v>
      </c>
      <c r="AK88" s="25"/>
      <c r="AL88" t="str">
        <f t="shared" si="90"/>
        <v>m</v>
      </c>
      <c r="AN88" s="13">
        <f t="shared" si="65"/>
        <v>5</v>
      </c>
      <c r="AO88" s="13" t="str">
        <f t="shared" si="66"/>
        <v>Hz</v>
      </c>
      <c r="AP88" s="14">
        <f t="shared" si="67"/>
        <v>1E-3</v>
      </c>
      <c r="AQ88" s="15">
        <f t="shared" si="91"/>
        <v>-3.6898164795655347E-3</v>
      </c>
      <c r="AR88" s="15">
        <f t="shared" si="92"/>
        <v>1.8947866738340667E-6</v>
      </c>
      <c r="AS88" s="15">
        <f t="shared" si="93"/>
        <v>2.9902943897408378E-3</v>
      </c>
      <c r="AT88" s="15">
        <f t="shared" si="94"/>
        <v>1.9840695523355744E-6</v>
      </c>
      <c r="AU88" s="20">
        <f t="shared" si="95"/>
        <v>4.7493795584464425E-3</v>
      </c>
      <c r="AV88" s="16">
        <f t="shared" si="96"/>
        <v>1.9306740947204492E-6</v>
      </c>
      <c r="AW88" s="20">
        <f t="shared" si="97"/>
        <v>2.4605313618733859</v>
      </c>
      <c r="AX88" s="15">
        <f t="shared" si="98"/>
        <v>4.1040423403907676E-4</v>
      </c>
      <c r="AZ88" s="14">
        <f>IFERROR(MATCH(AU88 - 0.000001,'Ref Z list'!$C$5:$C$30,1),1)</f>
        <v>3</v>
      </c>
      <c r="BA88" s="14" t="str">
        <f>INDEX('Ref Z list'!$D$5:$D$30,AZ88)</f>
        <v>3m</v>
      </c>
      <c r="BB88" s="14" t="str">
        <f>IF(INDEX('Ref Z list'!$D$5:$D$30,AZ88+1)=0,BA88,INDEX('Ref Z list'!$D$5:$D$30,AZ88+1))</f>
        <v>10m</v>
      </c>
      <c r="BC88" s="14">
        <f>INDEX('Ref Z list'!$C$5:$C$30,AZ88)</f>
        <v>3.0000000000000001E-3</v>
      </c>
      <c r="BD88" s="14">
        <f>INDEX('Ref Z list'!$C$5:$C$30,AZ88+1)</f>
        <v>0.01</v>
      </c>
      <c r="BE88" s="16" t="str">
        <f t="shared" si="68"/>
        <v>5Hz10m3m</v>
      </c>
      <c r="BF88" s="16" t="str">
        <f t="shared" si="69"/>
        <v>5Hz10m10m</v>
      </c>
      <c r="BG88" s="14">
        <f>IFERROR(MATCH(BE88,'Cal Data'!$AN$6:$AN$1108,0),0)</f>
        <v>81</v>
      </c>
      <c r="BH88" s="14">
        <f>IFERROR(MATCH(BF88,'Cal Data'!$AN$6:$AN$1108,0),0)</f>
        <v>99</v>
      </c>
      <c r="BJ88" s="16" t="str">
        <f>INDEX('Cal Data'!AN$6:AN$1108,$BG88)</f>
        <v>5Hz10m3m</v>
      </c>
      <c r="BK88" s="16">
        <f>INDEX('Cal Data'!AO$6:AO$1108,$BG88)</f>
        <v>-2.6382237535652747E-8</v>
      </c>
      <c r="BL88" s="16">
        <f>INDEX('Cal Data'!AP$6:AP$1108,$BG88)</f>
        <v>5.8564706258380881E-4</v>
      </c>
      <c r="BM88" s="16">
        <f>INDEX('Cal Data'!AQ$6:AQ$1108,$BG88)</f>
        <v>2.9998488210502821E-7</v>
      </c>
      <c r="BN88" s="16">
        <f>INDEX('Cal Data'!AR$6:AR$1108,$BG88)</f>
        <v>6.481916975799104E-4</v>
      </c>
      <c r="BO88" s="16" t="str">
        <f>INDEX('Cal Data'!AN$6:AN$1108,$BH88)</f>
        <v>5Hz10m10m</v>
      </c>
      <c r="BP88" s="16">
        <f>INDEX('Cal Data'!AO$6:AO$1108,$BH88)</f>
        <v>-9.6450032682771081E-8</v>
      </c>
      <c r="BQ88" s="16">
        <f>INDEX('Cal Data'!AP$6:AP$1108,$BH88)</f>
        <v>3.9219875684577089E-3</v>
      </c>
      <c r="BR88" s="16">
        <f>INDEX('Cal Data'!AQ$6:AQ$1108,$BH88)</f>
        <v>-1.0079717210923907E-7</v>
      </c>
      <c r="BS88" s="16">
        <f>INDEX('Cal Data'!AR$6:AR$1108,$BH88)</f>
        <v>2.8868383895595015E-3</v>
      </c>
      <c r="BU88" s="16">
        <f t="shared" si="70"/>
        <v>-4.3892975897907265E-8</v>
      </c>
      <c r="BV88" s="16">
        <f t="shared" si="71"/>
        <v>3.9219875684577089E-3</v>
      </c>
      <c r="BW88" s="16">
        <f t="shared" si="72"/>
        <v>1.9982489167151206E-7</v>
      </c>
      <c r="BX88" s="16">
        <f t="shared" si="73"/>
        <v>1.2076549492274599E-3</v>
      </c>
      <c r="BZ88" s="16">
        <f t="shared" si="74"/>
        <v>-3.6898603725414327E-3</v>
      </c>
      <c r="CA88" s="16">
        <f t="shared" si="75"/>
        <v>3.9219893992721308E-3</v>
      </c>
      <c r="CB88" s="16">
        <f t="shared" si="76"/>
        <v>2.9904942146325095E-3</v>
      </c>
      <c r="CC88" s="16">
        <f t="shared" si="77"/>
        <v>1.2076614685090905E-3</v>
      </c>
      <c r="CE88">
        <f>INDEX('Cal Data'!AT$6:AT$1000,$BG88)</f>
        <v>0.99999121018283643</v>
      </c>
      <c r="CF88">
        <f>INDEX('Cal Data'!AU$6:AU$1000,$BG88)</f>
        <v>1.3944074295479483E-6</v>
      </c>
      <c r="CG88">
        <f>INDEX('Cal Data'!AV$6:AV$1000,$BG88)</f>
        <v>1.0000449951067455E-4</v>
      </c>
      <c r="CH88">
        <f>INDEX('Cal Data'!AW$6:AW$1000,$BG88)</f>
        <v>2.906252073044796E-4</v>
      </c>
      <c r="CI88">
        <f>INDEX('Cal Data'!AT$6:AT$1000,$BH88)</f>
        <v>0.99999035401739267</v>
      </c>
      <c r="CJ88">
        <f>INDEX('Cal Data'!AU$6:AU$1000,$BH88)</f>
        <v>3.9336464860191669E-6</v>
      </c>
      <c r="CK88">
        <f>INDEX('Cal Data'!AV$6:AV$1000,$BH88)</f>
        <v>-1.0080419092649448E-5</v>
      </c>
      <c r="CL88">
        <f>INDEX('Cal Data'!AW$6:AW$1000,$BH88)</f>
        <v>4.0407803121095259E-4</v>
      </c>
      <c r="CN88" s="16">
        <f t="shared" si="99"/>
        <v>0.99999099621736132</v>
      </c>
      <c r="CO88" s="16">
        <f t="shared" si="100"/>
        <v>3.9336464860191669E-6</v>
      </c>
      <c r="CP88" s="16">
        <f t="shared" si="101"/>
        <v>7.249302718240376E-5</v>
      </c>
      <c r="CQ88" s="16">
        <f t="shared" si="102"/>
        <v>3.1897835744590928E-4</v>
      </c>
      <c r="CS88" s="16">
        <f t="shared" si="103"/>
        <v>4.7493367960652292E-3</v>
      </c>
      <c r="CT88" s="16">
        <f t="shared" si="104"/>
        <v>3.861393384703098E-6</v>
      </c>
      <c r="CU88" s="28">
        <f t="shared" si="105"/>
        <v>2.4606038549005684</v>
      </c>
      <c r="CV88" s="28">
        <f t="shared" si="106"/>
        <v>8.806098646890662E-4</v>
      </c>
      <c r="CW88" s="16">
        <f t="shared" si="107"/>
        <v>-3.6900000211051187E-3</v>
      </c>
      <c r="CX88" s="16">
        <f t="shared" si="108"/>
        <v>3.9916768166918675E-6</v>
      </c>
      <c r="CY88" s="16">
        <f t="shared" si="109"/>
        <v>2.98999997436511E-3</v>
      </c>
      <c r="CZ88" s="16">
        <f t="shared" si="110"/>
        <v>4.0581542231022394E-6</v>
      </c>
    </row>
    <row r="89" spans="1:104" x14ac:dyDescent="0.25">
      <c r="A89" s="9">
        <v>1</v>
      </c>
      <c r="B89" s="9" t="s">
        <v>3</v>
      </c>
      <c r="C89" s="12">
        <v>100</v>
      </c>
      <c r="D89" s="23">
        <v>-9.3141864904793578E-2</v>
      </c>
      <c r="E89" s="23">
        <v>1.0184636734378427E-3</v>
      </c>
      <c r="F89" s="23">
        <v>5.7604977391297531E-2</v>
      </c>
      <c r="G89" s="23">
        <v>6.7754645569687477E-4</v>
      </c>
      <c r="H89" s="10" t="s">
        <v>3</v>
      </c>
      <c r="I89" s="40"/>
      <c r="J89" s="23">
        <v>-6.421776939404592E-4</v>
      </c>
      <c r="K89" s="23">
        <v>5.2253248655865136E-4</v>
      </c>
      <c r="L89" s="23">
        <v>-4.9399824962153031E-4</v>
      </c>
      <c r="M89" s="23">
        <v>1.2050589288170688E-3</v>
      </c>
      <c r="N89" s="10" t="s">
        <v>3</v>
      </c>
      <c r="P89" s="24">
        <f t="shared" si="78"/>
        <v>-9.2496958773884808E-2</v>
      </c>
      <c r="Q89" s="24">
        <f t="shared" si="79"/>
        <v>2.498707522197057E-3</v>
      </c>
      <c r="R89" s="24">
        <f t="shared" si="80"/>
        <v>5.8104841832248302E-2</v>
      </c>
      <c r="S89" s="24">
        <f t="shared" si="81"/>
        <v>2.5957617924744335E-3</v>
      </c>
      <c r="T89" s="21" t="str">
        <f t="shared" si="64"/>
        <v>m</v>
      </c>
      <c r="U89" t="str">
        <f t="shared" si="82"/>
        <v>OK</v>
      </c>
      <c r="W89" s="25">
        <v>-9.2499999999999999E-2</v>
      </c>
      <c r="X89" s="25"/>
      <c r="Y89" s="25">
        <v>5.8099999999999999E-2</v>
      </c>
      <c r="Z89" s="25"/>
      <c r="AA89" t="str">
        <f t="shared" si="83"/>
        <v>m</v>
      </c>
      <c r="AC89" s="25">
        <f t="shared" si="84"/>
        <v>3.0412261151913089E-6</v>
      </c>
      <c r="AD89" s="25">
        <f t="shared" si="85"/>
        <v>2.498707522197057E-3</v>
      </c>
      <c r="AE89" s="25">
        <f t="shared" si="86"/>
        <v>4.8418322483034792E-6</v>
      </c>
      <c r="AF89" s="25">
        <f t="shared" si="85"/>
        <v>2.5957617924744335E-3</v>
      </c>
      <c r="AG89" t="str">
        <f t="shared" si="87"/>
        <v>m</v>
      </c>
      <c r="AH89" s="25">
        <f t="shared" si="88"/>
        <v>3.1278914687515869E-7</v>
      </c>
      <c r="AI89" s="25"/>
      <c r="AJ89" s="25">
        <f t="shared" si="89"/>
        <v>-1.0243590809408398E-6</v>
      </c>
      <c r="AK89" s="25"/>
      <c r="AL89" t="str">
        <f t="shared" si="90"/>
        <v>m</v>
      </c>
      <c r="AN89" s="13">
        <f t="shared" si="65"/>
        <v>100</v>
      </c>
      <c r="AO89" s="13" t="str">
        <f t="shared" si="66"/>
        <v>Hz</v>
      </c>
      <c r="AP89" s="14">
        <f t="shared" si="67"/>
        <v>1E-3</v>
      </c>
      <c r="AQ89" s="15">
        <f t="shared" si="91"/>
        <v>-9.249968721085312E-5</v>
      </c>
      <c r="AR89" s="15">
        <f t="shared" si="92"/>
        <v>1.1446870548851648E-6</v>
      </c>
      <c r="AS89" s="15">
        <f t="shared" si="93"/>
        <v>5.8098975640919059E-5</v>
      </c>
      <c r="AT89" s="15">
        <f t="shared" si="94"/>
        <v>1.38247467302267E-6</v>
      </c>
      <c r="AU89" s="20">
        <f t="shared" si="95"/>
        <v>1.0923224388718639E-4</v>
      </c>
      <c r="AV89" s="16">
        <f t="shared" si="96"/>
        <v>1.2166806551708005E-6</v>
      </c>
      <c r="AW89" s="20">
        <f t="shared" si="97"/>
        <v>2.5807678338752265</v>
      </c>
      <c r="AX89" s="15">
        <f t="shared" si="98"/>
        <v>1.2080295890028589E-2</v>
      </c>
      <c r="AZ89" s="14">
        <f>IFERROR(MATCH(AU89 - 0.000001,'Ref Z list'!$C$5:$C$30,1),1)</f>
        <v>1</v>
      </c>
      <c r="BA89" s="14" t="str">
        <f>INDEX('Ref Z list'!$D$5:$D$30,AZ89)</f>
        <v>0m</v>
      </c>
      <c r="BB89" s="14" t="str">
        <f>IF(INDEX('Ref Z list'!$D$5:$D$30,AZ89+1)=0,BA89,INDEX('Ref Z list'!$D$5:$D$30,AZ89+1))</f>
        <v>1m</v>
      </c>
      <c r="BC89" s="14">
        <f>INDEX('Ref Z list'!$C$5:$C$30,AZ89)</f>
        <v>0</v>
      </c>
      <c r="BD89" s="14">
        <f>INDEX('Ref Z list'!$C$5:$C$30,AZ89+1)</f>
        <v>1E-3</v>
      </c>
      <c r="BE89" s="16" t="str">
        <f t="shared" si="68"/>
        <v>100Hz1m0m</v>
      </c>
      <c r="BF89" s="16" t="str">
        <f t="shared" si="69"/>
        <v>100Hz1m1m</v>
      </c>
      <c r="BG89" s="14">
        <f>IFERROR(MATCH(BE89,'Cal Data'!$AN$6:$AN$1108,0),0)</f>
        <v>13</v>
      </c>
      <c r="BH89" s="14">
        <f>IFERROR(MATCH(BF89,'Cal Data'!$AN$6:$AN$1108,0),0)</f>
        <v>31</v>
      </c>
      <c r="BJ89" s="16" t="str">
        <f>INDEX('Cal Data'!AN$6:AN$1108,$BG89)</f>
        <v>100Hz1m0m</v>
      </c>
      <c r="BK89" s="16">
        <f>INDEX('Cal Data'!AO$6:AO$1108,$BG89)</f>
        <v>0</v>
      </c>
      <c r="BL89" s="16">
        <f>INDEX('Cal Data'!AP$6:AP$1108,$BG89)</f>
        <v>2.601604620974027E-3</v>
      </c>
      <c r="BM89" s="16">
        <f>INDEX('Cal Data'!AQ$6:AQ$1108,$BG89)</f>
        <v>0</v>
      </c>
      <c r="BN89" s="16">
        <f>INDEX('Cal Data'!AR$6:AR$1108,$BG89)</f>
        <v>4.2521788103843506E-5</v>
      </c>
      <c r="BO89" s="16" t="str">
        <f>INDEX('Cal Data'!AN$6:AN$1108,$BH89)</f>
        <v>100Hz1m1m</v>
      </c>
      <c r="BP89" s="16">
        <f>INDEX('Cal Data'!AO$6:AO$1108,$BH89)</f>
        <v>6.7894511431151536E-8</v>
      </c>
      <c r="BQ89" s="16">
        <f>INDEX('Cal Data'!AP$6:AP$1108,$BH89)</f>
        <v>3.1841816050238274E-3</v>
      </c>
      <c r="BR89" s="16">
        <f>INDEX('Cal Data'!AQ$6:AQ$1108,$BH89)</f>
        <v>-5.8742927357709834E-8</v>
      </c>
      <c r="BS89" s="16">
        <f>INDEX('Cal Data'!AR$6:AR$1108,$BH89)</f>
        <v>1.6459417904169586E-3</v>
      </c>
      <c r="BU89" s="16">
        <f t="shared" si="70"/>
        <v>7.4162698312489082E-9</v>
      </c>
      <c r="BV89" s="16">
        <f t="shared" si="71"/>
        <v>3.1841816050238274E-3</v>
      </c>
      <c r="BW89" s="16">
        <f t="shared" si="72"/>
        <v>-5.8742927357709834E-8</v>
      </c>
      <c r="BX89" s="16">
        <f t="shared" si="73"/>
        <v>2.1766695285010265E-4</v>
      </c>
      <c r="BZ89" s="16">
        <f t="shared" si="74"/>
        <v>-9.2492270941021878E-5</v>
      </c>
      <c r="CA89" s="16">
        <f t="shared" si="75"/>
        <v>3.184182428034853E-3</v>
      </c>
      <c r="CB89" s="16">
        <f t="shared" si="76"/>
        <v>5.8040232713561352E-5</v>
      </c>
      <c r="CC89" s="16">
        <f t="shared" si="77"/>
        <v>2.176845132478078E-4</v>
      </c>
      <c r="CE89">
        <f>INDEX('Cal Data'!AT$6:AT$1000,$BG89)</f>
        <v>1</v>
      </c>
      <c r="CF89">
        <f>INDEX('Cal Data'!AU$6:AU$1000,$BG89)</f>
        <v>2.6019520953193888E-6</v>
      </c>
      <c r="CG89">
        <f>INDEX('Cal Data'!AV$6:AV$1000,$BG89)</f>
        <v>-5.876246059484207E-5</v>
      </c>
      <c r="CH89">
        <f>INDEX('Cal Data'!AW$6:AW$1000,$BG89)</f>
        <v>2.8251870677439696E-3</v>
      </c>
      <c r="CI89">
        <f>INDEX('Cal Data'!AT$6:AT$1000,$BH89)</f>
        <v>1.000067873150611</v>
      </c>
      <c r="CJ89">
        <f>INDEX('Cal Data'!AU$6:AU$1000,$BH89)</f>
        <v>4.8143442329464536E-6</v>
      </c>
      <c r="CK89">
        <f>INDEX('Cal Data'!AV$6:AV$1000,$BH89)</f>
        <v>-5.876246059484207E-5</v>
      </c>
      <c r="CL89">
        <f>INDEX('Cal Data'!AW$6:AW$1000,$BH89)</f>
        <v>2.8251870677439696E-3</v>
      </c>
      <c r="CN89" s="16">
        <f t="shared" si="99"/>
        <v>1.0000074139365409</v>
      </c>
      <c r="CO89" s="16">
        <f t="shared" si="100"/>
        <v>4.8143442329464536E-6</v>
      </c>
      <c r="CP89" s="16">
        <f t="shared" si="101"/>
        <v>-5.876246059484207E-5</v>
      </c>
      <c r="CQ89" s="16">
        <f t="shared" si="102"/>
        <v>2.8251870677439696E-3</v>
      </c>
      <c r="CS89" s="16">
        <f t="shared" si="103"/>
        <v>1.0923305372811079E-4</v>
      </c>
      <c r="CT89" s="16">
        <f t="shared" si="104"/>
        <v>2.433361367166594E-6</v>
      </c>
      <c r="CU89" s="28">
        <f t="shared" si="105"/>
        <v>2.5807090714146317</v>
      </c>
      <c r="CV89" s="28">
        <f t="shared" si="106"/>
        <v>2.4325210731467761E-2</v>
      </c>
      <c r="CW89" s="16">
        <f t="shared" si="107"/>
        <v>-9.2496958773884806E-5</v>
      </c>
      <c r="CX89" s="16">
        <f t="shared" si="108"/>
        <v>2.498707522197057E-6</v>
      </c>
      <c r="CY89" s="16">
        <f t="shared" si="109"/>
        <v>5.8104841832248304E-5</v>
      </c>
      <c r="CZ89" s="16">
        <f t="shared" si="110"/>
        <v>2.5957617924744334E-6</v>
      </c>
    </row>
    <row r="90" spans="1:104" x14ac:dyDescent="0.25">
      <c r="A90" s="9">
        <v>3</v>
      </c>
      <c r="B90" s="9" t="s">
        <v>3</v>
      </c>
      <c r="C90" s="12">
        <v>500</v>
      </c>
      <c r="D90" s="23">
        <v>0.8229681776338823</v>
      </c>
      <c r="E90" s="23">
        <v>1.7848251860682757E-3</v>
      </c>
      <c r="F90" s="23">
        <v>-1.7209235185526786</v>
      </c>
      <c r="G90" s="23">
        <v>2.748797556168819E-4</v>
      </c>
      <c r="H90" s="10" t="s">
        <v>3</v>
      </c>
      <c r="I90" s="40"/>
      <c r="J90" s="23">
        <v>1.0587014231730385E-3</v>
      </c>
      <c r="K90" s="23">
        <v>1.0556668691987267E-3</v>
      </c>
      <c r="L90" s="23">
        <v>-7.7241911353737145E-4</v>
      </c>
      <c r="M90" s="23">
        <v>8.6581047143234299E-4</v>
      </c>
      <c r="N90" s="10" t="s">
        <v>3</v>
      </c>
      <c r="P90" s="24">
        <f t="shared" si="78"/>
        <v>0.82199998620424497</v>
      </c>
      <c r="Q90" s="24">
        <f t="shared" si="79"/>
        <v>5.4927396436147847E-3</v>
      </c>
      <c r="R90" s="24">
        <f t="shared" si="80"/>
        <v>-1.720000231637753</v>
      </c>
      <c r="S90" s="24">
        <f t="shared" si="81"/>
        <v>3.3809851674683686E-3</v>
      </c>
      <c r="T90" s="21" t="str">
        <f t="shared" si="64"/>
        <v>m</v>
      </c>
      <c r="U90" t="str">
        <f t="shared" si="82"/>
        <v>OK</v>
      </c>
      <c r="W90" s="25">
        <v>0.82200000000000006</v>
      </c>
      <c r="X90" s="25"/>
      <c r="Y90" s="25">
        <v>-1.72</v>
      </c>
      <c r="Z90" s="25"/>
      <c r="AA90" t="str">
        <f t="shared" si="83"/>
        <v>m</v>
      </c>
      <c r="AC90" s="25">
        <f t="shared" si="84"/>
        <v>-1.3795755093859441E-8</v>
      </c>
      <c r="AD90" s="25">
        <f t="shared" si="85"/>
        <v>5.4927396436147847E-3</v>
      </c>
      <c r="AE90" s="25">
        <f t="shared" si="86"/>
        <v>-2.3163775297874167E-7</v>
      </c>
      <c r="AF90" s="25">
        <f t="shared" si="85"/>
        <v>3.3809851674683686E-3</v>
      </c>
      <c r="AG90" t="str">
        <f t="shared" si="87"/>
        <v>m</v>
      </c>
      <c r="AH90" s="25">
        <f t="shared" si="88"/>
        <v>-9.0523789290752887E-5</v>
      </c>
      <c r="AI90" s="25"/>
      <c r="AJ90" s="25">
        <f t="shared" si="89"/>
        <v>-1.5109943914115576E-4</v>
      </c>
      <c r="AK90" s="25"/>
      <c r="AL90" t="str">
        <f t="shared" si="90"/>
        <v>m</v>
      </c>
      <c r="AN90" s="13">
        <f t="shared" si="65"/>
        <v>500</v>
      </c>
      <c r="AO90" s="13" t="str">
        <f t="shared" si="66"/>
        <v>Hz</v>
      </c>
      <c r="AP90" s="14">
        <f t="shared" si="67"/>
        <v>1E-3</v>
      </c>
      <c r="AQ90" s="15">
        <f t="shared" si="91"/>
        <v>8.2190947621070933E-4</v>
      </c>
      <c r="AR90" s="15">
        <f t="shared" si="92"/>
        <v>2.0736522089172757E-6</v>
      </c>
      <c r="AS90" s="15">
        <f t="shared" si="93"/>
        <v>-1.7201510994391412E-3</v>
      </c>
      <c r="AT90" s="15">
        <f t="shared" si="94"/>
        <v>9.0839784923231328E-7</v>
      </c>
      <c r="AU90" s="20">
        <f t="shared" si="95"/>
        <v>1.9064246620274952E-3</v>
      </c>
      <c r="AV90" s="16">
        <f t="shared" si="96"/>
        <v>1.2128707733973927E-6</v>
      </c>
      <c r="AW90" s="20">
        <f t="shared" si="97"/>
        <v>-1.1250558499676682</v>
      </c>
      <c r="AX90" s="15">
        <f t="shared" si="98"/>
        <v>1.0027078313027899E-3</v>
      </c>
      <c r="AZ90" s="14">
        <f>IFERROR(MATCH(AU90 - 0.000001,'Ref Z list'!$C$5:$C$30,1),1)</f>
        <v>2</v>
      </c>
      <c r="BA90" s="14" t="str">
        <f>INDEX('Ref Z list'!$D$5:$D$30,AZ90)</f>
        <v>1m</v>
      </c>
      <c r="BB90" s="14" t="str">
        <f>IF(INDEX('Ref Z list'!$D$5:$D$30,AZ90+1)=0,BA90,INDEX('Ref Z list'!$D$5:$D$30,AZ90+1))</f>
        <v>3m</v>
      </c>
      <c r="BC90" s="14">
        <f>INDEX('Ref Z list'!$C$5:$C$30,AZ90)</f>
        <v>1E-3</v>
      </c>
      <c r="BD90" s="14">
        <f>INDEX('Ref Z list'!$C$5:$C$30,AZ90+1)</f>
        <v>3.0000000000000001E-3</v>
      </c>
      <c r="BE90" s="16" t="str">
        <f t="shared" si="68"/>
        <v>500Hz3m1m</v>
      </c>
      <c r="BF90" s="16" t="str">
        <f t="shared" si="69"/>
        <v>500Hz3m3m</v>
      </c>
      <c r="BG90" s="14">
        <f>IFERROR(MATCH(BE90,'Cal Data'!$AN$6:$AN$1108,0),0)</f>
        <v>51</v>
      </c>
      <c r="BH90" s="14">
        <f>IFERROR(MATCH(BF90,'Cal Data'!$AN$6:$AN$1108,0),0)</f>
        <v>69</v>
      </c>
      <c r="BJ90" s="16" t="str">
        <f>INDEX('Cal Data'!AN$6:AN$1108,$BG90)</f>
        <v>500Hz3m1m</v>
      </c>
      <c r="BK90" s="16">
        <f>INDEX('Cal Data'!AO$6:AO$1108,$BG90)</f>
        <v>-9.1983598113571166E-8</v>
      </c>
      <c r="BL90" s="16">
        <f>INDEX('Cal Data'!AP$6:AP$1108,$BG90)</f>
        <v>2.3560836924947991E-3</v>
      </c>
      <c r="BM90" s="16">
        <f>INDEX('Cal Data'!AQ$6:AQ$1108,$BG90)</f>
        <v>9.9972427993970853E-8</v>
      </c>
      <c r="BN90" s="16">
        <f>INDEX('Cal Data'!AR$6:AR$1108,$BG90)</f>
        <v>1.9900783877229819E-3</v>
      </c>
      <c r="BO90" s="16" t="str">
        <f>INDEX('Cal Data'!AN$6:AN$1108,$BH90)</f>
        <v>500Hz3m3m</v>
      </c>
      <c r="BP90" s="16">
        <f>INDEX('Cal Data'!AO$6:AO$1108,$BH90)</f>
        <v>-5.2749840992634411E-9</v>
      </c>
      <c r="BQ90" s="16">
        <f>INDEX('Cal Data'!AP$6:AP$1108,$BH90)</f>
        <v>9.0693585231550018E-4</v>
      </c>
      <c r="BR90" s="16">
        <f>INDEX('Cal Data'!AQ$6:AQ$1108,$BH90)</f>
        <v>1.477664021326267E-7</v>
      </c>
      <c r="BS90" s="16">
        <f>INDEX('Cal Data'!AR$6:AR$1108,$BH90)</f>
        <v>3.6975188463482956E-3</v>
      </c>
      <c r="BU90" s="16">
        <f t="shared" si="70"/>
        <v>-5.2686185037175458E-8</v>
      </c>
      <c r="BV90" s="16">
        <f t="shared" si="71"/>
        <v>9.0693585231550018E-4</v>
      </c>
      <c r="BW90" s="16">
        <f t="shared" si="72"/>
        <v>1.2163324642176183E-7</v>
      </c>
      <c r="BX90" s="16">
        <f t="shared" si="73"/>
        <v>2.7639114580437427E-3</v>
      </c>
      <c r="BZ90" s="16">
        <f t="shared" si="74"/>
        <v>8.218567900256722E-4</v>
      </c>
      <c r="CA90" s="16">
        <f t="shared" si="75"/>
        <v>9.0694533481857481E-4</v>
      </c>
      <c r="CB90" s="16">
        <f t="shared" si="76"/>
        <v>-1.7200294661927195E-3</v>
      </c>
      <c r="CC90" s="16">
        <f t="shared" si="77"/>
        <v>2.7639120551587919E-3</v>
      </c>
      <c r="CE90">
        <f>INDEX('Cal Data'!AT$6:AT$1000,$BG90)</f>
        <v>0.99990825642378389</v>
      </c>
      <c r="CF90">
        <f>INDEX('Cal Data'!AU$6:AU$1000,$BG90)</f>
        <v>4.4539477727184109E-6</v>
      </c>
      <c r="CG90">
        <f>INDEX('Cal Data'!AV$6:AV$1000,$BG90)</f>
        <v>9.9971178577086409E-5</v>
      </c>
      <c r="CH90">
        <f>INDEX('Cal Data'!AW$6:AW$1000,$BG90)</f>
        <v>2.9074638346488816E-3</v>
      </c>
      <c r="CI90">
        <f>INDEX('Cal Data'!AT$6:AT$1000,$BH90)</f>
        <v>0.99999830382856236</v>
      </c>
      <c r="CJ90">
        <f>INDEX('Cal Data'!AU$6:AU$1000,$BH90)</f>
        <v>4.0081444563665638E-6</v>
      </c>
      <c r="CK90">
        <f>INDEX('Cal Data'!AV$6:AV$1000,$BH90)</f>
        <v>4.9195931640365472E-5</v>
      </c>
      <c r="CL90">
        <f>INDEX('Cal Data'!AW$6:AW$1000,$BH90)</f>
        <v>1.8091529290955369E-3</v>
      </c>
      <c r="CN90" s="16">
        <f t="shared" si="99"/>
        <v>0.99994906701800523</v>
      </c>
      <c r="CO90" s="16">
        <f t="shared" si="100"/>
        <v>4.0081444563665638E-6</v>
      </c>
      <c r="CP90" s="16">
        <f t="shared" si="101"/>
        <v>7.6959210555096463E-5</v>
      </c>
      <c r="CQ90" s="16">
        <f t="shared" si="102"/>
        <v>2.4096957889652303E-3</v>
      </c>
      <c r="CS90" s="16">
        <f t="shared" si="103"/>
        <v>1.9063275621345097E-3</v>
      </c>
      <c r="CT90" s="16">
        <f t="shared" si="104"/>
        <v>2.4257535819148229E-6</v>
      </c>
      <c r="CU90" s="28">
        <f t="shared" si="105"/>
        <v>-1.124978890757113</v>
      </c>
      <c r="CV90" s="28">
        <f t="shared" si="106"/>
        <v>3.1350160725553771E-3</v>
      </c>
      <c r="CW90" s="16">
        <f t="shared" si="107"/>
        <v>8.2199998620424502E-4</v>
      </c>
      <c r="CX90" s="16">
        <f t="shared" si="108"/>
        <v>5.4927396436147848E-6</v>
      </c>
      <c r="CY90" s="16">
        <f t="shared" si="109"/>
        <v>-1.720000231637753E-3</v>
      </c>
      <c r="CZ90" s="16">
        <f t="shared" si="110"/>
        <v>3.3809851674683685E-6</v>
      </c>
    </row>
    <row r="91" spans="1:104" x14ac:dyDescent="0.25">
      <c r="A91" s="9">
        <v>100</v>
      </c>
      <c r="B91" s="9" t="s">
        <v>3</v>
      </c>
      <c r="C91" s="12">
        <v>0.2</v>
      </c>
      <c r="D91" s="23">
        <v>-7.5508102931337788</v>
      </c>
      <c r="E91" s="23">
        <v>3.1008532134326368E-5</v>
      </c>
      <c r="F91" s="23">
        <v>-10.900216809614088</v>
      </c>
      <c r="G91" s="23">
        <v>3.4196972084904551E-4</v>
      </c>
      <c r="H91" s="10" t="s">
        <v>3</v>
      </c>
      <c r="I91" s="40"/>
      <c r="J91" s="23">
        <v>-3.8687401930429313E-4</v>
      </c>
      <c r="K91" s="23">
        <v>1.3150102830231365E-3</v>
      </c>
      <c r="L91" s="23">
        <v>-1.7979879134627625E-3</v>
      </c>
      <c r="M91" s="23">
        <v>1.5109804471949376E-3</v>
      </c>
      <c r="N91" s="10" t="s">
        <v>3</v>
      </c>
      <c r="P91" s="24">
        <f t="shared" si="78"/>
        <v>-7.5500000208881461</v>
      </c>
      <c r="Q91" s="24">
        <f t="shared" si="79"/>
        <v>4.9750317095449926E-3</v>
      </c>
      <c r="R91" s="24">
        <f t="shared" si="80"/>
        <v>-10.899999935198663</v>
      </c>
      <c r="S91" s="24">
        <f t="shared" si="81"/>
        <v>4.0521079061547989E-3</v>
      </c>
      <c r="T91" s="21" t="str">
        <f t="shared" si="64"/>
        <v>m</v>
      </c>
      <c r="U91" t="str">
        <f t="shared" si="82"/>
        <v>OK</v>
      </c>
      <c r="W91" s="25">
        <v>-7.55</v>
      </c>
      <c r="X91" s="25"/>
      <c r="Y91" s="25">
        <v>-10.9</v>
      </c>
      <c r="Z91" s="25"/>
      <c r="AA91" t="str">
        <f t="shared" si="83"/>
        <v>m</v>
      </c>
      <c r="AC91" s="25">
        <f t="shared" si="84"/>
        <v>-2.0888146323727597E-8</v>
      </c>
      <c r="AD91" s="25">
        <f t="shared" si="85"/>
        <v>4.9750317095449926E-3</v>
      </c>
      <c r="AE91" s="25">
        <f t="shared" si="86"/>
        <v>6.4801337629205591E-8</v>
      </c>
      <c r="AF91" s="25">
        <f t="shared" si="85"/>
        <v>4.0521079061547989E-3</v>
      </c>
      <c r="AG91" t="str">
        <f t="shared" si="87"/>
        <v>m</v>
      </c>
      <c r="AH91" s="25">
        <f t="shared" si="88"/>
        <v>-4.2341911447429936E-4</v>
      </c>
      <c r="AI91" s="25"/>
      <c r="AJ91" s="25">
        <f t="shared" si="89"/>
        <v>1.5811782993750967E-3</v>
      </c>
      <c r="AK91" s="25"/>
      <c r="AL91" t="str">
        <f t="shared" si="90"/>
        <v>m</v>
      </c>
      <c r="AN91" s="13">
        <f t="shared" si="65"/>
        <v>200</v>
      </c>
      <c r="AO91" s="13" t="str">
        <f t="shared" si="66"/>
        <v>mHz</v>
      </c>
      <c r="AP91" s="14">
        <f t="shared" si="67"/>
        <v>1E-3</v>
      </c>
      <c r="AQ91" s="15">
        <f t="shared" si="91"/>
        <v>-7.5504234191144746E-3</v>
      </c>
      <c r="AR91" s="15">
        <f t="shared" si="92"/>
        <v>1.3153758297618653E-6</v>
      </c>
      <c r="AS91" s="15">
        <f t="shared" si="93"/>
        <v>-1.0898418821700626E-2</v>
      </c>
      <c r="AT91" s="15">
        <f t="shared" si="94"/>
        <v>1.5491950173502974E-6</v>
      </c>
      <c r="AU91" s="20">
        <f t="shared" si="95"/>
        <v>1.3258371944590737E-2</v>
      </c>
      <c r="AV91" s="16">
        <f t="shared" si="96"/>
        <v>1.4774248339335688E-6</v>
      </c>
      <c r="AW91" s="20">
        <f t="shared" si="97"/>
        <v>-2.1766736430148308</v>
      </c>
      <c r="AX91" s="15">
        <f t="shared" si="98"/>
        <v>1.0525463910846235E-4</v>
      </c>
      <c r="AZ91" s="14">
        <f>IFERROR(MATCH(AU91 - 0.000001,'Ref Z list'!$C$5:$C$30,1),1)</f>
        <v>4</v>
      </c>
      <c r="BA91" s="14" t="str">
        <f>INDEX('Ref Z list'!$D$5:$D$30,AZ91)</f>
        <v>10m</v>
      </c>
      <c r="BB91" s="14" t="str">
        <f>IF(INDEX('Ref Z list'!$D$5:$D$30,AZ91+1)=0,BA91,INDEX('Ref Z list'!$D$5:$D$30,AZ91+1))</f>
        <v>100m</v>
      </c>
      <c r="BC91" s="14">
        <f>INDEX('Ref Z list'!$C$5:$C$30,AZ91)</f>
        <v>0.01</v>
      </c>
      <c r="BD91" s="14">
        <f>INDEX('Ref Z list'!$C$5:$C$30,AZ91+1)</f>
        <v>0.1</v>
      </c>
      <c r="BE91" s="16" t="str">
        <f t="shared" si="68"/>
        <v>200mHz100m10m</v>
      </c>
      <c r="BF91" s="16" t="str">
        <f t="shared" si="69"/>
        <v>200mHz100m100m</v>
      </c>
      <c r="BG91" s="14">
        <f>IFERROR(MATCH(BE91,'Cal Data'!$AN$6:$AN$1108,0),0)</f>
        <v>113</v>
      </c>
      <c r="BH91" s="14">
        <f>IFERROR(MATCH(BF91,'Cal Data'!$AN$6:$AN$1108,0),0)</f>
        <v>131</v>
      </c>
      <c r="BJ91" s="16" t="str">
        <f>INDEX('Cal Data'!AN$6:AN$1108,$BG91)</f>
        <v>200mHz100m10m</v>
      </c>
      <c r="BK91" s="16">
        <f>INDEX('Cal Data'!AO$6:AO$1108,$BG91)</f>
        <v>8.5581819792533709E-7</v>
      </c>
      <c r="BL91" s="16">
        <f>INDEX('Cal Data'!AP$6:AP$1108,$BG91)</f>
        <v>2.6992460703129349E-3</v>
      </c>
      <c r="BM91" s="16">
        <f>INDEX('Cal Data'!AQ$6:AQ$1108,$BG91)</f>
        <v>1.0000241717192244E-6</v>
      </c>
      <c r="BN91" s="16">
        <f>INDEX('Cal Data'!AR$6:AR$1108,$BG91)</f>
        <v>1.6788363398515659E-3</v>
      </c>
      <c r="BO91" s="16" t="str">
        <f>INDEX('Cal Data'!AN$6:AN$1108,$BH91)</f>
        <v>200mHz100m100m</v>
      </c>
      <c r="BP91" s="16">
        <f>INDEX('Cal Data'!AO$6:AO$1108,$BH91)</f>
        <v>-7.227006726076568E-6</v>
      </c>
      <c r="BQ91" s="16">
        <f>INDEX('Cal Data'!AP$6:AP$1108,$BH91)</f>
        <v>4.7385376885075202E-3</v>
      </c>
      <c r="BR91" s="16">
        <f>INDEX('Cal Data'!AQ$6:AQ$1108,$BH91)</f>
        <v>-6.1332994994177204E-6</v>
      </c>
      <c r="BS91" s="16">
        <f>INDEX('Cal Data'!AR$6:AR$1108,$BH91)</f>
        <v>3.7132548053691421E-3</v>
      </c>
      <c r="BU91" s="16">
        <f t="shared" si="70"/>
        <v>5.6318653164304192E-7</v>
      </c>
      <c r="BV91" s="16">
        <f t="shared" si="71"/>
        <v>4.7385376885075202E-3</v>
      </c>
      <c r="BW91" s="16">
        <f t="shared" si="72"/>
        <v>7.4176837481125087E-7</v>
      </c>
      <c r="BX91" s="16">
        <f t="shared" si="73"/>
        <v>1.7524906959804527E-3</v>
      </c>
      <c r="BZ91" s="16">
        <f t="shared" si="74"/>
        <v>-7.5498602325828317E-3</v>
      </c>
      <c r="CA91" s="16">
        <f t="shared" si="75"/>
        <v>4.7385384187806781E-3</v>
      </c>
      <c r="CB91" s="16">
        <f t="shared" si="76"/>
        <v>-1.0897677053325814E-2</v>
      </c>
      <c r="CC91" s="16">
        <f t="shared" si="77"/>
        <v>1.7524934349431552E-3</v>
      </c>
      <c r="CE91">
        <f>INDEX('Cal Data'!AT$6:AT$1000,$BG91)</f>
        <v>1.0000855591785547</v>
      </c>
      <c r="CF91">
        <f>INDEX('Cal Data'!AU$6:AU$1000,$BG91)</f>
        <v>2.8474121663990524E-6</v>
      </c>
      <c r="CG91">
        <f>INDEX('Cal Data'!AV$6:AV$1000,$BG91)</f>
        <v>9.9996267896249817E-5</v>
      </c>
      <c r="CH91">
        <f>INDEX('Cal Data'!AW$6:AW$1000,$BG91)</f>
        <v>3.8611666300143461E-4</v>
      </c>
      <c r="CI91">
        <f>INDEX('Cal Data'!AT$6:AT$1000,$BH91)</f>
        <v>0.99992773842103311</v>
      </c>
      <c r="CJ91">
        <f>INDEX('Cal Data'!AU$6:AU$1000,$BH91)</f>
        <v>5.2098160563757966E-6</v>
      </c>
      <c r="CK91">
        <f>INDEX('Cal Data'!AV$6:AV$1000,$BH91)</f>
        <v>-6.1323773741289839E-5</v>
      </c>
      <c r="CL91">
        <f>INDEX('Cal Data'!AW$6:AW$1000,$BH91)</f>
        <v>6.2289227270909204E-5</v>
      </c>
      <c r="CN91" s="16">
        <f t="shared" si="99"/>
        <v>1.0000798454149038</v>
      </c>
      <c r="CO91" s="16">
        <f t="shared" si="100"/>
        <v>5.2098160563757966E-6</v>
      </c>
      <c r="CP91" s="16">
        <f t="shared" si="101"/>
        <v>9.4155815698783498E-5</v>
      </c>
      <c r="CQ91" s="16">
        <f t="shared" si="102"/>
        <v>3.7439277154062233E-4</v>
      </c>
      <c r="CS91" s="16">
        <f t="shared" si="103"/>
        <v>1.3259430564799602E-2</v>
      </c>
      <c r="CT91" s="16">
        <f t="shared" si="104"/>
        <v>2.9556569037745947E-6</v>
      </c>
      <c r="CU91" s="28">
        <f t="shared" si="105"/>
        <v>-2.176579487199132</v>
      </c>
      <c r="CV91" s="28">
        <f t="shared" si="106"/>
        <v>4.2951612728427233E-4</v>
      </c>
      <c r="CW91" s="16">
        <f t="shared" si="107"/>
        <v>-7.5500000208881465E-3</v>
      </c>
      <c r="CX91" s="16">
        <f t="shared" si="108"/>
        <v>4.9750317095449924E-6</v>
      </c>
      <c r="CY91" s="16">
        <f t="shared" si="109"/>
        <v>-1.0899999935198664E-2</v>
      </c>
      <c r="CZ91" s="16">
        <f t="shared" si="110"/>
        <v>4.0521079061547989E-6</v>
      </c>
    </row>
    <row r="92" spans="1:104" x14ac:dyDescent="0.25">
      <c r="A92" s="9">
        <v>3</v>
      </c>
      <c r="B92" s="9" t="s">
        <v>3</v>
      </c>
      <c r="C92" s="12">
        <v>10</v>
      </c>
      <c r="D92" s="23">
        <v>2.771212112907965</v>
      </c>
      <c r="E92" s="23">
        <v>3.5228646979611363E-4</v>
      </c>
      <c r="F92" s="23">
        <v>0.49071006167231523</v>
      </c>
      <c r="G92" s="23">
        <v>1.061526302834971E-3</v>
      </c>
      <c r="H92" s="10" t="s">
        <v>3</v>
      </c>
      <c r="I92" s="40"/>
      <c r="J92" s="23">
        <v>1.1758603902617452E-3</v>
      </c>
      <c r="K92" s="23">
        <v>4.7506687681086779E-4</v>
      </c>
      <c r="L92" s="23">
        <v>5.7122634479654167E-4</v>
      </c>
      <c r="M92" s="23">
        <v>1.6495988578574797E-3</v>
      </c>
      <c r="N92" s="10" t="s">
        <v>3</v>
      </c>
      <c r="P92" s="24">
        <f t="shared" si="78"/>
        <v>2.7699999837271108</v>
      </c>
      <c r="Q92" s="24">
        <f t="shared" si="79"/>
        <v>1.6830779877987803E-3</v>
      </c>
      <c r="R92" s="24">
        <f t="shared" si="80"/>
        <v>0.48999996397732348</v>
      </c>
      <c r="S92" s="24">
        <f t="shared" si="81"/>
        <v>5.8360702177005638E-3</v>
      </c>
      <c r="T92" s="21" t="str">
        <f t="shared" si="64"/>
        <v>m</v>
      </c>
      <c r="U92" t="str">
        <f t="shared" si="82"/>
        <v>OK</v>
      </c>
      <c r="W92" s="25">
        <v>2.77</v>
      </c>
      <c r="X92" s="25"/>
      <c r="Y92" s="25">
        <v>0.49</v>
      </c>
      <c r="Z92" s="25"/>
      <c r="AA92" t="str">
        <f t="shared" si="83"/>
        <v>m</v>
      </c>
      <c r="AC92" s="25">
        <f t="shared" si="84"/>
        <v>-1.6272889258317491E-8</v>
      </c>
      <c r="AD92" s="25">
        <f t="shared" si="85"/>
        <v>1.6830779877987803E-3</v>
      </c>
      <c r="AE92" s="25">
        <f t="shared" si="86"/>
        <v>-3.6022676508373763E-8</v>
      </c>
      <c r="AF92" s="25">
        <f t="shared" si="85"/>
        <v>5.8360702177005638E-3</v>
      </c>
      <c r="AG92" t="str">
        <f t="shared" si="87"/>
        <v>m</v>
      </c>
      <c r="AH92" s="25">
        <f t="shared" si="88"/>
        <v>3.6252517703339038E-5</v>
      </c>
      <c r="AI92" s="25"/>
      <c r="AJ92" s="25">
        <f t="shared" si="89"/>
        <v>1.3883532751873817E-4</v>
      </c>
      <c r="AK92" s="25"/>
      <c r="AL92" t="str">
        <f t="shared" si="90"/>
        <v>m</v>
      </c>
      <c r="AN92" s="13">
        <f t="shared" si="65"/>
        <v>10</v>
      </c>
      <c r="AO92" s="13" t="str">
        <f t="shared" si="66"/>
        <v>Hz</v>
      </c>
      <c r="AP92" s="14">
        <f t="shared" si="67"/>
        <v>1E-3</v>
      </c>
      <c r="AQ92" s="15">
        <f t="shared" si="91"/>
        <v>2.7700362525177034E-3</v>
      </c>
      <c r="AR92" s="15">
        <f t="shared" si="92"/>
        <v>5.9143409966304817E-7</v>
      </c>
      <c r="AS92" s="15">
        <f t="shared" si="93"/>
        <v>4.9013883532751873E-4</v>
      </c>
      <c r="AT92" s="15">
        <f t="shared" si="94"/>
        <v>1.9616356653199354E-6</v>
      </c>
      <c r="AU92" s="20">
        <f t="shared" si="95"/>
        <v>2.8130653952865262E-3</v>
      </c>
      <c r="AV92" s="16">
        <f t="shared" si="96"/>
        <v>6.7527371269872537E-7</v>
      </c>
      <c r="AW92" s="20">
        <f t="shared" si="97"/>
        <v>0.1751304149928459</v>
      </c>
      <c r="AX92" s="15">
        <f t="shared" si="98"/>
        <v>6.8764023572937742E-4</v>
      </c>
      <c r="AZ92" s="14">
        <f>IFERROR(MATCH(AU92 - 0.000001,'Ref Z list'!$C$5:$C$30,1),1)</f>
        <v>2</v>
      </c>
      <c r="BA92" s="14" t="str">
        <f>INDEX('Ref Z list'!$D$5:$D$30,AZ92)</f>
        <v>1m</v>
      </c>
      <c r="BB92" s="14" t="str">
        <f>IF(INDEX('Ref Z list'!$D$5:$D$30,AZ92+1)=0,BA92,INDEX('Ref Z list'!$D$5:$D$30,AZ92+1))</f>
        <v>3m</v>
      </c>
      <c r="BC92" s="14">
        <f>INDEX('Ref Z list'!$C$5:$C$30,AZ92)</f>
        <v>1E-3</v>
      </c>
      <c r="BD92" s="14">
        <f>INDEX('Ref Z list'!$C$5:$C$30,AZ92+1)</f>
        <v>3.0000000000000001E-3</v>
      </c>
      <c r="BE92" s="16" t="str">
        <f t="shared" si="68"/>
        <v>10Hz3m1m</v>
      </c>
      <c r="BF92" s="16" t="str">
        <f t="shared" si="69"/>
        <v>10Hz3m3m</v>
      </c>
      <c r="BG92" s="14">
        <f>IFERROR(MATCH(BE92,'Cal Data'!$AN$6:$AN$1108,0),0)</f>
        <v>46</v>
      </c>
      <c r="BH92" s="14">
        <f>IFERROR(MATCH(BF92,'Cal Data'!$AN$6:$AN$1108,0),0)</f>
        <v>64</v>
      </c>
      <c r="BJ92" s="16" t="str">
        <f>INDEX('Cal Data'!AN$6:AN$1108,$BG92)</f>
        <v>10Hz3m1m</v>
      </c>
      <c r="BK92" s="16">
        <f>INDEX('Cal Data'!AO$6:AO$1108,$BG92)</f>
        <v>9.6858244645050759E-8</v>
      </c>
      <c r="BL92" s="16">
        <f>INDEX('Cal Data'!AP$6:AP$1108,$BG92)</f>
        <v>5.1799817804805968E-4</v>
      </c>
      <c r="BM92" s="16">
        <f>INDEX('Cal Data'!AQ$6:AQ$1108,$BG92)</f>
        <v>1.0000284610533844E-7</v>
      </c>
      <c r="BN92" s="16">
        <f>INDEX('Cal Data'!AR$6:AR$1108,$BG92)</f>
        <v>1.027067985933685E-3</v>
      </c>
      <c r="BO92" s="16" t="str">
        <f>INDEX('Cal Data'!AN$6:AN$1108,$BH92)</f>
        <v>10Hz3m3m</v>
      </c>
      <c r="BP92" s="16">
        <f>INDEX('Cal Data'!AO$6:AO$1108,$BH92)</f>
        <v>-1.0045368259393658E-7</v>
      </c>
      <c r="BQ92" s="16">
        <f>INDEX('Cal Data'!AP$6:AP$1108,$BH92)</f>
        <v>2.5811265988349695E-3</v>
      </c>
      <c r="BR92" s="16">
        <f>INDEX('Cal Data'!AQ$6:AQ$1108,$BH92)</f>
        <v>-1.8439026198864671E-7</v>
      </c>
      <c r="BS92" s="16">
        <f>INDEX('Cal Data'!AR$6:AR$1108,$BH92)</f>
        <v>3.1799121681454923E-3</v>
      </c>
      <c r="BU92" s="16">
        <f t="shared" si="70"/>
        <v>-8.2011469032099676E-8</v>
      </c>
      <c r="BV92" s="16">
        <f t="shared" si="71"/>
        <v>2.5811265988349695E-3</v>
      </c>
      <c r="BW92" s="16">
        <f t="shared" si="72"/>
        <v>-1.5780880536625404E-7</v>
      </c>
      <c r="BX92" s="16">
        <f t="shared" si="73"/>
        <v>2.9786916300397594E-3</v>
      </c>
      <c r="BZ92" s="16">
        <f t="shared" si="74"/>
        <v>2.7699542410486713E-3</v>
      </c>
      <c r="CA92" s="16">
        <f t="shared" si="75"/>
        <v>2.5811268698749689E-3</v>
      </c>
      <c r="CB92" s="16">
        <f t="shared" si="76"/>
        <v>4.8998102652215243E-4</v>
      </c>
      <c r="CC92" s="16">
        <f t="shared" si="77"/>
        <v>2.9786942137330664E-3</v>
      </c>
      <c r="CE92">
        <f>INDEX('Cal Data'!AT$6:AT$1000,$BG92)</f>
        <v>1.0000968956776664</v>
      </c>
      <c r="CF92">
        <f>INDEX('Cal Data'!AU$6:AU$1000,$BG92)</f>
        <v>1.3074509534623454E-6</v>
      </c>
      <c r="CG92">
        <f>INDEX('Cal Data'!AV$6:AV$1000,$BG92)</f>
        <v>1.0001389524810211E-4</v>
      </c>
      <c r="CH92">
        <f>INDEX('Cal Data'!AW$6:AW$1000,$BG92)</f>
        <v>3.5108206212450866E-3</v>
      </c>
      <c r="CI92">
        <f>INDEX('Cal Data'!AT$6:AT$1000,$BH92)</f>
        <v>0.99996651778087153</v>
      </c>
      <c r="CJ92">
        <f>INDEX('Cal Data'!AU$6:AU$1000,$BH92)</f>
        <v>2.6599290449731321E-6</v>
      </c>
      <c r="CK92">
        <f>INDEX('Cal Data'!AV$6:AV$1000,$BH92)</f>
        <v>-6.1458373030664985E-5</v>
      </c>
      <c r="CL92">
        <f>INDEX('Cal Data'!AW$6:AW$1000,$BH92)</f>
        <v>1.3962006866678018E-3</v>
      </c>
      <c r="CN92" s="16">
        <f t="shared" si="99"/>
        <v>0.99997870385117194</v>
      </c>
      <c r="CO92" s="16">
        <f t="shared" si="100"/>
        <v>2.6599290449731321E-6</v>
      </c>
      <c r="CP92" s="16">
        <f t="shared" si="101"/>
        <v>-4.6365995709225338E-5</v>
      </c>
      <c r="CQ92" s="16">
        <f t="shared" si="102"/>
        <v>1.5938485074625203E-3</v>
      </c>
      <c r="CS92" s="16">
        <f t="shared" si="103"/>
        <v>2.8130054878272052E-3</v>
      </c>
      <c r="CT92" s="16">
        <f t="shared" si="104"/>
        <v>1.3505681533589072E-6</v>
      </c>
      <c r="CU92" s="28">
        <f t="shared" si="105"/>
        <v>0.17508404899713667</v>
      </c>
      <c r="CV92" s="28">
        <f t="shared" si="106"/>
        <v>2.1051720689569103E-3</v>
      </c>
      <c r="CW92" s="16">
        <f t="shared" si="107"/>
        <v>2.7699999837271106E-3</v>
      </c>
      <c r="CX92" s="16">
        <f t="shared" si="108"/>
        <v>1.6830779877987803E-6</v>
      </c>
      <c r="CY92" s="16">
        <f t="shared" si="109"/>
        <v>4.899999639773235E-4</v>
      </c>
      <c r="CZ92" s="16">
        <f t="shared" si="110"/>
        <v>5.8360702177005638E-6</v>
      </c>
    </row>
    <row r="93" spans="1:104" x14ac:dyDescent="0.25">
      <c r="A93" s="9">
        <v>100</v>
      </c>
      <c r="B93" s="9" t="s">
        <v>3</v>
      </c>
      <c r="C93" s="12">
        <v>1000</v>
      </c>
      <c r="D93" s="23">
        <v>-31.298298377481395</v>
      </c>
      <c r="E93" s="23">
        <v>9.5255788953222916E-4</v>
      </c>
      <c r="F93" s="23">
        <v>-16.399022150612584</v>
      </c>
      <c r="G93" s="23">
        <v>-4.4274664480647924E-5</v>
      </c>
      <c r="H93" s="10" t="s">
        <v>3</v>
      </c>
      <c r="I93" s="40"/>
      <c r="J93" s="23">
        <v>1.7800504011193403E-3</v>
      </c>
      <c r="K93" s="23">
        <v>1.0768473324248085E-3</v>
      </c>
      <c r="L93" s="23">
        <v>-7.4914056640417804E-4</v>
      </c>
      <c r="M93" s="23">
        <v>8.110509363802263E-4</v>
      </c>
      <c r="N93" s="10" t="s">
        <v>3</v>
      </c>
      <c r="P93" s="24">
        <f t="shared" si="78"/>
        <v>-31.300001822047811</v>
      </c>
      <c r="Q93" s="24">
        <f t="shared" si="79"/>
        <v>5.5763954870519279E-3</v>
      </c>
      <c r="R93" s="24">
        <f t="shared" si="80"/>
        <v>-16.399990224739572</v>
      </c>
      <c r="S93" s="24">
        <f t="shared" si="81"/>
        <v>9.7261881867225335E-3</v>
      </c>
      <c r="T93" s="21" t="str">
        <f t="shared" si="64"/>
        <v>m</v>
      </c>
      <c r="U93" t="str">
        <f t="shared" si="82"/>
        <v>OK</v>
      </c>
      <c r="W93" s="25">
        <v>-31.3</v>
      </c>
      <c r="X93" s="25"/>
      <c r="Y93" s="25">
        <v>-16.400000000000002</v>
      </c>
      <c r="Z93" s="25"/>
      <c r="AA93" t="str">
        <f t="shared" si="83"/>
        <v>m</v>
      </c>
      <c r="AC93" s="25">
        <f t="shared" si="84"/>
        <v>-1.8220478104069571E-6</v>
      </c>
      <c r="AD93" s="25">
        <f t="shared" si="85"/>
        <v>5.5763954870519279E-3</v>
      </c>
      <c r="AE93" s="25">
        <f t="shared" si="86"/>
        <v>9.7752604304446322E-6</v>
      </c>
      <c r="AF93" s="25">
        <f t="shared" si="85"/>
        <v>9.7261881867225335E-3</v>
      </c>
      <c r="AG93" t="str">
        <f t="shared" si="87"/>
        <v>m</v>
      </c>
      <c r="AH93" s="25">
        <f t="shared" si="88"/>
        <v>-7.8427882513665281E-5</v>
      </c>
      <c r="AI93" s="25"/>
      <c r="AJ93" s="25">
        <f t="shared" si="89"/>
        <v>1.7269899538234768E-3</v>
      </c>
      <c r="AK93" s="25"/>
      <c r="AL93" t="str">
        <f t="shared" si="90"/>
        <v>m</v>
      </c>
      <c r="AN93" s="13">
        <f t="shared" si="65"/>
        <v>1</v>
      </c>
      <c r="AO93" s="13" t="str">
        <f t="shared" si="66"/>
        <v>kHz</v>
      </c>
      <c r="AP93" s="14">
        <f t="shared" si="67"/>
        <v>1E-3</v>
      </c>
      <c r="AQ93" s="15">
        <f t="shared" si="91"/>
        <v>-3.1300078427882516E-2</v>
      </c>
      <c r="AR93" s="15">
        <f t="shared" si="92"/>
        <v>1.4376949294827888E-6</v>
      </c>
      <c r="AS93" s="15">
        <f t="shared" si="93"/>
        <v>-1.6398273010046181E-2</v>
      </c>
      <c r="AT93" s="15">
        <f t="shared" si="94"/>
        <v>8.1225849784296861E-7</v>
      </c>
      <c r="AU93" s="20">
        <f t="shared" si="95"/>
        <v>3.5335510004860626E-2</v>
      </c>
      <c r="AV93" s="16">
        <f t="shared" si="96"/>
        <v>1.328121081142213E-6</v>
      </c>
      <c r="AW93" s="20">
        <f t="shared" si="97"/>
        <v>-2.6590043056768966</v>
      </c>
      <c r="AX93" s="15">
        <f t="shared" si="98"/>
        <v>2.7769132245963252E-5</v>
      </c>
      <c r="AZ93" s="14">
        <f>IFERROR(MATCH(AU93 - 0.000001,'Ref Z list'!$C$5:$C$30,1),1)</f>
        <v>4</v>
      </c>
      <c r="BA93" s="14" t="str">
        <f>INDEX('Ref Z list'!$D$5:$D$30,AZ93)</f>
        <v>10m</v>
      </c>
      <c r="BB93" s="14" t="str">
        <f>IF(INDEX('Ref Z list'!$D$5:$D$30,AZ93+1)=0,BA93,INDEX('Ref Z list'!$D$5:$D$30,AZ93+1))</f>
        <v>100m</v>
      </c>
      <c r="BC93" s="14">
        <f>INDEX('Ref Z list'!$C$5:$C$30,AZ93)</f>
        <v>0.01</v>
      </c>
      <c r="BD93" s="14">
        <f>INDEX('Ref Z list'!$C$5:$C$30,AZ93+1)</f>
        <v>0.1</v>
      </c>
      <c r="BE93" s="16" t="str">
        <f t="shared" si="68"/>
        <v>1kHz100m10m</v>
      </c>
      <c r="BF93" s="16" t="str">
        <f t="shared" si="69"/>
        <v>1kHz100m100m</v>
      </c>
      <c r="BG93" s="14">
        <f>IFERROR(MATCH(BE93,'Cal Data'!$AN$6:$AN$1108,0),0)</f>
        <v>124</v>
      </c>
      <c r="BH93" s="14">
        <f>IFERROR(MATCH(BF93,'Cal Data'!$AN$6:$AN$1108,0),0)</f>
        <v>142</v>
      </c>
      <c r="BJ93" s="16" t="str">
        <f>INDEX('Cal Data'!AN$6:AN$1108,$BG93)</f>
        <v>1kHz100m10m</v>
      </c>
      <c r="BK93" s="16">
        <f>INDEX('Cal Data'!AO$6:AO$1108,$BG93)</f>
        <v>3.7851023887251756E-7</v>
      </c>
      <c r="BL93" s="16">
        <f>INDEX('Cal Data'!AP$6:AP$1108,$BG93)</f>
        <v>3.8468834807055324E-3</v>
      </c>
      <c r="BM93" s="16">
        <f>INDEX('Cal Data'!AQ$6:AQ$1108,$BG93)</f>
        <v>1.0035910749067797E-6</v>
      </c>
      <c r="BN93" s="16">
        <f>INDEX('Cal Data'!AR$6:AR$1108,$BG93)</f>
        <v>4.0994536626010199E-4</v>
      </c>
      <c r="BO93" s="16" t="str">
        <f>INDEX('Cal Data'!AN$6:AN$1108,$BH93)</f>
        <v>1kHz100m100m</v>
      </c>
      <c r="BP93" s="16">
        <f>INDEX('Cal Data'!AO$6:AO$1108,$BH93)</f>
        <v>-2.3449367278077782E-6</v>
      </c>
      <c r="BQ93" s="16">
        <f>INDEX('Cal Data'!AP$6:AP$1108,$BH93)</f>
        <v>2.6083745958484748E-3</v>
      </c>
      <c r="BR93" s="16">
        <f>INDEX('Cal Data'!AQ$6:AQ$1108,$BH93)</f>
        <v>-9.8958810762073807E-6</v>
      </c>
      <c r="BS93" s="16">
        <f>INDEX('Cal Data'!AR$6:AR$1108,$BH93)</f>
        <v>2.7653562624851231E-3</v>
      </c>
      <c r="BU93" s="16">
        <f t="shared" si="70"/>
        <v>-3.8815551526121515E-7</v>
      </c>
      <c r="BV93" s="16">
        <f t="shared" si="71"/>
        <v>2.6083745958484748E-3</v>
      </c>
      <c r="BW93" s="16">
        <f t="shared" si="72"/>
        <v>-2.0646720998960262E-6</v>
      </c>
      <c r="BX93" s="16">
        <f t="shared" si="73"/>
        <v>1.0730068810030657E-3</v>
      </c>
      <c r="BZ93" s="16">
        <f t="shared" si="74"/>
        <v>-3.130046658339778E-2</v>
      </c>
      <c r="CA93" s="16">
        <f t="shared" si="75"/>
        <v>2.6083761807175238E-3</v>
      </c>
      <c r="CB93" s="16">
        <f t="shared" si="76"/>
        <v>-1.6400337682146077E-2</v>
      </c>
      <c r="CC93" s="16">
        <f t="shared" si="77"/>
        <v>1.0730081107500522E-3</v>
      </c>
      <c r="CE93">
        <f>INDEX('Cal Data'!AT$6:AT$1000,$BG93)</f>
        <v>1.0000379753649051</v>
      </c>
      <c r="CF93">
        <f>INDEX('Cal Data'!AU$6:AU$1000,$BG93)</f>
        <v>3.9272294866460395E-6</v>
      </c>
      <c r="CG93">
        <f>INDEX('Cal Data'!AV$6:AV$1000,$BG93)</f>
        <v>9.9925142921662193E-5</v>
      </c>
      <c r="CH93">
        <f>INDEX('Cal Data'!AW$6:AW$1000,$BG93)</f>
        <v>3.798850352162184E-4</v>
      </c>
      <c r="CI93">
        <f>INDEX('Cal Data'!AT$6:AT$1000,$BH93)</f>
        <v>0.99997637096277725</v>
      </c>
      <c r="CJ93">
        <f>INDEX('Cal Data'!AU$6:AU$1000,$BH93)</f>
        <v>2.7549262341392799E-6</v>
      </c>
      <c r="CK93">
        <f>INDEX('Cal Data'!AV$6:AV$1000,$BH93)</f>
        <v>-9.8552298470031691E-5</v>
      </c>
      <c r="CL93">
        <f>INDEX('Cal Data'!AW$6:AW$1000,$BH93)</f>
        <v>1.074263948585146E-4</v>
      </c>
      <c r="CN93" s="16">
        <f t="shared" si="99"/>
        <v>1.0000206333766113</v>
      </c>
      <c r="CO93" s="16">
        <f t="shared" si="100"/>
        <v>2.7549262341392799E-6</v>
      </c>
      <c r="CP93" s="16">
        <f t="shared" si="101"/>
        <v>4.4052618453679996E-5</v>
      </c>
      <c r="CQ93" s="16">
        <f t="shared" si="102"/>
        <v>3.0318638400851476E-4</v>
      </c>
      <c r="CS93" s="16">
        <f t="shared" si="103"/>
        <v>3.5336239095746305E-2</v>
      </c>
      <c r="CT93" s="16">
        <f t="shared" si="104"/>
        <v>2.6580253590354242E-6</v>
      </c>
      <c r="CU93" s="28">
        <f t="shared" si="105"/>
        <v>-2.6589602530584431</v>
      </c>
      <c r="CV93" s="28">
        <f t="shared" si="106"/>
        <v>3.0823121560110322E-4</v>
      </c>
      <c r="CW93" s="16">
        <f t="shared" si="107"/>
        <v>-3.1300001822047813E-2</v>
      </c>
      <c r="CX93" s="16">
        <f t="shared" si="108"/>
        <v>5.5763954870519281E-6</v>
      </c>
      <c r="CY93" s="16">
        <f t="shared" si="109"/>
        <v>-1.639999022473957E-2</v>
      </c>
      <c r="CZ93" s="16">
        <f t="shared" si="110"/>
        <v>9.7261881867225338E-6</v>
      </c>
    </row>
    <row r="94" spans="1:104" x14ac:dyDescent="0.25">
      <c r="A94" s="9">
        <v>1</v>
      </c>
      <c r="B94" s="9" t="s">
        <v>3</v>
      </c>
      <c r="C94" s="12">
        <v>0.05</v>
      </c>
      <c r="D94" s="23">
        <v>5.6926447605169059E-2</v>
      </c>
      <c r="E94" s="23">
        <v>1.4641935475842589E-3</v>
      </c>
      <c r="F94" s="23">
        <v>-0.7472839827872958</v>
      </c>
      <c r="G94" s="23">
        <v>1.9912205757624227E-3</v>
      </c>
      <c r="H94" s="10" t="s">
        <v>3</v>
      </c>
      <c r="I94" s="40"/>
      <c r="J94" s="23">
        <v>-2.9104660509617216E-4</v>
      </c>
      <c r="K94" s="23">
        <v>1.6972279143302371E-3</v>
      </c>
      <c r="L94" s="23">
        <v>7.3001734059058526E-4</v>
      </c>
      <c r="M94" s="23">
        <v>4.4934200640741749E-4</v>
      </c>
      <c r="N94" s="10" t="s">
        <v>3</v>
      </c>
      <c r="P94" s="24">
        <f t="shared" si="78"/>
        <v>5.7194566217268636E-2</v>
      </c>
      <c r="Q94" s="24">
        <f t="shared" si="79"/>
        <v>5.6585541978674408E-3</v>
      </c>
      <c r="R94" s="24">
        <f t="shared" si="80"/>
        <v>-0.74800041763554936</v>
      </c>
      <c r="S94" s="24">
        <f t="shared" si="81"/>
        <v>4.0959822559471677E-3</v>
      </c>
      <c r="T94" s="21" t="str">
        <f t="shared" si="64"/>
        <v>m</v>
      </c>
      <c r="U94" t="str">
        <f t="shared" si="82"/>
        <v>OK</v>
      </c>
      <c r="W94" s="25">
        <v>5.7200000000000001E-2</v>
      </c>
      <c r="X94" s="25"/>
      <c r="Y94" s="25">
        <v>-0.748</v>
      </c>
      <c r="Z94" s="25"/>
      <c r="AA94" t="str">
        <f t="shared" si="83"/>
        <v>m</v>
      </c>
      <c r="AC94" s="25">
        <f t="shared" si="84"/>
        <v>-5.4337827313649667E-6</v>
      </c>
      <c r="AD94" s="25">
        <f t="shared" si="85"/>
        <v>5.6585541978674408E-3</v>
      </c>
      <c r="AE94" s="25">
        <f t="shared" si="86"/>
        <v>-4.1763554936569136E-7</v>
      </c>
      <c r="AF94" s="25">
        <f t="shared" si="85"/>
        <v>4.0959822559471677E-3</v>
      </c>
      <c r="AG94" t="str">
        <f t="shared" si="87"/>
        <v>m</v>
      </c>
      <c r="AH94" s="25">
        <f t="shared" si="88"/>
        <v>1.7494210265228682E-5</v>
      </c>
      <c r="AI94" s="25"/>
      <c r="AJ94" s="25">
        <f t="shared" si="89"/>
        <v>-1.4000127886437674E-5</v>
      </c>
      <c r="AK94" s="25"/>
      <c r="AL94" t="str">
        <f t="shared" si="90"/>
        <v>m</v>
      </c>
      <c r="AN94" s="13">
        <f t="shared" si="65"/>
        <v>50</v>
      </c>
      <c r="AO94" s="13" t="str">
        <f t="shared" si="66"/>
        <v>mHz</v>
      </c>
      <c r="AP94" s="14">
        <f t="shared" si="67"/>
        <v>1E-3</v>
      </c>
      <c r="AQ94" s="15">
        <f t="shared" si="91"/>
        <v>5.7217494210265232E-5</v>
      </c>
      <c r="AR94" s="15">
        <f t="shared" si="92"/>
        <v>2.2415274564388331E-6</v>
      </c>
      <c r="AS94" s="15">
        <f t="shared" si="93"/>
        <v>-7.480140001278865E-4</v>
      </c>
      <c r="AT94" s="15">
        <f t="shared" si="94"/>
        <v>2.0412906750538688E-6</v>
      </c>
      <c r="AU94" s="20">
        <f t="shared" si="95"/>
        <v>7.5019916424308517E-4</v>
      </c>
      <c r="AV94" s="16">
        <f t="shared" si="96"/>
        <v>2.0425122306322161E-6</v>
      </c>
      <c r="AW94" s="20">
        <f t="shared" si="97"/>
        <v>-1.4944524494448599</v>
      </c>
      <c r="AX94" s="15">
        <f t="shared" si="98"/>
        <v>2.9864261660461702E-3</v>
      </c>
      <c r="AZ94" s="14">
        <f>IFERROR(MATCH(AU94 - 0.000001,'Ref Z list'!$C$5:$C$30,1),1)</f>
        <v>1</v>
      </c>
      <c r="BA94" s="14" t="str">
        <f>INDEX('Ref Z list'!$D$5:$D$30,AZ94)</f>
        <v>0m</v>
      </c>
      <c r="BB94" s="14" t="str">
        <f>IF(INDEX('Ref Z list'!$D$5:$D$30,AZ94+1)=0,BA94,INDEX('Ref Z list'!$D$5:$D$30,AZ94+1))</f>
        <v>1m</v>
      </c>
      <c r="BC94" s="14">
        <f>INDEX('Ref Z list'!$C$5:$C$30,AZ94)</f>
        <v>0</v>
      </c>
      <c r="BD94" s="14">
        <f>INDEX('Ref Z list'!$C$5:$C$30,AZ94+1)</f>
        <v>1E-3</v>
      </c>
      <c r="BE94" s="16" t="str">
        <f t="shared" si="68"/>
        <v>50mHz1m0m</v>
      </c>
      <c r="BF94" s="16" t="str">
        <f t="shared" si="69"/>
        <v>50mHz1m1m</v>
      </c>
      <c r="BG94" s="14">
        <f>IFERROR(MATCH(BE94,'Cal Data'!$AN$6:$AN$1108,0),0)</f>
        <v>3</v>
      </c>
      <c r="BH94" s="14">
        <f>IFERROR(MATCH(BF94,'Cal Data'!$AN$6:$AN$1108,0),0)</f>
        <v>21</v>
      </c>
      <c r="BJ94" s="16" t="str">
        <f>INDEX('Cal Data'!AN$6:AN$1108,$BG94)</f>
        <v>50mHz1m0m</v>
      </c>
      <c r="BK94" s="16">
        <f>INDEX('Cal Data'!AO$6:AO$1108,$BG94)</f>
        <v>0</v>
      </c>
      <c r="BL94" s="16">
        <f>INDEX('Cal Data'!AP$6:AP$1108,$BG94)</f>
        <v>3.6441535363081207E-4</v>
      </c>
      <c r="BM94" s="16">
        <f>INDEX('Cal Data'!AQ$6:AQ$1108,$BG94)</f>
        <v>0</v>
      </c>
      <c r="BN94" s="16">
        <f>INDEX('Cal Data'!AR$6:AR$1108,$BG94)</f>
        <v>1.0830770447492494E-3</v>
      </c>
      <c r="BO94" s="16" t="str">
        <f>INDEX('Cal Data'!AN$6:AN$1108,$BH94)</f>
        <v>50mHz1m1m</v>
      </c>
      <c r="BP94" s="16">
        <f>INDEX('Cal Data'!AO$6:AO$1108,$BH94)</f>
        <v>-2.7165255648024453E-8</v>
      </c>
      <c r="BQ94" s="16">
        <f>INDEX('Cal Data'!AP$6:AP$1108,$BH94)</f>
        <v>1.7933920621954313E-3</v>
      </c>
      <c r="BR94" s="16">
        <f>INDEX('Cal Data'!AQ$6:AQ$1108,$BH94)</f>
        <v>-2.9091687301543084E-8</v>
      </c>
      <c r="BS94" s="16">
        <f>INDEX('Cal Data'!AR$6:AR$1108,$BH94)</f>
        <v>3.7130169859227189E-3</v>
      </c>
      <c r="BU94" s="16">
        <f t="shared" si="70"/>
        <v>-2.0379352083597695E-8</v>
      </c>
      <c r="BV94" s="16">
        <f t="shared" si="71"/>
        <v>1.7933920621954313E-3</v>
      </c>
      <c r="BW94" s="16">
        <f t="shared" si="72"/>
        <v>-2.9091687301543084E-8</v>
      </c>
      <c r="BX94" s="16">
        <f t="shared" si="73"/>
        <v>3.0560557906270948E-3</v>
      </c>
      <c r="BZ94" s="16">
        <f t="shared" si="74"/>
        <v>5.7197114858181635E-5</v>
      </c>
      <c r="CA94" s="16">
        <f t="shared" si="75"/>
        <v>1.7933976654738162E-3</v>
      </c>
      <c r="CB94" s="16">
        <f t="shared" si="76"/>
        <v>-7.4804309181518804E-4</v>
      </c>
      <c r="CC94" s="16">
        <f t="shared" si="77"/>
        <v>3.0560585175836994E-3</v>
      </c>
      <c r="CE94">
        <f>INDEX('Cal Data'!AT$6:AT$1000,$BG94)</f>
        <v>1</v>
      </c>
      <c r="CF94">
        <f>INDEX('Cal Data'!AU$6:AU$1000,$BG94)</f>
        <v>1.1427398806485394E-6</v>
      </c>
      <c r="CG94">
        <f>INDEX('Cal Data'!AV$6:AV$1000,$BG94)</f>
        <v>-2.9093234975899213E-5</v>
      </c>
      <c r="CH94">
        <f>INDEX('Cal Data'!AW$6:AW$1000,$BG94)</f>
        <v>4.6237972200518255E-3</v>
      </c>
      <c r="CI94">
        <f>INDEX('Cal Data'!AT$6:AT$1000,$BH94)</f>
        <v>0.99997282985593949</v>
      </c>
      <c r="CJ94">
        <f>INDEX('Cal Data'!AU$6:AU$1000,$BH94)</f>
        <v>3.3597348285565692E-6</v>
      </c>
      <c r="CK94">
        <f>INDEX('Cal Data'!AV$6:AV$1000,$BH94)</f>
        <v>-2.9093234975899213E-5</v>
      </c>
      <c r="CL94">
        <f>INDEX('Cal Data'!AW$6:AW$1000,$BH94)</f>
        <v>4.6237972200518255E-3</v>
      </c>
      <c r="CN94" s="16">
        <f t="shared" si="99"/>
        <v>0.99997961698063342</v>
      </c>
      <c r="CO94" s="16">
        <f t="shared" si="100"/>
        <v>3.3597348285565692E-6</v>
      </c>
      <c r="CP94" s="16">
        <f t="shared" si="101"/>
        <v>-2.9093234975899213E-5</v>
      </c>
      <c r="CQ94" s="16">
        <f t="shared" si="102"/>
        <v>4.6237972200518255E-3</v>
      </c>
      <c r="CS94" s="16">
        <f t="shared" si="103"/>
        <v>7.5018387291899162E-4</v>
      </c>
      <c r="CT94" s="16">
        <f t="shared" si="104"/>
        <v>4.08502523883257E-6</v>
      </c>
      <c r="CU94" s="28">
        <f t="shared" si="105"/>
        <v>-1.4944815426798357</v>
      </c>
      <c r="CV94" s="28">
        <f t="shared" si="106"/>
        <v>7.5534406539761664E-3</v>
      </c>
      <c r="CW94" s="16">
        <f t="shared" si="107"/>
        <v>5.7194566217268637E-5</v>
      </c>
      <c r="CX94" s="16">
        <f t="shared" si="108"/>
        <v>5.6585541978674406E-6</v>
      </c>
      <c r="CY94" s="16">
        <f t="shared" si="109"/>
        <v>-7.4800041763554937E-4</v>
      </c>
      <c r="CZ94" s="16">
        <f t="shared" si="110"/>
        <v>4.0959822559471674E-6</v>
      </c>
    </row>
    <row r="95" spans="1:104" x14ac:dyDescent="0.25">
      <c r="A95" s="9">
        <v>10</v>
      </c>
      <c r="B95" s="9" t="s">
        <v>3</v>
      </c>
      <c r="C95" s="12">
        <v>20</v>
      </c>
      <c r="D95" s="23">
        <v>-0.41695971897477829</v>
      </c>
      <c r="E95" s="23">
        <v>1.808647881563539E-3</v>
      </c>
      <c r="F95" s="23">
        <v>-6.4487185785646455</v>
      </c>
      <c r="G95" s="23">
        <v>1.5692569739732148E-3</v>
      </c>
      <c r="H95" s="10" t="s">
        <v>3</v>
      </c>
      <c r="I95" s="40"/>
      <c r="J95" s="23">
        <v>4.5084703625796678E-4</v>
      </c>
      <c r="K95" s="23">
        <v>6.3073103828635276E-4</v>
      </c>
      <c r="L95" s="23">
        <v>1.0088855060661223E-3</v>
      </c>
      <c r="M95" s="23">
        <v>7.2354100962572347E-4</v>
      </c>
      <c r="N95" s="10" t="s">
        <v>3</v>
      </c>
      <c r="P95" s="24">
        <f t="shared" si="78"/>
        <v>-0.41700007945881129</v>
      </c>
      <c r="Q95" s="24">
        <f t="shared" si="79"/>
        <v>4.6936158443207391E-3</v>
      </c>
      <c r="R95" s="24">
        <f t="shared" si="80"/>
        <v>-6.4500001040752108</v>
      </c>
      <c r="S95" s="24">
        <f t="shared" si="81"/>
        <v>3.4638372994540609E-3</v>
      </c>
      <c r="T95" s="21" t="str">
        <f t="shared" si="64"/>
        <v>m</v>
      </c>
      <c r="U95" t="str">
        <f t="shared" si="82"/>
        <v>OK</v>
      </c>
      <c r="W95" s="25">
        <v>-0.41699999999999998</v>
      </c>
      <c r="X95" s="25"/>
      <c r="Y95" s="25">
        <v>-6.45</v>
      </c>
      <c r="Z95" s="25"/>
      <c r="AA95" t="str">
        <f t="shared" si="83"/>
        <v>m</v>
      </c>
      <c r="AC95" s="25">
        <f t="shared" si="84"/>
        <v>-7.9458811308441568E-8</v>
      </c>
      <c r="AD95" s="25">
        <f t="shared" si="85"/>
        <v>4.6936158443207391E-3</v>
      </c>
      <c r="AE95" s="25">
        <f t="shared" si="86"/>
        <v>-1.0407521067179459E-7</v>
      </c>
      <c r="AF95" s="25">
        <f t="shared" si="85"/>
        <v>3.4638372994540609E-3</v>
      </c>
      <c r="AG95" t="str">
        <f t="shared" si="87"/>
        <v>m</v>
      </c>
      <c r="AH95" s="25">
        <f t="shared" si="88"/>
        <v>-4.105660110362841E-4</v>
      </c>
      <c r="AI95" s="25"/>
      <c r="AJ95" s="25">
        <f t="shared" si="89"/>
        <v>2.7253592928833115E-4</v>
      </c>
      <c r="AK95" s="25"/>
      <c r="AL95" t="str">
        <f t="shared" si="90"/>
        <v>m</v>
      </c>
      <c r="AN95" s="13">
        <f t="shared" si="65"/>
        <v>20</v>
      </c>
      <c r="AO95" s="13" t="str">
        <f t="shared" si="66"/>
        <v>Hz</v>
      </c>
      <c r="AP95" s="14">
        <f t="shared" si="67"/>
        <v>1E-3</v>
      </c>
      <c r="AQ95" s="15">
        <f t="shared" si="91"/>
        <v>-4.1741056601103627E-4</v>
      </c>
      <c r="AR95" s="15">
        <f t="shared" si="92"/>
        <v>1.9154709087172426E-6</v>
      </c>
      <c r="AS95" s="15">
        <f t="shared" si="93"/>
        <v>-6.4497274640707121E-3</v>
      </c>
      <c r="AT95" s="15">
        <f t="shared" si="94"/>
        <v>1.728027500641637E-6</v>
      </c>
      <c r="AU95" s="20">
        <f t="shared" si="95"/>
        <v>6.463220245466317E-3</v>
      </c>
      <c r="AV95" s="16">
        <f t="shared" si="96"/>
        <v>1.728851512651846E-6</v>
      </c>
      <c r="AW95" s="20">
        <f t="shared" si="97"/>
        <v>-1.6354237506674916</v>
      </c>
      <c r="AX95" s="15">
        <f t="shared" si="98"/>
        <v>2.9624972354670042E-4</v>
      </c>
      <c r="AZ95" s="14">
        <f>IFERROR(MATCH(AU95 - 0.000001,'Ref Z list'!$C$5:$C$30,1),1)</f>
        <v>3</v>
      </c>
      <c r="BA95" s="14" t="str">
        <f>INDEX('Ref Z list'!$D$5:$D$30,AZ95)</f>
        <v>3m</v>
      </c>
      <c r="BB95" s="14" t="str">
        <f>IF(INDEX('Ref Z list'!$D$5:$D$30,AZ95+1)=0,BA95,INDEX('Ref Z list'!$D$5:$D$30,AZ95+1))</f>
        <v>10m</v>
      </c>
      <c r="BC95" s="14">
        <f>INDEX('Ref Z list'!$C$5:$C$30,AZ95)</f>
        <v>3.0000000000000001E-3</v>
      </c>
      <c r="BD95" s="14">
        <f>INDEX('Ref Z list'!$C$5:$C$30,AZ95+1)</f>
        <v>0.01</v>
      </c>
      <c r="BE95" s="16" t="str">
        <f t="shared" si="68"/>
        <v>20Hz10m3m</v>
      </c>
      <c r="BF95" s="16" t="str">
        <f t="shared" si="69"/>
        <v>20Hz10m10m</v>
      </c>
      <c r="BG95" s="14">
        <f>IFERROR(MATCH(BE95,'Cal Data'!$AN$6:$AN$1108,0),0)</f>
        <v>83</v>
      </c>
      <c r="BH95" s="14">
        <f>IFERROR(MATCH(BF95,'Cal Data'!$AN$6:$AN$1108,0),0)</f>
        <v>101</v>
      </c>
      <c r="BJ95" s="16" t="str">
        <f>INDEX('Cal Data'!AN$6:AN$1108,$BG95)</f>
        <v>20Hz10m3m</v>
      </c>
      <c r="BK95" s="16">
        <f>INDEX('Cal Data'!AO$6:AO$1108,$BG95)</f>
        <v>-2.0253887508554086E-8</v>
      </c>
      <c r="BL95" s="16">
        <f>INDEX('Cal Data'!AP$6:AP$1108,$BG95)</f>
        <v>3.8672904915015849E-3</v>
      </c>
      <c r="BM95" s="16">
        <f>INDEX('Cal Data'!AQ$6:AQ$1108,$BG95)</f>
        <v>3.0004867417329574E-7</v>
      </c>
      <c r="BN95" s="16">
        <f>INDEX('Cal Data'!AR$6:AR$1108,$BG95)</f>
        <v>1.4224238820330442E-3</v>
      </c>
      <c r="BO95" s="16" t="str">
        <f>INDEX('Cal Data'!AN$6:AN$1108,$BH95)</f>
        <v>20Hz10m10m</v>
      </c>
      <c r="BP95" s="16">
        <f>INDEX('Cal Data'!AO$6:AO$1108,$BH95)</f>
        <v>8.3679972061496966E-7</v>
      </c>
      <c r="BQ95" s="16">
        <f>INDEX('Cal Data'!AP$6:AP$1108,$BH95)</f>
        <v>2.8399616516499603E-3</v>
      </c>
      <c r="BR95" s="16">
        <f>INDEX('Cal Data'!AQ$6:AQ$1108,$BH95)</f>
        <v>3.1493656220637715E-7</v>
      </c>
      <c r="BS95" s="16">
        <f>INDEX('Cal Data'!AR$6:AR$1108,$BH95)</f>
        <v>2.118377482486821E-4</v>
      </c>
      <c r="BU95" s="16">
        <f t="shared" si="70"/>
        <v>4.0376974207763765E-7</v>
      </c>
      <c r="BV95" s="16">
        <f t="shared" si="71"/>
        <v>2.8399616516499603E-3</v>
      </c>
      <c r="BW95" s="16">
        <f t="shared" si="72"/>
        <v>3.0741439349449622E-7</v>
      </c>
      <c r="BX95" s="16">
        <f t="shared" si="73"/>
        <v>8.2349153811835877E-4</v>
      </c>
      <c r="BZ95" s="16">
        <f t="shared" si="74"/>
        <v>-4.1700679626895863E-4</v>
      </c>
      <c r="CA95" s="16">
        <f t="shared" si="75"/>
        <v>2.8399642355067746E-3</v>
      </c>
      <c r="CB95" s="16">
        <f t="shared" si="76"/>
        <v>-6.449420049677218E-3</v>
      </c>
      <c r="CC95" s="16">
        <f t="shared" si="77"/>
        <v>8.2349879032619856E-4</v>
      </c>
      <c r="CE95">
        <f>INDEX('Cal Data'!AT$6:AT$1000,$BG95)</f>
        <v>0.9999932669646735</v>
      </c>
      <c r="CF95">
        <f>INDEX('Cal Data'!AU$6:AU$1000,$BG95)</f>
        <v>5.4376028106618233E-6</v>
      </c>
      <c r="CG95">
        <f>INDEX('Cal Data'!AV$6:AV$1000,$BG95)</f>
        <v>9.9992932243601678E-5</v>
      </c>
      <c r="CH95">
        <f>INDEX('Cal Data'!AW$6:AW$1000,$BG95)</f>
        <v>6.4665928507025739E-4</v>
      </c>
      <c r="CI95">
        <f>INDEX('Cal Data'!AT$6:AT$1000,$BH95)</f>
        <v>1.0000836745303725</v>
      </c>
      <c r="CJ95">
        <f>INDEX('Cal Data'!AU$6:AU$1000,$BH95)</f>
        <v>2.9016566183581019E-6</v>
      </c>
      <c r="CK95">
        <f>INDEX('Cal Data'!AV$6:AV$1000,$BH95)</f>
        <v>3.1487887240082441E-5</v>
      </c>
      <c r="CL95">
        <f>INDEX('Cal Data'!AW$6:AW$1000,$BH95)</f>
        <v>1.9065176781618407E-4</v>
      </c>
      <c r="CN95" s="16">
        <f t="shared" si="99"/>
        <v>1.0000379957235124</v>
      </c>
      <c r="CO95" s="16">
        <f t="shared" si="100"/>
        <v>2.9016566183581019E-6</v>
      </c>
      <c r="CP95" s="16">
        <f t="shared" si="101"/>
        <v>6.6100352418920402E-5</v>
      </c>
      <c r="CQ95" s="16">
        <f t="shared" si="102"/>
        <v>4.2105150423609491E-4</v>
      </c>
      <c r="CS95" s="16">
        <f t="shared" si="103"/>
        <v>6.4634658201957636E-3</v>
      </c>
      <c r="CT95" s="16">
        <f t="shared" si="104"/>
        <v>3.4577538844498776E-6</v>
      </c>
      <c r="CU95" s="28">
        <f t="shared" si="105"/>
        <v>-1.6353576503150726</v>
      </c>
      <c r="CV95" s="28">
        <f t="shared" si="106"/>
        <v>7.2686997738623368E-4</v>
      </c>
      <c r="CW95" s="16">
        <f t="shared" si="107"/>
        <v>-4.1700007945881127E-4</v>
      </c>
      <c r="CX95" s="16">
        <f t="shared" si="108"/>
        <v>4.6936158443207389E-6</v>
      </c>
      <c r="CY95" s="16">
        <f t="shared" si="109"/>
        <v>-6.4500001040752111E-3</v>
      </c>
      <c r="CZ95" s="16">
        <f t="shared" si="110"/>
        <v>3.463837299454061E-6</v>
      </c>
    </row>
    <row r="96" spans="1:104" x14ac:dyDescent="0.25">
      <c r="A96" s="9">
        <v>100</v>
      </c>
      <c r="B96" s="9" t="s">
        <v>3</v>
      </c>
      <c r="C96" s="12">
        <v>0.05</v>
      </c>
      <c r="D96" s="23">
        <v>-23.502475803168668</v>
      </c>
      <c r="E96" s="23">
        <v>2.908030737801227E-4</v>
      </c>
      <c r="F96" s="23">
        <v>7.0732608318915595</v>
      </c>
      <c r="G96" s="23">
        <v>1.0138897080875153E-3</v>
      </c>
      <c r="H96" s="10" t="s">
        <v>3</v>
      </c>
      <c r="I96" s="40"/>
      <c r="J96" s="23">
        <v>-1.5734765931605305E-3</v>
      </c>
      <c r="K96" s="23">
        <v>1.1166751969284891E-3</v>
      </c>
      <c r="L96" s="23">
        <v>4.4316376363133324E-4</v>
      </c>
      <c r="M96" s="23">
        <v>1.3280757436894312E-3</v>
      </c>
      <c r="N96" s="10" t="s">
        <v>3</v>
      </c>
      <c r="P96" s="24">
        <f t="shared" si="78"/>
        <v>-23.499999999896033</v>
      </c>
      <c r="Q96" s="24">
        <f t="shared" si="79"/>
        <v>2.9311002889163568E-3</v>
      </c>
      <c r="R96" s="24">
        <f t="shared" si="80"/>
        <v>7.0699999996557512</v>
      </c>
      <c r="S96" s="24">
        <f t="shared" si="81"/>
        <v>6.0362001606799748E-3</v>
      </c>
      <c r="T96" s="21" t="str">
        <f t="shared" si="64"/>
        <v>m</v>
      </c>
      <c r="U96" t="str">
        <f t="shared" si="82"/>
        <v>OK</v>
      </c>
      <c r="W96" s="25">
        <v>-23.5</v>
      </c>
      <c r="X96" s="25"/>
      <c r="Y96" s="25">
        <v>7.0699999999999994</v>
      </c>
      <c r="Z96" s="25"/>
      <c r="AA96" t="str">
        <f t="shared" si="83"/>
        <v>m</v>
      </c>
      <c r="AC96" s="25">
        <f t="shared" si="84"/>
        <v>1.0396661309641786E-10</v>
      </c>
      <c r="AD96" s="25">
        <f t="shared" si="85"/>
        <v>2.9311002889163568E-3</v>
      </c>
      <c r="AE96" s="25">
        <f t="shared" si="86"/>
        <v>-3.4424818551315184E-10</v>
      </c>
      <c r="AF96" s="25">
        <f t="shared" si="85"/>
        <v>6.0362001606799748E-3</v>
      </c>
      <c r="AG96" t="str">
        <f t="shared" si="87"/>
        <v>m</v>
      </c>
      <c r="AH96" s="25">
        <f t="shared" si="88"/>
        <v>-9.0232657550615158E-4</v>
      </c>
      <c r="AI96" s="25"/>
      <c r="AJ96" s="25">
        <f t="shared" si="89"/>
        <v>2.8176681279283855E-3</v>
      </c>
      <c r="AK96" s="25"/>
      <c r="AL96" t="str">
        <f t="shared" si="90"/>
        <v>m</v>
      </c>
      <c r="AN96" s="13">
        <f t="shared" si="65"/>
        <v>50</v>
      </c>
      <c r="AO96" s="13" t="str">
        <f t="shared" si="66"/>
        <v>mHz</v>
      </c>
      <c r="AP96" s="14">
        <f t="shared" si="67"/>
        <v>1E-3</v>
      </c>
      <c r="AQ96" s="15">
        <f t="shared" si="91"/>
        <v>-2.3500902326575507E-2</v>
      </c>
      <c r="AR96" s="15">
        <f t="shared" si="92"/>
        <v>1.1539193746337946E-6</v>
      </c>
      <c r="AS96" s="15">
        <f t="shared" si="93"/>
        <v>7.0728176681279283E-3</v>
      </c>
      <c r="AT96" s="15">
        <f t="shared" si="94"/>
        <v>1.6708553262152958E-6</v>
      </c>
      <c r="AU96" s="20">
        <f t="shared" si="95"/>
        <v>2.4542150678573883E-2</v>
      </c>
      <c r="AV96" s="16">
        <f t="shared" si="96"/>
        <v>1.2053246137577211E-6</v>
      </c>
      <c r="AW96" s="20">
        <f t="shared" si="97"/>
        <v>2.8492559002307041</v>
      </c>
      <c r="AX96" s="15">
        <f t="shared" si="98"/>
        <v>6.6585865366952413E-5</v>
      </c>
      <c r="AZ96" s="14">
        <f>IFERROR(MATCH(AU96 - 0.000001,'Ref Z list'!$C$5:$C$30,1),1)</f>
        <v>4</v>
      </c>
      <c r="BA96" s="14" t="str">
        <f>INDEX('Ref Z list'!$D$5:$D$30,AZ96)</f>
        <v>10m</v>
      </c>
      <c r="BB96" s="14" t="str">
        <f>IF(INDEX('Ref Z list'!$D$5:$D$30,AZ96+1)=0,BA96,INDEX('Ref Z list'!$D$5:$D$30,AZ96+1))</f>
        <v>100m</v>
      </c>
      <c r="BC96" s="14">
        <f>INDEX('Ref Z list'!$C$5:$C$30,AZ96)</f>
        <v>0.01</v>
      </c>
      <c r="BD96" s="14">
        <f>INDEX('Ref Z list'!$C$5:$C$30,AZ96+1)</f>
        <v>0.1</v>
      </c>
      <c r="BE96" s="16" t="str">
        <f t="shared" si="68"/>
        <v>50mHz100m10m</v>
      </c>
      <c r="BF96" s="16" t="str">
        <f t="shared" si="69"/>
        <v>50mHz100m100m</v>
      </c>
      <c r="BG96" s="14">
        <f>IFERROR(MATCH(BE96,'Cal Data'!$AN$6:$AN$1108,0),0)</f>
        <v>111</v>
      </c>
      <c r="BH96" s="14">
        <f>IFERROR(MATCH(BF96,'Cal Data'!$AN$6:$AN$1108,0),0)</f>
        <v>129</v>
      </c>
      <c r="BJ96" s="16" t="str">
        <f>INDEX('Cal Data'!AN$6:AN$1108,$BG96)</f>
        <v>50mHz100m10m</v>
      </c>
      <c r="BK96" s="16">
        <f>INDEX('Cal Data'!AO$6:AO$1108,$BG96)</f>
        <v>-6.8791143341233318E-7</v>
      </c>
      <c r="BL96" s="16">
        <f>INDEX('Cal Data'!AP$6:AP$1108,$BG96)</f>
        <v>1.8959615516301969E-3</v>
      </c>
      <c r="BM96" s="16">
        <f>INDEX('Cal Data'!AQ$6:AQ$1108,$BG96)</f>
        <v>1.0000279286120002E-6</v>
      </c>
      <c r="BN96" s="16">
        <f>INDEX('Cal Data'!AR$6:AR$1108,$BG96)</f>
        <v>9.2260504286342045E-4</v>
      </c>
      <c r="BO96" s="16" t="str">
        <f>INDEX('Cal Data'!AN$6:AN$1108,$BH96)</f>
        <v>50mHz100m100m</v>
      </c>
      <c r="BP96" s="16">
        <f>INDEX('Cal Data'!AO$6:AO$1108,$BH96)</f>
        <v>-6.5693112533543596E-6</v>
      </c>
      <c r="BQ96" s="16">
        <f>INDEX('Cal Data'!AP$6:AP$1108,$BH96)</f>
        <v>3.6120591427770713E-3</v>
      </c>
      <c r="BR96" s="16">
        <f>INDEX('Cal Data'!AQ$6:AQ$1108,$BH96)</f>
        <v>9.5976612341496201E-6</v>
      </c>
      <c r="BS96" s="16">
        <f>INDEX('Cal Data'!AR$6:AR$1108,$BH96)</f>
        <v>1.982038682892465E-3</v>
      </c>
      <c r="BU96" s="16">
        <f t="shared" si="70"/>
        <v>-1.6382247932182693E-6</v>
      </c>
      <c r="BV96" s="16">
        <f t="shared" si="71"/>
        <v>3.6120591427770713E-3</v>
      </c>
      <c r="BW96" s="16">
        <f t="shared" si="72"/>
        <v>2.3892288064814811E-6</v>
      </c>
      <c r="BX96" s="16">
        <f t="shared" si="73"/>
        <v>1.0937877498328912E-3</v>
      </c>
      <c r="BZ96" s="16">
        <f t="shared" si="74"/>
        <v>-2.3502540551368724E-2</v>
      </c>
      <c r="CA96" s="16">
        <f t="shared" si="75"/>
        <v>3.6120598800461661E-3</v>
      </c>
      <c r="CB96" s="16">
        <f t="shared" si="76"/>
        <v>7.0752068969344101E-3</v>
      </c>
      <c r="CC96" s="16">
        <f t="shared" si="77"/>
        <v>1.0937928545728319E-3</v>
      </c>
      <c r="CE96">
        <f>INDEX('Cal Data'!AT$6:AT$1000,$BG96)</f>
        <v>0.99993121072289692</v>
      </c>
      <c r="CF96">
        <f>INDEX('Cal Data'!AU$6:AU$1000,$BG96)</f>
        <v>1.9425477221396179E-6</v>
      </c>
      <c r="CG96">
        <f>INDEX('Cal Data'!AV$6:AV$1000,$BG96)</f>
        <v>1.0000000797545056E-4</v>
      </c>
      <c r="CH96">
        <f>INDEX('Cal Data'!AW$6:AW$1000,$BG96)</f>
        <v>2.4812380207139324E-4</v>
      </c>
      <c r="CI96">
        <f>INDEX('Cal Data'!AT$6:AT$1000,$BH96)</f>
        <v>0.99993430958636376</v>
      </c>
      <c r="CJ96">
        <f>INDEX('Cal Data'!AU$6:AU$1000,$BH96)</f>
        <v>3.8820553790624599E-6</v>
      </c>
      <c r="CK96">
        <f>INDEX('Cal Data'!AV$6:AV$1000,$BH96)</f>
        <v>9.5973430839501429E-5</v>
      </c>
      <c r="CL96">
        <f>INDEX('Cal Data'!AW$6:AW$1000,$BH96)</f>
        <v>5.9465506986118222E-5</v>
      </c>
      <c r="CN96" s="16">
        <f t="shared" si="99"/>
        <v>0.9999317114355577</v>
      </c>
      <c r="CO96" s="16">
        <f t="shared" si="100"/>
        <v>3.8820553790624599E-6</v>
      </c>
      <c r="CP96" s="16">
        <f t="shared" si="101"/>
        <v>9.9349395848451972E-5</v>
      </c>
      <c r="CQ96" s="16">
        <f t="shared" si="102"/>
        <v>2.1764049813924964E-4</v>
      </c>
      <c r="CS96" s="16">
        <f t="shared" si="103"/>
        <v>2.4540474730335719E-2</v>
      </c>
      <c r="CT96" s="16">
        <f t="shared" si="104"/>
        <v>2.4125312082791388E-6</v>
      </c>
      <c r="CU96" s="28">
        <f t="shared" si="105"/>
        <v>2.8493552496265524</v>
      </c>
      <c r="CV96" s="28">
        <f t="shared" si="106"/>
        <v>2.5515112442817958E-4</v>
      </c>
      <c r="CW96" s="16">
        <f t="shared" si="107"/>
        <v>-2.3499999999896035E-2</v>
      </c>
      <c r="CX96" s="16">
        <f t="shared" si="108"/>
        <v>2.9311002889163571E-6</v>
      </c>
      <c r="CY96" s="16">
        <f t="shared" si="109"/>
        <v>7.069999999655751E-3</v>
      </c>
      <c r="CZ96" s="16">
        <f t="shared" si="110"/>
        <v>6.0362001606799748E-6</v>
      </c>
    </row>
    <row r="97" spans="1:104" x14ac:dyDescent="0.25">
      <c r="A97" s="9">
        <v>100</v>
      </c>
      <c r="B97" s="9" t="s">
        <v>3</v>
      </c>
      <c r="C97" s="12">
        <v>0.1</v>
      </c>
      <c r="D97" s="23">
        <v>-33.49892358260778</v>
      </c>
      <c r="E97" s="23">
        <v>1.6713069812792098E-3</v>
      </c>
      <c r="F97" s="23">
        <v>80.494039607265591</v>
      </c>
      <c r="G97" s="23">
        <v>1.8690334762804951E-3</v>
      </c>
      <c r="H97" s="10" t="s">
        <v>3</v>
      </c>
      <c r="I97" s="40"/>
      <c r="J97" s="23">
        <v>1.2372759159727225E-3</v>
      </c>
      <c r="K97" s="23">
        <v>1.3510500272911404E-3</v>
      </c>
      <c r="L97" s="23">
        <v>1.2472592138832166E-3</v>
      </c>
      <c r="M97" s="23">
        <v>1.8521633293262386E-3</v>
      </c>
      <c r="N97" s="10" t="s">
        <v>3</v>
      </c>
      <c r="P97" s="24">
        <f t="shared" si="78"/>
        <v>-33.499999867227665</v>
      </c>
      <c r="Q97" s="24">
        <f t="shared" si="79"/>
        <v>6.7697784658403756E-3</v>
      </c>
      <c r="R97" s="24">
        <f t="shared" si="80"/>
        <v>80.500000519695092</v>
      </c>
      <c r="S97" s="24">
        <f t="shared" si="81"/>
        <v>5.4641623263368792E-3</v>
      </c>
      <c r="T97" s="21" t="str">
        <f t="shared" si="64"/>
        <v>m</v>
      </c>
      <c r="U97" t="str">
        <f t="shared" si="82"/>
        <v>OK</v>
      </c>
      <c r="W97" s="25">
        <v>-33.5</v>
      </c>
      <c r="X97" s="25"/>
      <c r="Y97" s="25">
        <v>80.5</v>
      </c>
      <c r="Z97" s="25"/>
      <c r="AA97" t="str">
        <f t="shared" si="83"/>
        <v>m</v>
      </c>
      <c r="AC97" s="25">
        <f t="shared" si="84"/>
        <v>1.3277233534836341E-7</v>
      </c>
      <c r="AD97" s="25">
        <f t="shared" si="85"/>
        <v>6.7697784658403756E-3</v>
      </c>
      <c r="AE97" s="25">
        <f t="shared" si="86"/>
        <v>5.196950922936594E-7</v>
      </c>
      <c r="AF97" s="25">
        <f t="shared" si="85"/>
        <v>5.4641623263368792E-3</v>
      </c>
      <c r="AG97" t="str">
        <f t="shared" si="87"/>
        <v>m</v>
      </c>
      <c r="AH97" s="25">
        <f t="shared" si="88"/>
        <v>-1.6085852375624654E-4</v>
      </c>
      <c r="AI97" s="25"/>
      <c r="AJ97" s="25">
        <f t="shared" si="89"/>
        <v>-7.2076519482919821E-3</v>
      </c>
      <c r="AK97" s="25"/>
      <c r="AL97" t="str">
        <f t="shared" si="90"/>
        <v>m</v>
      </c>
      <c r="AN97" s="13">
        <f t="shared" si="65"/>
        <v>100</v>
      </c>
      <c r="AO97" s="13" t="str">
        <f t="shared" si="66"/>
        <v>mHz</v>
      </c>
      <c r="AP97" s="14">
        <f t="shared" si="67"/>
        <v>1E-3</v>
      </c>
      <c r="AQ97" s="15">
        <f t="shared" si="91"/>
        <v>-3.350016085852376E-2</v>
      </c>
      <c r="AR97" s="15">
        <f t="shared" si="92"/>
        <v>2.1490935768169835E-6</v>
      </c>
      <c r="AS97" s="15">
        <f t="shared" si="93"/>
        <v>8.0492792348051706E-2</v>
      </c>
      <c r="AT97" s="15">
        <f t="shared" si="94"/>
        <v>2.6313105354476903E-6</v>
      </c>
      <c r="AU97" s="20">
        <f t="shared" si="95"/>
        <v>8.7185723587830249E-2</v>
      </c>
      <c r="AV97" s="16">
        <f t="shared" si="96"/>
        <v>2.5658248935025079E-6</v>
      </c>
      <c r="AW97" s="20">
        <f t="shared" si="97"/>
        <v>1.9651798008461976</v>
      </c>
      <c r="AX97" s="15">
        <f t="shared" si="98"/>
        <v>2.5541658398306308E-5</v>
      </c>
      <c r="AZ97" s="14">
        <f>IFERROR(MATCH(AU97 - 0.000001,'Ref Z list'!$C$5:$C$30,1),1)</f>
        <v>4</v>
      </c>
      <c r="BA97" s="14" t="str">
        <f>INDEX('Ref Z list'!$D$5:$D$30,AZ97)</f>
        <v>10m</v>
      </c>
      <c r="BB97" s="14" t="str">
        <f>IF(INDEX('Ref Z list'!$D$5:$D$30,AZ97+1)=0,BA97,INDEX('Ref Z list'!$D$5:$D$30,AZ97+1))</f>
        <v>100m</v>
      </c>
      <c r="BC97" s="14">
        <f>INDEX('Ref Z list'!$C$5:$C$30,AZ97)</f>
        <v>0.01</v>
      </c>
      <c r="BD97" s="14">
        <f>INDEX('Ref Z list'!$C$5:$C$30,AZ97+1)</f>
        <v>0.1</v>
      </c>
      <c r="BE97" s="16" t="str">
        <f t="shared" si="68"/>
        <v>100mHz100m10m</v>
      </c>
      <c r="BF97" s="16" t="str">
        <f t="shared" si="69"/>
        <v>100mHz100m100m</v>
      </c>
      <c r="BG97" s="14">
        <f>IFERROR(MATCH(BE97,'Cal Data'!$AN$6:$AN$1108,0),0)</f>
        <v>112</v>
      </c>
      <c r="BH97" s="14">
        <f>IFERROR(MATCH(BF97,'Cal Data'!$AN$6:$AN$1108,0),0)</f>
        <v>130</v>
      </c>
      <c r="BJ97" s="16" t="str">
        <f>INDEX('Cal Data'!AN$6:AN$1108,$BG97)</f>
        <v>100mHz100m10m</v>
      </c>
      <c r="BK97" s="16">
        <f>INDEX('Cal Data'!AO$6:AO$1108,$BG97)</f>
        <v>-3.2234174626895318E-7</v>
      </c>
      <c r="BL97" s="16">
        <f>INDEX('Cal Data'!AP$6:AP$1108,$BG97)</f>
        <v>3.5671456575874232E-3</v>
      </c>
      <c r="BM97" s="16">
        <f>INDEX('Cal Data'!AQ$6:AQ$1108,$BG97)</f>
        <v>1.0000551411158718E-6</v>
      </c>
      <c r="BN97" s="16">
        <f>INDEX('Cal Data'!AR$6:AR$1108,$BG97)</f>
        <v>9.9585364698811184E-4</v>
      </c>
      <c r="BO97" s="16" t="str">
        <f>INDEX('Cal Data'!AN$6:AN$1108,$BH97)</f>
        <v>100mHz100m100m</v>
      </c>
      <c r="BP97" s="16">
        <f>INDEX('Cal Data'!AO$6:AO$1108,$BH97)</f>
        <v>9.3521994024431399E-6</v>
      </c>
      <c r="BQ97" s="16">
        <f>INDEX('Cal Data'!AP$6:AP$1108,$BH97)</f>
        <v>4.7813616729651121E-3</v>
      </c>
      <c r="BR97" s="16">
        <f>INDEX('Cal Data'!AQ$6:AQ$1108,$BH97)</f>
        <v>-5.5623212689532464E-6</v>
      </c>
      <c r="BS97" s="16">
        <f>INDEX('Cal Data'!AR$6:AR$1108,$BH97)</f>
        <v>1.1289381868144499E-3</v>
      </c>
      <c r="BU97" s="16">
        <f t="shared" si="70"/>
        <v>7.9747300197708387E-6</v>
      </c>
      <c r="BV97" s="16">
        <f t="shared" si="71"/>
        <v>4.7813616729651121E-3</v>
      </c>
      <c r="BW97" s="16">
        <f t="shared" si="72"/>
        <v>-4.6279645440718256E-6</v>
      </c>
      <c r="BX97" s="16">
        <f t="shared" si="73"/>
        <v>1.1099894970419931E-3</v>
      </c>
      <c r="BZ97" s="16">
        <f t="shared" si="74"/>
        <v>-3.3492186128503992E-2</v>
      </c>
      <c r="CA97" s="16">
        <f t="shared" si="75"/>
        <v>4.7813636048843373E-3</v>
      </c>
      <c r="CB97" s="16">
        <f t="shared" si="76"/>
        <v>8.0488164383507629E-2</v>
      </c>
      <c r="CC97" s="16">
        <f t="shared" si="77"/>
        <v>1.1100019723964784E-3</v>
      </c>
      <c r="CE97">
        <f>INDEX('Cal Data'!AT$6:AT$1000,$BG97)</f>
        <v>0.99996776501264706</v>
      </c>
      <c r="CF97">
        <f>INDEX('Cal Data'!AU$6:AU$1000,$BG97)</f>
        <v>3.8622635296394959E-6</v>
      </c>
      <c r="CG97">
        <f>INDEX('Cal Data'!AV$6:AV$1000,$BG97)</f>
        <v>9.9999386079843716E-5</v>
      </c>
      <c r="CH97">
        <f>INDEX('Cal Data'!AW$6:AW$1000,$BG97)</f>
        <v>1.2487953270620035E-4</v>
      </c>
      <c r="CI97">
        <f>INDEX('Cal Data'!AT$6:AT$1000,$BH97)</f>
        <v>1.000093526373754</v>
      </c>
      <c r="CJ97">
        <f>INDEX('Cal Data'!AU$6:AU$1000,$BH97)</f>
        <v>4.8347586322035587E-6</v>
      </c>
      <c r="CK97">
        <f>INDEX('Cal Data'!AV$6:AV$1000,$BH97)</f>
        <v>-5.5627975991290785E-5</v>
      </c>
      <c r="CL97">
        <f>INDEX('Cal Data'!AW$6:AW$1000,$BH97)</f>
        <v>5.1700064186656068E-5</v>
      </c>
      <c r="CN97" s="16">
        <f t="shared" si="99"/>
        <v>1.0000756203643852</v>
      </c>
      <c r="CO97" s="16">
        <f t="shared" si="100"/>
        <v>4.8347586322035587E-6</v>
      </c>
      <c r="CP97" s="16">
        <f t="shared" si="101"/>
        <v>-3.3469620048220315E-5</v>
      </c>
      <c r="CQ97" s="16">
        <f t="shared" si="102"/>
        <v>6.21194190456018E-5</v>
      </c>
      <c r="CS97" s="16">
        <f t="shared" si="103"/>
        <v>8.7192316604017148E-2</v>
      </c>
      <c r="CT97" s="16">
        <f t="shared" si="104"/>
        <v>5.1489329257336888E-6</v>
      </c>
      <c r="CU97" s="28">
        <f t="shared" si="105"/>
        <v>1.9651463312261495</v>
      </c>
      <c r="CV97" s="28">
        <f t="shared" si="106"/>
        <v>8.0425912972786079E-5</v>
      </c>
      <c r="CW97" s="16">
        <f t="shared" si="107"/>
        <v>-3.3499999867227667E-2</v>
      </c>
      <c r="CX97" s="16">
        <f t="shared" si="108"/>
        <v>6.7697784658403754E-6</v>
      </c>
      <c r="CY97" s="16">
        <f t="shared" si="109"/>
        <v>8.0500000519695095E-2</v>
      </c>
      <c r="CZ97" s="16">
        <f t="shared" si="110"/>
        <v>5.4641623263368795E-6</v>
      </c>
    </row>
    <row r="98" spans="1:104" x14ac:dyDescent="0.25">
      <c r="A98" s="9">
        <v>10</v>
      </c>
      <c r="B98" s="9" t="s">
        <v>3</v>
      </c>
      <c r="C98" s="12">
        <v>1</v>
      </c>
      <c r="D98" s="23">
        <v>0.46560513149033855</v>
      </c>
      <c r="E98" s="23">
        <v>3.5146543566154014E-5</v>
      </c>
      <c r="F98" s="23">
        <v>5.7585562843022622</v>
      </c>
      <c r="G98" s="23">
        <v>1.1880039140869957E-4</v>
      </c>
      <c r="H98" s="10" t="s">
        <v>3</v>
      </c>
      <c r="I98" s="40"/>
      <c r="J98" s="23">
        <v>1.2075914749670057E-3</v>
      </c>
      <c r="K98" s="23">
        <v>1.9994206859152066E-3</v>
      </c>
      <c r="L98" s="23">
        <v>-1.3185194867861181E-3</v>
      </c>
      <c r="M98" s="23">
        <v>8.4217546353703243E-5</v>
      </c>
      <c r="N98" s="10" t="s">
        <v>3</v>
      </c>
      <c r="P98" s="24">
        <f t="shared" si="78"/>
        <v>0.46399999628789507</v>
      </c>
      <c r="Q98" s="24">
        <f t="shared" si="79"/>
        <v>5.3407914344931421E-3</v>
      </c>
      <c r="R98" s="24">
        <f t="shared" si="80"/>
        <v>5.7600000087417396</v>
      </c>
      <c r="S98" s="24">
        <f t="shared" si="81"/>
        <v>6.0983020562159235E-4</v>
      </c>
      <c r="T98" s="21" t="str">
        <f t="shared" si="64"/>
        <v>m</v>
      </c>
      <c r="U98" t="str">
        <f t="shared" si="82"/>
        <v>OK</v>
      </c>
      <c r="W98" s="25">
        <v>0.46399999999999997</v>
      </c>
      <c r="X98" s="25"/>
      <c r="Y98" s="25">
        <v>5.7600000000000007</v>
      </c>
      <c r="Z98" s="25"/>
      <c r="AA98" t="str">
        <f t="shared" si="83"/>
        <v>m</v>
      </c>
      <c r="AC98" s="25">
        <f t="shared" si="84"/>
        <v>-3.7121049012434071E-9</v>
      </c>
      <c r="AD98" s="25">
        <f t="shared" si="85"/>
        <v>5.3407914344931421E-3</v>
      </c>
      <c r="AE98" s="25">
        <f t="shared" si="86"/>
        <v>8.7417388883181957E-9</v>
      </c>
      <c r="AF98" s="25">
        <f t="shared" si="85"/>
        <v>6.0983020562159235E-4</v>
      </c>
      <c r="AG98" t="str">
        <f t="shared" si="87"/>
        <v>m</v>
      </c>
      <c r="AH98" s="25">
        <f t="shared" si="88"/>
        <v>3.9754001537156691E-4</v>
      </c>
      <c r="AI98" s="25"/>
      <c r="AJ98" s="25">
        <f t="shared" si="89"/>
        <v>-1.2519621095208322E-4</v>
      </c>
      <c r="AK98" s="25"/>
      <c r="AL98" t="str">
        <f t="shared" si="90"/>
        <v>m</v>
      </c>
      <c r="AN98" s="13">
        <f t="shared" si="65"/>
        <v>1</v>
      </c>
      <c r="AO98" s="13" t="str">
        <f t="shared" si="66"/>
        <v>Hz</v>
      </c>
      <c r="AP98" s="14">
        <f t="shared" si="67"/>
        <v>1E-3</v>
      </c>
      <c r="AQ98" s="15">
        <f t="shared" si="91"/>
        <v>4.6439754001537152E-4</v>
      </c>
      <c r="AR98" s="15">
        <f t="shared" si="92"/>
        <v>1.9997295714146661E-6</v>
      </c>
      <c r="AS98" s="15">
        <f t="shared" si="93"/>
        <v>5.7598748037890491E-3</v>
      </c>
      <c r="AT98" s="15">
        <f t="shared" si="94"/>
        <v>1.4562324029047828E-7</v>
      </c>
      <c r="AU98" s="20">
        <f t="shared" si="95"/>
        <v>5.7785658108648608E-3</v>
      </c>
      <c r="AV98" s="16">
        <f t="shared" si="96"/>
        <v>2.1655636112923646E-7</v>
      </c>
      <c r="AW98" s="20">
        <f t="shared" si="97"/>
        <v>1.4903440297684079</v>
      </c>
      <c r="AX98" s="15">
        <f t="shared" si="98"/>
        <v>3.4494644272297774E-4</v>
      </c>
      <c r="AZ98" s="14">
        <f>IFERROR(MATCH(AU98 - 0.000001,'Ref Z list'!$C$5:$C$30,1),1)</f>
        <v>3</v>
      </c>
      <c r="BA98" s="14" t="str">
        <f>INDEX('Ref Z list'!$D$5:$D$30,AZ98)</f>
        <v>3m</v>
      </c>
      <c r="BB98" s="14" t="str">
        <f>IF(INDEX('Ref Z list'!$D$5:$D$30,AZ98+1)=0,BA98,INDEX('Ref Z list'!$D$5:$D$30,AZ98+1))</f>
        <v>10m</v>
      </c>
      <c r="BC98" s="14">
        <f>INDEX('Ref Z list'!$C$5:$C$30,AZ98)</f>
        <v>3.0000000000000001E-3</v>
      </c>
      <c r="BD98" s="14">
        <f>INDEX('Ref Z list'!$C$5:$C$30,AZ98+1)</f>
        <v>0.01</v>
      </c>
      <c r="BE98" s="16" t="str">
        <f t="shared" si="68"/>
        <v>1Hz10m3m</v>
      </c>
      <c r="BF98" s="16" t="str">
        <f t="shared" si="69"/>
        <v>1Hz10m10m</v>
      </c>
      <c r="BG98" s="14">
        <f>IFERROR(MATCH(BE98,'Cal Data'!$AN$6:$AN$1108,0),0)</f>
        <v>79</v>
      </c>
      <c r="BH98" s="14">
        <f>IFERROR(MATCH(BF98,'Cal Data'!$AN$6:$AN$1108,0),0)</f>
        <v>97</v>
      </c>
      <c r="BJ98" s="16" t="str">
        <f>INDEX('Cal Data'!AN$6:AN$1108,$BG98)</f>
        <v>1Hz10m3m</v>
      </c>
      <c r="BK98" s="16">
        <f>INDEX('Cal Data'!AO$6:AO$1108,$BG98)</f>
        <v>1.1917998664736154E-7</v>
      </c>
      <c r="BL98" s="16">
        <f>INDEX('Cal Data'!AP$6:AP$1108,$BG98)</f>
        <v>1.2472198333954867E-3</v>
      </c>
      <c r="BM98" s="16">
        <f>INDEX('Cal Data'!AQ$6:AQ$1108,$BG98)</f>
        <v>2.999520324915698E-7</v>
      </c>
      <c r="BN98" s="16">
        <f>INDEX('Cal Data'!AR$6:AR$1108,$BG98)</f>
        <v>1.0183164682072631E-3</v>
      </c>
      <c r="BO98" s="16" t="str">
        <f>INDEX('Cal Data'!AN$6:AN$1108,$BH98)</f>
        <v>1Hz10m10m</v>
      </c>
      <c r="BP98" s="16">
        <f>INDEX('Cal Data'!AO$6:AO$1108,$BH98)</f>
        <v>-1.9856978687726734E-7</v>
      </c>
      <c r="BQ98" s="16">
        <f>INDEX('Cal Data'!AP$6:AP$1108,$BH98)</f>
        <v>3.5656624639591895E-3</v>
      </c>
      <c r="BR98" s="16">
        <f>INDEX('Cal Data'!AQ$6:AQ$1108,$BH98)</f>
        <v>2.5208032469837742E-7</v>
      </c>
      <c r="BS98" s="16">
        <f>INDEX('Cal Data'!AR$6:AR$1108,$BH98)</f>
        <v>9.9492728529336494E-4</v>
      </c>
      <c r="BU98" s="16">
        <f t="shared" si="70"/>
        <v>-6.9469643705793672E-9</v>
      </c>
      <c r="BV98" s="16">
        <f t="shared" si="71"/>
        <v>3.5656624639591895E-3</v>
      </c>
      <c r="BW98" s="16">
        <f t="shared" si="72"/>
        <v>2.8094993383701589E-7</v>
      </c>
      <c r="BX98" s="16">
        <f t="shared" si="73"/>
        <v>1.0090324133517456E-3</v>
      </c>
      <c r="BZ98" s="16">
        <f t="shared" si="74"/>
        <v>4.6439059305100096E-4</v>
      </c>
      <c r="CA98" s="16">
        <f t="shared" si="75"/>
        <v>3.5656647069741364E-3</v>
      </c>
      <c r="CB98" s="16">
        <f t="shared" si="76"/>
        <v>5.7601557537228865E-3</v>
      </c>
      <c r="CC98" s="16">
        <f t="shared" si="77"/>
        <v>1.0090324553843452E-3</v>
      </c>
      <c r="CE98">
        <f>INDEX('Cal Data'!AT$6:AT$1000,$BG98)</f>
        <v>1.0000397180179468</v>
      </c>
      <c r="CF98">
        <f>INDEX('Cal Data'!AU$6:AU$1000,$BG98)</f>
        <v>3.4605209422315721E-6</v>
      </c>
      <c r="CG98">
        <f>INDEX('Cal Data'!AV$6:AV$1000,$BG98)</f>
        <v>1.0000380633974821E-4</v>
      </c>
      <c r="CH98">
        <f>INDEX('Cal Data'!AW$6:AW$1000,$BG98)</f>
        <v>8.0072340778475522E-4</v>
      </c>
      <c r="CI98">
        <f>INDEX('Cal Data'!AT$6:AT$1000,$BH98)</f>
        <v>0.9999801436097826</v>
      </c>
      <c r="CJ98">
        <f>INDEX('Cal Data'!AU$6:AU$1000,$BH98)</f>
        <v>3.5805835820973669E-6</v>
      </c>
      <c r="CK98">
        <f>INDEX('Cal Data'!AV$6:AV$1000,$BH98)</f>
        <v>2.5206457951586628E-5</v>
      </c>
      <c r="CL98">
        <f>INDEX('Cal Data'!AW$6:AW$1000,$BH98)</f>
        <v>3.4410753487404606E-4</v>
      </c>
      <c r="CN98" s="16">
        <f t="shared" si="99"/>
        <v>1.0000160706731285</v>
      </c>
      <c r="CO98" s="16">
        <f t="shared" si="100"/>
        <v>3.5805835820973669E-6</v>
      </c>
      <c r="CP98" s="16">
        <f t="shared" si="101"/>
        <v>7.031389848622054E-5</v>
      </c>
      <c r="CQ98" s="16">
        <f t="shared" si="102"/>
        <v>6.194752287607679E-4</v>
      </c>
      <c r="CS98" s="16">
        <f t="shared" si="103"/>
        <v>5.7786586763071586E-3</v>
      </c>
      <c r="CT98" s="16">
        <f t="shared" si="104"/>
        <v>4.3360665663436401E-7</v>
      </c>
      <c r="CU98" s="28">
        <f t="shared" si="105"/>
        <v>1.4904143436668942</v>
      </c>
      <c r="CV98" s="28">
        <f t="shared" si="106"/>
        <v>9.272010312964239E-4</v>
      </c>
      <c r="CW98" s="16">
        <f t="shared" si="107"/>
        <v>4.6399999628789505E-4</v>
      </c>
      <c r="CX98" s="16">
        <f t="shared" si="108"/>
        <v>5.3407914344931424E-6</v>
      </c>
      <c r="CY98" s="16">
        <f t="shared" si="109"/>
        <v>5.7600000087417395E-3</v>
      </c>
      <c r="CZ98" s="16">
        <f t="shared" si="110"/>
        <v>6.0983020562159233E-7</v>
      </c>
    </row>
    <row r="99" spans="1:104" x14ac:dyDescent="0.25">
      <c r="A99" s="9">
        <v>100</v>
      </c>
      <c r="B99" s="9" t="s">
        <v>3</v>
      </c>
      <c r="C99" s="12">
        <v>1000</v>
      </c>
      <c r="D99" s="23">
        <v>-52.105813221658565</v>
      </c>
      <c r="E99" s="23">
        <v>1.5293265419823482E-3</v>
      </c>
      <c r="F99" s="23">
        <v>74.197684463492138</v>
      </c>
      <c r="G99" s="23">
        <v>2.4688368170027162E-3</v>
      </c>
      <c r="H99" s="10" t="s">
        <v>3</v>
      </c>
      <c r="I99" s="40"/>
      <c r="J99" s="23">
        <v>8.0757125397857156E-4</v>
      </c>
      <c r="K99" s="23">
        <v>2.776930596165455E-4</v>
      </c>
      <c r="L99" s="23">
        <v>4.4749108822365717E-4</v>
      </c>
      <c r="M99" s="23">
        <v>1.2707435717470266E-3</v>
      </c>
      <c r="N99" s="10" t="s">
        <v>3</v>
      </c>
      <c r="P99" s="24">
        <f t="shared" si="78"/>
        <v>-52.09993740152143</v>
      </c>
      <c r="Q99" s="24">
        <f t="shared" si="79"/>
        <v>1.0973163673528262E-2</v>
      </c>
      <c r="R99" s="24">
        <f t="shared" si="80"/>
        <v>74.200020168581602</v>
      </c>
      <c r="S99" s="24">
        <f t="shared" si="81"/>
        <v>8.4549241632356342E-3</v>
      </c>
      <c r="T99" s="21" t="str">
        <f t="shared" si="64"/>
        <v>m</v>
      </c>
      <c r="U99" t="str">
        <f t="shared" si="82"/>
        <v>OK</v>
      </c>
      <c r="W99" s="25">
        <v>-52.1</v>
      </c>
      <c r="X99" s="25"/>
      <c r="Y99" s="25">
        <v>74.2</v>
      </c>
      <c r="Z99" s="25"/>
      <c r="AA99" t="str">
        <f t="shared" si="83"/>
        <v>m</v>
      </c>
      <c r="AC99" s="25">
        <f t="shared" si="84"/>
        <v>6.2598478571374017E-5</v>
      </c>
      <c r="AD99" s="25">
        <f t="shared" si="85"/>
        <v>1.0973163673528262E-2</v>
      </c>
      <c r="AE99" s="25">
        <f t="shared" si="86"/>
        <v>2.0168581599477875E-5</v>
      </c>
      <c r="AF99" s="25">
        <f t="shared" si="85"/>
        <v>8.4549241632356342E-3</v>
      </c>
      <c r="AG99" t="str">
        <f t="shared" si="87"/>
        <v>m</v>
      </c>
      <c r="AH99" s="25">
        <f t="shared" si="88"/>
        <v>-6.6207929125425835E-3</v>
      </c>
      <c r="AI99" s="25"/>
      <c r="AJ99" s="25">
        <f t="shared" si="89"/>
        <v>-2.7630275960888184E-3</v>
      </c>
      <c r="AK99" s="25"/>
      <c r="AL99" t="str">
        <f t="shared" si="90"/>
        <v>m</v>
      </c>
      <c r="AN99" s="13">
        <f t="shared" si="65"/>
        <v>1</v>
      </c>
      <c r="AO99" s="13" t="str">
        <f t="shared" si="66"/>
        <v>kHz</v>
      </c>
      <c r="AP99" s="14">
        <f t="shared" si="67"/>
        <v>1E-3</v>
      </c>
      <c r="AQ99" s="15">
        <f t="shared" si="91"/>
        <v>-5.2106620792912547E-2</v>
      </c>
      <c r="AR99" s="15">
        <f t="shared" si="92"/>
        <v>1.5543336538114606E-6</v>
      </c>
      <c r="AS99" s="15">
        <f t="shared" si="93"/>
        <v>7.4197236972403921E-2</v>
      </c>
      <c r="AT99" s="15">
        <f t="shared" si="94"/>
        <v>2.7766786731857353E-6</v>
      </c>
      <c r="AU99" s="20">
        <f t="shared" si="95"/>
        <v>9.0666035011990304E-2</v>
      </c>
      <c r="AV99" s="16">
        <f t="shared" si="96"/>
        <v>2.4415952647982572E-6</v>
      </c>
      <c r="AW99" s="20">
        <f t="shared" si="97"/>
        <v>2.1830453049325711</v>
      </c>
      <c r="AX99" s="15">
        <f t="shared" si="98"/>
        <v>2.2508022335677672E-5</v>
      </c>
      <c r="AZ99" s="14">
        <f>IFERROR(MATCH(AU99 - 0.000001,'Ref Z list'!$C$5:$C$30,1),1)</f>
        <v>4</v>
      </c>
      <c r="BA99" s="14" t="str">
        <f>INDEX('Ref Z list'!$D$5:$D$30,AZ99)</f>
        <v>10m</v>
      </c>
      <c r="BB99" s="14" t="str">
        <f>IF(INDEX('Ref Z list'!$D$5:$D$30,AZ99+1)=0,BA99,INDEX('Ref Z list'!$D$5:$D$30,AZ99+1))</f>
        <v>100m</v>
      </c>
      <c r="BC99" s="14">
        <f>INDEX('Ref Z list'!$C$5:$C$30,AZ99)</f>
        <v>0.01</v>
      </c>
      <c r="BD99" s="14">
        <f>INDEX('Ref Z list'!$C$5:$C$30,AZ99+1)</f>
        <v>0.1</v>
      </c>
      <c r="BE99" s="16" t="str">
        <f t="shared" si="68"/>
        <v>1kHz100m10m</v>
      </c>
      <c r="BF99" s="16" t="str">
        <f t="shared" si="69"/>
        <v>1kHz100m100m</v>
      </c>
      <c r="BG99" s="14">
        <f>IFERROR(MATCH(BE99,'Cal Data'!$AN$6:$AN$1108,0),0)</f>
        <v>124</v>
      </c>
      <c r="BH99" s="14">
        <f>IFERROR(MATCH(BF99,'Cal Data'!$AN$6:$AN$1108,0),0)</f>
        <v>142</v>
      </c>
      <c r="BJ99" s="16" t="str">
        <f>INDEX('Cal Data'!AN$6:AN$1108,$BG99)</f>
        <v>1kHz100m10m</v>
      </c>
      <c r="BK99" s="16">
        <f>INDEX('Cal Data'!AO$6:AO$1108,$BG99)</f>
        <v>3.7851023887251756E-7</v>
      </c>
      <c r="BL99" s="16">
        <f>INDEX('Cal Data'!AP$6:AP$1108,$BG99)</f>
        <v>3.8468834807055324E-3</v>
      </c>
      <c r="BM99" s="16">
        <f>INDEX('Cal Data'!AQ$6:AQ$1108,$BG99)</f>
        <v>1.0035910749067797E-6</v>
      </c>
      <c r="BN99" s="16">
        <f>INDEX('Cal Data'!AR$6:AR$1108,$BG99)</f>
        <v>4.0994536626010199E-4</v>
      </c>
      <c r="BO99" s="16" t="str">
        <f>INDEX('Cal Data'!AN$6:AN$1108,$BH99)</f>
        <v>1kHz100m100m</v>
      </c>
      <c r="BP99" s="16">
        <f>INDEX('Cal Data'!AO$6:AO$1108,$BH99)</f>
        <v>-2.3449367278077782E-6</v>
      </c>
      <c r="BQ99" s="16">
        <f>INDEX('Cal Data'!AP$6:AP$1108,$BH99)</f>
        <v>2.6083745958484748E-3</v>
      </c>
      <c r="BR99" s="16">
        <f>INDEX('Cal Data'!AQ$6:AQ$1108,$BH99)</f>
        <v>-9.8958810762073807E-6</v>
      </c>
      <c r="BS99" s="16">
        <f>INDEX('Cal Data'!AR$6:AR$1108,$BH99)</f>
        <v>2.7653562624851231E-3</v>
      </c>
      <c r="BU99" s="16">
        <f t="shared" si="70"/>
        <v>-2.062486076322277E-6</v>
      </c>
      <c r="BV99" s="16">
        <f t="shared" si="71"/>
        <v>2.6083745958484748E-3</v>
      </c>
      <c r="BW99" s="16">
        <f t="shared" si="72"/>
        <v>-8.7654889490264205E-6</v>
      </c>
      <c r="BX99" s="16">
        <f t="shared" si="73"/>
        <v>2.5210748976213348E-3</v>
      </c>
      <c r="BZ99" s="16">
        <f t="shared" si="74"/>
        <v>-5.210868327898887E-2</v>
      </c>
      <c r="CA99" s="16">
        <f t="shared" si="75"/>
        <v>2.6083764483065177E-3</v>
      </c>
      <c r="CB99" s="16">
        <f t="shared" si="76"/>
        <v>7.4188471483454893E-2</v>
      </c>
      <c r="CC99" s="16">
        <f t="shared" si="77"/>
        <v>2.5210810140085227E-3</v>
      </c>
      <c r="CE99">
        <f>INDEX('Cal Data'!AT$6:AT$1000,$BG99)</f>
        <v>1.0000379753649051</v>
      </c>
      <c r="CF99">
        <f>INDEX('Cal Data'!AU$6:AU$1000,$BG99)</f>
        <v>3.9272294866460395E-6</v>
      </c>
      <c r="CG99">
        <f>INDEX('Cal Data'!AV$6:AV$1000,$BG99)</f>
        <v>9.9925142921662193E-5</v>
      </c>
      <c r="CH99">
        <f>INDEX('Cal Data'!AW$6:AW$1000,$BG99)</f>
        <v>3.798850352162184E-4</v>
      </c>
      <c r="CI99">
        <f>INDEX('Cal Data'!AT$6:AT$1000,$BH99)</f>
        <v>0.99997637096277725</v>
      </c>
      <c r="CJ99">
        <f>INDEX('Cal Data'!AU$6:AU$1000,$BH99)</f>
        <v>2.7549262341392799E-6</v>
      </c>
      <c r="CK99">
        <f>INDEX('Cal Data'!AV$6:AV$1000,$BH99)</f>
        <v>-9.8552298470031691E-5</v>
      </c>
      <c r="CL99">
        <f>INDEX('Cal Data'!AW$6:AW$1000,$BH99)</f>
        <v>1.074263948585146E-4</v>
      </c>
      <c r="CN99" s="16">
        <f t="shared" si="99"/>
        <v>0.99998275999980579</v>
      </c>
      <c r="CO99" s="16">
        <f t="shared" si="100"/>
        <v>2.7549262341392799E-6</v>
      </c>
      <c r="CP99" s="16">
        <f t="shared" si="101"/>
        <v>-7.7968059704922602E-5</v>
      </c>
      <c r="CQ99" s="16">
        <f t="shared" si="102"/>
        <v>1.3568327718939833E-4</v>
      </c>
      <c r="CS99" s="16">
        <f t="shared" si="103"/>
        <v>9.0664471929529089E-2</v>
      </c>
      <c r="CT99" s="16">
        <f t="shared" si="104"/>
        <v>4.8895745128507095E-6</v>
      </c>
      <c r="CU99" s="28">
        <f t="shared" si="105"/>
        <v>2.1829673368728661</v>
      </c>
      <c r="CV99" s="28">
        <f t="shared" si="106"/>
        <v>1.4295592323058375E-4</v>
      </c>
      <c r="CW99" s="16">
        <f t="shared" si="107"/>
        <v>-5.2099937401521433E-2</v>
      </c>
      <c r="CX99" s="16">
        <f t="shared" si="108"/>
        <v>1.0973163673528262E-5</v>
      </c>
      <c r="CY99" s="16">
        <f t="shared" si="109"/>
        <v>7.4200020168581599E-2</v>
      </c>
      <c r="CZ99" s="16">
        <f t="shared" si="110"/>
        <v>8.4549241632356342E-6</v>
      </c>
    </row>
    <row r="100" spans="1:104" x14ac:dyDescent="0.25">
      <c r="A100" s="9">
        <v>10</v>
      </c>
      <c r="B100" s="9" t="s">
        <v>3</v>
      </c>
      <c r="C100" s="12">
        <v>20</v>
      </c>
      <c r="D100" s="23">
        <v>-0.16532824771103943</v>
      </c>
      <c r="E100" s="23">
        <v>1.8411260765090192E-3</v>
      </c>
      <c r="F100" s="23">
        <v>3.028171488890341</v>
      </c>
      <c r="G100" s="23">
        <v>2.4502439876565081E-4</v>
      </c>
      <c r="H100" s="10" t="s">
        <v>3</v>
      </c>
      <c r="I100" s="40"/>
      <c r="J100" s="23">
        <v>-6.2918831096334159E-4</v>
      </c>
      <c r="K100" s="23">
        <v>1.0164620446449662E-3</v>
      </c>
      <c r="L100" s="23">
        <v>-1.8640197785893201E-3</v>
      </c>
      <c r="M100" s="23">
        <v>5.3398360094701245E-4</v>
      </c>
      <c r="N100" s="10" t="s">
        <v>3</v>
      </c>
      <c r="P100" s="24">
        <f t="shared" si="78"/>
        <v>-0.16499998001360797</v>
      </c>
      <c r="Q100" s="24">
        <f t="shared" si="79"/>
        <v>4.626884915623488E-3</v>
      </c>
      <c r="R100" s="24">
        <f t="shared" si="80"/>
        <v>3.0300000297201692</v>
      </c>
      <c r="S100" s="24">
        <f t="shared" si="81"/>
        <v>1.2198667928139464E-3</v>
      </c>
      <c r="T100" s="21" t="str">
        <f t="shared" si="64"/>
        <v>m</v>
      </c>
      <c r="U100" t="str">
        <f t="shared" si="82"/>
        <v>OK</v>
      </c>
      <c r="W100" s="25">
        <v>-0.16500000000000001</v>
      </c>
      <c r="X100" s="25"/>
      <c r="Y100" s="25">
        <v>3.0300000000000002</v>
      </c>
      <c r="Z100" s="25"/>
      <c r="AA100" t="str">
        <f t="shared" si="83"/>
        <v>m</v>
      </c>
      <c r="AC100" s="25">
        <f t="shared" si="84"/>
        <v>1.9986392041371204E-8</v>
      </c>
      <c r="AD100" s="25">
        <f t="shared" si="85"/>
        <v>4.626884915623488E-3</v>
      </c>
      <c r="AE100" s="25">
        <f t="shared" si="86"/>
        <v>2.972016899249752E-8</v>
      </c>
      <c r="AF100" s="25">
        <f t="shared" si="85"/>
        <v>1.2198667928139464E-3</v>
      </c>
      <c r="AG100" t="str">
        <f t="shared" si="87"/>
        <v>m</v>
      </c>
      <c r="AH100" s="25">
        <f t="shared" si="88"/>
        <v>3.0094059992391564E-4</v>
      </c>
      <c r="AI100" s="25"/>
      <c r="AJ100" s="25">
        <f t="shared" si="89"/>
        <v>3.5508668930095411E-5</v>
      </c>
      <c r="AK100" s="25"/>
      <c r="AL100" t="str">
        <f t="shared" si="90"/>
        <v>m</v>
      </c>
      <c r="AN100" s="13">
        <f t="shared" si="65"/>
        <v>20</v>
      </c>
      <c r="AO100" s="13" t="str">
        <f t="shared" si="66"/>
        <v>Hz</v>
      </c>
      <c r="AP100" s="14">
        <f t="shared" si="67"/>
        <v>1E-3</v>
      </c>
      <c r="AQ100" s="15">
        <f t="shared" si="91"/>
        <v>-1.6469905940007609E-4</v>
      </c>
      <c r="AR100" s="15">
        <f t="shared" si="92"/>
        <v>2.1030787711841225E-6</v>
      </c>
      <c r="AS100" s="15">
        <f t="shared" si="93"/>
        <v>3.0300355086689303E-3</v>
      </c>
      <c r="AT100" s="15">
        <f t="shared" si="94"/>
        <v>5.8751633345023427E-7</v>
      </c>
      <c r="AU100" s="20">
        <f t="shared" si="95"/>
        <v>3.0345083562188214E-3</v>
      </c>
      <c r="AV100" s="16">
        <f t="shared" si="96"/>
        <v>5.9765189331416345E-7</v>
      </c>
      <c r="AW100" s="20">
        <f t="shared" si="97"/>
        <v>1.6250983782689898</v>
      </c>
      <c r="AX100" s="15">
        <f t="shared" si="98"/>
        <v>6.9211242418708427E-4</v>
      </c>
      <c r="AZ100" s="14">
        <f>IFERROR(MATCH(AU100 - 0.000001,'Ref Z list'!$C$5:$C$30,1),1)</f>
        <v>3</v>
      </c>
      <c r="BA100" s="14" t="str">
        <f>INDEX('Ref Z list'!$D$5:$D$30,AZ100)</f>
        <v>3m</v>
      </c>
      <c r="BB100" s="14" t="str">
        <f>IF(INDEX('Ref Z list'!$D$5:$D$30,AZ100+1)=0,BA100,INDEX('Ref Z list'!$D$5:$D$30,AZ100+1))</f>
        <v>10m</v>
      </c>
      <c r="BC100" s="14">
        <f>INDEX('Ref Z list'!$C$5:$C$30,AZ100)</f>
        <v>3.0000000000000001E-3</v>
      </c>
      <c r="BD100" s="14">
        <f>INDEX('Ref Z list'!$C$5:$C$30,AZ100+1)</f>
        <v>0.01</v>
      </c>
      <c r="BE100" s="16" t="str">
        <f t="shared" si="68"/>
        <v>20Hz10m3m</v>
      </c>
      <c r="BF100" s="16" t="str">
        <f t="shared" si="69"/>
        <v>20Hz10m10m</v>
      </c>
      <c r="BG100" s="14">
        <f>IFERROR(MATCH(BE100,'Cal Data'!$AN$6:$AN$1108,0),0)</f>
        <v>83</v>
      </c>
      <c r="BH100" s="14">
        <f>IFERROR(MATCH(BF100,'Cal Data'!$AN$6:$AN$1108,0),0)</f>
        <v>101</v>
      </c>
      <c r="BJ100" s="16" t="str">
        <f>INDEX('Cal Data'!AN$6:AN$1108,$BG100)</f>
        <v>20Hz10m3m</v>
      </c>
      <c r="BK100" s="16">
        <f>INDEX('Cal Data'!AO$6:AO$1108,$BG100)</f>
        <v>-2.0253887508554086E-8</v>
      </c>
      <c r="BL100" s="16">
        <f>INDEX('Cal Data'!AP$6:AP$1108,$BG100)</f>
        <v>3.8672904915015849E-3</v>
      </c>
      <c r="BM100" s="16">
        <f>INDEX('Cal Data'!AQ$6:AQ$1108,$BG100)</f>
        <v>3.0004867417329574E-7</v>
      </c>
      <c r="BN100" s="16">
        <f>INDEX('Cal Data'!AR$6:AR$1108,$BG100)</f>
        <v>1.4224238820330442E-3</v>
      </c>
      <c r="BO100" s="16" t="str">
        <f>INDEX('Cal Data'!AN$6:AN$1108,$BH100)</f>
        <v>20Hz10m10m</v>
      </c>
      <c r="BP100" s="16">
        <f>INDEX('Cal Data'!AO$6:AO$1108,$BH100)</f>
        <v>8.3679972061496966E-7</v>
      </c>
      <c r="BQ100" s="16">
        <f>INDEX('Cal Data'!AP$6:AP$1108,$BH100)</f>
        <v>2.8399616516499603E-3</v>
      </c>
      <c r="BR100" s="16">
        <f>INDEX('Cal Data'!AQ$6:AQ$1108,$BH100)</f>
        <v>3.1493656220637715E-7</v>
      </c>
      <c r="BS100" s="16">
        <f>INDEX('Cal Data'!AR$6:AR$1108,$BH100)</f>
        <v>2.118377482486821E-4</v>
      </c>
      <c r="BU100" s="16">
        <f t="shared" si="70"/>
        <v>-1.6028814478875137E-8</v>
      </c>
      <c r="BV100" s="16">
        <f t="shared" si="71"/>
        <v>2.8399616516499603E-3</v>
      </c>
      <c r="BW100" s="16">
        <f t="shared" si="72"/>
        <v>3.001220679652374E-7</v>
      </c>
      <c r="BX100" s="16">
        <f t="shared" si="73"/>
        <v>1.4164559766704447E-3</v>
      </c>
      <c r="BZ100" s="16">
        <f t="shared" si="74"/>
        <v>-1.6471508821455498E-4</v>
      </c>
      <c r="CA100" s="16">
        <f t="shared" si="75"/>
        <v>2.8399647664370136E-3</v>
      </c>
      <c r="CB100" s="16">
        <f t="shared" si="76"/>
        <v>3.0303356307368953E-3</v>
      </c>
      <c r="CC100" s="16">
        <f t="shared" si="77"/>
        <v>1.4164564640493514E-3</v>
      </c>
      <c r="CE100">
        <f>INDEX('Cal Data'!AT$6:AT$1000,$BG100)</f>
        <v>0.9999932669646735</v>
      </c>
      <c r="CF100">
        <f>INDEX('Cal Data'!AU$6:AU$1000,$BG100)</f>
        <v>5.4376028106618233E-6</v>
      </c>
      <c r="CG100">
        <f>INDEX('Cal Data'!AV$6:AV$1000,$BG100)</f>
        <v>9.9992932243601678E-5</v>
      </c>
      <c r="CH100">
        <f>INDEX('Cal Data'!AW$6:AW$1000,$BG100)</f>
        <v>6.4665928507025739E-4</v>
      </c>
      <c r="CI100">
        <f>INDEX('Cal Data'!AT$6:AT$1000,$BH100)</f>
        <v>1.0000836745303725</v>
      </c>
      <c r="CJ100">
        <f>INDEX('Cal Data'!AU$6:AU$1000,$BH100)</f>
        <v>2.9016566183581019E-6</v>
      </c>
      <c r="CK100">
        <f>INDEX('Cal Data'!AV$6:AV$1000,$BH100)</f>
        <v>3.1487887240082441E-5</v>
      </c>
      <c r="CL100">
        <f>INDEX('Cal Data'!AW$6:AW$1000,$BH100)</f>
        <v>1.9065176781618407E-4</v>
      </c>
      <c r="CN100" s="16">
        <f t="shared" si="99"/>
        <v>0.99999371265274239</v>
      </c>
      <c r="CO100" s="16">
        <f t="shared" si="100"/>
        <v>2.9016566183581019E-6</v>
      </c>
      <c r="CP100" s="16">
        <f t="shared" si="101"/>
        <v>9.9655218458491985E-5</v>
      </c>
      <c r="CQ100" s="16">
        <f t="shared" si="102"/>
        <v>6.4441127509256256E-4</v>
      </c>
      <c r="CS100" s="16">
        <f t="shared" si="103"/>
        <v>3.0344892772110298E-3</v>
      </c>
      <c r="CT100" s="16">
        <f t="shared" si="104"/>
        <v>1.1953362171941971E-6</v>
      </c>
      <c r="CU100" s="28">
        <f t="shared" si="105"/>
        <v>1.6251980334874483</v>
      </c>
      <c r="CV100" s="28">
        <f t="shared" si="106"/>
        <v>1.5268740361676571E-3</v>
      </c>
      <c r="CW100" s="16">
        <f t="shared" si="107"/>
        <v>-1.6499998001360798E-4</v>
      </c>
      <c r="CX100" s="16">
        <f t="shared" si="108"/>
        <v>4.6268849156234884E-6</v>
      </c>
      <c r="CY100" s="16">
        <f t="shared" si="109"/>
        <v>3.0300000297201692E-3</v>
      </c>
      <c r="CZ100" s="16">
        <f t="shared" si="110"/>
        <v>1.2198667928139466E-6</v>
      </c>
    </row>
  </sheetData>
  <mergeCells count="4">
    <mergeCell ref="A4:B4"/>
    <mergeCell ref="A5:B5"/>
    <mergeCell ref="AN4:AO4"/>
    <mergeCell ref="AN5:AO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W149"/>
  <sheetViews>
    <sheetView topLeftCell="V1" zoomScale="70" zoomScaleNormal="70" workbookViewId="0">
      <selection activeCell="AY16" sqref="AY16"/>
    </sheetView>
  </sheetViews>
  <sheetFormatPr defaultRowHeight="15" x14ac:dyDescent="0.25"/>
  <cols>
    <col min="1" max="1" width="4.85546875" customWidth="1"/>
    <col min="2" max="2" width="4.28515625" customWidth="1"/>
    <col min="3" max="3" width="7.85546875" bestFit="1" customWidth="1"/>
    <col min="4" max="4" width="6.28515625" customWidth="1"/>
    <col min="5" max="5" width="4.5703125" customWidth="1"/>
    <col min="6" max="6" width="5.7109375" customWidth="1"/>
    <col min="7" max="7" width="5.42578125" customWidth="1"/>
    <col min="8" max="8" width="6.28515625" customWidth="1"/>
    <col min="9" max="9" width="11" customWidth="1"/>
    <col min="14" max="17" width="10.28515625" customWidth="1"/>
    <col min="18" max="18" width="9.7109375" bestFit="1" customWidth="1"/>
    <col min="19" max="19" width="11.85546875" bestFit="1" customWidth="1"/>
    <col min="20" max="20" width="12.140625" bestFit="1" customWidth="1"/>
    <col min="21" max="21" width="12.5703125" bestFit="1" customWidth="1"/>
    <col min="25" max="25" width="12.5703125" bestFit="1" customWidth="1"/>
    <col min="26" max="27" width="8.5703125" customWidth="1"/>
    <col min="28" max="28" width="4.28515625" customWidth="1"/>
    <col min="29" max="29" width="10.5703125" customWidth="1"/>
    <col min="30" max="30" width="8.42578125" customWidth="1"/>
    <col min="36" max="36" width="16.28515625" bestFit="1" customWidth="1"/>
    <col min="38" max="38" width="16.28515625" bestFit="1" customWidth="1"/>
    <col min="40" max="40" width="18.7109375" bestFit="1" customWidth="1"/>
    <col min="41" max="44" width="11.140625" customWidth="1"/>
    <col min="47" max="47" width="12.5703125" bestFit="1" customWidth="1"/>
    <col min="48" max="48" width="11.5703125" bestFit="1" customWidth="1"/>
    <col min="49" max="49" width="10.85546875" bestFit="1" customWidth="1"/>
  </cols>
  <sheetData>
    <row r="1" spans="1:49" x14ac:dyDescent="0.25">
      <c r="A1" t="s">
        <v>57</v>
      </c>
    </row>
    <row r="3" spans="1:49" x14ac:dyDescent="0.25">
      <c r="J3" s="7" t="s">
        <v>27</v>
      </c>
      <c r="N3" s="7" t="s">
        <v>89</v>
      </c>
      <c r="T3" s="7"/>
      <c r="AC3" s="7" t="s">
        <v>28</v>
      </c>
      <c r="AN3" s="7" t="s">
        <v>26</v>
      </c>
      <c r="AO3" s="7"/>
      <c r="AT3" s="7" t="s">
        <v>84</v>
      </c>
    </row>
    <row r="4" spans="1:49" x14ac:dyDescent="0.25">
      <c r="A4" s="38" t="s">
        <v>7</v>
      </c>
      <c r="B4" s="38"/>
      <c r="C4" s="6" t="s">
        <v>56</v>
      </c>
      <c r="D4" s="6" t="s">
        <v>0</v>
      </c>
      <c r="E4" s="38" t="s">
        <v>0</v>
      </c>
      <c r="F4" s="38"/>
      <c r="G4" s="38" t="s">
        <v>5</v>
      </c>
      <c r="H4" s="38"/>
      <c r="I4" s="6" t="s">
        <v>18</v>
      </c>
      <c r="J4" s="6" t="s">
        <v>8</v>
      </c>
      <c r="K4" s="6" t="s">
        <v>9</v>
      </c>
      <c r="L4" s="6" t="s">
        <v>10</v>
      </c>
      <c r="M4" s="6" t="s">
        <v>11</v>
      </c>
      <c r="N4" s="31" t="s">
        <v>85</v>
      </c>
      <c r="O4" s="31" t="s">
        <v>87</v>
      </c>
      <c r="P4" s="31" t="s">
        <v>86</v>
      </c>
      <c r="Q4" s="31" t="s">
        <v>88</v>
      </c>
      <c r="R4" s="6" t="s">
        <v>12</v>
      </c>
      <c r="S4" s="6" t="s">
        <v>13</v>
      </c>
      <c r="T4" s="6" t="str">
        <f t="shared" ref="T4:W5" si="0">J4</f>
        <v>Rs</v>
      </c>
      <c r="U4" s="6" t="str">
        <f t="shared" si="0"/>
        <v>ua(Rs)</v>
      </c>
      <c r="V4" s="6" t="str">
        <f t="shared" si="0"/>
        <v>Xs</v>
      </c>
      <c r="W4" s="6" t="str">
        <f t="shared" si="0"/>
        <v>ua(Xs)</v>
      </c>
      <c r="X4" s="6" t="s">
        <v>14</v>
      </c>
      <c r="Y4" s="33" t="s">
        <v>90</v>
      </c>
      <c r="Z4" s="26" t="s">
        <v>73</v>
      </c>
      <c r="AA4" s="33" t="s">
        <v>91</v>
      </c>
      <c r="AC4" s="8" t="s">
        <v>20</v>
      </c>
      <c r="AD4" s="8" t="s">
        <v>21</v>
      </c>
      <c r="AE4" s="6" t="s">
        <v>8</v>
      </c>
      <c r="AF4" s="6" t="s">
        <v>16</v>
      </c>
      <c r="AG4" s="6" t="s">
        <v>10</v>
      </c>
      <c r="AH4" s="6" t="s">
        <v>17</v>
      </c>
      <c r="AI4" s="26" t="s">
        <v>72</v>
      </c>
      <c r="AJ4" s="33" t="s">
        <v>90</v>
      </c>
      <c r="AK4" s="26" t="s">
        <v>75</v>
      </c>
      <c r="AL4" s="33" t="s">
        <v>91</v>
      </c>
      <c r="AN4" s="6" t="s">
        <v>19</v>
      </c>
      <c r="AO4" s="6" t="s">
        <v>22</v>
      </c>
      <c r="AP4" s="6" t="s">
        <v>23</v>
      </c>
      <c r="AQ4" s="6" t="s">
        <v>24</v>
      </c>
      <c r="AR4" s="6" t="s">
        <v>25</v>
      </c>
      <c r="AT4" s="26" t="s">
        <v>76</v>
      </c>
      <c r="AU4" s="29" t="s">
        <v>82</v>
      </c>
      <c r="AV4" s="26" t="s">
        <v>77</v>
      </c>
      <c r="AW4" s="29" t="s">
        <v>83</v>
      </c>
    </row>
    <row r="5" spans="1:49" x14ac:dyDescent="0.25">
      <c r="A5" s="39" t="s">
        <v>4</v>
      </c>
      <c r="B5" s="39"/>
      <c r="C5" s="1" t="s">
        <v>4</v>
      </c>
      <c r="D5" s="1" t="s">
        <v>2</v>
      </c>
      <c r="E5" s="39" t="s">
        <v>1</v>
      </c>
      <c r="F5" s="39"/>
      <c r="G5" s="39" t="s">
        <v>4</v>
      </c>
      <c r="H5" s="39"/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32" t="s">
        <v>4</v>
      </c>
      <c r="O5" s="32" t="s">
        <v>4</v>
      </c>
      <c r="P5" s="32" t="s">
        <v>4</v>
      </c>
      <c r="Q5" s="32" t="s">
        <v>4</v>
      </c>
      <c r="R5" s="1" t="s">
        <v>4</v>
      </c>
      <c r="S5" s="1" t="s">
        <v>1</v>
      </c>
      <c r="T5" s="1" t="str">
        <f t="shared" si="0"/>
        <v>Ohm</v>
      </c>
      <c r="U5" s="1" t="str">
        <f t="shared" si="0"/>
        <v>Ohm</v>
      </c>
      <c r="V5" s="1" t="str">
        <f t="shared" si="0"/>
        <v>Ohm</v>
      </c>
      <c r="W5" s="1" t="str">
        <f t="shared" si="0"/>
        <v>Ohm</v>
      </c>
      <c r="X5" s="1" t="s">
        <v>4</v>
      </c>
      <c r="Y5" s="34" t="s">
        <v>4</v>
      </c>
      <c r="Z5" s="27" t="s">
        <v>74</v>
      </c>
      <c r="AA5" s="34" t="s">
        <v>74</v>
      </c>
      <c r="AC5" t="s">
        <v>1</v>
      </c>
      <c r="AD5" t="s">
        <v>1</v>
      </c>
      <c r="AE5" s="1" t="s">
        <v>4</v>
      </c>
      <c r="AF5" s="1" t="s">
        <v>4</v>
      </c>
      <c r="AG5" s="1" t="s">
        <v>4</v>
      </c>
      <c r="AH5" s="1" t="s">
        <v>4</v>
      </c>
      <c r="AI5" s="27" t="s">
        <v>4</v>
      </c>
      <c r="AJ5" s="34" t="s">
        <v>4</v>
      </c>
      <c r="AK5" s="27" t="s">
        <v>74</v>
      </c>
      <c r="AL5" s="34" t="s">
        <v>74</v>
      </c>
      <c r="AN5" s="1" t="s">
        <v>1</v>
      </c>
      <c r="AO5" s="1" t="str">
        <f>AE5</f>
        <v>Ohm</v>
      </c>
      <c r="AP5" s="1" t="str">
        <f>AF5</f>
        <v>Ohm</v>
      </c>
      <c r="AQ5" s="1" t="str">
        <f>AG5</f>
        <v>Ohm</v>
      </c>
      <c r="AR5" s="1" t="str">
        <f>AH5</f>
        <v>Ohm</v>
      </c>
      <c r="AT5" s="27" t="s">
        <v>1</v>
      </c>
      <c r="AU5" s="27" t="s">
        <v>1</v>
      </c>
      <c r="AV5" s="27" t="s">
        <v>74</v>
      </c>
      <c r="AW5" s="30" t="s">
        <v>74</v>
      </c>
    </row>
    <row r="6" spans="1:49" x14ac:dyDescent="0.25">
      <c r="A6" s="4">
        <v>1</v>
      </c>
      <c r="B6" s="3" t="s">
        <v>3</v>
      </c>
      <c r="C6" s="1">
        <f>IF(MID(B6,1,1)="m",0.001,IF(OR(MID(B6,1,1)="u",MID(B6,1,1)="µ"),0.000001,1))*A6</f>
        <v>1E-3</v>
      </c>
      <c r="D6" s="1">
        <v>0.01</v>
      </c>
      <c r="E6" s="4">
        <f t="shared" ref="E6:E20" si="1">IF(F6="mHz",1000,IF(F6="kHz",0.001,1))*D6</f>
        <v>10</v>
      </c>
      <c r="F6" s="4" t="str">
        <f>IF(D6&gt;=1000,"kHz",IF(D6&gt;=1,"Hz","mHz"))</f>
        <v>mHz</v>
      </c>
      <c r="G6">
        <v>0</v>
      </c>
      <c r="H6" t="s">
        <v>3</v>
      </c>
      <c r="I6" s="1">
        <f>IF(MID(H6,1,1)="m",0.001,IF(OR(MID(H6,1,1)="u",MID(H6,1,1)="µ"),0.000001,1))*G6</f>
        <v>0</v>
      </c>
      <c r="J6" s="9"/>
      <c r="K6" s="9">
        <v>1.8705656770648745E-3</v>
      </c>
      <c r="L6" s="9"/>
      <c r="M6" s="9">
        <v>1.5583612656004439E-4</v>
      </c>
      <c r="N6" s="13"/>
      <c r="O6" s="13"/>
      <c r="P6" s="13"/>
      <c r="Q6" s="13"/>
      <c r="R6" s="13" t="s">
        <v>3</v>
      </c>
      <c r="S6" s="1">
        <f t="shared" ref="S6:S37" si="2">IF(MID(R6,1,1)="m",0.001,IF(OR(MID(R6,1,1)="u",MID(R6,1,1)="µ"),0.000001,1))</f>
        <v>1E-3</v>
      </c>
      <c r="T6" s="5">
        <f>(J6 - N6)*$S6</f>
        <v>0</v>
      </c>
      <c r="U6" s="5">
        <f>(K6^2 + O6^2)^0.5*$S6</f>
        <v>1.8705656770648745E-6</v>
      </c>
      <c r="V6" s="5">
        <f>(L6 - P6)*$S6</f>
        <v>0</v>
      </c>
      <c r="W6" s="5">
        <f>(M6^2 + Q6^2)^0.5*$S6</f>
        <v>1.5583612656004439E-7</v>
      </c>
      <c r="X6" s="5">
        <f>SUMSQ(T6,V6)^0.5</f>
        <v>0</v>
      </c>
      <c r="Y6">
        <f>IFERROR(((T6/X6*U6)^2 + (V6/X6*W6)^2)^0.5,(U6^2 + W6^2)^0.5)</f>
        <v>1.8770457774264353E-6</v>
      </c>
      <c r="Z6" s="5" t="e">
        <f t="shared" ref="Z6:Z37" si="3">ATAN2(T6,V6)</f>
        <v>#DIV/0!</v>
      </c>
      <c r="AA6" s="5">
        <f>IFERROR(((V6/X6^2*U6)^2 + (T6/X6^2*W6)^2)^0.5,0)</f>
        <v>0</v>
      </c>
      <c r="AC6" t="str">
        <f t="shared" ref="AC6:AC37" si="4">E6&amp;F6&amp;G6&amp;H6</f>
        <v>10mHz0m</v>
      </c>
      <c r="AD6" s="1">
        <f>IFERROR(MATCH(AC6,'Ref Z'!$R$5:$R$1054,0),0)</f>
        <v>1</v>
      </c>
      <c r="AE6">
        <f>IF($AD6&gt;0,INDEX('Ref Z'!M$5:M$1054,$AD6),"")</f>
        <v>0</v>
      </c>
      <c r="AF6">
        <f>IF($AD6&gt;0,INDEX('Ref Z'!N$5:N$1054,$AD6),"")</f>
        <v>0</v>
      </c>
      <c r="AG6">
        <f>IF($AD6&gt;0,INDEX('Ref Z'!O$5:O$1054,$AD6),"")</f>
        <v>0</v>
      </c>
      <c r="AH6">
        <f>IF($AD6&gt;0,INDEX('Ref Z'!P$5:P$1054,$AD6),"")</f>
        <v>0</v>
      </c>
      <c r="AI6">
        <f t="shared" ref="AI6:AI69" si="5">SUMSQ(AE6,AG6)^0.5</f>
        <v>0</v>
      </c>
      <c r="AJ6">
        <f>IFERROR(((AE6/AI6*AF6)^2 + (AG6/AI6*AH6)^2)^0.5,(AF6^2+AH6^2)^0.5)</f>
        <v>0</v>
      </c>
      <c r="AK6" s="5" t="e">
        <f>ATAN2(AE6,AG6)</f>
        <v>#DIV/0!</v>
      </c>
      <c r="AL6" s="5" t="e">
        <f>((AG6/AI6^2*AF6)^2 + (AE6/AI6^2*AH6)^2)^0.5</f>
        <v>#DIV/0!</v>
      </c>
      <c r="AN6" t="str">
        <f t="shared" ref="AN6:AN37" si="6">E6&amp;F6&amp;A6&amp;B6&amp;G6&amp;H6</f>
        <v>10mHz1m0m</v>
      </c>
      <c r="AO6">
        <f t="shared" ref="AO6:AO37" si="7">AE6-T6</f>
        <v>0</v>
      </c>
      <c r="AP6">
        <f t="shared" ref="AP6:AP37" si="8">(4*K6^2+AF6^2)^0.5</f>
        <v>3.7411313541297489E-3</v>
      </c>
      <c r="AQ6">
        <f t="shared" ref="AQ6:AQ37" si="9">AG6-V6</f>
        <v>0</v>
      </c>
      <c r="AR6">
        <f t="shared" ref="AR6:AR37" si="10">(4*M6^2+AH6^2)^0.5</f>
        <v>3.1167225312008878E-4</v>
      </c>
      <c r="AT6" s="16">
        <v>1</v>
      </c>
      <c r="AU6" s="16">
        <f>(4*Y6^2 + (AJ6*X6)^2)^0.5</f>
        <v>3.7540915548528705E-6</v>
      </c>
      <c r="AV6" s="16">
        <f>AV24</f>
        <v>-5.617977208124861E-5</v>
      </c>
      <c r="AW6" s="16">
        <f>AW24</f>
        <v>4.8109651139397148E-3</v>
      </c>
    </row>
    <row r="7" spans="1:49" x14ac:dyDescent="0.25">
      <c r="A7" s="4">
        <f>A6</f>
        <v>1</v>
      </c>
      <c r="B7" s="3" t="str">
        <f>B6</f>
        <v>m</v>
      </c>
      <c r="C7" s="1">
        <f t="shared" ref="C7:C41" si="11">IF(MID(B7,1,1)="m",0.001,IF(OR(MID(B7,1,1)="u",MID(B7,1,1)="µ"),0.000001,1))*A7</f>
        <v>1E-3</v>
      </c>
      <c r="D7" s="1">
        <v>0.02</v>
      </c>
      <c r="E7" s="4">
        <f t="shared" si="1"/>
        <v>20</v>
      </c>
      <c r="F7" s="4" t="str">
        <f t="shared" ref="F7:F41" si="12">IF(D7&gt;=1000,"kHz",IF(D7&gt;=1,"Hz","mHz"))</f>
        <v>mHz</v>
      </c>
      <c r="G7">
        <f>G6</f>
        <v>0</v>
      </c>
      <c r="H7" t="str">
        <f>H6</f>
        <v>m</v>
      </c>
      <c r="I7" s="1">
        <f t="shared" ref="I7:I23" si="13">IF(MID(H7,1,1)="m",0.001,IF(OR(MID(H7,1,1)="u",MID(H7,1,1)="µ"),0.000001,1))*G7</f>
        <v>0</v>
      </c>
      <c r="J7" s="9"/>
      <c r="K7" s="9">
        <v>1.2831550983335377E-3</v>
      </c>
      <c r="L7" s="9"/>
      <c r="M7" s="9">
        <v>1.4941266494915471E-3</v>
      </c>
      <c r="N7" s="13"/>
      <c r="O7" s="13"/>
      <c r="P7" s="13"/>
      <c r="Q7" s="13"/>
      <c r="R7" s="13" t="s">
        <v>3</v>
      </c>
      <c r="S7" s="1">
        <f t="shared" si="2"/>
        <v>1E-3</v>
      </c>
      <c r="T7" s="5">
        <f t="shared" ref="T7:T70" si="14">(J7 - N7)*$S7</f>
        <v>0</v>
      </c>
      <c r="U7" s="5">
        <f t="shared" ref="U7:U70" si="15">(K7^2 + O7^2)^0.5*$S7</f>
        <v>1.2831550983335377E-6</v>
      </c>
      <c r="V7" s="5">
        <f t="shared" ref="V7:V70" si="16">(L7 - P7)*$S7</f>
        <v>0</v>
      </c>
      <c r="W7" s="5">
        <f t="shared" ref="W7:W70" si="17">(M7^2 + Q7^2)^0.5*$S7</f>
        <v>1.494126649491547E-6</v>
      </c>
      <c r="X7" s="5">
        <f t="shared" ref="X7:X23" si="18">SUMSQ(T7,V7)^0.5</f>
        <v>0</v>
      </c>
      <c r="Y7">
        <f t="shared" ref="Y7:Y70" si="19">IFERROR(((T7/X7*U7)^2 + (V7/X7*W7)^2)^0.5,(U7^2 + W7^2)^0.5)</f>
        <v>1.9694926887653549E-6</v>
      </c>
      <c r="Z7" s="5" t="e">
        <f t="shared" si="3"/>
        <v>#DIV/0!</v>
      </c>
      <c r="AA7" s="5">
        <f t="shared" ref="AA7:AA70" si="20">IFERROR(((V7/X7^2*U7)^2 + (T7/X7^2*W7)^2)^0.5,0)</f>
        <v>0</v>
      </c>
      <c r="AC7" t="str">
        <f t="shared" si="4"/>
        <v>20mHz0m</v>
      </c>
      <c r="AD7" s="1">
        <f>IFERROR(MATCH(AC7,'Ref Z'!$R$5:$R$1054,0),0)</f>
        <v>2</v>
      </c>
      <c r="AE7">
        <f>IF($AD7&gt;0,INDEX('Ref Z'!M$5:M$1054,$AD7),"")</f>
        <v>0</v>
      </c>
      <c r="AF7">
        <f>IF($AD7&gt;0,INDEX('Ref Z'!N$5:N$1054,$AD7),"")</f>
        <v>0</v>
      </c>
      <c r="AG7">
        <f>IF($AD7&gt;0,INDEX('Ref Z'!O$5:O$1054,$AD7),"")</f>
        <v>0</v>
      </c>
      <c r="AH7">
        <f>IF($AD7&gt;0,INDEX('Ref Z'!P$5:P$1054,$AD7),"")</f>
        <v>0</v>
      </c>
      <c r="AI7">
        <f t="shared" si="5"/>
        <v>0</v>
      </c>
      <c r="AJ7">
        <f t="shared" ref="AJ7:AJ70" si="21">IFERROR(((AE7/AI7*AF7)^2 + (AG7/AI7*AH7)^2)^0.5,(AF7^2+AH7^2)^0.5)</f>
        <v>0</v>
      </c>
      <c r="AK7" s="5" t="e">
        <f t="shared" ref="AK7:AK70" si="22">ATAN2(AE7,AG7)</f>
        <v>#DIV/0!</v>
      </c>
      <c r="AL7" s="5" t="e">
        <f t="shared" ref="AL7:AL70" si="23">((AG7/AI7^2*AF7)^2 + (AE7/AI7^2*AH7)^2)^0.5</f>
        <v>#DIV/0!</v>
      </c>
      <c r="AN7" t="str">
        <f t="shared" si="6"/>
        <v>20mHz1m0m</v>
      </c>
      <c r="AO7">
        <f t="shared" si="7"/>
        <v>0</v>
      </c>
      <c r="AP7">
        <f t="shared" si="8"/>
        <v>2.5663101966670755E-3</v>
      </c>
      <c r="AQ7">
        <f t="shared" si="9"/>
        <v>0</v>
      </c>
      <c r="AR7">
        <f t="shared" si="10"/>
        <v>2.9882532989830941E-3</v>
      </c>
      <c r="AT7" s="16">
        <v>1</v>
      </c>
      <c r="AU7" s="16">
        <f t="shared" ref="AU7:AU70" si="24">(4*Y7^2 + (AJ7*X7)^2)^0.5</f>
        <v>3.9389853775307099E-6</v>
      </c>
      <c r="AV7" s="16">
        <f t="shared" ref="AV7:AW23" si="25">AV25</f>
        <v>-5.4059933430103609E-5</v>
      </c>
      <c r="AW7" s="16">
        <f t="shared" si="25"/>
        <v>2.9495230336425613E-3</v>
      </c>
    </row>
    <row r="8" spans="1:49" x14ac:dyDescent="0.25">
      <c r="A8" s="4">
        <f t="shared" ref="A8:A23" si="26">A7</f>
        <v>1</v>
      </c>
      <c r="B8" s="3" t="str">
        <f t="shared" ref="B8:B23" si="27">B7</f>
        <v>m</v>
      </c>
      <c r="C8" s="1">
        <f t="shared" si="11"/>
        <v>1E-3</v>
      </c>
      <c r="D8" s="1">
        <v>0.05</v>
      </c>
      <c r="E8" s="4">
        <f t="shared" si="1"/>
        <v>50</v>
      </c>
      <c r="F8" s="4" t="str">
        <f t="shared" si="12"/>
        <v>mHz</v>
      </c>
      <c r="G8">
        <f t="shared" ref="G8:G23" si="28">G7</f>
        <v>0</v>
      </c>
      <c r="H8" t="str">
        <f t="shared" ref="H8:H23" si="29">H7</f>
        <v>m</v>
      </c>
      <c r="I8" s="1">
        <f t="shared" si="13"/>
        <v>0</v>
      </c>
      <c r="J8" s="9"/>
      <c r="K8" s="9">
        <v>1.8220767681540603E-4</v>
      </c>
      <c r="L8" s="9"/>
      <c r="M8" s="9">
        <v>5.4153852237462472E-4</v>
      </c>
      <c r="N8" s="13"/>
      <c r="O8" s="13"/>
      <c r="P8" s="13"/>
      <c r="Q8" s="13"/>
      <c r="R8" s="13" t="s">
        <v>3</v>
      </c>
      <c r="S8" s="1">
        <f t="shared" si="2"/>
        <v>1E-3</v>
      </c>
      <c r="T8" s="5">
        <f t="shared" si="14"/>
        <v>0</v>
      </c>
      <c r="U8" s="5">
        <f t="shared" si="15"/>
        <v>1.8220767681540604E-7</v>
      </c>
      <c r="V8" s="5">
        <f t="shared" si="16"/>
        <v>0</v>
      </c>
      <c r="W8" s="5">
        <f t="shared" si="17"/>
        <v>5.4153852237462478E-7</v>
      </c>
      <c r="X8" s="5">
        <f t="shared" si="18"/>
        <v>0</v>
      </c>
      <c r="Y8">
        <f t="shared" si="19"/>
        <v>5.7136994032426968E-7</v>
      </c>
      <c r="Z8" s="5" t="e">
        <f t="shared" si="3"/>
        <v>#DIV/0!</v>
      </c>
      <c r="AA8" s="5">
        <f t="shared" si="20"/>
        <v>0</v>
      </c>
      <c r="AC8" t="str">
        <f t="shared" si="4"/>
        <v>50mHz0m</v>
      </c>
      <c r="AD8" s="1">
        <f>IFERROR(MATCH(AC8,'Ref Z'!$R$5:$R$1054,0),0)</f>
        <v>3</v>
      </c>
      <c r="AE8">
        <f>IF($AD8&gt;0,INDEX('Ref Z'!M$5:M$1054,$AD8),"")</f>
        <v>0</v>
      </c>
      <c r="AF8">
        <f>IF($AD8&gt;0,INDEX('Ref Z'!N$5:N$1054,$AD8),"")</f>
        <v>0</v>
      </c>
      <c r="AG8">
        <f>IF($AD8&gt;0,INDEX('Ref Z'!O$5:O$1054,$AD8),"")</f>
        <v>0</v>
      </c>
      <c r="AH8">
        <f>IF($AD8&gt;0,INDEX('Ref Z'!P$5:P$1054,$AD8),"")</f>
        <v>0</v>
      </c>
      <c r="AI8">
        <f t="shared" si="5"/>
        <v>0</v>
      </c>
      <c r="AJ8">
        <f t="shared" si="21"/>
        <v>0</v>
      </c>
      <c r="AK8" s="5" t="e">
        <f t="shared" si="22"/>
        <v>#DIV/0!</v>
      </c>
      <c r="AL8" s="5" t="e">
        <f t="shared" si="23"/>
        <v>#DIV/0!</v>
      </c>
      <c r="AN8" t="str">
        <f t="shared" si="6"/>
        <v>50mHz1m0m</v>
      </c>
      <c r="AO8">
        <f t="shared" si="7"/>
        <v>0</v>
      </c>
      <c r="AP8">
        <f t="shared" si="8"/>
        <v>3.6441535363081207E-4</v>
      </c>
      <c r="AQ8">
        <f t="shared" si="9"/>
        <v>0</v>
      </c>
      <c r="AR8">
        <f t="shared" si="10"/>
        <v>1.0830770447492494E-3</v>
      </c>
      <c r="AT8" s="16">
        <v>1</v>
      </c>
      <c r="AU8" s="16">
        <f t="shared" si="24"/>
        <v>1.1427398806485394E-6</v>
      </c>
      <c r="AV8" s="16">
        <f t="shared" si="25"/>
        <v>-2.9093234975899213E-5</v>
      </c>
      <c r="AW8" s="16">
        <f t="shared" si="25"/>
        <v>4.6237972200518255E-3</v>
      </c>
    </row>
    <row r="9" spans="1:49" x14ac:dyDescent="0.25">
      <c r="A9" s="4">
        <f t="shared" si="26"/>
        <v>1</v>
      </c>
      <c r="B9" s="3" t="str">
        <f t="shared" si="27"/>
        <v>m</v>
      </c>
      <c r="C9" s="1">
        <f t="shared" si="11"/>
        <v>1E-3</v>
      </c>
      <c r="D9" s="1">
        <v>0.1</v>
      </c>
      <c r="E9" s="4">
        <f t="shared" si="1"/>
        <v>100</v>
      </c>
      <c r="F9" s="4" t="str">
        <f t="shared" si="12"/>
        <v>mHz</v>
      </c>
      <c r="G9">
        <f t="shared" si="28"/>
        <v>0</v>
      </c>
      <c r="H9" t="str">
        <f t="shared" si="29"/>
        <v>m</v>
      </c>
      <c r="I9" s="1">
        <f t="shared" si="13"/>
        <v>0</v>
      </c>
      <c r="J9" s="9"/>
      <c r="K9" s="9">
        <v>4.0333828663518921E-4</v>
      </c>
      <c r="L9" s="9"/>
      <c r="M9" s="9">
        <v>3.2997884770978836E-4</v>
      </c>
      <c r="N9" s="13"/>
      <c r="O9" s="13"/>
      <c r="P9" s="13"/>
      <c r="Q9" s="13"/>
      <c r="R9" s="13" t="s">
        <v>3</v>
      </c>
      <c r="S9" s="1">
        <f t="shared" si="2"/>
        <v>1E-3</v>
      </c>
      <c r="T9" s="5">
        <f t="shared" si="14"/>
        <v>0</v>
      </c>
      <c r="U9" s="5">
        <f t="shared" si="15"/>
        <v>4.033382866351892E-7</v>
      </c>
      <c r="V9" s="5">
        <f t="shared" si="16"/>
        <v>0</v>
      </c>
      <c r="W9" s="5">
        <f t="shared" si="17"/>
        <v>3.2997884770978835E-7</v>
      </c>
      <c r="X9" s="5">
        <f t="shared" si="18"/>
        <v>0</v>
      </c>
      <c r="Y9">
        <f t="shared" si="19"/>
        <v>5.2112168770997219E-7</v>
      </c>
      <c r="Z9" s="5" t="e">
        <f t="shared" si="3"/>
        <v>#DIV/0!</v>
      </c>
      <c r="AA9" s="5">
        <f t="shared" si="20"/>
        <v>0</v>
      </c>
      <c r="AC9" t="str">
        <f t="shared" si="4"/>
        <v>100mHz0m</v>
      </c>
      <c r="AD9" s="1">
        <f>IFERROR(MATCH(AC9,'Ref Z'!$R$5:$R$1054,0),0)</f>
        <v>4</v>
      </c>
      <c r="AE9">
        <f>IF($AD9&gt;0,INDEX('Ref Z'!M$5:M$1054,$AD9),"")</f>
        <v>0</v>
      </c>
      <c r="AF9">
        <f>IF($AD9&gt;0,INDEX('Ref Z'!N$5:N$1054,$AD9),"")</f>
        <v>0</v>
      </c>
      <c r="AG9">
        <f>IF($AD9&gt;0,INDEX('Ref Z'!O$5:O$1054,$AD9),"")</f>
        <v>0</v>
      </c>
      <c r="AH9">
        <f>IF($AD9&gt;0,INDEX('Ref Z'!P$5:P$1054,$AD9),"")</f>
        <v>0</v>
      </c>
      <c r="AI9">
        <f t="shared" si="5"/>
        <v>0</v>
      </c>
      <c r="AJ9">
        <f t="shared" si="21"/>
        <v>0</v>
      </c>
      <c r="AK9" s="5" t="e">
        <f t="shared" si="22"/>
        <v>#DIV/0!</v>
      </c>
      <c r="AL9" s="5" t="e">
        <f t="shared" si="23"/>
        <v>#DIV/0!</v>
      </c>
      <c r="AN9" t="str">
        <f t="shared" si="6"/>
        <v>100mHz1m0m</v>
      </c>
      <c r="AO9">
        <f t="shared" si="7"/>
        <v>0</v>
      </c>
      <c r="AP9">
        <f t="shared" si="8"/>
        <v>8.0667657327037842E-4</v>
      </c>
      <c r="AQ9">
        <f t="shared" si="9"/>
        <v>0</v>
      </c>
      <c r="AR9">
        <f t="shared" si="10"/>
        <v>6.5995769541957671E-4</v>
      </c>
      <c r="AT9" s="16">
        <v>1</v>
      </c>
      <c r="AU9" s="16">
        <f t="shared" si="24"/>
        <v>1.0422433754199444E-6</v>
      </c>
      <c r="AV9" s="16">
        <f t="shared" si="25"/>
        <v>7.4137018862784055E-6</v>
      </c>
      <c r="AW9" s="16">
        <f t="shared" si="25"/>
        <v>2.0973382712258701E-3</v>
      </c>
    </row>
    <row r="10" spans="1:49" x14ac:dyDescent="0.25">
      <c r="A10" s="4">
        <f t="shared" si="26"/>
        <v>1</v>
      </c>
      <c r="B10" s="3" t="str">
        <f t="shared" si="27"/>
        <v>m</v>
      </c>
      <c r="C10" s="1">
        <f t="shared" si="11"/>
        <v>1E-3</v>
      </c>
      <c r="D10" s="1">
        <v>0.2</v>
      </c>
      <c r="E10" s="4">
        <f t="shared" si="1"/>
        <v>200</v>
      </c>
      <c r="F10" s="4" t="str">
        <f t="shared" si="12"/>
        <v>mHz</v>
      </c>
      <c r="G10">
        <f t="shared" si="28"/>
        <v>0</v>
      </c>
      <c r="H10" t="str">
        <f t="shared" si="29"/>
        <v>m</v>
      </c>
      <c r="I10" s="1">
        <f t="shared" si="13"/>
        <v>0</v>
      </c>
      <c r="J10" s="9"/>
      <c r="K10" s="9">
        <v>1.4607599159723488E-3</v>
      </c>
      <c r="L10" s="9"/>
      <c r="M10" s="9">
        <v>1.7802262075162685E-3</v>
      </c>
      <c r="N10" s="13"/>
      <c r="O10" s="13"/>
      <c r="P10" s="13"/>
      <c r="Q10" s="13"/>
      <c r="R10" s="13" t="s">
        <v>3</v>
      </c>
      <c r="S10" s="1">
        <f t="shared" si="2"/>
        <v>1E-3</v>
      </c>
      <c r="T10" s="5">
        <f t="shared" si="14"/>
        <v>0</v>
      </c>
      <c r="U10" s="5">
        <f t="shared" si="15"/>
        <v>1.4607599159723487E-6</v>
      </c>
      <c r="V10" s="5">
        <f t="shared" si="16"/>
        <v>0</v>
      </c>
      <c r="W10" s="5">
        <f t="shared" si="17"/>
        <v>1.7802262075162685E-6</v>
      </c>
      <c r="X10" s="5">
        <f t="shared" si="18"/>
        <v>0</v>
      </c>
      <c r="Y10">
        <f t="shared" si="19"/>
        <v>2.3028297553313185E-6</v>
      </c>
      <c r="Z10" s="5" t="e">
        <f t="shared" si="3"/>
        <v>#DIV/0!</v>
      </c>
      <c r="AA10" s="5">
        <f t="shared" si="20"/>
        <v>0</v>
      </c>
      <c r="AC10" t="str">
        <f t="shared" si="4"/>
        <v>200mHz0m</v>
      </c>
      <c r="AD10" s="1">
        <f>IFERROR(MATCH(AC10,'Ref Z'!$R$5:$R$1054,0),0)</f>
        <v>5</v>
      </c>
      <c r="AE10">
        <f>IF($AD10&gt;0,INDEX('Ref Z'!M$5:M$1054,$AD10),"")</f>
        <v>0</v>
      </c>
      <c r="AF10">
        <f>IF($AD10&gt;0,INDEX('Ref Z'!N$5:N$1054,$AD10),"")</f>
        <v>0</v>
      </c>
      <c r="AG10">
        <f>IF($AD10&gt;0,INDEX('Ref Z'!O$5:O$1054,$AD10),"")</f>
        <v>0</v>
      </c>
      <c r="AH10">
        <f>IF($AD10&gt;0,INDEX('Ref Z'!P$5:P$1054,$AD10),"")</f>
        <v>0</v>
      </c>
      <c r="AI10">
        <f t="shared" si="5"/>
        <v>0</v>
      </c>
      <c r="AJ10">
        <f t="shared" si="21"/>
        <v>0</v>
      </c>
      <c r="AK10" s="5" t="e">
        <f t="shared" si="22"/>
        <v>#DIV/0!</v>
      </c>
      <c r="AL10" s="5" t="e">
        <f t="shared" si="23"/>
        <v>#DIV/0!</v>
      </c>
      <c r="AN10" t="str">
        <f t="shared" si="6"/>
        <v>200mHz1m0m</v>
      </c>
      <c r="AO10">
        <f t="shared" si="7"/>
        <v>0</v>
      </c>
      <c r="AP10">
        <f t="shared" si="8"/>
        <v>2.9215198319446976E-3</v>
      </c>
      <c r="AQ10">
        <f t="shared" si="9"/>
        <v>0</v>
      </c>
      <c r="AR10">
        <f t="shared" si="10"/>
        <v>3.560452415032537E-3</v>
      </c>
      <c r="AT10" s="16">
        <v>1</v>
      </c>
      <c r="AU10" s="16">
        <f t="shared" si="24"/>
        <v>4.6056595106626369E-6</v>
      </c>
      <c r="AV10" s="16">
        <f t="shared" si="25"/>
        <v>9.7461427113733671E-5</v>
      </c>
      <c r="AW10" s="16">
        <f t="shared" si="25"/>
        <v>3.919224559269679E-3</v>
      </c>
    </row>
    <row r="11" spans="1:49" x14ac:dyDescent="0.25">
      <c r="A11" s="4">
        <f t="shared" si="26"/>
        <v>1</v>
      </c>
      <c r="B11" s="3" t="str">
        <f t="shared" si="27"/>
        <v>m</v>
      </c>
      <c r="C11" s="1">
        <f t="shared" si="11"/>
        <v>1E-3</v>
      </c>
      <c r="D11" s="1">
        <v>0.5</v>
      </c>
      <c r="E11" s="4">
        <f t="shared" si="1"/>
        <v>500</v>
      </c>
      <c r="F11" s="4" t="str">
        <f t="shared" si="12"/>
        <v>mHz</v>
      </c>
      <c r="G11">
        <f t="shared" si="28"/>
        <v>0</v>
      </c>
      <c r="H11" t="str">
        <f t="shared" si="29"/>
        <v>m</v>
      </c>
      <c r="I11" s="1">
        <f t="shared" si="13"/>
        <v>0</v>
      </c>
      <c r="J11" s="9"/>
      <c r="K11" s="9">
        <v>4.2257885043891884E-4</v>
      </c>
      <c r="L11" s="9"/>
      <c r="M11" s="9">
        <v>1.8033802143380153E-3</v>
      </c>
      <c r="N11" s="13"/>
      <c r="O11" s="13"/>
      <c r="P11" s="13"/>
      <c r="Q11" s="13"/>
      <c r="R11" s="13" t="s">
        <v>3</v>
      </c>
      <c r="S11" s="1">
        <f t="shared" si="2"/>
        <v>1E-3</v>
      </c>
      <c r="T11" s="5">
        <f t="shared" si="14"/>
        <v>0</v>
      </c>
      <c r="U11" s="5">
        <f t="shared" si="15"/>
        <v>4.2257885043891884E-7</v>
      </c>
      <c r="V11" s="5">
        <f t="shared" si="16"/>
        <v>0</v>
      </c>
      <c r="W11" s="5">
        <f t="shared" si="17"/>
        <v>1.8033802143380152E-6</v>
      </c>
      <c r="X11" s="5">
        <f t="shared" si="18"/>
        <v>0</v>
      </c>
      <c r="Y11">
        <f t="shared" si="19"/>
        <v>1.8522292196982813E-6</v>
      </c>
      <c r="Z11" s="5" t="e">
        <f t="shared" si="3"/>
        <v>#DIV/0!</v>
      </c>
      <c r="AA11" s="5">
        <f t="shared" si="20"/>
        <v>0</v>
      </c>
      <c r="AC11" t="str">
        <f t="shared" si="4"/>
        <v>500mHz0m</v>
      </c>
      <c r="AD11" s="1">
        <f>IFERROR(MATCH(AC11,'Ref Z'!$R$5:$R$1054,0),0)</f>
        <v>6</v>
      </c>
      <c r="AE11">
        <f>IF($AD11&gt;0,INDEX('Ref Z'!M$5:M$1054,$AD11),"")</f>
        <v>0</v>
      </c>
      <c r="AF11">
        <f>IF($AD11&gt;0,INDEX('Ref Z'!N$5:N$1054,$AD11),"")</f>
        <v>0</v>
      </c>
      <c r="AG11">
        <f>IF($AD11&gt;0,INDEX('Ref Z'!O$5:O$1054,$AD11),"")</f>
        <v>0</v>
      </c>
      <c r="AH11">
        <f>IF($AD11&gt;0,INDEX('Ref Z'!P$5:P$1054,$AD11),"")</f>
        <v>0</v>
      </c>
      <c r="AI11">
        <f t="shared" si="5"/>
        <v>0</v>
      </c>
      <c r="AJ11">
        <f t="shared" si="21"/>
        <v>0</v>
      </c>
      <c r="AK11" s="5" t="e">
        <f t="shared" si="22"/>
        <v>#DIV/0!</v>
      </c>
      <c r="AL11" s="5" t="e">
        <f t="shared" si="23"/>
        <v>#DIV/0!</v>
      </c>
      <c r="AN11" t="str">
        <f t="shared" si="6"/>
        <v>500mHz1m0m</v>
      </c>
      <c r="AO11">
        <f t="shared" si="7"/>
        <v>0</v>
      </c>
      <c r="AP11">
        <f t="shared" si="8"/>
        <v>8.4515770087783767E-4</v>
      </c>
      <c r="AQ11">
        <f t="shared" si="9"/>
        <v>0</v>
      </c>
      <c r="AR11">
        <f t="shared" si="10"/>
        <v>3.6067604286760305E-3</v>
      </c>
      <c r="AT11" s="16">
        <v>1</v>
      </c>
      <c r="AU11" s="16">
        <f t="shared" si="24"/>
        <v>3.7044584393965626E-6</v>
      </c>
      <c r="AV11" s="16">
        <f t="shared" si="25"/>
        <v>-5.2578181009500449E-5</v>
      </c>
      <c r="AW11" s="16">
        <f t="shared" si="25"/>
        <v>1.5718641188435182E-3</v>
      </c>
    </row>
    <row r="12" spans="1:49" x14ac:dyDescent="0.25">
      <c r="A12" s="4">
        <f t="shared" si="26"/>
        <v>1</v>
      </c>
      <c r="B12" s="3" t="str">
        <f t="shared" si="27"/>
        <v>m</v>
      </c>
      <c r="C12" s="1">
        <f t="shared" si="11"/>
        <v>1E-3</v>
      </c>
      <c r="D12" s="1">
        <v>1</v>
      </c>
      <c r="E12" s="4">
        <f t="shared" si="1"/>
        <v>1</v>
      </c>
      <c r="F12" s="4" t="str">
        <f t="shared" si="12"/>
        <v>Hz</v>
      </c>
      <c r="G12">
        <f t="shared" si="28"/>
        <v>0</v>
      </c>
      <c r="H12" t="str">
        <f t="shared" si="29"/>
        <v>m</v>
      </c>
      <c r="I12" s="1">
        <f t="shared" si="13"/>
        <v>0</v>
      </c>
      <c r="J12" s="9"/>
      <c r="K12" s="9">
        <v>1.3379732872336753E-3</v>
      </c>
      <c r="L12" s="9"/>
      <c r="M12" s="9">
        <v>9.1342307282876365E-4</v>
      </c>
      <c r="N12" s="13"/>
      <c r="O12" s="13"/>
      <c r="P12" s="13"/>
      <c r="Q12" s="13"/>
      <c r="R12" s="13" t="s">
        <v>3</v>
      </c>
      <c r="S12" s="1">
        <f t="shared" si="2"/>
        <v>1E-3</v>
      </c>
      <c r="T12" s="5">
        <f t="shared" si="14"/>
        <v>0</v>
      </c>
      <c r="U12" s="5">
        <f t="shared" si="15"/>
        <v>1.3379732872336753E-6</v>
      </c>
      <c r="V12" s="5">
        <f t="shared" si="16"/>
        <v>0</v>
      </c>
      <c r="W12" s="5">
        <f t="shared" si="17"/>
        <v>9.1342307282876367E-7</v>
      </c>
      <c r="X12" s="5">
        <f t="shared" si="18"/>
        <v>0</v>
      </c>
      <c r="Y12">
        <f t="shared" si="19"/>
        <v>1.6200352549641714E-6</v>
      </c>
      <c r="Z12" s="5" t="e">
        <f t="shared" si="3"/>
        <v>#DIV/0!</v>
      </c>
      <c r="AA12" s="5">
        <f t="shared" si="20"/>
        <v>0</v>
      </c>
      <c r="AC12" t="str">
        <f t="shared" si="4"/>
        <v>1Hz0m</v>
      </c>
      <c r="AD12" s="1">
        <f>IFERROR(MATCH(AC12,'Ref Z'!$R$5:$R$1054,0),0)</f>
        <v>7</v>
      </c>
      <c r="AE12">
        <f>IF($AD12&gt;0,INDEX('Ref Z'!M$5:M$1054,$AD12),"")</f>
        <v>0</v>
      </c>
      <c r="AF12">
        <f>IF($AD12&gt;0,INDEX('Ref Z'!N$5:N$1054,$AD12),"")</f>
        <v>0</v>
      </c>
      <c r="AG12">
        <f>IF($AD12&gt;0,INDEX('Ref Z'!O$5:O$1054,$AD12),"")</f>
        <v>0</v>
      </c>
      <c r="AH12">
        <f>IF($AD12&gt;0,INDEX('Ref Z'!P$5:P$1054,$AD12),"")</f>
        <v>0</v>
      </c>
      <c r="AI12">
        <f t="shared" si="5"/>
        <v>0</v>
      </c>
      <c r="AJ12">
        <f t="shared" si="21"/>
        <v>0</v>
      </c>
      <c r="AK12" s="5" t="e">
        <f t="shared" si="22"/>
        <v>#DIV/0!</v>
      </c>
      <c r="AL12" s="5" t="e">
        <f t="shared" si="23"/>
        <v>#DIV/0!</v>
      </c>
      <c r="AN12" t="str">
        <f t="shared" si="6"/>
        <v>1Hz1m0m</v>
      </c>
      <c r="AO12">
        <f t="shared" si="7"/>
        <v>0</v>
      </c>
      <c r="AP12">
        <f t="shared" si="8"/>
        <v>2.6759465744673507E-3</v>
      </c>
      <c r="AQ12">
        <f t="shared" si="9"/>
        <v>0</v>
      </c>
      <c r="AR12">
        <f t="shared" si="10"/>
        <v>1.8268461456575273E-3</v>
      </c>
      <c r="AT12" s="16">
        <v>1</v>
      </c>
      <c r="AU12" s="16">
        <f t="shared" si="24"/>
        <v>3.2400705099283428E-6</v>
      </c>
      <c r="AV12" s="16">
        <f t="shared" si="25"/>
        <v>1.5994149938839674E-5</v>
      </c>
      <c r="AW12" s="16">
        <f t="shared" si="25"/>
        <v>4.1681123862874273E-3</v>
      </c>
    </row>
    <row r="13" spans="1:49" x14ac:dyDescent="0.25">
      <c r="A13" s="4">
        <f t="shared" si="26"/>
        <v>1</v>
      </c>
      <c r="B13" s="3" t="str">
        <f t="shared" si="27"/>
        <v>m</v>
      </c>
      <c r="C13" s="1">
        <f t="shared" si="11"/>
        <v>1E-3</v>
      </c>
      <c r="D13" s="1">
        <v>2</v>
      </c>
      <c r="E13" s="4">
        <f t="shared" si="1"/>
        <v>2</v>
      </c>
      <c r="F13" s="4" t="str">
        <f t="shared" si="12"/>
        <v>Hz</v>
      </c>
      <c r="G13">
        <f t="shared" si="28"/>
        <v>0</v>
      </c>
      <c r="H13" t="str">
        <f t="shared" si="29"/>
        <v>m</v>
      </c>
      <c r="I13" s="1">
        <f t="shared" si="13"/>
        <v>0</v>
      </c>
      <c r="J13" s="9"/>
      <c r="K13" s="9">
        <v>4.1075723310202714E-4</v>
      </c>
      <c r="L13" s="9"/>
      <c r="M13" s="9">
        <v>4.2816340454093961E-4</v>
      </c>
      <c r="N13" s="13"/>
      <c r="O13" s="13"/>
      <c r="P13" s="13"/>
      <c r="Q13" s="13"/>
      <c r="R13" s="13" t="s">
        <v>3</v>
      </c>
      <c r="S13" s="1">
        <f t="shared" si="2"/>
        <v>1E-3</v>
      </c>
      <c r="T13" s="5">
        <f t="shared" si="14"/>
        <v>0</v>
      </c>
      <c r="U13" s="5">
        <f t="shared" si="15"/>
        <v>4.1075723310202716E-7</v>
      </c>
      <c r="V13" s="5">
        <f t="shared" si="16"/>
        <v>0</v>
      </c>
      <c r="W13" s="5">
        <f t="shared" si="17"/>
        <v>4.281634045409396E-7</v>
      </c>
      <c r="X13" s="5">
        <f t="shared" si="18"/>
        <v>0</v>
      </c>
      <c r="Y13">
        <f t="shared" si="19"/>
        <v>5.9333414323947461E-7</v>
      </c>
      <c r="Z13" s="5" t="e">
        <f t="shared" si="3"/>
        <v>#DIV/0!</v>
      </c>
      <c r="AA13" s="5">
        <f t="shared" si="20"/>
        <v>0</v>
      </c>
      <c r="AC13" t="str">
        <f t="shared" si="4"/>
        <v>2Hz0m</v>
      </c>
      <c r="AD13" s="1">
        <f>IFERROR(MATCH(AC13,'Ref Z'!$R$5:$R$1054,0),0)</f>
        <v>8</v>
      </c>
      <c r="AE13">
        <f>IF($AD13&gt;0,INDEX('Ref Z'!M$5:M$1054,$AD13),"")</f>
        <v>0</v>
      </c>
      <c r="AF13">
        <f>IF($AD13&gt;0,INDEX('Ref Z'!N$5:N$1054,$AD13),"")</f>
        <v>0</v>
      </c>
      <c r="AG13">
        <f>IF($AD13&gt;0,INDEX('Ref Z'!O$5:O$1054,$AD13),"")</f>
        <v>0</v>
      </c>
      <c r="AH13">
        <f>IF($AD13&gt;0,INDEX('Ref Z'!P$5:P$1054,$AD13),"")</f>
        <v>0</v>
      </c>
      <c r="AI13">
        <f t="shared" si="5"/>
        <v>0</v>
      </c>
      <c r="AJ13">
        <f t="shared" si="21"/>
        <v>0</v>
      </c>
      <c r="AK13" s="5" t="e">
        <f t="shared" si="22"/>
        <v>#DIV/0!</v>
      </c>
      <c r="AL13" s="5" t="e">
        <f t="shared" si="23"/>
        <v>#DIV/0!</v>
      </c>
      <c r="AN13" t="str">
        <f t="shared" si="6"/>
        <v>2Hz1m0m</v>
      </c>
      <c r="AO13">
        <f t="shared" si="7"/>
        <v>0</v>
      </c>
      <c r="AP13">
        <f t="shared" si="8"/>
        <v>8.2151446620405428E-4</v>
      </c>
      <c r="AQ13">
        <f t="shared" si="9"/>
        <v>0</v>
      </c>
      <c r="AR13">
        <f t="shared" si="10"/>
        <v>8.5632680908187921E-4</v>
      </c>
      <c r="AT13" s="16">
        <v>1</v>
      </c>
      <c r="AU13" s="16">
        <f t="shared" si="24"/>
        <v>1.1866682864789492E-6</v>
      </c>
      <c r="AV13" s="16">
        <f t="shared" si="25"/>
        <v>-1.9869296550839124E-5</v>
      </c>
      <c r="AW13" s="16">
        <f t="shared" si="25"/>
        <v>3.7668691747748491E-3</v>
      </c>
    </row>
    <row r="14" spans="1:49" x14ac:dyDescent="0.25">
      <c r="A14" s="4">
        <f t="shared" si="26"/>
        <v>1</v>
      </c>
      <c r="B14" s="3" t="str">
        <f t="shared" si="27"/>
        <v>m</v>
      </c>
      <c r="C14" s="1">
        <f t="shared" si="11"/>
        <v>1E-3</v>
      </c>
      <c r="D14" s="1">
        <v>5</v>
      </c>
      <c r="E14" s="4">
        <f t="shared" si="1"/>
        <v>5</v>
      </c>
      <c r="F14" s="4" t="str">
        <f t="shared" si="12"/>
        <v>Hz</v>
      </c>
      <c r="G14">
        <f t="shared" si="28"/>
        <v>0</v>
      </c>
      <c r="H14" t="str">
        <f t="shared" si="29"/>
        <v>m</v>
      </c>
      <c r="I14" s="1">
        <f t="shared" si="13"/>
        <v>0</v>
      </c>
      <c r="J14" s="9"/>
      <c r="K14" s="9">
        <v>6.8727194305330086E-4</v>
      </c>
      <c r="L14" s="9"/>
      <c r="M14" s="9">
        <v>5.9677892909175867E-4</v>
      </c>
      <c r="N14" s="13"/>
      <c r="O14" s="13"/>
      <c r="P14" s="13"/>
      <c r="Q14" s="13"/>
      <c r="R14" s="13" t="s">
        <v>3</v>
      </c>
      <c r="S14" s="1">
        <f t="shared" si="2"/>
        <v>1E-3</v>
      </c>
      <c r="T14" s="5">
        <f t="shared" si="14"/>
        <v>0</v>
      </c>
      <c r="U14" s="5">
        <f t="shared" si="15"/>
        <v>6.8727194305330086E-7</v>
      </c>
      <c r="V14" s="5">
        <f t="shared" si="16"/>
        <v>0</v>
      </c>
      <c r="W14" s="5">
        <f t="shared" si="17"/>
        <v>5.9677892909175872E-7</v>
      </c>
      <c r="X14" s="5">
        <f t="shared" si="18"/>
        <v>0</v>
      </c>
      <c r="Y14">
        <f t="shared" si="19"/>
        <v>9.1021305962734143E-7</v>
      </c>
      <c r="Z14" s="5" t="e">
        <f t="shared" si="3"/>
        <v>#DIV/0!</v>
      </c>
      <c r="AA14" s="5">
        <f t="shared" si="20"/>
        <v>0</v>
      </c>
      <c r="AC14" t="str">
        <f t="shared" si="4"/>
        <v>5Hz0m</v>
      </c>
      <c r="AD14" s="1">
        <f>IFERROR(MATCH(AC14,'Ref Z'!$R$5:$R$1054,0),0)</f>
        <v>9</v>
      </c>
      <c r="AE14">
        <f>IF($AD14&gt;0,INDEX('Ref Z'!M$5:M$1054,$AD14),"")</f>
        <v>0</v>
      </c>
      <c r="AF14">
        <f>IF($AD14&gt;0,INDEX('Ref Z'!N$5:N$1054,$AD14),"")</f>
        <v>0</v>
      </c>
      <c r="AG14">
        <f>IF($AD14&gt;0,INDEX('Ref Z'!O$5:O$1054,$AD14),"")</f>
        <v>0</v>
      </c>
      <c r="AH14">
        <f>IF($AD14&gt;0,INDEX('Ref Z'!P$5:P$1054,$AD14),"")</f>
        <v>0</v>
      </c>
      <c r="AI14">
        <f t="shared" si="5"/>
        <v>0</v>
      </c>
      <c r="AJ14">
        <f t="shared" si="21"/>
        <v>0</v>
      </c>
      <c r="AK14" s="5" t="e">
        <f t="shared" si="22"/>
        <v>#DIV/0!</v>
      </c>
      <c r="AL14" s="5" t="e">
        <f t="shared" si="23"/>
        <v>#DIV/0!</v>
      </c>
      <c r="AN14" t="str">
        <f t="shared" si="6"/>
        <v>5Hz1m0m</v>
      </c>
      <c r="AO14">
        <f t="shared" si="7"/>
        <v>0</v>
      </c>
      <c r="AP14">
        <f t="shared" si="8"/>
        <v>1.3745438861066017E-3</v>
      </c>
      <c r="AQ14">
        <f t="shared" si="9"/>
        <v>0</v>
      </c>
      <c r="AR14">
        <f t="shared" si="10"/>
        <v>1.1935578581835173E-3</v>
      </c>
      <c r="AT14" s="16">
        <v>1</v>
      </c>
      <c r="AU14" s="16">
        <f t="shared" si="24"/>
        <v>1.8204261192546829E-6</v>
      </c>
      <c r="AV14" s="16">
        <f t="shared" si="25"/>
        <v>-3.2981449497512049E-5</v>
      </c>
      <c r="AW14" s="16">
        <f t="shared" si="25"/>
        <v>4.328973256069942E-3</v>
      </c>
    </row>
    <row r="15" spans="1:49" x14ac:dyDescent="0.25">
      <c r="A15" s="4">
        <f t="shared" si="26"/>
        <v>1</v>
      </c>
      <c r="B15" s="3" t="str">
        <f t="shared" si="27"/>
        <v>m</v>
      </c>
      <c r="C15" s="1">
        <f t="shared" si="11"/>
        <v>1E-3</v>
      </c>
      <c r="D15" s="1">
        <v>10</v>
      </c>
      <c r="E15" s="4">
        <f t="shared" si="1"/>
        <v>10</v>
      </c>
      <c r="F15" s="4" t="str">
        <f t="shared" si="12"/>
        <v>Hz</v>
      </c>
      <c r="G15">
        <f t="shared" si="28"/>
        <v>0</v>
      </c>
      <c r="H15" t="str">
        <f t="shared" si="29"/>
        <v>m</v>
      </c>
      <c r="I15" s="1">
        <f t="shared" si="13"/>
        <v>0</v>
      </c>
      <c r="J15" s="9"/>
      <c r="K15" s="9">
        <v>1.4874118635330481E-3</v>
      </c>
      <c r="L15" s="9"/>
      <c r="M15" s="9">
        <v>8.7581208407008746E-5</v>
      </c>
      <c r="N15" s="13"/>
      <c r="O15" s="13"/>
      <c r="P15" s="13"/>
      <c r="Q15" s="13"/>
      <c r="R15" s="13" t="s">
        <v>3</v>
      </c>
      <c r="S15" s="1">
        <f t="shared" si="2"/>
        <v>1E-3</v>
      </c>
      <c r="T15" s="5">
        <f t="shared" si="14"/>
        <v>0</v>
      </c>
      <c r="U15" s="5">
        <f t="shared" si="15"/>
        <v>1.4874118635330481E-6</v>
      </c>
      <c r="V15" s="5">
        <f t="shared" si="16"/>
        <v>0</v>
      </c>
      <c r="W15" s="5">
        <f t="shared" si="17"/>
        <v>8.758120840700875E-8</v>
      </c>
      <c r="X15" s="5">
        <f t="shared" si="18"/>
        <v>0</v>
      </c>
      <c r="Y15">
        <f t="shared" si="19"/>
        <v>1.489988093860111E-6</v>
      </c>
      <c r="Z15" s="5" t="e">
        <f t="shared" si="3"/>
        <v>#DIV/0!</v>
      </c>
      <c r="AA15" s="5">
        <f t="shared" si="20"/>
        <v>0</v>
      </c>
      <c r="AC15" t="str">
        <f t="shared" si="4"/>
        <v>10Hz0m</v>
      </c>
      <c r="AD15" s="1">
        <f>IFERROR(MATCH(AC15,'Ref Z'!$R$5:$R$1054,0),0)</f>
        <v>10</v>
      </c>
      <c r="AE15">
        <f>IF($AD15&gt;0,INDEX('Ref Z'!M$5:M$1054,$AD15),"")</f>
        <v>0</v>
      </c>
      <c r="AF15">
        <f>IF($AD15&gt;0,INDEX('Ref Z'!N$5:N$1054,$AD15),"")</f>
        <v>0</v>
      </c>
      <c r="AG15">
        <f>IF($AD15&gt;0,INDEX('Ref Z'!O$5:O$1054,$AD15),"")</f>
        <v>0</v>
      </c>
      <c r="AH15">
        <f>IF($AD15&gt;0,INDEX('Ref Z'!P$5:P$1054,$AD15),"")</f>
        <v>0</v>
      </c>
      <c r="AI15">
        <f t="shared" si="5"/>
        <v>0</v>
      </c>
      <c r="AJ15">
        <f t="shared" si="21"/>
        <v>0</v>
      </c>
      <c r="AK15" s="5" t="e">
        <f t="shared" si="22"/>
        <v>#DIV/0!</v>
      </c>
      <c r="AL15" s="5" t="e">
        <f t="shared" si="23"/>
        <v>#DIV/0!</v>
      </c>
      <c r="AN15" t="str">
        <f t="shared" si="6"/>
        <v>10Hz1m0m</v>
      </c>
      <c r="AO15">
        <f t="shared" si="7"/>
        <v>0</v>
      </c>
      <c r="AP15">
        <f t="shared" si="8"/>
        <v>2.9748237270660963E-3</v>
      </c>
      <c r="AQ15">
        <f t="shared" si="9"/>
        <v>0</v>
      </c>
      <c r="AR15">
        <f t="shared" si="10"/>
        <v>1.7516241681401749E-4</v>
      </c>
      <c r="AT15" s="16">
        <v>1</v>
      </c>
      <c r="AU15" s="16">
        <f t="shared" si="24"/>
        <v>2.9799761877202219E-6</v>
      </c>
      <c r="AV15" s="16">
        <f t="shared" si="25"/>
        <v>9.3298730767021074E-5</v>
      </c>
      <c r="AW15" s="16">
        <f t="shared" si="25"/>
        <v>2.6533453653814587E-3</v>
      </c>
    </row>
    <row r="16" spans="1:49" x14ac:dyDescent="0.25">
      <c r="A16" s="4">
        <f t="shared" si="26"/>
        <v>1</v>
      </c>
      <c r="B16" s="3" t="str">
        <f t="shared" si="27"/>
        <v>m</v>
      </c>
      <c r="C16" s="1">
        <f t="shared" si="11"/>
        <v>1E-3</v>
      </c>
      <c r="D16" s="1">
        <v>20</v>
      </c>
      <c r="E16" s="4">
        <f t="shared" si="1"/>
        <v>20</v>
      </c>
      <c r="F16" s="4" t="str">
        <f t="shared" si="12"/>
        <v>Hz</v>
      </c>
      <c r="G16">
        <f t="shared" si="28"/>
        <v>0</v>
      </c>
      <c r="H16" t="str">
        <f t="shared" si="29"/>
        <v>m</v>
      </c>
      <c r="I16" s="1">
        <f t="shared" si="13"/>
        <v>0</v>
      </c>
      <c r="J16" s="9"/>
      <c r="K16" s="9">
        <v>4.4588941291973246E-4</v>
      </c>
      <c r="L16" s="9"/>
      <c r="M16" s="9">
        <v>1.8449933213228731E-3</v>
      </c>
      <c r="N16" s="13"/>
      <c r="O16" s="13"/>
      <c r="P16" s="13"/>
      <c r="Q16" s="13"/>
      <c r="R16" s="13" t="s">
        <v>3</v>
      </c>
      <c r="S16" s="1">
        <f t="shared" si="2"/>
        <v>1E-3</v>
      </c>
      <c r="T16" s="5">
        <f t="shared" si="14"/>
        <v>0</v>
      </c>
      <c r="U16" s="5">
        <f t="shared" si="15"/>
        <v>4.4588941291973248E-7</v>
      </c>
      <c r="V16" s="5">
        <f t="shared" si="16"/>
        <v>0</v>
      </c>
      <c r="W16" s="5">
        <f t="shared" si="17"/>
        <v>1.8449933213228732E-6</v>
      </c>
      <c r="X16" s="5">
        <f t="shared" si="18"/>
        <v>0</v>
      </c>
      <c r="Y16">
        <f t="shared" si="19"/>
        <v>1.8981089864072376E-6</v>
      </c>
      <c r="Z16" s="5" t="e">
        <f t="shared" si="3"/>
        <v>#DIV/0!</v>
      </c>
      <c r="AA16" s="5">
        <f t="shared" si="20"/>
        <v>0</v>
      </c>
      <c r="AC16" t="str">
        <f t="shared" si="4"/>
        <v>20Hz0m</v>
      </c>
      <c r="AD16" s="1">
        <f>IFERROR(MATCH(AC16,'Ref Z'!$R$5:$R$1054,0),0)</f>
        <v>11</v>
      </c>
      <c r="AE16">
        <f>IF($AD16&gt;0,INDEX('Ref Z'!M$5:M$1054,$AD16),"")</f>
        <v>0</v>
      </c>
      <c r="AF16">
        <f>IF($AD16&gt;0,INDEX('Ref Z'!N$5:N$1054,$AD16),"")</f>
        <v>0</v>
      </c>
      <c r="AG16">
        <f>IF($AD16&gt;0,INDEX('Ref Z'!O$5:O$1054,$AD16),"")</f>
        <v>0</v>
      </c>
      <c r="AH16">
        <f>IF($AD16&gt;0,INDEX('Ref Z'!P$5:P$1054,$AD16),"")</f>
        <v>0</v>
      </c>
      <c r="AI16">
        <f t="shared" si="5"/>
        <v>0</v>
      </c>
      <c r="AJ16">
        <f t="shared" si="21"/>
        <v>0</v>
      </c>
      <c r="AK16" s="5" t="e">
        <f t="shared" si="22"/>
        <v>#DIV/0!</v>
      </c>
      <c r="AL16" s="5" t="e">
        <f t="shared" si="23"/>
        <v>#DIV/0!</v>
      </c>
      <c r="AN16" t="str">
        <f t="shared" si="6"/>
        <v>20Hz1m0m</v>
      </c>
      <c r="AO16">
        <f t="shared" si="7"/>
        <v>0</v>
      </c>
      <c r="AP16">
        <f t="shared" si="8"/>
        <v>8.9177882583946493E-4</v>
      </c>
      <c r="AQ16">
        <f t="shared" si="9"/>
        <v>0</v>
      </c>
      <c r="AR16">
        <f t="shared" si="10"/>
        <v>3.6899866426457462E-3</v>
      </c>
      <c r="AT16" s="16">
        <v>1</v>
      </c>
      <c r="AU16" s="16">
        <f t="shared" si="24"/>
        <v>3.7962179728144753E-6</v>
      </c>
      <c r="AV16" s="16">
        <f t="shared" si="25"/>
        <v>-5.0502777823587493E-5</v>
      </c>
      <c r="AW16" s="16">
        <f t="shared" si="25"/>
        <v>4.9174501647495381E-3</v>
      </c>
    </row>
    <row r="17" spans="1:49" x14ac:dyDescent="0.25">
      <c r="A17" s="4">
        <f t="shared" si="26"/>
        <v>1</v>
      </c>
      <c r="B17" s="3" t="str">
        <f t="shared" si="27"/>
        <v>m</v>
      </c>
      <c r="C17" s="1">
        <f t="shared" si="11"/>
        <v>1E-3</v>
      </c>
      <c r="D17" s="1">
        <v>50</v>
      </c>
      <c r="E17" s="4">
        <f t="shared" si="1"/>
        <v>50</v>
      </c>
      <c r="F17" s="4" t="str">
        <f t="shared" si="12"/>
        <v>Hz</v>
      </c>
      <c r="G17">
        <f t="shared" si="28"/>
        <v>0</v>
      </c>
      <c r="H17" t="str">
        <f t="shared" si="29"/>
        <v>m</v>
      </c>
      <c r="I17" s="1">
        <f t="shared" si="13"/>
        <v>0</v>
      </c>
      <c r="J17" s="9"/>
      <c r="K17" s="9">
        <v>7.7392381240270363E-4</v>
      </c>
      <c r="L17" s="9"/>
      <c r="M17" s="9">
        <v>1.3912559134713571E-4</v>
      </c>
      <c r="N17" s="13"/>
      <c r="O17" s="13"/>
      <c r="P17" s="13"/>
      <c r="Q17" s="13"/>
      <c r="R17" s="13" t="s">
        <v>3</v>
      </c>
      <c r="S17" s="1">
        <f t="shared" si="2"/>
        <v>1E-3</v>
      </c>
      <c r="T17" s="5">
        <f t="shared" si="14"/>
        <v>0</v>
      </c>
      <c r="U17" s="5">
        <f t="shared" si="15"/>
        <v>7.739238124027036E-7</v>
      </c>
      <c r="V17" s="5">
        <f t="shared" si="16"/>
        <v>0</v>
      </c>
      <c r="W17" s="5">
        <f t="shared" si="17"/>
        <v>1.3912559134713572E-7</v>
      </c>
      <c r="X17" s="5">
        <f t="shared" si="18"/>
        <v>0</v>
      </c>
      <c r="Y17">
        <f t="shared" si="19"/>
        <v>7.8632944595228365E-7</v>
      </c>
      <c r="Z17" s="5" t="e">
        <f t="shared" si="3"/>
        <v>#DIV/0!</v>
      </c>
      <c r="AA17" s="5">
        <f t="shared" si="20"/>
        <v>0</v>
      </c>
      <c r="AC17" t="str">
        <f t="shared" si="4"/>
        <v>50Hz0m</v>
      </c>
      <c r="AD17" s="1">
        <f>IFERROR(MATCH(AC17,'Ref Z'!$R$5:$R$1054,0),0)</f>
        <v>12</v>
      </c>
      <c r="AE17">
        <f>IF($AD17&gt;0,INDEX('Ref Z'!M$5:M$1054,$AD17),"")</f>
        <v>0</v>
      </c>
      <c r="AF17">
        <f>IF($AD17&gt;0,INDEX('Ref Z'!N$5:N$1054,$AD17),"")</f>
        <v>0</v>
      </c>
      <c r="AG17">
        <f>IF($AD17&gt;0,INDEX('Ref Z'!O$5:O$1054,$AD17),"")</f>
        <v>0</v>
      </c>
      <c r="AH17">
        <f>IF($AD17&gt;0,INDEX('Ref Z'!P$5:P$1054,$AD17),"")</f>
        <v>0</v>
      </c>
      <c r="AI17">
        <f t="shared" si="5"/>
        <v>0</v>
      </c>
      <c r="AJ17">
        <f t="shared" si="21"/>
        <v>0</v>
      </c>
      <c r="AK17" s="5" t="e">
        <f t="shared" si="22"/>
        <v>#DIV/0!</v>
      </c>
      <c r="AL17" s="5" t="e">
        <f t="shared" si="23"/>
        <v>#DIV/0!</v>
      </c>
      <c r="AN17" t="str">
        <f t="shared" si="6"/>
        <v>50Hz1m0m</v>
      </c>
      <c r="AO17">
        <f t="shared" si="7"/>
        <v>0</v>
      </c>
      <c r="AP17">
        <f t="shared" si="8"/>
        <v>1.5478476248054073E-3</v>
      </c>
      <c r="AQ17">
        <f t="shared" si="9"/>
        <v>0</v>
      </c>
      <c r="AR17">
        <f t="shared" si="10"/>
        <v>2.7825118269427142E-4</v>
      </c>
      <c r="AT17" s="16">
        <v>1</v>
      </c>
      <c r="AU17" s="16">
        <f t="shared" si="24"/>
        <v>1.5726588919045673E-6</v>
      </c>
      <c r="AV17" s="16">
        <f t="shared" si="25"/>
        <v>2.6285129108285691E-5</v>
      </c>
      <c r="AW17" s="16">
        <f t="shared" si="25"/>
        <v>4.2512804592171639E-3</v>
      </c>
    </row>
    <row r="18" spans="1:49" x14ac:dyDescent="0.25">
      <c r="A18" s="4">
        <f t="shared" si="26"/>
        <v>1</v>
      </c>
      <c r="B18" s="3" t="str">
        <f t="shared" si="27"/>
        <v>m</v>
      </c>
      <c r="C18" s="1">
        <f t="shared" si="11"/>
        <v>1E-3</v>
      </c>
      <c r="D18" s="1">
        <v>100</v>
      </c>
      <c r="E18" s="4">
        <f t="shared" si="1"/>
        <v>100</v>
      </c>
      <c r="F18" s="4" t="str">
        <f t="shared" si="12"/>
        <v>Hz</v>
      </c>
      <c r="G18">
        <f t="shared" si="28"/>
        <v>0</v>
      </c>
      <c r="H18" t="str">
        <f t="shared" si="29"/>
        <v>m</v>
      </c>
      <c r="I18" s="1">
        <f t="shared" si="13"/>
        <v>0</v>
      </c>
      <c r="J18" s="9"/>
      <c r="K18" s="9">
        <v>1.3008023104870135E-3</v>
      </c>
      <c r="L18" s="9"/>
      <c r="M18" s="9">
        <v>2.1260894051921753E-5</v>
      </c>
      <c r="N18" s="13"/>
      <c r="O18" s="13"/>
      <c r="P18" s="13"/>
      <c r="Q18" s="13"/>
      <c r="R18" s="13" t="s">
        <v>3</v>
      </c>
      <c r="S18" s="1">
        <f t="shared" si="2"/>
        <v>1E-3</v>
      </c>
      <c r="T18" s="5">
        <f t="shared" si="14"/>
        <v>0</v>
      </c>
      <c r="U18" s="5">
        <f t="shared" si="15"/>
        <v>1.3008023104870135E-6</v>
      </c>
      <c r="V18" s="5">
        <f t="shared" si="16"/>
        <v>0</v>
      </c>
      <c r="W18" s="5">
        <f t="shared" si="17"/>
        <v>2.1260894051921753E-8</v>
      </c>
      <c r="X18" s="5">
        <f t="shared" si="18"/>
        <v>0</v>
      </c>
      <c r="Y18">
        <f t="shared" si="19"/>
        <v>1.3009760476596944E-6</v>
      </c>
      <c r="Z18" s="5" t="e">
        <f t="shared" si="3"/>
        <v>#DIV/0!</v>
      </c>
      <c r="AA18" s="5">
        <f t="shared" si="20"/>
        <v>0</v>
      </c>
      <c r="AC18" t="str">
        <f t="shared" si="4"/>
        <v>100Hz0m</v>
      </c>
      <c r="AD18" s="1">
        <f>IFERROR(MATCH(AC18,'Ref Z'!$R$5:$R$1054,0),0)</f>
        <v>13</v>
      </c>
      <c r="AE18">
        <f>IF($AD18&gt;0,INDEX('Ref Z'!M$5:M$1054,$AD18),"")</f>
        <v>0</v>
      </c>
      <c r="AF18">
        <f>IF($AD18&gt;0,INDEX('Ref Z'!N$5:N$1054,$AD18),"")</f>
        <v>0</v>
      </c>
      <c r="AG18">
        <f>IF($AD18&gt;0,INDEX('Ref Z'!O$5:O$1054,$AD18),"")</f>
        <v>0</v>
      </c>
      <c r="AH18">
        <f>IF($AD18&gt;0,INDEX('Ref Z'!P$5:P$1054,$AD18),"")</f>
        <v>0</v>
      </c>
      <c r="AI18">
        <f t="shared" si="5"/>
        <v>0</v>
      </c>
      <c r="AJ18">
        <f t="shared" si="21"/>
        <v>0</v>
      </c>
      <c r="AK18" s="5" t="e">
        <f t="shared" si="22"/>
        <v>#DIV/0!</v>
      </c>
      <c r="AL18" s="5" t="e">
        <f t="shared" si="23"/>
        <v>#DIV/0!</v>
      </c>
      <c r="AN18" t="str">
        <f t="shared" si="6"/>
        <v>100Hz1m0m</v>
      </c>
      <c r="AO18">
        <f t="shared" si="7"/>
        <v>0</v>
      </c>
      <c r="AP18">
        <f t="shared" si="8"/>
        <v>2.601604620974027E-3</v>
      </c>
      <c r="AQ18">
        <f t="shared" si="9"/>
        <v>0</v>
      </c>
      <c r="AR18">
        <f t="shared" si="10"/>
        <v>4.2521788103843506E-5</v>
      </c>
      <c r="AT18" s="16">
        <v>1</v>
      </c>
      <c r="AU18" s="16">
        <f t="shared" si="24"/>
        <v>2.6019520953193888E-6</v>
      </c>
      <c r="AV18" s="16">
        <f t="shared" si="25"/>
        <v>-5.876246059484207E-5</v>
      </c>
      <c r="AW18" s="16">
        <f t="shared" si="25"/>
        <v>2.8251870677439696E-3</v>
      </c>
    </row>
    <row r="19" spans="1:49" x14ac:dyDescent="0.25">
      <c r="A19" s="4">
        <f t="shared" si="26"/>
        <v>1</v>
      </c>
      <c r="B19" s="3" t="str">
        <f t="shared" si="27"/>
        <v>m</v>
      </c>
      <c r="C19" s="1">
        <f t="shared" si="11"/>
        <v>1E-3</v>
      </c>
      <c r="D19" s="1">
        <v>200</v>
      </c>
      <c r="E19" s="4">
        <f t="shared" si="1"/>
        <v>200</v>
      </c>
      <c r="F19" s="4" t="str">
        <f t="shared" si="12"/>
        <v>Hz</v>
      </c>
      <c r="G19">
        <f t="shared" si="28"/>
        <v>0</v>
      </c>
      <c r="H19" t="str">
        <f t="shared" si="29"/>
        <v>m</v>
      </c>
      <c r="I19" s="1">
        <f t="shared" si="13"/>
        <v>0</v>
      </c>
      <c r="J19" s="9"/>
      <c r="K19" s="9">
        <v>1.4780868630977914E-5</v>
      </c>
      <c r="L19" s="9"/>
      <c r="M19" s="9">
        <v>7.4606507413297067E-4</v>
      </c>
      <c r="N19" s="13"/>
      <c r="O19" s="13"/>
      <c r="P19" s="13"/>
      <c r="Q19" s="13"/>
      <c r="R19" s="13" t="s">
        <v>3</v>
      </c>
      <c r="S19" s="1">
        <f t="shared" si="2"/>
        <v>1E-3</v>
      </c>
      <c r="T19" s="5">
        <f t="shared" si="14"/>
        <v>0</v>
      </c>
      <c r="U19" s="5">
        <f t="shared" si="15"/>
        <v>1.4780868630977915E-8</v>
      </c>
      <c r="V19" s="5">
        <f t="shared" si="16"/>
        <v>0</v>
      </c>
      <c r="W19" s="5">
        <f t="shared" si="17"/>
        <v>7.4606507413297071E-7</v>
      </c>
      <c r="X19" s="5">
        <f t="shared" si="18"/>
        <v>0</v>
      </c>
      <c r="Y19">
        <f t="shared" si="19"/>
        <v>7.462114773430661E-7</v>
      </c>
      <c r="Z19" s="5" t="e">
        <f t="shared" si="3"/>
        <v>#DIV/0!</v>
      </c>
      <c r="AA19" s="5">
        <f t="shared" si="20"/>
        <v>0</v>
      </c>
      <c r="AC19" t="str">
        <f t="shared" si="4"/>
        <v>200Hz0m</v>
      </c>
      <c r="AD19" s="1">
        <f>IFERROR(MATCH(AC19,'Ref Z'!$R$5:$R$1054,0),0)</f>
        <v>14</v>
      </c>
      <c r="AE19">
        <f>IF($AD19&gt;0,INDEX('Ref Z'!M$5:M$1054,$AD19),"")</f>
        <v>0</v>
      </c>
      <c r="AF19">
        <f>IF($AD19&gt;0,INDEX('Ref Z'!N$5:N$1054,$AD19),"")</f>
        <v>0</v>
      </c>
      <c r="AG19">
        <f>IF($AD19&gt;0,INDEX('Ref Z'!O$5:O$1054,$AD19),"")</f>
        <v>0</v>
      </c>
      <c r="AH19">
        <f>IF($AD19&gt;0,INDEX('Ref Z'!P$5:P$1054,$AD19),"")</f>
        <v>0</v>
      </c>
      <c r="AI19">
        <f t="shared" si="5"/>
        <v>0</v>
      </c>
      <c r="AJ19">
        <f t="shared" si="21"/>
        <v>0</v>
      </c>
      <c r="AK19" s="5" t="e">
        <f t="shared" si="22"/>
        <v>#DIV/0!</v>
      </c>
      <c r="AL19" s="5" t="e">
        <f t="shared" si="23"/>
        <v>#DIV/0!</v>
      </c>
      <c r="AN19" t="str">
        <f t="shared" si="6"/>
        <v>200Hz1m0m</v>
      </c>
      <c r="AO19">
        <f t="shared" si="7"/>
        <v>0</v>
      </c>
      <c r="AP19">
        <f t="shared" si="8"/>
        <v>2.9561737261955828E-5</v>
      </c>
      <c r="AQ19">
        <f t="shared" si="9"/>
        <v>0</v>
      </c>
      <c r="AR19">
        <f t="shared" si="10"/>
        <v>1.4921301482659413E-3</v>
      </c>
      <c r="AT19" s="16">
        <v>1</v>
      </c>
      <c r="AU19" s="16">
        <f t="shared" si="24"/>
        <v>1.4924229546861322E-6</v>
      </c>
      <c r="AV19" s="16">
        <f t="shared" si="25"/>
        <v>7.5233675375737611E-5</v>
      </c>
      <c r="AW19" s="16">
        <f t="shared" si="25"/>
        <v>2.7488162361563795E-3</v>
      </c>
    </row>
    <row r="20" spans="1:49" x14ac:dyDescent="0.25">
      <c r="A20" s="4">
        <f t="shared" si="26"/>
        <v>1</v>
      </c>
      <c r="B20" s="3" t="str">
        <f t="shared" si="27"/>
        <v>m</v>
      </c>
      <c r="C20" s="1">
        <f t="shared" si="11"/>
        <v>1E-3</v>
      </c>
      <c r="D20" s="1">
        <v>500</v>
      </c>
      <c r="E20" s="4">
        <f t="shared" si="1"/>
        <v>500</v>
      </c>
      <c r="F20" s="4" t="str">
        <f t="shared" si="12"/>
        <v>Hz</v>
      </c>
      <c r="G20">
        <f t="shared" si="28"/>
        <v>0</v>
      </c>
      <c r="H20" t="str">
        <f t="shared" si="29"/>
        <v>m</v>
      </c>
      <c r="I20" s="1">
        <f t="shared" si="13"/>
        <v>0</v>
      </c>
      <c r="J20" s="9"/>
      <c r="K20" s="9">
        <v>9.9723612233579458E-4</v>
      </c>
      <c r="L20" s="9"/>
      <c r="M20" s="9">
        <v>1.327841102070412E-3</v>
      </c>
      <c r="N20" s="13"/>
      <c r="O20" s="13"/>
      <c r="P20" s="13"/>
      <c r="Q20" s="13"/>
      <c r="R20" s="13" t="s">
        <v>3</v>
      </c>
      <c r="S20" s="1">
        <f t="shared" si="2"/>
        <v>1E-3</v>
      </c>
      <c r="T20" s="5">
        <f t="shared" si="14"/>
        <v>0</v>
      </c>
      <c r="U20" s="5">
        <f t="shared" si="15"/>
        <v>9.9723612233579469E-7</v>
      </c>
      <c r="V20" s="5">
        <f t="shared" si="16"/>
        <v>0</v>
      </c>
      <c r="W20" s="5">
        <f t="shared" si="17"/>
        <v>1.327841102070412E-6</v>
      </c>
      <c r="X20" s="5">
        <f t="shared" si="18"/>
        <v>0</v>
      </c>
      <c r="Y20">
        <f t="shared" si="19"/>
        <v>1.6606149090137961E-6</v>
      </c>
      <c r="Z20" s="5" t="e">
        <f t="shared" si="3"/>
        <v>#DIV/0!</v>
      </c>
      <c r="AA20" s="5">
        <f t="shared" si="20"/>
        <v>0</v>
      </c>
      <c r="AC20" t="str">
        <f t="shared" si="4"/>
        <v>500Hz0m</v>
      </c>
      <c r="AD20" s="1">
        <f>IFERROR(MATCH(AC20,'Ref Z'!$R$5:$R$1054,0),0)</f>
        <v>15</v>
      </c>
      <c r="AE20">
        <f>IF($AD20&gt;0,INDEX('Ref Z'!M$5:M$1054,$AD20),"")</f>
        <v>0</v>
      </c>
      <c r="AF20">
        <f>IF($AD20&gt;0,INDEX('Ref Z'!N$5:N$1054,$AD20),"")</f>
        <v>0</v>
      </c>
      <c r="AG20">
        <f>IF($AD20&gt;0,INDEX('Ref Z'!O$5:O$1054,$AD20),"")</f>
        <v>0</v>
      </c>
      <c r="AH20">
        <f>IF($AD20&gt;0,INDEX('Ref Z'!P$5:P$1054,$AD20),"")</f>
        <v>0</v>
      </c>
      <c r="AI20">
        <f t="shared" si="5"/>
        <v>0</v>
      </c>
      <c r="AJ20">
        <f t="shared" si="21"/>
        <v>0</v>
      </c>
      <c r="AK20" s="5" t="e">
        <f t="shared" si="22"/>
        <v>#DIV/0!</v>
      </c>
      <c r="AL20" s="5" t="e">
        <f t="shared" si="23"/>
        <v>#DIV/0!</v>
      </c>
      <c r="AN20" t="str">
        <f t="shared" si="6"/>
        <v>500Hz1m0m</v>
      </c>
      <c r="AO20">
        <f t="shared" si="7"/>
        <v>0</v>
      </c>
      <c r="AP20">
        <f t="shared" si="8"/>
        <v>1.9944722446715892E-3</v>
      </c>
      <c r="AQ20">
        <f t="shared" si="9"/>
        <v>0</v>
      </c>
      <c r="AR20">
        <f t="shared" si="10"/>
        <v>2.655682204140824E-3</v>
      </c>
      <c r="AT20" s="16">
        <v>1</v>
      </c>
      <c r="AU20" s="16">
        <f t="shared" si="24"/>
        <v>3.3212298180275921E-6</v>
      </c>
      <c r="AV20" s="16">
        <f t="shared" si="25"/>
        <v>-8.5022079873723439E-5</v>
      </c>
      <c r="AW20" s="16">
        <f t="shared" si="25"/>
        <v>4.1188503807121765E-3</v>
      </c>
    </row>
    <row r="21" spans="1:49" x14ac:dyDescent="0.25">
      <c r="A21" s="4">
        <f t="shared" si="26"/>
        <v>1</v>
      </c>
      <c r="B21" s="3" t="str">
        <f t="shared" si="27"/>
        <v>m</v>
      </c>
      <c r="C21" s="1">
        <f t="shared" si="11"/>
        <v>1E-3</v>
      </c>
      <c r="D21" s="1">
        <v>1000</v>
      </c>
      <c r="E21" s="4">
        <f>IF(F21="mHz",1000,IF(F21="kHz",0.001,1))*D21</f>
        <v>1</v>
      </c>
      <c r="F21" s="4" t="str">
        <f t="shared" si="12"/>
        <v>kHz</v>
      </c>
      <c r="G21">
        <f t="shared" si="28"/>
        <v>0</v>
      </c>
      <c r="H21" t="str">
        <f t="shared" si="29"/>
        <v>m</v>
      </c>
      <c r="I21" s="1">
        <f t="shared" si="13"/>
        <v>0</v>
      </c>
      <c r="J21" s="9"/>
      <c r="K21" s="9">
        <v>1.9860660148074056E-3</v>
      </c>
      <c r="L21" s="9"/>
      <c r="M21" s="9">
        <v>6.0196369673979125E-4</v>
      </c>
      <c r="N21" s="13"/>
      <c r="O21" s="13"/>
      <c r="P21" s="13"/>
      <c r="Q21" s="13"/>
      <c r="R21" s="13" t="s">
        <v>3</v>
      </c>
      <c r="S21" s="1">
        <f t="shared" si="2"/>
        <v>1E-3</v>
      </c>
      <c r="T21" s="5">
        <f t="shared" si="14"/>
        <v>0</v>
      </c>
      <c r="U21" s="5">
        <f t="shared" si="15"/>
        <v>1.9860660148074055E-6</v>
      </c>
      <c r="V21" s="5">
        <f t="shared" si="16"/>
        <v>0</v>
      </c>
      <c r="W21" s="5">
        <f t="shared" si="17"/>
        <v>6.0196369673979131E-7</v>
      </c>
      <c r="X21" s="5">
        <f t="shared" si="18"/>
        <v>0</v>
      </c>
      <c r="Y21">
        <f t="shared" si="19"/>
        <v>2.0752875722091156E-6</v>
      </c>
      <c r="Z21" s="5" t="e">
        <f t="shared" si="3"/>
        <v>#DIV/0!</v>
      </c>
      <c r="AA21" s="5">
        <f t="shared" si="20"/>
        <v>0</v>
      </c>
      <c r="AC21" t="str">
        <f t="shared" si="4"/>
        <v>1kHz0m</v>
      </c>
      <c r="AD21" s="1">
        <f>IFERROR(MATCH(AC21,'Ref Z'!$R$5:$R$1054,0),0)</f>
        <v>16</v>
      </c>
      <c r="AE21">
        <f>IF($AD21&gt;0,INDEX('Ref Z'!M$5:M$1054,$AD21),"")</f>
        <v>0</v>
      </c>
      <c r="AF21">
        <f>IF($AD21&gt;0,INDEX('Ref Z'!N$5:N$1054,$AD21),"")</f>
        <v>0</v>
      </c>
      <c r="AG21">
        <f>IF($AD21&gt;0,INDEX('Ref Z'!O$5:O$1054,$AD21),"")</f>
        <v>0</v>
      </c>
      <c r="AH21">
        <f>IF($AD21&gt;0,INDEX('Ref Z'!P$5:P$1054,$AD21),"")</f>
        <v>0</v>
      </c>
      <c r="AI21">
        <f t="shared" si="5"/>
        <v>0</v>
      </c>
      <c r="AJ21">
        <f t="shared" si="21"/>
        <v>0</v>
      </c>
      <c r="AK21" s="5" t="e">
        <f t="shared" si="22"/>
        <v>#DIV/0!</v>
      </c>
      <c r="AL21" s="5" t="e">
        <f t="shared" si="23"/>
        <v>#DIV/0!</v>
      </c>
      <c r="AN21" t="str">
        <f t="shared" si="6"/>
        <v>1kHz1m0m</v>
      </c>
      <c r="AO21">
        <f t="shared" si="7"/>
        <v>0</v>
      </c>
      <c r="AP21">
        <f t="shared" si="8"/>
        <v>3.9721320296148112E-3</v>
      </c>
      <c r="AQ21">
        <f t="shared" si="9"/>
        <v>0</v>
      </c>
      <c r="AR21">
        <f t="shared" si="10"/>
        <v>1.2039273934795825E-3</v>
      </c>
      <c r="AT21" s="16">
        <v>1</v>
      </c>
      <c r="AU21" s="16">
        <f t="shared" si="24"/>
        <v>4.1505751444182312E-6</v>
      </c>
      <c r="AV21" s="16">
        <f t="shared" si="25"/>
        <v>5.5210185560940293E-5</v>
      </c>
      <c r="AW21" s="16">
        <f t="shared" si="25"/>
        <v>8.9881450971613242E-4</v>
      </c>
    </row>
    <row r="22" spans="1:49" x14ac:dyDescent="0.25">
      <c r="A22" s="4">
        <f t="shared" si="26"/>
        <v>1</v>
      </c>
      <c r="B22" s="3" t="str">
        <f t="shared" si="27"/>
        <v>m</v>
      </c>
      <c r="C22" s="1">
        <f t="shared" si="11"/>
        <v>1E-3</v>
      </c>
      <c r="D22" s="1">
        <v>2000</v>
      </c>
      <c r="E22" s="4">
        <f t="shared" ref="E22:E41" si="30">IF(F22="mHz",1000,IF(F22="kHz",0.001,1))*D22</f>
        <v>2</v>
      </c>
      <c r="F22" s="4" t="str">
        <f t="shared" si="12"/>
        <v>kHz</v>
      </c>
      <c r="G22">
        <f t="shared" si="28"/>
        <v>0</v>
      </c>
      <c r="H22" t="str">
        <f t="shared" si="29"/>
        <v>m</v>
      </c>
      <c r="I22" s="1">
        <f t="shared" si="13"/>
        <v>0</v>
      </c>
      <c r="J22" s="9"/>
      <c r="K22" s="9">
        <v>9.5977165695534852E-4</v>
      </c>
      <c r="L22" s="9"/>
      <c r="M22" s="9">
        <v>1.8003976778256351E-3</v>
      </c>
      <c r="N22" s="13"/>
      <c r="O22" s="13"/>
      <c r="P22" s="13"/>
      <c r="Q22" s="13"/>
      <c r="R22" s="13" t="s">
        <v>3</v>
      </c>
      <c r="S22" s="1">
        <f t="shared" si="2"/>
        <v>1E-3</v>
      </c>
      <c r="T22" s="5">
        <f t="shared" si="14"/>
        <v>0</v>
      </c>
      <c r="U22" s="5">
        <f t="shared" si="15"/>
        <v>9.5977165695534855E-7</v>
      </c>
      <c r="V22" s="5">
        <f t="shared" si="16"/>
        <v>0</v>
      </c>
      <c r="W22" s="5">
        <f t="shared" si="17"/>
        <v>1.8003976778256351E-6</v>
      </c>
      <c r="X22" s="5">
        <f t="shared" si="18"/>
        <v>0</v>
      </c>
      <c r="Y22">
        <f t="shared" si="19"/>
        <v>2.0402434736606205E-6</v>
      </c>
      <c r="Z22" s="5" t="e">
        <f t="shared" si="3"/>
        <v>#DIV/0!</v>
      </c>
      <c r="AA22" s="5">
        <f t="shared" si="20"/>
        <v>0</v>
      </c>
      <c r="AC22" t="str">
        <f t="shared" si="4"/>
        <v>2kHz0m</v>
      </c>
      <c r="AD22" s="1">
        <f>IFERROR(MATCH(AC22,'Ref Z'!$R$5:$R$1054,0),0)</f>
        <v>17</v>
      </c>
      <c r="AE22">
        <f>IF($AD22&gt;0,INDEX('Ref Z'!M$5:M$1054,$AD22),"")</f>
        <v>0</v>
      </c>
      <c r="AF22">
        <f>IF($AD22&gt;0,INDEX('Ref Z'!N$5:N$1054,$AD22),"")</f>
        <v>0</v>
      </c>
      <c r="AG22">
        <f>IF($AD22&gt;0,INDEX('Ref Z'!O$5:O$1054,$AD22),"")</f>
        <v>0</v>
      </c>
      <c r="AH22">
        <f>IF($AD22&gt;0,INDEX('Ref Z'!P$5:P$1054,$AD22),"")</f>
        <v>0</v>
      </c>
      <c r="AI22">
        <f t="shared" si="5"/>
        <v>0</v>
      </c>
      <c r="AJ22">
        <f t="shared" si="21"/>
        <v>0</v>
      </c>
      <c r="AK22" s="5" t="e">
        <f t="shared" si="22"/>
        <v>#DIV/0!</v>
      </c>
      <c r="AL22" s="5" t="e">
        <f t="shared" si="23"/>
        <v>#DIV/0!</v>
      </c>
      <c r="AN22" t="str">
        <f t="shared" si="6"/>
        <v>2kHz1m0m</v>
      </c>
      <c r="AO22">
        <f t="shared" si="7"/>
        <v>0</v>
      </c>
      <c r="AP22">
        <f t="shared" si="8"/>
        <v>1.919543313910697E-3</v>
      </c>
      <c r="AQ22">
        <f t="shared" si="9"/>
        <v>0</v>
      </c>
      <c r="AR22">
        <f t="shared" si="10"/>
        <v>3.6007953556512701E-3</v>
      </c>
      <c r="AT22" s="16">
        <v>1</v>
      </c>
      <c r="AU22" s="16">
        <f t="shared" si="24"/>
        <v>4.080486947321241E-6</v>
      </c>
      <c r="AV22" s="16">
        <f t="shared" si="25"/>
        <v>-2.614150061482079E-5</v>
      </c>
      <c r="AW22" s="16">
        <f t="shared" si="25"/>
        <v>3.9560618200460479E-3</v>
      </c>
    </row>
    <row r="23" spans="1:49" x14ac:dyDescent="0.25">
      <c r="A23" s="4">
        <f t="shared" si="26"/>
        <v>1</v>
      </c>
      <c r="B23" s="3" t="str">
        <f t="shared" si="27"/>
        <v>m</v>
      </c>
      <c r="C23" s="1">
        <f t="shared" si="11"/>
        <v>1E-3</v>
      </c>
      <c r="D23" s="1">
        <v>5000</v>
      </c>
      <c r="E23" s="4">
        <f t="shared" si="30"/>
        <v>5</v>
      </c>
      <c r="F23" s="4" t="str">
        <f t="shared" si="12"/>
        <v>kHz</v>
      </c>
      <c r="G23">
        <f t="shared" si="28"/>
        <v>0</v>
      </c>
      <c r="H23" t="str">
        <f t="shared" si="29"/>
        <v>m</v>
      </c>
      <c r="I23" s="1">
        <f t="shared" si="13"/>
        <v>0</v>
      </c>
      <c r="J23" s="9"/>
      <c r="K23" s="9">
        <v>1.1804008987453647E-3</v>
      </c>
      <c r="L23" s="9"/>
      <c r="M23" s="9">
        <v>6.9000075880342653E-4</v>
      </c>
      <c r="N23" s="13"/>
      <c r="O23" s="13"/>
      <c r="P23" s="13"/>
      <c r="Q23" s="13"/>
      <c r="R23" s="13" t="s">
        <v>3</v>
      </c>
      <c r="S23" s="1">
        <f t="shared" si="2"/>
        <v>1E-3</v>
      </c>
      <c r="T23" s="5">
        <f t="shared" si="14"/>
        <v>0</v>
      </c>
      <c r="U23" s="5">
        <f t="shared" si="15"/>
        <v>1.1804008987453647E-6</v>
      </c>
      <c r="V23" s="5">
        <f t="shared" si="16"/>
        <v>0</v>
      </c>
      <c r="W23" s="5">
        <f t="shared" si="17"/>
        <v>6.9000075880342659E-7</v>
      </c>
      <c r="X23" s="5">
        <f t="shared" si="18"/>
        <v>0</v>
      </c>
      <c r="Y23">
        <f t="shared" si="19"/>
        <v>1.3672773416202614E-6</v>
      </c>
      <c r="Z23" s="5" t="e">
        <f t="shared" si="3"/>
        <v>#DIV/0!</v>
      </c>
      <c r="AA23" s="5">
        <f t="shared" si="20"/>
        <v>0</v>
      </c>
      <c r="AC23" t="str">
        <f t="shared" si="4"/>
        <v>5kHz0m</v>
      </c>
      <c r="AD23" s="1">
        <f>IFERROR(MATCH(AC23,'Ref Z'!$R$5:$R$1054,0),0)</f>
        <v>18</v>
      </c>
      <c r="AE23">
        <f>IF($AD23&gt;0,INDEX('Ref Z'!M$5:M$1054,$AD23),"")</f>
        <v>0</v>
      </c>
      <c r="AF23">
        <f>IF($AD23&gt;0,INDEX('Ref Z'!N$5:N$1054,$AD23),"")</f>
        <v>0</v>
      </c>
      <c r="AG23">
        <f>IF($AD23&gt;0,INDEX('Ref Z'!O$5:O$1054,$AD23),"")</f>
        <v>0</v>
      </c>
      <c r="AH23">
        <f>IF($AD23&gt;0,INDEX('Ref Z'!P$5:P$1054,$AD23),"")</f>
        <v>0</v>
      </c>
      <c r="AI23">
        <f t="shared" si="5"/>
        <v>0</v>
      </c>
      <c r="AJ23">
        <f t="shared" si="21"/>
        <v>0</v>
      </c>
      <c r="AK23" s="5" t="e">
        <f t="shared" si="22"/>
        <v>#DIV/0!</v>
      </c>
      <c r="AL23" s="5" t="e">
        <f t="shared" si="23"/>
        <v>#DIV/0!</v>
      </c>
      <c r="AN23" t="str">
        <f t="shared" si="6"/>
        <v>5kHz1m0m</v>
      </c>
      <c r="AO23">
        <f t="shared" si="7"/>
        <v>0</v>
      </c>
      <c r="AP23">
        <f t="shared" si="8"/>
        <v>2.3608017974907293E-3</v>
      </c>
      <c r="AQ23">
        <f t="shared" si="9"/>
        <v>0</v>
      </c>
      <c r="AR23">
        <f t="shared" si="10"/>
        <v>1.3800015176068531E-3</v>
      </c>
      <c r="AT23" s="16">
        <v>1</v>
      </c>
      <c r="AU23" s="16">
        <f t="shared" si="24"/>
        <v>2.7345546832405227E-6</v>
      </c>
      <c r="AV23" s="16">
        <f t="shared" si="25"/>
        <v>-5.6075635369648436E-5</v>
      </c>
      <c r="AW23" s="16">
        <f t="shared" si="25"/>
        <v>3.9805977067510871E-3</v>
      </c>
    </row>
    <row r="24" spans="1:49" ht="19.5" customHeight="1" x14ac:dyDescent="0.25">
      <c r="A24" s="4">
        <v>1</v>
      </c>
      <c r="B24" s="3" t="s">
        <v>3</v>
      </c>
      <c r="C24" s="1">
        <f t="shared" si="11"/>
        <v>1E-3</v>
      </c>
      <c r="D24" s="1">
        <f>D6</f>
        <v>0.01</v>
      </c>
      <c r="E24" s="4">
        <f t="shared" si="30"/>
        <v>10</v>
      </c>
      <c r="F24" s="4" t="str">
        <f>IF(D24&gt;=1000,"kHz",IF(D24&gt;=1,"Hz","mHz"))</f>
        <v>mHz</v>
      </c>
      <c r="G24">
        <v>1</v>
      </c>
      <c r="H24" t="s">
        <v>3</v>
      </c>
      <c r="I24" s="1">
        <f>IF(MID(H24,1,1)="m",0.001,IF(OR(MID(H24,1,1)="u",MID(H24,1,1)="µ"),0.000001,1))*G24</f>
        <v>1E-3</v>
      </c>
      <c r="J24" s="9">
        <v>1.0005303861978128</v>
      </c>
      <c r="K24" s="9">
        <v>1.853734084659768E-3</v>
      </c>
      <c r="L24" s="9">
        <v>3.3497983617941689E-4</v>
      </c>
      <c r="M24" s="9">
        <v>1.6986850265780717E-3</v>
      </c>
      <c r="N24" s="10">
        <v>6.1958286602941943E-4</v>
      </c>
      <c r="O24" s="10">
        <v>1.5953094657230747E-3</v>
      </c>
      <c r="P24" s="10">
        <v>3.0512015168544511E-4</v>
      </c>
      <c r="Q24" s="10">
        <v>1.702691485928338E-3</v>
      </c>
      <c r="R24" s="10" t="s">
        <v>3</v>
      </c>
      <c r="S24" s="1">
        <f t="shared" si="2"/>
        <v>1E-3</v>
      </c>
      <c r="T24" s="5">
        <f t="shared" si="14"/>
        <v>9.9991080333178338E-4</v>
      </c>
      <c r="U24" s="5">
        <f t="shared" si="15"/>
        <v>2.4456783001971107E-6</v>
      </c>
      <c r="V24" s="5">
        <f t="shared" si="16"/>
        <v>2.9859684493971783E-8</v>
      </c>
      <c r="W24" s="5">
        <f t="shared" si="17"/>
        <v>2.4051380658443279E-6</v>
      </c>
      <c r="X24" s="5">
        <f>SUMSQ(T24,V24)^0.5</f>
        <v>9.9991080377762357E-4</v>
      </c>
      <c r="Y24">
        <f t="shared" si="19"/>
        <v>2.4456783001612579E-6</v>
      </c>
      <c r="Z24" s="5">
        <f t="shared" si="3"/>
        <v>2.9862348107052166E-5</v>
      </c>
      <c r="AA24" s="5">
        <f t="shared" si="20"/>
        <v>2.4053526142474584E-3</v>
      </c>
      <c r="AC24" t="str">
        <f t="shared" si="4"/>
        <v>10mHz1m</v>
      </c>
      <c r="AD24" s="1">
        <f>IFERROR(MATCH(AC24,'Ref Z'!$R$5:$R$1054,0),0)</f>
        <v>19</v>
      </c>
      <c r="AE24">
        <f>IF($AD24&gt;0,INDEX('Ref Z'!M$5:M$1054,$AD24),"")</f>
        <v>9.9989360097643611E-4</v>
      </c>
      <c r="AF24">
        <f>IF($AD24&gt;0,INDEX('Ref Z'!N$5:N$1054,$AD24),"")</f>
        <v>1E-8</v>
      </c>
      <c r="AG24">
        <f>IF($AD24&gt;0,INDEX('Ref Z'!O$5:O$1054,$AD24),"")</f>
        <v>-2.6314623832058103E-8</v>
      </c>
      <c r="AH24">
        <f>IF($AD24&gt;0,INDEX('Ref Z'!P$5:P$1054,$AD24),"")</f>
        <v>5.0000000000000004E-8</v>
      </c>
      <c r="AI24">
        <f t="shared" si="5"/>
        <v>9.9989360132270275E-4</v>
      </c>
      <c r="AJ24">
        <f t="shared" si="21"/>
        <v>1.0000000083112817E-8</v>
      </c>
      <c r="AK24" s="5">
        <f t="shared" si="22"/>
        <v>-2.6317423974196444E-5</v>
      </c>
      <c r="AL24" s="5">
        <f t="shared" si="23"/>
        <v>5.0005320483334688E-5</v>
      </c>
      <c r="AN24" t="str">
        <f t="shared" si="6"/>
        <v>10mHz1m1m</v>
      </c>
      <c r="AO24">
        <f t="shared" si="7"/>
        <v>-1.720235534726465E-8</v>
      </c>
      <c r="AP24">
        <f t="shared" si="8"/>
        <v>3.7074681693330227E-3</v>
      </c>
      <c r="AQ24">
        <f t="shared" si="9"/>
        <v>-5.6174308326029886E-8</v>
      </c>
      <c r="AR24">
        <f t="shared" si="10"/>
        <v>3.3973700535240752E-3</v>
      </c>
      <c r="AT24">
        <f t="shared" ref="AT24:AT55" si="31">AI24/X24</f>
        <v>0.99998279601054829</v>
      </c>
      <c r="AU24" s="35">
        <f t="shared" si="24"/>
        <v>4.8913566003327361E-6</v>
      </c>
      <c r="AV24">
        <f>AK24-Z24</f>
        <v>-5.617977208124861E-5</v>
      </c>
      <c r="AW24">
        <f>(4*AA24^2 + AL24^2)^0.5</f>
        <v>4.8109651139397148E-3</v>
      </c>
    </row>
    <row r="25" spans="1:49" x14ac:dyDescent="0.25">
      <c r="A25" s="4">
        <f>A24</f>
        <v>1</v>
      </c>
      <c r="B25" s="3" t="str">
        <f>B24</f>
        <v>m</v>
      </c>
      <c r="C25" s="1">
        <f t="shared" si="11"/>
        <v>1E-3</v>
      </c>
      <c r="D25" s="1">
        <f t="shared" ref="D25:D41" si="32">D7</f>
        <v>0.02</v>
      </c>
      <c r="E25" s="4">
        <f t="shared" si="30"/>
        <v>20</v>
      </c>
      <c r="F25" s="4" t="str">
        <f t="shared" si="12"/>
        <v>mHz</v>
      </c>
      <c r="G25">
        <f>G24</f>
        <v>1</v>
      </c>
      <c r="H25" t="str">
        <f>H24</f>
        <v>m</v>
      </c>
      <c r="I25" s="1">
        <f t="shared" ref="I25:I41" si="33">IF(MID(H25,1,1)="m",0.001,IF(OR(MID(H25,1,1)="u",MID(H25,1,1)="µ"),0.000001,1))*G25</f>
        <v>1E-3</v>
      </c>
      <c r="J25" s="9">
        <v>0.99922966217301945</v>
      </c>
      <c r="K25" s="9">
        <v>7.1160301382832563E-4</v>
      </c>
      <c r="L25" s="9">
        <v>-1.3979762409090026E-4</v>
      </c>
      <c r="M25" s="9">
        <v>1.0079964892109187E-3</v>
      </c>
      <c r="N25" s="10">
        <v>-6.8411821754354616E-4</v>
      </c>
      <c r="O25" s="10">
        <v>1.8585914848317372E-3</v>
      </c>
      <c r="P25" s="10">
        <v>-1.2790598724872306E-4</v>
      </c>
      <c r="Q25" s="10">
        <v>1.0760411519291756E-3</v>
      </c>
      <c r="R25" s="10" t="s">
        <v>3</v>
      </c>
      <c r="S25" s="1">
        <f t="shared" si="2"/>
        <v>1E-3</v>
      </c>
      <c r="T25" s="5">
        <f t="shared" si="14"/>
        <v>9.99913780390563E-4</v>
      </c>
      <c r="U25" s="5">
        <f t="shared" si="15"/>
        <v>1.9901610881480418E-6</v>
      </c>
      <c r="V25" s="5">
        <f t="shared" si="16"/>
        <v>-1.1891636842177205E-8</v>
      </c>
      <c r="W25" s="5">
        <f t="shared" si="17"/>
        <v>1.4744224234955885E-6</v>
      </c>
      <c r="X25" s="5">
        <f t="shared" ref="X25:X41" si="34">SUMSQ(T25,V25)^0.5</f>
        <v>9.9991378046127466E-4</v>
      </c>
      <c r="Y25">
        <f t="shared" si="19"/>
        <v>1.9901610880845495E-6</v>
      </c>
      <c r="Z25" s="5">
        <f t="shared" si="3"/>
        <v>-1.1892662222308545E-5</v>
      </c>
      <c r="AA25" s="5">
        <f t="shared" si="20"/>
        <v>1.4745495585640567E-3</v>
      </c>
      <c r="AC25" t="str">
        <f t="shared" si="4"/>
        <v>20mHz1m</v>
      </c>
      <c r="AD25" s="1">
        <f>IFERROR(MATCH(AC25,'Ref Z'!$R$5:$R$1054,0),0)</f>
        <v>20</v>
      </c>
      <c r="AE25">
        <f>IF($AD25&gt;0,INDEX('Ref Z'!M$5:M$1054,$AD25),"")</f>
        <v>9.9989534372831555E-4</v>
      </c>
      <c r="AF25">
        <f>IF($AD25&gt;0,INDEX('Ref Z'!N$5:N$1054,$AD25),"")</f>
        <v>1E-8</v>
      </c>
      <c r="AG25">
        <f>IF($AD25&gt;0,INDEX('Ref Z'!O$5:O$1054,$AD25),"")</f>
        <v>-6.594569339525891E-8</v>
      </c>
      <c r="AH25">
        <f>IF($AD25&gt;0,INDEX('Ref Z'!P$5:P$1054,$AD25),"")</f>
        <v>5.0000000000000004E-8</v>
      </c>
      <c r="AI25">
        <f t="shared" si="5"/>
        <v>9.9989534590296035E-4</v>
      </c>
      <c r="AJ25">
        <f t="shared" si="21"/>
        <v>1.0000000521969371E-8</v>
      </c>
      <c r="AK25" s="5">
        <f t="shared" si="22"/>
        <v>-6.5952595652412154E-5</v>
      </c>
      <c r="AL25" s="5">
        <f t="shared" si="23"/>
        <v>5.0005233148128502E-5</v>
      </c>
      <c r="AN25" t="str">
        <f t="shared" si="6"/>
        <v>20mHz1m1m</v>
      </c>
      <c r="AO25">
        <f t="shared" si="7"/>
        <v>-1.8436662247442795E-8</v>
      </c>
      <c r="AP25">
        <f t="shared" si="8"/>
        <v>1.4232060276917831E-3</v>
      </c>
      <c r="AQ25">
        <f t="shared" si="9"/>
        <v>-5.4054056553081704E-8</v>
      </c>
      <c r="AR25">
        <f t="shared" si="10"/>
        <v>2.0159929790418791E-3</v>
      </c>
      <c r="AT25">
        <f t="shared" si="31"/>
        <v>0.99998156385212955</v>
      </c>
      <c r="AU25" s="35">
        <f t="shared" si="24"/>
        <v>3.9803221761816587E-6</v>
      </c>
      <c r="AV25">
        <f t="shared" ref="AV25:AV88" si="35">AK25-Z25</f>
        <v>-5.4059933430103609E-5</v>
      </c>
      <c r="AW25">
        <f t="shared" ref="AW25:AW88" si="36">(4*AA25^2 + AL25^2)^0.5</f>
        <v>2.9495230336425613E-3</v>
      </c>
    </row>
    <row r="26" spans="1:49" x14ac:dyDescent="0.25">
      <c r="A26" s="4">
        <f t="shared" ref="A26:A41" si="37">A25</f>
        <v>1</v>
      </c>
      <c r="B26" s="3" t="str">
        <f t="shared" ref="B26:B41" si="38">B25</f>
        <v>m</v>
      </c>
      <c r="C26" s="1">
        <f t="shared" si="11"/>
        <v>1E-3</v>
      </c>
      <c r="D26" s="1">
        <f t="shared" si="32"/>
        <v>0.05</v>
      </c>
      <c r="E26" s="4">
        <f t="shared" si="30"/>
        <v>50</v>
      </c>
      <c r="F26" s="4" t="str">
        <f t="shared" si="12"/>
        <v>mHz</v>
      </c>
      <c r="G26">
        <f t="shared" ref="G26:G41" si="39">G25</f>
        <v>1</v>
      </c>
      <c r="H26" t="str">
        <f t="shared" ref="H26:H41" si="40">H25</f>
        <v>m</v>
      </c>
      <c r="I26" s="1">
        <f t="shared" si="33"/>
        <v>1E-3</v>
      </c>
      <c r="J26" s="9">
        <v>1.0017122702769847</v>
      </c>
      <c r="K26" s="9">
        <v>8.9669603108377563E-4</v>
      </c>
      <c r="L26" s="9">
        <v>-1.7461525587392143E-3</v>
      </c>
      <c r="M26" s="9">
        <v>1.8565084927930327E-3</v>
      </c>
      <c r="N26" s="10">
        <v>1.817247721475838E-3</v>
      </c>
      <c r="O26" s="10">
        <v>1.4205248112396233E-3</v>
      </c>
      <c r="P26" s="10">
        <v>-1.8306869591344685E-3</v>
      </c>
      <c r="Q26" s="10">
        <v>1.3771362669344677E-3</v>
      </c>
      <c r="R26" s="10" t="s">
        <v>3</v>
      </c>
      <c r="S26" s="1">
        <f t="shared" si="2"/>
        <v>1E-3</v>
      </c>
      <c r="T26" s="5">
        <f t="shared" si="14"/>
        <v>9.9989502255550889E-4</v>
      </c>
      <c r="U26" s="5">
        <f t="shared" si="15"/>
        <v>1.6798674089072514E-6</v>
      </c>
      <c r="V26" s="5">
        <f t="shared" si="16"/>
        <v>8.4534400395254111E-8</v>
      </c>
      <c r="W26" s="5">
        <f t="shared" si="17"/>
        <v>2.3115207291994724E-6</v>
      </c>
      <c r="X26" s="5">
        <f t="shared" si="34"/>
        <v>9.9989502612891652E-4</v>
      </c>
      <c r="Y26">
        <f t="shared" si="19"/>
        <v>1.6798674142708451E-6</v>
      </c>
      <c r="Z26" s="5">
        <f t="shared" si="3"/>
        <v>8.4543275330842198E-5</v>
      </c>
      <c r="AA26" s="5">
        <f t="shared" si="20"/>
        <v>2.3117634000546839E-3</v>
      </c>
      <c r="AC26" t="str">
        <f t="shared" si="4"/>
        <v>50mHz1m</v>
      </c>
      <c r="AD26" s="1">
        <f>IFERROR(MATCH(AC26,'Ref Z'!$R$5:$R$1054,0),0)</f>
        <v>21</v>
      </c>
      <c r="AE26">
        <f>IF($AD26&gt;0,INDEX('Ref Z'!M$5:M$1054,$AD26),"")</f>
        <v>9.9986785729986086E-4</v>
      </c>
      <c r="AF26">
        <f>IF($AD26&gt;0,INDEX('Ref Z'!N$5:N$1054,$AD26),"")</f>
        <v>1E-8</v>
      </c>
      <c r="AG26">
        <f>IF($AD26&gt;0,INDEX('Ref Z'!O$5:O$1054,$AD26),"")</f>
        <v>5.5442713093711027E-8</v>
      </c>
      <c r="AH26">
        <f>IF($AD26&gt;0,INDEX('Ref Z'!P$5:P$1054,$AD26),"")</f>
        <v>5.0000000000000004E-8</v>
      </c>
      <c r="AI26">
        <f t="shared" si="5"/>
        <v>9.9986785883701126E-4</v>
      </c>
      <c r="AJ26">
        <f t="shared" si="21"/>
        <v>1.0000000368964829E-8</v>
      </c>
      <c r="AK26" s="5">
        <f t="shared" si="22"/>
        <v>5.5450040354942986E-5</v>
      </c>
      <c r="AL26" s="5">
        <f t="shared" si="23"/>
        <v>5.0006607857526441E-5</v>
      </c>
      <c r="AN26" t="str">
        <f t="shared" si="6"/>
        <v>50mHz1m1m</v>
      </c>
      <c r="AO26">
        <f t="shared" si="7"/>
        <v>-2.7165255648024453E-8</v>
      </c>
      <c r="AP26">
        <f t="shared" si="8"/>
        <v>1.7933920621954313E-3</v>
      </c>
      <c r="AQ26">
        <f t="shared" si="9"/>
        <v>-2.9091687301543084E-8</v>
      </c>
      <c r="AR26">
        <f t="shared" si="10"/>
        <v>3.7130169859227189E-3</v>
      </c>
      <c r="AT26">
        <f t="shared" si="31"/>
        <v>0.99997282985593949</v>
      </c>
      <c r="AU26" s="35">
        <f t="shared" si="24"/>
        <v>3.3597348285565692E-6</v>
      </c>
      <c r="AV26">
        <f t="shared" si="35"/>
        <v>-2.9093234975899213E-5</v>
      </c>
      <c r="AW26">
        <f t="shared" si="36"/>
        <v>4.6237972200518255E-3</v>
      </c>
    </row>
    <row r="27" spans="1:49" x14ac:dyDescent="0.25">
      <c r="A27" s="4">
        <f t="shared" si="37"/>
        <v>1</v>
      </c>
      <c r="B27" s="3" t="str">
        <f t="shared" si="38"/>
        <v>m</v>
      </c>
      <c r="C27" s="1">
        <f t="shared" si="11"/>
        <v>1E-3</v>
      </c>
      <c r="D27" s="1">
        <f t="shared" si="32"/>
        <v>0.1</v>
      </c>
      <c r="E27" s="4">
        <f t="shared" si="30"/>
        <v>100</v>
      </c>
      <c r="F27" s="4" t="str">
        <f t="shared" si="12"/>
        <v>mHz</v>
      </c>
      <c r="G27">
        <f t="shared" si="39"/>
        <v>1</v>
      </c>
      <c r="H27" t="str">
        <f t="shared" si="40"/>
        <v>m</v>
      </c>
      <c r="I27" s="1">
        <f t="shared" si="33"/>
        <v>1E-3</v>
      </c>
      <c r="J27" s="9">
        <v>0.99891764770144653</v>
      </c>
      <c r="K27" s="9">
        <v>1.5310902356283789E-3</v>
      </c>
      <c r="L27" s="9">
        <v>6.3653311634783577E-4</v>
      </c>
      <c r="M27" s="9">
        <v>5.0630720985658426E-4</v>
      </c>
      <c r="N27" s="10">
        <v>-1.0927580029805133E-3</v>
      </c>
      <c r="O27" s="10">
        <v>1.2941986382821635E-3</v>
      </c>
      <c r="P27" s="10">
        <v>7.2002953487620188E-4</v>
      </c>
      <c r="Q27" s="10">
        <v>9.1801838583006749E-4</v>
      </c>
      <c r="R27" s="10" t="s">
        <v>3</v>
      </c>
      <c r="S27" s="1">
        <f t="shared" si="2"/>
        <v>1E-3</v>
      </c>
      <c r="T27" s="5">
        <f t="shared" si="14"/>
        <v>1.000010405704427E-3</v>
      </c>
      <c r="U27" s="5">
        <f t="shared" si="15"/>
        <v>2.0047911175401717E-6</v>
      </c>
      <c r="V27" s="5">
        <f t="shared" si="16"/>
        <v>-8.3496418528366119E-8</v>
      </c>
      <c r="W27" s="5">
        <f t="shared" si="17"/>
        <v>1.0483819664009877E-6</v>
      </c>
      <c r="X27" s="5">
        <f t="shared" si="34"/>
        <v>1.0000104091902168E-3</v>
      </c>
      <c r="Y27">
        <f t="shared" si="19"/>
        <v>2.0047911124629901E-6</v>
      </c>
      <c r="Z27" s="5">
        <f t="shared" si="3"/>
        <v>-8.3495549504325058E-5</v>
      </c>
      <c r="AA27" s="5">
        <f t="shared" si="20"/>
        <v>1.0483710634161206E-3</v>
      </c>
      <c r="AC27" t="str">
        <f t="shared" si="4"/>
        <v>100mHz1m</v>
      </c>
      <c r="AD27" s="1">
        <f>IFERROR(MATCH(AC27,'Ref Z'!$R$5:$R$1054,0),0)</f>
        <v>22</v>
      </c>
      <c r="AE27">
        <f>IF($AD27&gt;0,INDEX('Ref Z'!M$5:M$1054,$AD27),"")</f>
        <v>9.9994449580213265E-4</v>
      </c>
      <c r="AF27">
        <f>IF($AD27&gt;0,INDEX('Ref Z'!N$5:N$1054,$AD27),"")</f>
        <v>1E-8</v>
      </c>
      <c r="AG27">
        <f>IF($AD27&gt;0,INDEX('Ref Z'!O$5:O$1054,$AD27),"")</f>
        <v>-7.6077624902912783E-8</v>
      </c>
      <c r="AH27">
        <f>IF($AD27&gt;0,INDEX('Ref Z'!P$5:P$1054,$AD27),"")</f>
        <v>5.0000000000000004E-8</v>
      </c>
      <c r="AI27">
        <f t="shared" si="5"/>
        <v>9.9994449869619567E-4</v>
      </c>
      <c r="AJ27">
        <f t="shared" si="21"/>
        <v>1.0000000694613682E-8</v>
      </c>
      <c r="AK27" s="5">
        <f t="shared" si="22"/>
        <v>-7.6081847618046652E-5</v>
      </c>
      <c r="AL27" s="5">
        <f t="shared" si="23"/>
        <v>5.0002775080288051E-5</v>
      </c>
      <c r="AN27" t="str">
        <f t="shared" si="6"/>
        <v>100mHz1m1m</v>
      </c>
      <c r="AO27">
        <f t="shared" si="7"/>
        <v>-6.5909902294400066E-8</v>
      </c>
      <c r="AP27">
        <f t="shared" si="8"/>
        <v>3.0621804712730859E-3</v>
      </c>
      <c r="AQ27">
        <f t="shared" si="9"/>
        <v>7.4187936254533356E-9</v>
      </c>
      <c r="AR27">
        <f t="shared" si="10"/>
        <v>1.0126144209475969E-3</v>
      </c>
      <c r="AT27">
        <f t="shared" si="31"/>
        <v>0.9999340901920466</v>
      </c>
      <c r="AU27" s="35">
        <f t="shared" si="24"/>
        <v>4.0095822249384511E-6</v>
      </c>
      <c r="AV27">
        <f t="shared" si="35"/>
        <v>7.4137018862784055E-6</v>
      </c>
      <c r="AW27">
        <f t="shared" si="36"/>
        <v>2.0973382712258701E-3</v>
      </c>
    </row>
    <row r="28" spans="1:49" x14ac:dyDescent="0.25">
      <c r="A28" s="4">
        <f t="shared" si="37"/>
        <v>1</v>
      </c>
      <c r="B28" s="3" t="str">
        <f t="shared" si="38"/>
        <v>m</v>
      </c>
      <c r="C28" s="1">
        <f t="shared" si="11"/>
        <v>1E-3</v>
      </c>
      <c r="D28" s="1">
        <f t="shared" si="32"/>
        <v>0.2</v>
      </c>
      <c r="E28" s="4">
        <f t="shared" si="30"/>
        <v>200</v>
      </c>
      <c r="F28" s="4" t="str">
        <f t="shared" si="12"/>
        <v>mHz</v>
      </c>
      <c r="G28">
        <f t="shared" si="39"/>
        <v>1</v>
      </c>
      <c r="H28" t="str">
        <f t="shared" si="40"/>
        <v>m</v>
      </c>
      <c r="I28" s="1">
        <f t="shared" si="33"/>
        <v>1E-3</v>
      </c>
      <c r="J28" s="9">
        <v>0.998187139256972</v>
      </c>
      <c r="K28" s="9">
        <v>1.5506690546916906E-3</v>
      </c>
      <c r="L28" s="9">
        <v>-6.1159198193899445E-6</v>
      </c>
      <c r="M28" s="9">
        <v>1.349654394660582E-3</v>
      </c>
      <c r="N28" s="10">
        <v>-1.6648572959795059E-3</v>
      </c>
      <c r="O28" s="10">
        <v>3.3770816711050728E-4</v>
      </c>
      <c r="P28" s="10">
        <v>1.2332204340426275E-4</v>
      </c>
      <c r="Q28" s="10">
        <v>1.4201238965954167E-3</v>
      </c>
      <c r="R28" s="10" t="s">
        <v>3</v>
      </c>
      <c r="S28" s="1">
        <f t="shared" si="2"/>
        <v>1E-3</v>
      </c>
      <c r="T28" s="5">
        <f t="shared" si="14"/>
        <v>9.9985199655295166E-4</v>
      </c>
      <c r="U28" s="5">
        <f t="shared" si="15"/>
        <v>1.5870164848896684E-6</v>
      </c>
      <c r="V28" s="5">
        <f t="shared" si="16"/>
        <v>-1.2943796322365269E-7</v>
      </c>
      <c r="W28" s="5">
        <f t="shared" si="17"/>
        <v>1.9591627973979016E-6</v>
      </c>
      <c r="X28" s="5">
        <f t="shared" si="34"/>
        <v>9.9985200493128484E-4</v>
      </c>
      <c r="Y28">
        <f t="shared" si="19"/>
        <v>1.5870164918577765E-6</v>
      </c>
      <c r="Z28" s="5">
        <f t="shared" si="3"/>
        <v>-1.2945712260095264E-4</v>
      </c>
      <c r="AA28" s="5">
        <f t="shared" si="20"/>
        <v>1.9594527811023811E-3</v>
      </c>
      <c r="AC28" t="str">
        <f t="shared" si="4"/>
        <v>200mHz1m</v>
      </c>
      <c r="AD28" s="1">
        <f>IFERROR(MATCH(AC28,'Ref Z'!$R$5:$R$1054,0),0)</f>
        <v>23</v>
      </c>
      <c r="AE28">
        <f>IF($AD28&gt;0,INDEX('Ref Z'!M$5:M$1054,$AD28),"")</f>
        <v>9.9993190531574481E-4</v>
      </c>
      <c r="AF28">
        <f>IF($AD28&gt;0,INDEX('Ref Z'!N$5:N$1054,$AD28),"")</f>
        <v>1E-8</v>
      </c>
      <c r="AG28">
        <f>IF($AD28&gt;0,INDEX('Ref Z'!O$5:O$1054,$AD28),"")</f>
        <v>-3.199351676135477E-8</v>
      </c>
      <c r="AH28">
        <f>IF($AD28&gt;0,INDEX('Ref Z'!P$5:P$1054,$AD28),"")</f>
        <v>5.0000000000000004E-8</v>
      </c>
      <c r="AI28">
        <f t="shared" si="5"/>
        <v>9.9993190582757215E-4</v>
      </c>
      <c r="AJ28">
        <f t="shared" si="21"/>
        <v>1.0000000122846944E-8</v>
      </c>
      <c r="AK28" s="5">
        <f t="shared" si="22"/>
        <v>-3.1995695487218978E-5</v>
      </c>
      <c r="AL28" s="5">
        <f t="shared" si="23"/>
        <v>5.0003404915906952E-5</v>
      </c>
      <c r="AN28" t="str">
        <f t="shared" si="6"/>
        <v>200mHz1m1m</v>
      </c>
      <c r="AO28">
        <f t="shared" si="7"/>
        <v>7.9908762793149887E-8</v>
      </c>
      <c r="AP28">
        <f t="shared" si="8"/>
        <v>3.1013381093995033E-3</v>
      </c>
      <c r="AQ28">
        <f t="shared" si="9"/>
        <v>9.7444446462297916E-8</v>
      </c>
      <c r="AR28">
        <f t="shared" si="10"/>
        <v>2.6993087897842455E-3</v>
      </c>
      <c r="AT28">
        <f t="shared" si="31"/>
        <v>1.0000799127229762</v>
      </c>
      <c r="AU28" s="35">
        <f t="shared" si="24"/>
        <v>3.1740329837313015E-6</v>
      </c>
      <c r="AV28">
        <f t="shared" si="35"/>
        <v>9.7461427113733671E-5</v>
      </c>
      <c r="AW28">
        <f t="shared" si="36"/>
        <v>3.919224559269679E-3</v>
      </c>
    </row>
    <row r="29" spans="1:49" x14ac:dyDescent="0.25">
      <c r="A29" s="4">
        <f t="shared" si="37"/>
        <v>1</v>
      </c>
      <c r="B29" s="3" t="str">
        <f t="shared" si="38"/>
        <v>m</v>
      </c>
      <c r="C29" s="1">
        <f t="shared" si="11"/>
        <v>1E-3</v>
      </c>
      <c r="D29" s="1">
        <f t="shared" si="32"/>
        <v>0.5</v>
      </c>
      <c r="E29" s="4">
        <f t="shared" si="30"/>
        <v>500</v>
      </c>
      <c r="F29" s="4" t="str">
        <f t="shared" si="12"/>
        <v>mHz</v>
      </c>
      <c r="G29">
        <f t="shared" si="39"/>
        <v>1</v>
      </c>
      <c r="H29" t="str">
        <f t="shared" si="40"/>
        <v>m</v>
      </c>
      <c r="I29" s="1">
        <f t="shared" si="33"/>
        <v>1E-3</v>
      </c>
      <c r="J29" s="9">
        <v>1.0010615374570149</v>
      </c>
      <c r="K29" s="9">
        <v>1.0110856959386651E-3</v>
      </c>
      <c r="L29" s="9">
        <v>9.5497817322967159E-4</v>
      </c>
      <c r="M29" s="9">
        <v>6.9434265091286704E-4</v>
      </c>
      <c r="N29" s="10">
        <v>1.2058294798905978E-3</v>
      </c>
      <c r="O29" s="10">
        <v>1.3146879883648558E-3</v>
      </c>
      <c r="P29" s="10">
        <v>7.4903549524788339E-4</v>
      </c>
      <c r="Q29" s="10">
        <v>3.671161183757149E-4</v>
      </c>
      <c r="R29" s="10" t="s">
        <v>3</v>
      </c>
      <c r="S29" s="1">
        <f t="shared" si="2"/>
        <v>1E-3</v>
      </c>
      <c r="T29" s="5">
        <f t="shared" si="14"/>
        <v>9.9985570797712442E-4</v>
      </c>
      <c r="U29" s="5">
        <f t="shared" si="15"/>
        <v>1.6585230752939817E-6</v>
      </c>
      <c r="V29" s="5">
        <f t="shared" si="16"/>
        <v>2.0594267798178821E-7</v>
      </c>
      <c r="W29" s="5">
        <f t="shared" si="17"/>
        <v>7.8542088159658666E-7</v>
      </c>
      <c r="X29" s="5">
        <f t="shared" si="34"/>
        <v>9.9985572918637774E-4</v>
      </c>
      <c r="Y29">
        <f t="shared" si="19"/>
        <v>1.6585230480027684E-6</v>
      </c>
      <c r="Z29" s="5">
        <f t="shared" si="3"/>
        <v>2.059723952430072E-4</v>
      </c>
      <c r="AA29" s="5">
        <f t="shared" si="20"/>
        <v>7.8553426889379639E-4</v>
      </c>
      <c r="AC29" t="str">
        <f t="shared" si="4"/>
        <v>500mHz1m</v>
      </c>
      <c r="AD29" s="1">
        <f>IFERROR(MATCH(AC29,'Ref Z'!$R$5:$R$1054,0),0)</f>
        <v>24</v>
      </c>
      <c r="AE29">
        <f>IF($AD29&gt;0,INDEX('Ref Z'!M$5:M$1054,$AD29),"")</f>
        <v>9.9990845317633097E-4</v>
      </c>
      <c r="AF29">
        <f>IF($AD29&gt;0,INDEX('Ref Z'!N$5:N$1054,$AD29),"")</f>
        <v>1E-8</v>
      </c>
      <c r="AG29">
        <f>IF($AD29&gt;0,INDEX('Ref Z'!O$5:O$1054,$AD29),"")</f>
        <v>1.5338017268342528E-7</v>
      </c>
      <c r="AH29">
        <f>IF($AD29&gt;0,INDEX('Ref Z'!P$5:P$1054,$AD29),"")</f>
        <v>5.0000000000000004E-8</v>
      </c>
      <c r="AI29">
        <f t="shared" si="5"/>
        <v>9.9990846494014659E-4</v>
      </c>
      <c r="AJ29">
        <f t="shared" si="21"/>
        <v>1.0000002823573773E-8</v>
      </c>
      <c r="AK29" s="5">
        <f t="shared" si="22"/>
        <v>1.5339421423350675E-4</v>
      </c>
      <c r="AL29" s="5">
        <f t="shared" si="23"/>
        <v>5.0004576607197845E-5</v>
      </c>
      <c r="AN29" t="str">
        <f t="shared" si="6"/>
        <v>500mHz1m1m</v>
      </c>
      <c r="AO29">
        <f t="shared" si="7"/>
        <v>5.2745199206546967E-8</v>
      </c>
      <c r="AP29">
        <f t="shared" si="8"/>
        <v>2.0221713919020561E-3</v>
      </c>
      <c r="AQ29">
        <f t="shared" si="9"/>
        <v>-5.2562505298362932E-8</v>
      </c>
      <c r="AR29">
        <f t="shared" si="10"/>
        <v>1.388685302725866E-3</v>
      </c>
      <c r="AT29">
        <f t="shared" si="31"/>
        <v>1.0000527433630968</v>
      </c>
      <c r="AU29" s="35">
        <f t="shared" si="24"/>
        <v>3.3170460960206063E-6</v>
      </c>
      <c r="AV29">
        <f t="shared" si="35"/>
        <v>-5.2578181009500449E-5</v>
      </c>
      <c r="AW29">
        <f t="shared" si="36"/>
        <v>1.5718641188435182E-3</v>
      </c>
    </row>
    <row r="30" spans="1:49" x14ac:dyDescent="0.25">
      <c r="A30" s="4">
        <f t="shared" si="37"/>
        <v>1</v>
      </c>
      <c r="B30" s="3" t="str">
        <f t="shared" si="38"/>
        <v>m</v>
      </c>
      <c r="C30" s="1">
        <f t="shared" si="11"/>
        <v>1E-3</v>
      </c>
      <c r="D30" s="1">
        <f t="shared" si="32"/>
        <v>1</v>
      </c>
      <c r="E30" s="4">
        <f t="shared" si="30"/>
        <v>1</v>
      </c>
      <c r="F30" s="4" t="str">
        <f t="shared" si="12"/>
        <v>Hz</v>
      </c>
      <c r="G30">
        <f t="shared" si="39"/>
        <v>1</v>
      </c>
      <c r="H30" t="str">
        <f t="shared" si="40"/>
        <v>m</v>
      </c>
      <c r="I30" s="1">
        <f t="shared" si="33"/>
        <v>1E-3</v>
      </c>
      <c r="J30" s="9">
        <v>1.0011322288542783</v>
      </c>
      <c r="K30" s="9">
        <v>1.7413381038356764E-3</v>
      </c>
      <c r="L30" s="9">
        <v>-1.6359727504946461E-3</v>
      </c>
      <c r="M30" s="9">
        <v>7.4819779749320399E-4</v>
      </c>
      <c r="N30" s="10">
        <v>1.1203886287510206E-3</v>
      </c>
      <c r="O30" s="10">
        <v>1.5741419433531751E-3</v>
      </c>
      <c r="P30" s="10">
        <v>-1.5996327716584797E-3</v>
      </c>
      <c r="Q30" s="10">
        <v>1.9449853804834347E-3</v>
      </c>
      <c r="R30" s="10" t="s">
        <v>3</v>
      </c>
      <c r="S30" s="1">
        <f t="shared" si="2"/>
        <v>1E-3</v>
      </c>
      <c r="T30" s="5">
        <f t="shared" si="14"/>
        <v>1.0000118402255275E-3</v>
      </c>
      <c r="U30" s="5">
        <f t="shared" si="15"/>
        <v>2.3473775260263827E-6</v>
      </c>
      <c r="V30" s="5">
        <f t="shared" si="16"/>
        <v>-3.6339978836166454E-8</v>
      </c>
      <c r="W30" s="5">
        <f t="shared" si="17"/>
        <v>2.0839309188329572E-6</v>
      </c>
      <c r="X30" s="5">
        <f t="shared" si="34"/>
        <v>1.0000118408858166E-3</v>
      </c>
      <c r="Y30">
        <f t="shared" si="19"/>
        <v>2.3473775256980079E-6</v>
      </c>
      <c r="Z30" s="5">
        <f t="shared" si="3"/>
        <v>-3.6339548551719631E-5</v>
      </c>
      <c r="AA30" s="5">
        <f t="shared" si="20"/>
        <v>2.0839062439069593E-3</v>
      </c>
      <c r="AC30" t="str">
        <f t="shared" si="4"/>
        <v>1Hz1m</v>
      </c>
      <c r="AD30" s="1">
        <f>IFERROR(MATCH(AC30,'Ref Z'!$R$5:$R$1054,0),0)</f>
        <v>25</v>
      </c>
      <c r="AE30">
        <f>IF($AD30&gt;0,INDEX('Ref Z'!M$5:M$1054,$AD30),"")</f>
        <v>1.000013770873691E-3</v>
      </c>
      <c r="AF30">
        <f>IF($AD30&gt;0,INDEX('Ref Z'!N$5:N$1054,$AD30),"")</f>
        <v>1E-8</v>
      </c>
      <c r="AG30">
        <f>IF($AD30&gt;0,INDEX('Ref Z'!O$5:O$1054,$AD30),"")</f>
        <v>-2.0345678789601714E-8</v>
      </c>
      <c r="AH30">
        <f>IF($AD30&gt;0,INDEX('Ref Z'!P$5:P$1054,$AD30),"")</f>
        <v>5.0000000000000004E-8</v>
      </c>
      <c r="AI30">
        <f t="shared" si="5"/>
        <v>1.0000137710806615E-3</v>
      </c>
      <c r="AJ30">
        <f t="shared" si="21"/>
        <v>1.0000000049672229E-8</v>
      </c>
      <c r="AK30" s="5">
        <f t="shared" si="22"/>
        <v>-2.0345398612879957E-5</v>
      </c>
      <c r="AL30" s="5">
        <f t="shared" si="23"/>
        <v>4.9999311445514615E-5</v>
      </c>
      <c r="AN30" t="str">
        <f t="shared" si="6"/>
        <v>1Hz1m1m</v>
      </c>
      <c r="AO30">
        <f t="shared" si="7"/>
        <v>1.9306481634749628E-9</v>
      </c>
      <c r="AP30">
        <f t="shared" si="8"/>
        <v>3.4826762076857099E-3</v>
      </c>
      <c r="AQ30">
        <f t="shared" si="9"/>
        <v>1.599430004656474E-8</v>
      </c>
      <c r="AR30">
        <f t="shared" si="10"/>
        <v>1.4963955958217485E-3</v>
      </c>
      <c r="AT30">
        <f t="shared" si="31"/>
        <v>1.00000193017199</v>
      </c>
      <c r="AU30" s="35">
        <f t="shared" si="24"/>
        <v>4.6947550514066665E-6</v>
      </c>
      <c r="AV30">
        <f t="shared" si="35"/>
        <v>1.5994149938839674E-5</v>
      </c>
      <c r="AW30">
        <f t="shared" si="36"/>
        <v>4.1681123862874273E-3</v>
      </c>
    </row>
    <row r="31" spans="1:49" x14ac:dyDescent="0.25">
      <c r="A31" s="4">
        <f t="shared" si="37"/>
        <v>1</v>
      </c>
      <c r="B31" s="3" t="str">
        <f t="shared" si="38"/>
        <v>m</v>
      </c>
      <c r="C31" s="1">
        <f t="shared" si="11"/>
        <v>1E-3</v>
      </c>
      <c r="D31" s="1">
        <f t="shared" si="32"/>
        <v>2</v>
      </c>
      <c r="E31" s="4">
        <f t="shared" si="30"/>
        <v>2</v>
      </c>
      <c r="F31" s="4" t="str">
        <f t="shared" si="12"/>
        <v>Hz</v>
      </c>
      <c r="G31">
        <f t="shared" si="39"/>
        <v>1</v>
      </c>
      <c r="H31" t="str">
        <f t="shared" si="40"/>
        <v>m</v>
      </c>
      <c r="I31" s="1">
        <f t="shared" si="33"/>
        <v>1E-3</v>
      </c>
      <c r="J31" s="9">
        <v>0.99889024476173893</v>
      </c>
      <c r="K31" s="9">
        <v>1.0590776843776987E-3</v>
      </c>
      <c r="L31" s="9">
        <v>1.8305600526716281E-3</v>
      </c>
      <c r="M31" s="9">
        <v>1.7140764166564335E-3</v>
      </c>
      <c r="N31" s="10">
        <v>-1.1502719092058127E-3</v>
      </c>
      <c r="O31" s="10">
        <v>1.3663834799223309E-3</v>
      </c>
      <c r="P31" s="10">
        <v>1.7955927845151722E-3</v>
      </c>
      <c r="Q31" s="10">
        <v>7.8033992904734558E-4</v>
      </c>
      <c r="R31" s="10" t="s">
        <v>3</v>
      </c>
      <c r="S31" s="1">
        <f t="shared" si="2"/>
        <v>1E-3</v>
      </c>
      <c r="T31" s="5">
        <f t="shared" si="14"/>
        <v>1.0000405166709447E-3</v>
      </c>
      <c r="U31" s="5">
        <f t="shared" si="15"/>
        <v>1.7287710535960183E-6</v>
      </c>
      <c r="V31" s="5">
        <f t="shared" si="16"/>
        <v>3.4967268156455923E-8</v>
      </c>
      <c r="W31" s="5">
        <f t="shared" si="17"/>
        <v>1.8833449941535874E-6</v>
      </c>
      <c r="X31" s="5">
        <f t="shared" si="34"/>
        <v>1.000040517282275E-3</v>
      </c>
      <c r="Y31">
        <f t="shared" si="19"/>
        <v>1.7287710537934507E-6</v>
      </c>
      <c r="Z31" s="5">
        <f t="shared" si="3"/>
        <v>3.4965851442308282E-5</v>
      </c>
      <c r="AA31" s="5">
        <f t="shared" si="20"/>
        <v>1.8832686890432855E-3</v>
      </c>
      <c r="AC31" t="str">
        <f t="shared" si="4"/>
        <v>2Hz1m</v>
      </c>
      <c r="AD31" s="1">
        <f>IFERROR(MATCH(AC31,'Ref Z'!$R$5:$R$1054,0),0)</f>
        <v>26</v>
      </c>
      <c r="AE31">
        <f>IF($AD31&gt;0,INDEX('Ref Z'!M$5:M$1054,$AD31),"")</f>
        <v>1.0000881422906141E-3</v>
      </c>
      <c r="AF31">
        <f>IF($AD31&gt;0,INDEX('Ref Z'!N$5:N$1054,$AD31),"")</f>
        <v>1E-8</v>
      </c>
      <c r="AG31">
        <f>IF($AD31&gt;0,INDEX('Ref Z'!O$5:O$1054,$AD31),"")</f>
        <v>1.5097885537544638E-8</v>
      </c>
      <c r="AH31">
        <f>IF($AD31&gt;0,INDEX('Ref Z'!P$5:P$1054,$AD31),"")</f>
        <v>5.0000000000000004E-8</v>
      </c>
      <c r="AI31">
        <f t="shared" si="5"/>
        <v>1.000088142404577E-3</v>
      </c>
      <c r="AJ31">
        <f t="shared" si="21"/>
        <v>1.0000000027348717E-8</v>
      </c>
      <c r="AK31" s="5">
        <f t="shared" si="22"/>
        <v>1.5096554891469156E-5</v>
      </c>
      <c r="AL31" s="5">
        <f t="shared" si="23"/>
        <v>4.9995593262721845E-5</v>
      </c>
      <c r="AN31" t="str">
        <f t="shared" si="6"/>
        <v>2Hz1m1m</v>
      </c>
      <c r="AO31">
        <f t="shared" si="7"/>
        <v>4.7625619669332264E-8</v>
      </c>
      <c r="AP31">
        <f t="shared" si="8"/>
        <v>2.1181553687790026E-3</v>
      </c>
      <c r="AQ31">
        <f t="shared" si="9"/>
        <v>-1.9869382618911285E-8</v>
      </c>
      <c r="AR31">
        <f t="shared" si="10"/>
        <v>3.4281528336774949E-3</v>
      </c>
      <c r="AT31">
        <f t="shared" si="31"/>
        <v>1.0000476231927395</v>
      </c>
      <c r="AU31" s="35">
        <f t="shared" si="24"/>
        <v>3.4575421076013636E-6</v>
      </c>
      <c r="AV31">
        <f t="shared" si="35"/>
        <v>-1.9869296550839124E-5</v>
      </c>
      <c r="AW31">
        <f t="shared" si="36"/>
        <v>3.7668691747748491E-3</v>
      </c>
    </row>
    <row r="32" spans="1:49" x14ac:dyDescent="0.25">
      <c r="A32" s="4">
        <f t="shared" si="37"/>
        <v>1</v>
      </c>
      <c r="B32" s="3" t="str">
        <f t="shared" si="38"/>
        <v>m</v>
      </c>
      <c r="C32" s="1">
        <f t="shared" si="11"/>
        <v>1E-3</v>
      </c>
      <c r="D32" s="1">
        <f t="shared" si="32"/>
        <v>5</v>
      </c>
      <c r="E32" s="4">
        <f t="shared" si="30"/>
        <v>5</v>
      </c>
      <c r="F32" s="4" t="str">
        <f t="shared" si="12"/>
        <v>Hz</v>
      </c>
      <c r="G32">
        <f t="shared" si="39"/>
        <v>1</v>
      </c>
      <c r="H32" t="str">
        <f t="shared" si="40"/>
        <v>m</v>
      </c>
      <c r="I32" s="1">
        <f t="shared" si="33"/>
        <v>1E-3</v>
      </c>
      <c r="J32" s="9">
        <v>1.0018761621206602</v>
      </c>
      <c r="K32" s="9">
        <v>2.8994291774952114E-4</v>
      </c>
      <c r="L32" s="9">
        <v>4.3714186624178332E-4</v>
      </c>
      <c r="M32" s="9">
        <v>8.9252336157654084E-4</v>
      </c>
      <c r="N32" s="10">
        <v>1.8258309399646286E-3</v>
      </c>
      <c r="O32" s="10">
        <v>2.4003864986147475E-4</v>
      </c>
      <c r="P32" s="10">
        <v>4.2410220141463122E-4</v>
      </c>
      <c r="Q32" s="10">
        <v>1.9718648538384555E-3</v>
      </c>
      <c r="R32" s="10" t="s">
        <v>3</v>
      </c>
      <c r="S32" s="1">
        <f t="shared" si="2"/>
        <v>1E-3</v>
      </c>
      <c r="T32" s="5">
        <f t="shared" si="14"/>
        <v>1.0000503311806957E-3</v>
      </c>
      <c r="U32" s="5">
        <f t="shared" si="15"/>
        <v>3.7641127637256733E-7</v>
      </c>
      <c r="V32" s="5">
        <f t="shared" si="16"/>
        <v>1.3039664827152106E-8</v>
      </c>
      <c r="W32" s="5">
        <f t="shared" si="17"/>
        <v>2.1644511897391545E-6</v>
      </c>
      <c r="X32" s="5">
        <f t="shared" si="34"/>
        <v>1.0000503312657077E-3</v>
      </c>
      <c r="Y32">
        <f t="shared" si="19"/>
        <v>3.7641127739858516E-7</v>
      </c>
      <c r="Z32" s="5">
        <f t="shared" si="3"/>
        <v>1.3039008557717315E-5</v>
      </c>
      <c r="AA32" s="5">
        <f t="shared" si="20"/>
        <v>2.1643422554755809E-3</v>
      </c>
      <c r="AC32" t="str">
        <f t="shared" si="4"/>
        <v>5Hz1m</v>
      </c>
      <c r="AD32" s="1">
        <f>IFERROR(MATCH(AC32,'Ref Z'!$R$5:$R$1054,0),0)</f>
        <v>27</v>
      </c>
      <c r="AE32">
        <f>IF($AD32&gt;0,INDEX('Ref Z'!M$5:M$1054,$AD32),"")</f>
        <v>1.0000287167878776E-3</v>
      </c>
      <c r="AF32">
        <f>IF($AD32&gt;0,INDEX('Ref Z'!N$5:N$1054,$AD32),"")</f>
        <v>1E-8</v>
      </c>
      <c r="AG32">
        <f>IF($AD32&gt;0,INDEX('Ref Z'!O$5:O$1054,$AD32),"")</f>
        <v>-1.9943013625284747E-8</v>
      </c>
      <c r="AH32">
        <f>IF($AD32&gt;0,INDEX('Ref Z'!P$5:P$1054,$AD32),"")</f>
        <v>5.0000000000000004E-8</v>
      </c>
      <c r="AI32">
        <f t="shared" si="5"/>
        <v>1.0000287169867339E-3</v>
      </c>
      <c r="AJ32">
        <f t="shared" si="21"/>
        <v>1.0000000047724113E-8</v>
      </c>
      <c r="AK32" s="5">
        <f t="shared" si="22"/>
        <v>-1.9942440939794734E-5</v>
      </c>
      <c r="AL32" s="5">
        <f t="shared" si="23"/>
        <v>4.9998564182350839E-5</v>
      </c>
      <c r="AN32" t="str">
        <f t="shared" si="6"/>
        <v>5Hz1m1m</v>
      </c>
      <c r="AO32">
        <f t="shared" si="7"/>
        <v>-2.1614392818093686E-8</v>
      </c>
      <c r="AP32">
        <f t="shared" si="8"/>
        <v>5.7988583558526616E-4</v>
      </c>
      <c r="AQ32">
        <f t="shared" si="9"/>
        <v>-3.2982678452436853E-8</v>
      </c>
      <c r="AR32">
        <f t="shared" si="10"/>
        <v>1.7850467238533434E-3</v>
      </c>
      <c r="AT32">
        <f t="shared" si="31"/>
        <v>0.99997838680884543</v>
      </c>
      <c r="AU32" s="35">
        <f t="shared" si="24"/>
        <v>7.528225548635937E-7</v>
      </c>
      <c r="AV32">
        <f t="shared" si="35"/>
        <v>-3.2981449497512049E-5</v>
      </c>
      <c r="AW32">
        <f t="shared" si="36"/>
        <v>4.328973256069942E-3</v>
      </c>
    </row>
    <row r="33" spans="1:49" x14ac:dyDescent="0.25">
      <c r="A33" s="4">
        <f t="shared" si="37"/>
        <v>1</v>
      </c>
      <c r="B33" s="3" t="str">
        <f t="shared" si="38"/>
        <v>m</v>
      </c>
      <c r="C33" s="1">
        <f t="shared" si="11"/>
        <v>1E-3</v>
      </c>
      <c r="D33" s="1">
        <f t="shared" si="32"/>
        <v>10</v>
      </c>
      <c r="E33" s="4">
        <f t="shared" si="30"/>
        <v>10</v>
      </c>
      <c r="F33" s="4" t="str">
        <f t="shared" si="12"/>
        <v>Hz</v>
      </c>
      <c r="G33">
        <f t="shared" si="39"/>
        <v>1</v>
      </c>
      <c r="H33" t="str">
        <f t="shared" si="40"/>
        <v>m</v>
      </c>
      <c r="I33" s="1">
        <f t="shared" si="33"/>
        <v>1E-3</v>
      </c>
      <c r="J33" s="9">
        <v>1.0005734155610653</v>
      </c>
      <c r="K33" s="9">
        <v>1.2811589262567253E-3</v>
      </c>
      <c r="L33" s="9">
        <v>4.3935655315899708E-4</v>
      </c>
      <c r="M33" s="9">
        <v>1.3240606677784891E-3</v>
      </c>
      <c r="N33" s="10">
        <v>6.904120838373154E-4</v>
      </c>
      <c r="O33" s="10">
        <v>9.6534281891587424E-4</v>
      </c>
      <c r="P33" s="10">
        <v>3.6898024269007293E-4</v>
      </c>
      <c r="Q33" s="10">
        <v>7.6725960366508101E-5</v>
      </c>
      <c r="R33" s="10" t="s">
        <v>3</v>
      </c>
      <c r="S33" s="1">
        <f t="shared" si="2"/>
        <v>1E-3</v>
      </c>
      <c r="T33" s="5">
        <f t="shared" si="14"/>
        <v>9.9988300347722786E-4</v>
      </c>
      <c r="U33" s="5">
        <f t="shared" si="15"/>
        <v>1.6041368247003533E-6</v>
      </c>
      <c r="V33" s="5">
        <f t="shared" si="16"/>
        <v>7.0376310468924144E-8</v>
      </c>
      <c r="W33" s="5">
        <f t="shared" si="17"/>
        <v>1.3262818422010391E-6</v>
      </c>
      <c r="X33" s="5">
        <f t="shared" si="34"/>
        <v>9.9988300595393008E-4</v>
      </c>
      <c r="Y33">
        <f t="shared" si="19"/>
        <v>1.6041368234430762E-6</v>
      </c>
      <c r="Z33" s="5">
        <f t="shared" si="3"/>
        <v>7.0384545099743334E-5</v>
      </c>
      <c r="AA33" s="5">
        <f t="shared" si="20"/>
        <v>1.3264370289565897E-3</v>
      </c>
      <c r="AC33" t="str">
        <f t="shared" si="4"/>
        <v>10Hz1m</v>
      </c>
      <c r="AD33" s="1">
        <f>IFERROR(MATCH(AC33,'Ref Z'!$R$5:$R$1054,0),0)</f>
        <v>28</v>
      </c>
      <c r="AE33">
        <f>IF($AD33&gt;0,INDEX('Ref Z'!M$5:M$1054,$AD33),"")</f>
        <v>9.998278496931327E-4</v>
      </c>
      <c r="AF33">
        <f>IF($AD33&gt;0,INDEX('Ref Z'!N$5:N$1054,$AD33),"")</f>
        <v>1E-8</v>
      </c>
      <c r="AG33">
        <f>IF($AD33&gt;0,INDEX('Ref Z'!O$5:O$1054,$AD33),"")</f>
        <v>1.6365509920215578E-7</v>
      </c>
      <c r="AH33">
        <f>IF($AD33&gt;0,INDEX('Ref Z'!P$5:P$1054,$AD33),"")</f>
        <v>5.0000000000000004E-8</v>
      </c>
      <c r="AI33">
        <f t="shared" si="5"/>
        <v>9.9982786308693418E-4</v>
      </c>
      <c r="AJ33">
        <f t="shared" si="21"/>
        <v>1.000000321506523E-8</v>
      </c>
      <c r="AK33" s="5">
        <f t="shared" si="22"/>
        <v>1.6368327586676441E-4</v>
      </c>
      <c r="AL33" s="5">
        <f t="shared" si="23"/>
        <v>5.0008607684340354E-5</v>
      </c>
      <c r="AN33" t="str">
        <f t="shared" si="6"/>
        <v>10Hz1m1m</v>
      </c>
      <c r="AO33">
        <f t="shared" si="7"/>
        <v>-5.5153784095157352E-8</v>
      </c>
      <c r="AP33">
        <f t="shared" si="8"/>
        <v>2.5623178525329641E-3</v>
      </c>
      <c r="AQ33">
        <f t="shared" si="9"/>
        <v>9.3278788733231632E-8</v>
      </c>
      <c r="AR33">
        <f t="shared" si="10"/>
        <v>2.6481213360290113E-3</v>
      </c>
      <c r="AT33">
        <f t="shared" si="31"/>
        <v>0.99994485068086214</v>
      </c>
      <c r="AU33" s="35">
        <f t="shared" si="24"/>
        <v>3.2082736469017337E-6</v>
      </c>
      <c r="AV33">
        <f t="shared" si="35"/>
        <v>9.3298730767021074E-5</v>
      </c>
      <c r="AW33">
        <f t="shared" si="36"/>
        <v>2.6533453653814587E-3</v>
      </c>
    </row>
    <row r="34" spans="1:49" x14ac:dyDescent="0.25">
      <c r="A34" s="4">
        <f t="shared" si="37"/>
        <v>1</v>
      </c>
      <c r="B34" s="3" t="str">
        <f t="shared" si="38"/>
        <v>m</v>
      </c>
      <c r="C34" s="1">
        <f t="shared" si="11"/>
        <v>1E-3</v>
      </c>
      <c r="D34" s="1">
        <f t="shared" si="32"/>
        <v>20</v>
      </c>
      <c r="E34" s="4">
        <f t="shared" si="30"/>
        <v>20</v>
      </c>
      <c r="F34" s="4" t="str">
        <f t="shared" si="12"/>
        <v>Hz</v>
      </c>
      <c r="G34">
        <f t="shared" si="39"/>
        <v>1</v>
      </c>
      <c r="H34" t="str">
        <f t="shared" si="40"/>
        <v>m</v>
      </c>
      <c r="I34" s="1">
        <f t="shared" si="33"/>
        <v>1E-3</v>
      </c>
      <c r="J34" s="9">
        <v>0.99888626902906619</v>
      </c>
      <c r="K34" s="9">
        <v>1.8241680227274394E-3</v>
      </c>
      <c r="L34" s="9">
        <v>-2.4492728410236428E-4</v>
      </c>
      <c r="M34" s="9">
        <v>1.7038491037976908E-3</v>
      </c>
      <c r="N34" s="10">
        <v>-9.5486195298509382E-4</v>
      </c>
      <c r="O34" s="10">
        <v>1.1410134798085743E-3</v>
      </c>
      <c r="P34" s="10">
        <v>-2.6013425358800316E-4</v>
      </c>
      <c r="Q34" s="10">
        <v>1.7719146965682014E-3</v>
      </c>
      <c r="R34" s="10" t="s">
        <v>3</v>
      </c>
      <c r="S34" s="1">
        <f t="shared" si="2"/>
        <v>1E-3</v>
      </c>
      <c r="T34" s="5">
        <f t="shared" si="14"/>
        <v>9.9984113098205139E-4</v>
      </c>
      <c r="U34" s="5">
        <f t="shared" si="15"/>
        <v>2.1516274622355533E-6</v>
      </c>
      <c r="V34" s="5">
        <f t="shared" si="16"/>
        <v>1.5206969485638881E-8</v>
      </c>
      <c r="W34" s="5">
        <f t="shared" si="17"/>
        <v>2.458207367254963E-6</v>
      </c>
      <c r="X34" s="5">
        <f t="shared" si="34"/>
        <v>9.9984113109769564E-4</v>
      </c>
      <c r="Y34">
        <f t="shared" si="19"/>
        <v>2.1516274623115258E-6</v>
      </c>
      <c r="Z34" s="5">
        <f t="shared" si="3"/>
        <v>1.5209385784649504E-5</v>
      </c>
      <c r="AA34" s="5">
        <f t="shared" si="20"/>
        <v>2.458597961947888E-3</v>
      </c>
      <c r="AC34" t="str">
        <f t="shared" si="4"/>
        <v>20Hz1m</v>
      </c>
      <c r="AD34" s="1">
        <f>IFERROR(MATCH(AC34,'Ref Z'!$R$5:$R$1054,0),0)</f>
        <v>29</v>
      </c>
      <c r="AE34">
        <f>IF($AD34&gt;0,INDEX('Ref Z'!M$5:M$1054,$AD34),"")</f>
        <v>9.9992624333497559E-4</v>
      </c>
      <c r="AF34">
        <f>IF($AD34&gt;0,INDEX('Ref Z'!N$5:N$1054,$AD34),"")</f>
        <v>1E-8</v>
      </c>
      <c r="AG34">
        <f>IF($AD34&gt;0,INDEX('Ref Z'!O$5:O$1054,$AD34),"")</f>
        <v>-3.5290788930696807E-8</v>
      </c>
      <c r="AH34">
        <f>IF($AD34&gt;0,INDEX('Ref Z'!P$5:P$1054,$AD34),"")</f>
        <v>5.0000000000000004E-8</v>
      </c>
      <c r="AI34">
        <f t="shared" si="5"/>
        <v>9.9992624395774132E-4</v>
      </c>
      <c r="AJ34">
        <f t="shared" si="21"/>
        <v>1.0000000149474822E-8</v>
      </c>
      <c r="AK34" s="5">
        <f t="shared" si="22"/>
        <v>-3.5293392038937991E-5</v>
      </c>
      <c r="AL34" s="5">
        <f t="shared" si="23"/>
        <v>5.0003688044233522E-5</v>
      </c>
      <c r="AN34" t="str">
        <f t="shared" si="6"/>
        <v>20Hz1m1m</v>
      </c>
      <c r="AO34">
        <f t="shared" si="7"/>
        <v>8.511235292420205E-8</v>
      </c>
      <c r="AP34">
        <f t="shared" si="8"/>
        <v>3.6483360454685836E-3</v>
      </c>
      <c r="AQ34">
        <f t="shared" si="9"/>
        <v>-5.0497758416335688E-8</v>
      </c>
      <c r="AR34">
        <f t="shared" si="10"/>
        <v>3.4076982079621985E-3</v>
      </c>
      <c r="AT34">
        <f t="shared" si="31"/>
        <v>1.0000851263839809</v>
      </c>
      <c r="AU34" s="35">
        <f t="shared" si="24"/>
        <v>4.3032549246346669E-6</v>
      </c>
      <c r="AV34">
        <f t="shared" si="35"/>
        <v>-5.0502777823587493E-5</v>
      </c>
      <c r="AW34">
        <f t="shared" si="36"/>
        <v>4.9174501647495381E-3</v>
      </c>
    </row>
    <row r="35" spans="1:49" x14ac:dyDescent="0.25">
      <c r="A35" s="4">
        <f t="shared" si="37"/>
        <v>1</v>
      </c>
      <c r="B35" s="3" t="str">
        <f t="shared" si="38"/>
        <v>m</v>
      </c>
      <c r="C35" s="1">
        <f t="shared" si="11"/>
        <v>1E-3</v>
      </c>
      <c r="D35" s="1">
        <f t="shared" si="32"/>
        <v>50</v>
      </c>
      <c r="E35" s="4">
        <f t="shared" si="30"/>
        <v>50</v>
      </c>
      <c r="F35" s="4" t="str">
        <f t="shared" si="12"/>
        <v>Hz</v>
      </c>
      <c r="G35">
        <f t="shared" si="39"/>
        <v>1</v>
      </c>
      <c r="H35" t="str">
        <f t="shared" si="40"/>
        <v>m</v>
      </c>
      <c r="I35" s="1">
        <f t="shared" si="33"/>
        <v>1E-3</v>
      </c>
      <c r="J35" s="9">
        <v>1.0002010147819573</v>
      </c>
      <c r="K35" s="9">
        <v>1.3808476788578731E-3</v>
      </c>
      <c r="L35" s="9">
        <v>7.2321525168425236E-4</v>
      </c>
      <c r="M35" s="9">
        <v>1.3852719984978321E-3</v>
      </c>
      <c r="N35" s="10">
        <v>3.4063754686215521E-5</v>
      </c>
      <c r="O35" s="10">
        <v>5.7171067416273205E-4</v>
      </c>
      <c r="P35" s="10">
        <v>5.1918617685575805E-4</v>
      </c>
      <c r="Q35" s="10">
        <v>1.6125296498548458E-3</v>
      </c>
      <c r="R35" s="10" t="s">
        <v>3</v>
      </c>
      <c r="S35" s="1">
        <f t="shared" si="2"/>
        <v>1E-3</v>
      </c>
      <c r="T35" s="5">
        <f t="shared" si="14"/>
        <v>1.0001669510272711E-3</v>
      </c>
      <c r="U35" s="5">
        <f t="shared" si="15"/>
        <v>1.4945211297130534E-6</v>
      </c>
      <c r="V35" s="5">
        <f t="shared" si="16"/>
        <v>2.0402907482849432E-7</v>
      </c>
      <c r="W35" s="5">
        <f t="shared" si="17"/>
        <v>2.1258481557917462E-6</v>
      </c>
      <c r="X35" s="5">
        <f t="shared" si="34"/>
        <v>1.0001669718377282E-3</v>
      </c>
      <c r="Y35">
        <f t="shared" si="19"/>
        <v>1.4945211615340882E-6</v>
      </c>
      <c r="Z35" s="5">
        <f t="shared" si="3"/>
        <v>2.0399501482105877E-4</v>
      </c>
      <c r="AA35" s="5">
        <f t="shared" si="20"/>
        <v>2.1254932359091334E-3</v>
      </c>
      <c r="AC35" t="str">
        <f t="shared" si="4"/>
        <v>50Hz1m</v>
      </c>
      <c r="AD35" s="1">
        <f>IFERROR(MATCH(AC35,'Ref Z'!$R$5:$R$1054,0),0)</f>
        <v>30</v>
      </c>
      <c r="AE35">
        <f>IF($AD35&gt;0,INDEX('Ref Z'!M$5:M$1054,$AD35),"")</f>
        <v>1.0000880917222772E-3</v>
      </c>
      <c r="AF35">
        <f>IF($AD35&gt;0,INDEX('Ref Z'!N$5:N$1054,$AD35),"")</f>
        <v>1E-8</v>
      </c>
      <c r="AG35">
        <f>IF($AD35&gt;0,INDEX('Ref Z'!O$5:O$1054,$AD35),"")</f>
        <v>2.3030043377469244E-7</v>
      </c>
      <c r="AH35">
        <f>IF($AD35&gt;0,INDEX('Ref Z'!P$5:P$1054,$AD35),"")</f>
        <v>5.0000000000000004E-8</v>
      </c>
      <c r="AI35">
        <f t="shared" si="5"/>
        <v>1.0000881182390859E-3</v>
      </c>
      <c r="AJ35">
        <f t="shared" si="21"/>
        <v>1.0000006363471225E-8</v>
      </c>
      <c r="AK35" s="5">
        <f t="shared" si="22"/>
        <v>2.3028014392934446E-4</v>
      </c>
      <c r="AL35" s="5">
        <f t="shared" si="23"/>
        <v>4.999559320367017E-5</v>
      </c>
      <c r="AN35" t="str">
        <f t="shared" si="6"/>
        <v>50Hz1m1m</v>
      </c>
      <c r="AO35">
        <f t="shared" si="7"/>
        <v>-7.8859304993841514E-8</v>
      </c>
      <c r="AP35">
        <f t="shared" si="8"/>
        <v>2.761695357733851E-3</v>
      </c>
      <c r="AQ35">
        <f t="shared" si="9"/>
        <v>2.6271358946198124E-8</v>
      </c>
      <c r="AR35">
        <f t="shared" si="10"/>
        <v>2.7705439974468394E-3</v>
      </c>
      <c r="AT35">
        <f t="shared" si="31"/>
        <v>0.99992115956548999</v>
      </c>
      <c r="AU35" s="35">
        <f t="shared" si="24"/>
        <v>2.98904232308491E-6</v>
      </c>
      <c r="AV35">
        <f t="shared" si="35"/>
        <v>2.6285129108285691E-5</v>
      </c>
      <c r="AW35">
        <f t="shared" si="36"/>
        <v>4.2512804592171639E-3</v>
      </c>
    </row>
    <row r="36" spans="1:49" x14ac:dyDescent="0.25">
      <c r="A36" s="4">
        <f t="shared" si="37"/>
        <v>1</v>
      </c>
      <c r="B36" s="3" t="str">
        <f t="shared" si="38"/>
        <v>m</v>
      </c>
      <c r="C36" s="1">
        <f t="shared" si="11"/>
        <v>1E-3</v>
      </c>
      <c r="D36" s="1">
        <f t="shared" si="32"/>
        <v>100</v>
      </c>
      <c r="E36" s="4">
        <f t="shared" si="30"/>
        <v>100</v>
      </c>
      <c r="F36" s="4" t="str">
        <f t="shared" si="12"/>
        <v>Hz</v>
      </c>
      <c r="G36">
        <f t="shared" si="39"/>
        <v>1</v>
      </c>
      <c r="H36" t="str">
        <f t="shared" si="40"/>
        <v>m</v>
      </c>
      <c r="I36" s="1">
        <f t="shared" si="33"/>
        <v>1E-3</v>
      </c>
      <c r="J36" s="9">
        <v>1.0002749196416987</v>
      </c>
      <c r="K36" s="9">
        <v>1.5920908025040623E-3</v>
      </c>
      <c r="L36" s="9">
        <v>-1.3482183568416914E-4</v>
      </c>
      <c r="M36" s="9">
        <v>8.2297089482875744E-4</v>
      </c>
      <c r="N36" s="10">
        <v>2.5200439862439408E-4</v>
      </c>
      <c r="O36" s="10">
        <v>1.8054708485481655E-3</v>
      </c>
      <c r="P36" s="10">
        <v>-5.0122411007387925E-4</v>
      </c>
      <c r="Q36" s="10">
        <v>1.1478700680140938E-3</v>
      </c>
      <c r="R36" s="10" t="s">
        <v>3</v>
      </c>
      <c r="S36" s="1">
        <f t="shared" si="2"/>
        <v>1E-3</v>
      </c>
      <c r="T36" s="5">
        <f t="shared" si="14"/>
        <v>1.0000229152430742E-3</v>
      </c>
      <c r="U36" s="5">
        <f t="shared" si="15"/>
        <v>2.4071722224168472E-6</v>
      </c>
      <c r="V36" s="5">
        <f t="shared" si="16"/>
        <v>3.6640227438971011E-7</v>
      </c>
      <c r="W36" s="5">
        <f t="shared" si="17"/>
        <v>1.4124046115677782E-6</v>
      </c>
      <c r="X36" s="5">
        <f t="shared" si="34"/>
        <v>1.0000229823668471E-3</v>
      </c>
      <c r="Y36">
        <f t="shared" si="19"/>
        <v>2.4071721164680336E-6</v>
      </c>
      <c r="Z36" s="5">
        <f t="shared" si="3"/>
        <v>3.6639386198947618E-4</v>
      </c>
      <c r="AA36" s="5">
        <f t="shared" si="20"/>
        <v>1.4123723324780842E-3</v>
      </c>
      <c r="AC36" t="str">
        <f t="shared" si="4"/>
        <v>100Hz1m</v>
      </c>
      <c r="AD36" s="1">
        <f>IFERROR(MATCH(AC36,'Ref Z'!$R$5:$R$1054,0),0)</f>
        <v>31</v>
      </c>
      <c r="AE36">
        <f>IF($AD36&gt;0,INDEX('Ref Z'!M$5:M$1054,$AD36),"")</f>
        <v>1.0000908097545053E-3</v>
      </c>
      <c r="AF36">
        <f>IF($AD36&gt;0,INDEX('Ref Z'!N$5:N$1054,$AD36),"")</f>
        <v>1E-8</v>
      </c>
      <c r="AG36">
        <f>IF($AD36&gt;0,INDEX('Ref Z'!O$5:O$1054,$AD36),"")</f>
        <v>3.0765934703200027E-7</v>
      </c>
      <c r="AH36">
        <f>IF($AD36&gt;0,INDEX('Ref Z'!P$5:P$1054,$AD36),"")</f>
        <v>5.0000000000000004E-8</v>
      </c>
      <c r="AI36">
        <f t="shared" si="5"/>
        <v>1.0000908570773437E-3</v>
      </c>
      <c r="AJ36">
        <f t="shared" si="21"/>
        <v>1.0000011356442689E-8</v>
      </c>
      <c r="AK36" s="5">
        <f t="shared" si="22"/>
        <v>3.0763140139463411E-4</v>
      </c>
      <c r="AL36" s="5">
        <f t="shared" si="23"/>
        <v>4.9995455287762222E-5</v>
      </c>
      <c r="AN36" t="str">
        <f t="shared" si="6"/>
        <v>100Hz1m1m</v>
      </c>
      <c r="AO36">
        <f t="shared" si="7"/>
        <v>6.7894511431151536E-8</v>
      </c>
      <c r="AP36">
        <f t="shared" si="8"/>
        <v>3.1841816050238274E-3</v>
      </c>
      <c r="AQ36">
        <f t="shared" si="9"/>
        <v>-5.8742927357709834E-8</v>
      </c>
      <c r="AR36">
        <f t="shared" si="10"/>
        <v>1.6459417904169586E-3</v>
      </c>
      <c r="AT36">
        <f t="shared" si="31"/>
        <v>1.000067873150611</v>
      </c>
      <c r="AU36" s="35">
        <f t="shared" si="24"/>
        <v>4.8143442329464536E-6</v>
      </c>
      <c r="AV36">
        <f t="shared" si="35"/>
        <v>-5.876246059484207E-5</v>
      </c>
      <c r="AW36">
        <f t="shared" si="36"/>
        <v>2.8251870677439696E-3</v>
      </c>
    </row>
    <row r="37" spans="1:49" x14ac:dyDescent="0.25">
      <c r="A37" s="4">
        <f t="shared" si="37"/>
        <v>1</v>
      </c>
      <c r="B37" s="3" t="str">
        <f t="shared" si="38"/>
        <v>m</v>
      </c>
      <c r="C37" s="1">
        <f t="shared" si="11"/>
        <v>1E-3</v>
      </c>
      <c r="D37" s="1">
        <f t="shared" si="32"/>
        <v>200</v>
      </c>
      <c r="E37" s="4">
        <f t="shared" si="30"/>
        <v>200</v>
      </c>
      <c r="F37" s="4" t="str">
        <f t="shared" si="12"/>
        <v>Hz</v>
      </c>
      <c r="G37">
        <f t="shared" si="39"/>
        <v>1</v>
      </c>
      <c r="H37" t="str">
        <f t="shared" si="40"/>
        <v>m</v>
      </c>
      <c r="I37" s="1">
        <f t="shared" si="33"/>
        <v>1E-3</v>
      </c>
      <c r="J37" s="9">
        <v>1.0016451654979199</v>
      </c>
      <c r="K37" s="9">
        <v>2.5581854259232973E-4</v>
      </c>
      <c r="L37" s="9">
        <v>1.425684257919068E-3</v>
      </c>
      <c r="M37" s="9">
        <v>6.8264937024501544E-4</v>
      </c>
      <c r="N37" s="10">
        <v>1.1191188961288464E-3</v>
      </c>
      <c r="O37" s="10">
        <v>1.1959718702997039E-3</v>
      </c>
      <c r="P37" s="10">
        <v>9.7945496378531115E-4</v>
      </c>
      <c r="Q37" s="10">
        <v>1.1934616772938049E-3</v>
      </c>
      <c r="R37" s="10" t="s">
        <v>3</v>
      </c>
      <c r="S37" s="1">
        <f t="shared" si="2"/>
        <v>1E-3</v>
      </c>
      <c r="T37" s="5">
        <f t="shared" si="14"/>
        <v>1.0005260466017911E-3</v>
      </c>
      <c r="U37" s="5">
        <f t="shared" si="15"/>
        <v>1.2230256911783315E-6</v>
      </c>
      <c r="V37" s="5">
        <f t="shared" si="16"/>
        <v>4.462292941337569E-7</v>
      </c>
      <c r="W37" s="5">
        <f t="shared" si="17"/>
        <v>1.3749039740523184E-6</v>
      </c>
      <c r="X37" s="5">
        <f t="shared" si="34"/>
        <v>1.0005261461097318E-3</v>
      </c>
      <c r="Y37">
        <f t="shared" si="19"/>
        <v>1.2230257232644185E-6</v>
      </c>
      <c r="Z37" s="5">
        <f t="shared" si="3"/>
        <v>4.4599465057673128E-4</v>
      </c>
      <c r="AA37" s="5">
        <f t="shared" si="20"/>
        <v>1.3741809255625567E-3</v>
      </c>
      <c r="AC37" t="str">
        <f t="shared" si="4"/>
        <v>200Hz1m</v>
      </c>
      <c r="AD37" s="1">
        <f>IFERROR(MATCH(AC37,'Ref Z'!$R$5:$R$1054,0),0)</f>
        <v>32</v>
      </c>
      <c r="AE37">
        <f>IF($AD37&gt;0,INDEX('Ref Z'!M$5:M$1054,$AD37),"")</f>
        <v>1.0004329275496073E-3</v>
      </c>
      <c r="AF37">
        <f>IF($AD37&gt;0,INDEX('Ref Z'!N$5:N$1054,$AD37),"")</f>
        <v>1E-8</v>
      </c>
      <c r="AG37">
        <f>IF($AD37&gt;0,INDEX('Ref Z'!O$5:O$1054,$AD37),"")</f>
        <v>5.2145402727710757E-7</v>
      </c>
      <c r="AH37">
        <f>IF($AD37&gt;0,INDEX('Ref Z'!P$5:P$1054,$AD37),"")</f>
        <v>5.0000000000000004E-8</v>
      </c>
      <c r="AI37">
        <f t="shared" si="5"/>
        <v>1.0004330634479153E-3</v>
      </c>
      <c r="AJ37">
        <f t="shared" si="21"/>
        <v>1.0000032601420037E-8</v>
      </c>
      <c r="AK37" s="5">
        <f t="shared" si="22"/>
        <v>5.2122832595246889E-4</v>
      </c>
      <c r="AL37" s="5">
        <f t="shared" si="23"/>
        <v>4.9978349683269985E-5</v>
      </c>
      <c r="AN37" t="str">
        <f t="shared" si="6"/>
        <v>200Hz1m1m</v>
      </c>
      <c r="AO37">
        <f t="shared" si="7"/>
        <v>-9.3119052183747789E-8</v>
      </c>
      <c r="AP37">
        <f t="shared" si="8"/>
        <v>5.11637085282385E-4</v>
      </c>
      <c r="AQ37">
        <f t="shared" si="9"/>
        <v>7.5224733143350663E-8</v>
      </c>
      <c r="AR37">
        <f t="shared" si="10"/>
        <v>1.3652987414055815E-3</v>
      </c>
      <c r="AT37">
        <f t="shared" si="31"/>
        <v>0.99990696628750941</v>
      </c>
      <c r="AU37" s="35">
        <f t="shared" si="24"/>
        <v>2.4460514465492996E-6</v>
      </c>
      <c r="AV37">
        <f t="shared" si="35"/>
        <v>7.5233675375737611E-5</v>
      </c>
      <c r="AW37">
        <f t="shared" si="36"/>
        <v>2.7488162361563795E-3</v>
      </c>
    </row>
    <row r="38" spans="1:49" x14ac:dyDescent="0.25">
      <c r="A38" s="4">
        <f t="shared" si="37"/>
        <v>1</v>
      </c>
      <c r="B38" s="3" t="str">
        <f t="shared" si="38"/>
        <v>m</v>
      </c>
      <c r="C38" s="1">
        <f t="shared" si="11"/>
        <v>1E-3</v>
      </c>
      <c r="D38" s="1">
        <f t="shared" si="32"/>
        <v>500</v>
      </c>
      <c r="E38" s="4">
        <f t="shared" si="30"/>
        <v>500</v>
      </c>
      <c r="F38" s="4" t="str">
        <f t="shared" si="12"/>
        <v>Hz</v>
      </c>
      <c r="G38">
        <f t="shared" si="39"/>
        <v>1</v>
      </c>
      <c r="H38" t="str">
        <f t="shared" si="40"/>
        <v>m</v>
      </c>
      <c r="I38" s="1">
        <f t="shared" si="33"/>
        <v>1E-3</v>
      </c>
      <c r="J38" s="9">
        <v>1.0021728559641117</v>
      </c>
      <c r="K38" s="9">
        <v>1.0803754851155761E-3</v>
      </c>
      <c r="L38" s="9">
        <v>5.7879320962552459E-4</v>
      </c>
      <c r="M38" s="9">
        <v>1.869378343675167E-3</v>
      </c>
      <c r="N38" s="10">
        <v>1.128085250351009E-3</v>
      </c>
      <c r="O38" s="10">
        <v>1.9169473732355724E-3</v>
      </c>
      <c r="P38" s="10">
        <v>-8.3035264837175821E-4</v>
      </c>
      <c r="Q38" s="10">
        <v>8.6885323561082626E-4</v>
      </c>
      <c r="R38" s="10" t="s">
        <v>3</v>
      </c>
      <c r="S38" s="1">
        <f t="shared" ref="S38:S69" si="41">IF(MID(R38,1,1)="m",0.001,IF(OR(MID(R38,1,1)="u",MID(R38,1,1)="µ"),0.000001,1))</f>
        <v>1E-3</v>
      </c>
      <c r="T38" s="5">
        <f t="shared" si="14"/>
        <v>1.0010447707137606E-3</v>
      </c>
      <c r="U38" s="5">
        <f t="shared" si="15"/>
        <v>2.2004314169256623E-6</v>
      </c>
      <c r="V38" s="5">
        <f t="shared" si="16"/>
        <v>1.4091458579972828E-6</v>
      </c>
      <c r="W38" s="5">
        <f t="shared" si="17"/>
        <v>2.0614270146752985E-6</v>
      </c>
      <c r="X38" s="5">
        <f t="shared" si="34"/>
        <v>1.0010457625230799E-3</v>
      </c>
      <c r="Y38">
        <f t="shared" si="19"/>
        <v>2.2004311501821894E-6</v>
      </c>
      <c r="Z38" s="5">
        <f t="shared" ref="Z38:Z69" si="42">ATAN2(T38,V38)</f>
        <v>1.4076742304239042E-3</v>
      </c>
      <c r="AA38" s="5">
        <f t="shared" si="20"/>
        <v>2.059273788053248E-3</v>
      </c>
      <c r="AC38" t="str">
        <f t="shared" ref="AC38:AC69" si="43">E38&amp;F38&amp;G38&amp;H38</f>
        <v>500Hz1m</v>
      </c>
      <c r="AD38" s="1">
        <f>IFERROR(MATCH(AC38,'Ref Z'!$R$5:$R$1054,0),0)</f>
        <v>33</v>
      </c>
      <c r="AE38">
        <f>IF($AD38&gt;0,INDEX('Ref Z'!M$5:M$1054,$AD38),"")</f>
        <v>1.001135866165662E-3</v>
      </c>
      <c r="AF38">
        <f>IF($AD38&gt;0,INDEX('Ref Z'!N$5:N$1054,$AD38),"")</f>
        <v>1.5811388300841903E-8</v>
      </c>
      <c r="AG38">
        <f>IF($AD38&gt;0,INDEX('Ref Z'!O$5:O$1054,$AD38),"")</f>
        <v>1.3241552785399472E-6</v>
      </c>
      <c r="AH38">
        <f>IF($AD38&gt;0,INDEX('Ref Z'!P$5:P$1054,$AD38),"")</f>
        <v>5.0000000000000004E-8</v>
      </c>
      <c r="AI38">
        <f t="shared" si="5"/>
        <v>1.001136741864203E-3</v>
      </c>
      <c r="AJ38">
        <f t="shared" si="21"/>
        <v>1.5811512772891322E-8</v>
      </c>
      <c r="AK38" s="5">
        <f t="shared" si="22"/>
        <v>1.3226521505501807E-3</v>
      </c>
      <c r="AL38" s="5">
        <f t="shared" si="23"/>
        <v>4.9943188125537385E-5</v>
      </c>
      <c r="AN38" t="str">
        <f t="shared" ref="AN38:AN69" si="44">E38&amp;F38&amp;A38&amp;B38&amp;G38&amp;H38</f>
        <v>500Hz1m1m</v>
      </c>
      <c r="AO38">
        <f t="shared" ref="AO38:AO69" si="45">AE38-T38</f>
        <v>9.1095451901397617E-8</v>
      </c>
      <c r="AP38">
        <f t="shared" ref="AP38:AP69" si="46">(4*K38^2+AF38^2)^0.5</f>
        <v>2.1607509702890027E-3</v>
      </c>
      <c r="AQ38">
        <f t="shared" ref="AQ38:AQ69" si="47">AG38-V38</f>
        <v>-8.4990579457335592E-8</v>
      </c>
      <c r="AR38">
        <f t="shared" ref="AR38:AR69" si="48">(4*M38^2+AH38^2)^0.5</f>
        <v>3.7387566876846698E-3</v>
      </c>
      <c r="AT38">
        <f t="shared" si="31"/>
        <v>1.0000908842977305</v>
      </c>
      <c r="AU38" s="35">
        <f t="shared" si="24"/>
        <v>4.4008623003928417E-6</v>
      </c>
      <c r="AV38">
        <f t="shared" si="35"/>
        <v>-8.5022079873723439E-5</v>
      </c>
      <c r="AW38">
        <f t="shared" si="36"/>
        <v>4.1188503807121765E-3</v>
      </c>
    </row>
    <row r="39" spans="1:49" x14ac:dyDescent="0.25">
      <c r="A39" s="4">
        <f t="shared" si="37"/>
        <v>1</v>
      </c>
      <c r="B39" s="3" t="str">
        <f t="shared" si="38"/>
        <v>m</v>
      </c>
      <c r="C39" s="1">
        <f t="shared" si="11"/>
        <v>1E-3</v>
      </c>
      <c r="D39" s="1">
        <f t="shared" si="32"/>
        <v>1000</v>
      </c>
      <c r="E39" s="4">
        <f>IF(F39="mHz",1000,IF(F39="kHz",0.001,1))*D39</f>
        <v>1</v>
      </c>
      <c r="F39" s="4" t="str">
        <f t="shared" si="12"/>
        <v>kHz</v>
      </c>
      <c r="G39">
        <f t="shared" si="39"/>
        <v>1</v>
      </c>
      <c r="H39" t="str">
        <f t="shared" si="40"/>
        <v>m</v>
      </c>
      <c r="I39" s="1">
        <f t="shared" si="33"/>
        <v>1E-3</v>
      </c>
      <c r="J39" s="9">
        <v>1.0045036688900735</v>
      </c>
      <c r="K39" s="9">
        <v>5.3223475834808813E-4</v>
      </c>
      <c r="L39" s="9">
        <v>2.89186220280931E-3</v>
      </c>
      <c r="M39" s="9">
        <v>2.524905950128002E-5</v>
      </c>
      <c r="N39" s="10">
        <v>1.1900780328649645E-3</v>
      </c>
      <c r="O39" s="10">
        <v>1.9180559951796816E-3</v>
      </c>
      <c r="P39" s="10">
        <v>4.8951351050681771E-4</v>
      </c>
      <c r="Q39" s="10">
        <v>4.4738105788274596E-4</v>
      </c>
      <c r="R39" s="10" t="s">
        <v>3</v>
      </c>
      <c r="S39" s="1">
        <f t="shared" si="41"/>
        <v>1E-3</v>
      </c>
      <c r="T39" s="5">
        <f t="shared" si="14"/>
        <v>1.0033135908572087E-3</v>
      </c>
      <c r="U39" s="5">
        <f t="shared" si="15"/>
        <v>1.9905307429523833E-6</v>
      </c>
      <c r="V39" s="5">
        <f t="shared" si="16"/>
        <v>2.4023486923024923E-6</v>
      </c>
      <c r="W39" s="5">
        <f t="shared" si="17"/>
        <v>4.4809298807053886E-7</v>
      </c>
      <c r="X39" s="5">
        <f t="shared" si="34"/>
        <v>1.0033164669624563E-3</v>
      </c>
      <c r="Y39">
        <f t="shared" si="19"/>
        <v>1.9905253260581476E-6</v>
      </c>
      <c r="Z39" s="5">
        <f t="shared" si="42"/>
        <v>2.3944100061480274E-3</v>
      </c>
      <c r="AA39" s="5">
        <f t="shared" si="20"/>
        <v>4.4663579759824474E-4</v>
      </c>
      <c r="AC39" t="str">
        <f t="shared" si="43"/>
        <v>1kHz1m</v>
      </c>
      <c r="AD39" s="1">
        <f>IFERROR(MATCH(AC39,'Ref Z'!$R$5:$R$1054,0),0)</f>
        <v>34</v>
      </c>
      <c r="AE39">
        <f>IF($AD39&gt;0,INDEX('Ref Z'!M$5:M$1054,$AD39),"")</f>
        <v>1.0033423130228895E-3</v>
      </c>
      <c r="AF39">
        <f>IF($AD39&gt;0,INDEX('Ref Z'!N$5:N$1054,$AD39),"")</f>
        <v>4.4721359549995803E-8</v>
      </c>
      <c r="AG39">
        <f>IF($AD39&gt;0,INDEX('Ref Z'!O$5:O$1054,$AD39),"")</f>
        <v>2.4578125053274095E-6</v>
      </c>
      <c r="AH39">
        <f>IF($AD39&gt;0,INDEX('Ref Z'!P$5:P$1054,$AD39),"")</f>
        <v>1.0000000000000001E-7</v>
      </c>
      <c r="AI39">
        <f t="shared" si="5"/>
        <v>1.0033453233779649E-3</v>
      </c>
      <c r="AJ39">
        <f t="shared" si="21"/>
        <v>4.4721896259177671E-8</v>
      </c>
      <c r="AK39" s="5">
        <f t="shared" si="22"/>
        <v>2.4496201917089677E-3</v>
      </c>
      <c r="AL39" s="5">
        <f t="shared" si="23"/>
        <v>9.9666343824635867E-5</v>
      </c>
      <c r="AN39" t="str">
        <f t="shared" si="44"/>
        <v>1kHz1m1m</v>
      </c>
      <c r="AO39">
        <f t="shared" si="45"/>
        <v>2.8722165680778247E-8</v>
      </c>
      <c r="AP39">
        <f t="shared" si="46"/>
        <v>1.0644695176356114E-3</v>
      </c>
      <c r="AQ39">
        <f t="shared" si="47"/>
        <v>5.5463813024917231E-8</v>
      </c>
      <c r="AR39">
        <f t="shared" si="48"/>
        <v>5.0498218016051965E-5</v>
      </c>
      <c r="AT39">
        <f t="shared" si="31"/>
        <v>1.0000287610305012</v>
      </c>
      <c r="AU39" s="35">
        <f t="shared" si="24"/>
        <v>3.9810506523691598E-6</v>
      </c>
      <c r="AV39">
        <f t="shared" si="35"/>
        <v>5.5210185560940293E-5</v>
      </c>
      <c r="AW39">
        <f t="shared" si="36"/>
        <v>8.9881450971613242E-4</v>
      </c>
    </row>
    <row r="40" spans="1:49" x14ac:dyDescent="0.25">
      <c r="A40" s="4">
        <f t="shared" si="37"/>
        <v>1</v>
      </c>
      <c r="B40" s="3" t="str">
        <f t="shared" si="38"/>
        <v>m</v>
      </c>
      <c r="C40" s="1">
        <f t="shared" si="11"/>
        <v>1E-3</v>
      </c>
      <c r="D40" s="1">
        <f t="shared" si="32"/>
        <v>2000</v>
      </c>
      <c r="E40" s="4">
        <f t="shared" si="30"/>
        <v>2</v>
      </c>
      <c r="F40" s="4" t="str">
        <f t="shared" si="12"/>
        <v>kHz</v>
      </c>
      <c r="G40">
        <f t="shared" si="39"/>
        <v>1</v>
      </c>
      <c r="H40" t="str">
        <f t="shared" si="40"/>
        <v>m</v>
      </c>
      <c r="I40" s="1">
        <f t="shared" si="33"/>
        <v>1E-3</v>
      </c>
      <c r="J40" s="9">
        <v>1.0091394748438858</v>
      </c>
      <c r="K40" s="9">
        <v>8.9291051417246905E-4</v>
      </c>
      <c r="L40" s="9">
        <v>6.6929350506301898E-3</v>
      </c>
      <c r="M40" s="9">
        <v>1.8640283709324182E-3</v>
      </c>
      <c r="N40" s="10">
        <v>-3.5886365451448543E-4</v>
      </c>
      <c r="O40" s="10">
        <v>7.347360976374882E-4</v>
      </c>
      <c r="P40" s="10">
        <v>1.5020560576170785E-3</v>
      </c>
      <c r="Q40" s="10">
        <v>7.0912645391875959E-4</v>
      </c>
      <c r="R40" s="10" t="s">
        <v>3</v>
      </c>
      <c r="S40" s="1">
        <f t="shared" si="41"/>
        <v>1E-3</v>
      </c>
      <c r="T40" s="5">
        <f t="shared" si="14"/>
        <v>1.0094983384984003E-3</v>
      </c>
      <c r="U40" s="5">
        <f t="shared" si="15"/>
        <v>1.1563417831641767E-6</v>
      </c>
      <c r="V40" s="5">
        <f t="shared" si="16"/>
        <v>5.1908789930131113E-6</v>
      </c>
      <c r="W40" s="5">
        <f t="shared" si="17"/>
        <v>1.9943575645526455E-6</v>
      </c>
      <c r="X40" s="5">
        <f t="shared" si="34"/>
        <v>1.0095116842591524E-3</v>
      </c>
      <c r="Y40">
        <f t="shared" si="19"/>
        <v>1.1563719685261159E-6</v>
      </c>
      <c r="Z40" s="5">
        <f t="shared" si="42"/>
        <v>5.1419928551345584E-3</v>
      </c>
      <c r="AA40" s="5">
        <f t="shared" si="20"/>
        <v>1.9755492617575198E-3</v>
      </c>
      <c r="AC40" t="str">
        <f t="shared" si="43"/>
        <v>2kHz1m</v>
      </c>
      <c r="AD40" s="1">
        <f>IFERROR(MATCH(AC40,'Ref Z'!$R$5:$R$1054,0),0)</f>
        <v>35</v>
      </c>
      <c r="AE40">
        <f>IF($AD40&gt;0,INDEX('Ref Z'!M$5:M$1054,$AD40),"")</f>
        <v>1.0095446191941239E-3</v>
      </c>
      <c r="AF40">
        <f>IF($AD40&gt;0,INDEX('Ref Z'!N$5:N$1054,$AD40),"")</f>
        <v>1.2649110640673522E-7</v>
      </c>
      <c r="AG40">
        <f>IF($AD40&gt;0,INDEX('Ref Z'!O$5:O$1054,$AD40),"")</f>
        <v>5.1647252645824326E-6</v>
      </c>
      <c r="AH40">
        <f>IF($AD40&gt;0,INDEX('Ref Z'!P$5:P$1054,$AD40),"")</f>
        <v>2.0000000000000002E-7</v>
      </c>
      <c r="AI40">
        <f t="shared" si="5"/>
        <v>1.0095578302063075E-3</v>
      </c>
      <c r="AJ40">
        <f t="shared" si="21"/>
        <v>1.2649358924847623E-7</v>
      </c>
      <c r="AK40" s="5">
        <f t="shared" si="22"/>
        <v>5.1158513545197376E-3</v>
      </c>
      <c r="AL40" s="5">
        <f t="shared" si="23"/>
        <v>1.9810497596810207E-4</v>
      </c>
      <c r="AN40" t="str">
        <f t="shared" si="44"/>
        <v>2kHz1m1m</v>
      </c>
      <c r="AO40">
        <f t="shared" si="45"/>
        <v>4.6280695723682763E-8</v>
      </c>
      <c r="AP40">
        <f t="shared" si="46"/>
        <v>1.7858210328246702E-3</v>
      </c>
      <c r="AQ40">
        <f t="shared" si="47"/>
        <v>-2.6153728430678696E-8</v>
      </c>
      <c r="AR40">
        <f t="shared" si="48"/>
        <v>3.7280567472295616E-3</v>
      </c>
      <c r="AT40">
        <f t="shared" si="31"/>
        <v>1.000045711157062</v>
      </c>
      <c r="AU40" s="35">
        <f t="shared" si="24"/>
        <v>2.3127439405775812E-6</v>
      </c>
      <c r="AV40">
        <f t="shared" si="35"/>
        <v>-2.614150061482079E-5</v>
      </c>
      <c r="AW40">
        <f t="shared" si="36"/>
        <v>3.9560618200460479E-3</v>
      </c>
    </row>
    <row r="41" spans="1:49" x14ac:dyDescent="0.25">
      <c r="A41" s="4">
        <f t="shared" si="37"/>
        <v>1</v>
      </c>
      <c r="B41" s="3" t="str">
        <f t="shared" si="38"/>
        <v>m</v>
      </c>
      <c r="C41" s="1">
        <f t="shared" si="11"/>
        <v>1E-3</v>
      </c>
      <c r="D41" s="1">
        <f t="shared" si="32"/>
        <v>5000</v>
      </c>
      <c r="E41" s="4">
        <f t="shared" si="30"/>
        <v>5</v>
      </c>
      <c r="F41" s="4" t="str">
        <f t="shared" si="12"/>
        <v>kHz</v>
      </c>
      <c r="G41">
        <f t="shared" si="39"/>
        <v>1</v>
      </c>
      <c r="H41" t="str">
        <f t="shared" si="40"/>
        <v>m</v>
      </c>
      <c r="I41" s="1">
        <f t="shared" si="33"/>
        <v>1E-3</v>
      </c>
      <c r="J41" s="9">
        <v>1.0393381391048369</v>
      </c>
      <c r="K41" s="9">
        <v>1.8983959454847864E-4</v>
      </c>
      <c r="L41" s="9">
        <v>1.4634080802449542E-2</v>
      </c>
      <c r="M41" s="9">
        <v>1.9544056474168942E-3</v>
      </c>
      <c r="N41" s="10">
        <v>1.5859100760617195E-3</v>
      </c>
      <c r="O41" s="10">
        <v>2.5811001497447007E-5</v>
      </c>
      <c r="P41" s="10">
        <v>1.6321547776773691E-3</v>
      </c>
      <c r="Q41" s="10">
        <v>6.2060912524115625E-4</v>
      </c>
      <c r="R41" s="10" t="s">
        <v>3</v>
      </c>
      <c r="S41" s="1">
        <f t="shared" si="41"/>
        <v>1E-3</v>
      </c>
      <c r="T41" s="5">
        <f t="shared" si="14"/>
        <v>1.0377522290287752E-3</v>
      </c>
      <c r="U41" s="5">
        <f t="shared" si="15"/>
        <v>1.915862193808103E-7</v>
      </c>
      <c r="V41" s="5">
        <f t="shared" si="16"/>
        <v>1.3001926024772173E-5</v>
      </c>
      <c r="W41" s="5">
        <f t="shared" si="17"/>
        <v>2.0505748269662442E-6</v>
      </c>
      <c r="X41" s="5">
        <f t="shared" si="34"/>
        <v>1.0378336759493522E-3</v>
      </c>
      <c r="Y41">
        <f t="shared" si="19"/>
        <v>1.9328597645732486E-7</v>
      </c>
      <c r="Z41" s="5">
        <f t="shared" si="42"/>
        <v>1.2528275443053336E-2</v>
      </c>
      <c r="AA41" s="5">
        <f t="shared" si="20"/>
        <v>1.9756685051323113E-3</v>
      </c>
      <c r="AC41" t="str">
        <f t="shared" si="43"/>
        <v>5kHz1m</v>
      </c>
      <c r="AD41" s="1">
        <f>IFERROR(MATCH(AC41,'Ref Z'!$R$5:$R$1054,0),0)</f>
        <v>36</v>
      </c>
      <c r="AE41">
        <f>IF($AD41&gt;0,INDEX('Ref Z'!M$5:M$1054,$AD41),"")</f>
        <v>1.0377776891958455E-3</v>
      </c>
      <c r="AF41">
        <f>IF($AD41&gt;0,INDEX('Ref Z'!N$5:N$1054,$AD41),"")</f>
        <v>4.9999999999999998E-7</v>
      </c>
      <c r="AG41">
        <f>IF($AD41&gt;0,INDEX('Ref Z'!O$5:O$1054,$AD41),"")</f>
        <v>1.294404187602581E-5</v>
      </c>
      <c r="AH41">
        <f>IF($AD41&gt;0,INDEX('Ref Z'!P$5:P$1054,$AD41),"")</f>
        <v>4.9999999999999998E-7</v>
      </c>
      <c r="AI41">
        <f t="shared" si="5"/>
        <v>1.0378584105805364E-3</v>
      </c>
      <c r="AJ41">
        <f t="shared" si="21"/>
        <v>4.9999999999999998E-7</v>
      </c>
      <c r="AK41" s="5">
        <f t="shared" si="22"/>
        <v>1.2472199807683687E-2</v>
      </c>
      <c r="AL41" s="5">
        <f t="shared" si="23"/>
        <v>4.8176128352644948E-4</v>
      </c>
      <c r="AN41" t="str">
        <f t="shared" si="44"/>
        <v>5kHz1m1m</v>
      </c>
      <c r="AO41">
        <f t="shared" si="45"/>
        <v>2.5460167070315634E-8</v>
      </c>
      <c r="AP41">
        <f t="shared" si="46"/>
        <v>3.796795183221279E-4</v>
      </c>
      <c r="AQ41">
        <f t="shared" si="47"/>
        <v>-5.7884148746362656E-8</v>
      </c>
      <c r="AR41">
        <f t="shared" si="48"/>
        <v>3.9088113268128197E-3</v>
      </c>
      <c r="AT41">
        <f t="shared" si="31"/>
        <v>1.0000238329433293</v>
      </c>
      <c r="AU41" s="35">
        <f t="shared" si="24"/>
        <v>3.8657230119982845E-7</v>
      </c>
      <c r="AV41">
        <f t="shared" si="35"/>
        <v>-5.6075635369648436E-5</v>
      </c>
      <c r="AW41">
        <f t="shared" si="36"/>
        <v>3.9805977067510871E-3</v>
      </c>
    </row>
    <row r="42" spans="1:49" ht="19.5" customHeight="1" x14ac:dyDescent="0.25">
      <c r="A42" s="4">
        <v>3</v>
      </c>
      <c r="B42" s="3" t="s">
        <v>3</v>
      </c>
      <c r="C42" s="17">
        <f t="shared" ref="C42:C59" si="49">IF(MID(B42,1,1)="m",0.001,IF(OR(MID(B42,1,1)="u",MID(B42,1,1)="µ"),0.000001,1))*A42</f>
        <v>3.0000000000000001E-3</v>
      </c>
      <c r="D42" s="17">
        <f t="shared" ref="D42:D59" si="50">D24</f>
        <v>0.01</v>
      </c>
      <c r="E42" s="4">
        <f t="shared" ref="E42:E56" si="51">IF(F42="mHz",1000,IF(F42="kHz",0.001,1))*D42</f>
        <v>10</v>
      </c>
      <c r="F42" s="4" t="str">
        <f>IF(D42&gt;=1000,"kHz",IF(D42&gt;=1,"Hz","mHz"))</f>
        <v>mHz</v>
      </c>
      <c r="G42">
        <v>1</v>
      </c>
      <c r="H42" t="s">
        <v>3</v>
      </c>
      <c r="I42" s="17">
        <f>IF(MID(H42,1,1)="m",0.001,IF(OR(MID(H42,1,1)="u",MID(H42,1,1)="µ"),0.000001,1))*G42</f>
        <v>1E-3</v>
      </c>
      <c r="J42" s="9">
        <v>0.99848533758118885</v>
      </c>
      <c r="K42" s="9">
        <v>1.341553208453549E-3</v>
      </c>
      <c r="L42" s="9">
        <v>-9.867815307516006E-4</v>
      </c>
      <c r="M42" s="9">
        <v>8.0680902440786583E-4</v>
      </c>
      <c r="N42" s="10">
        <v>-1.4374428737932497E-3</v>
      </c>
      <c r="O42" s="10">
        <v>8.7068961550145255E-4</v>
      </c>
      <c r="P42" s="10">
        <v>-8.6046617051325591E-4</v>
      </c>
      <c r="Q42" s="10">
        <v>1.6192094659336262E-3</v>
      </c>
      <c r="R42" s="10" t="s">
        <v>3</v>
      </c>
      <c r="S42" s="17">
        <f t="shared" si="41"/>
        <v>1E-3</v>
      </c>
      <c r="T42" s="5">
        <f t="shared" si="14"/>
        <v>9.9992278045498199E-4</v>
      </c>
      <c r="U42" s="5">
        <f t="shared" si="15"/>
        <v>1.599332803907329E-6</v>
      </c>
      <c r="V42" s="5">
        <f t="shared" si="16"/>
        <v>-1.2631536023834468E-7</v>
      </c>
      <c r="W42" s="5">
        <f t="shared" si="17"/>
        <v>1.8090826671092263E-6</v>
      </c>
      <c r="X42" s="5">
        <f>SUMSQ(T42,V42)^0.5</f>
        <v>9.9992278843338313E-4</v>
      </c>
      <c r="Y42">
        <f t="shared" si="19"/>
        <v>1.599332807474014E-6</v>
      </c>
      <c r="Z42" s="5">
        <f t="shared" si="42"/>
        <v>-1.2632511433428298E-4</v>
      </c>
      <c r="AA42" s="5">
        <f t="shared" si="20"/>
        <v>1.8092223568486028E-3</v>
      </c>
      <c r="AC42" t="str">
        <f t="shared" si="43"/>
        <v>10mHz1m</v>
      </c>
      <c r="AD42" s="17">
        <f>IFERROR(MATCH(AC42,'Ref Z'!$R$5:$R$1054,0),0)</f>
        <v>19</v>
      </c>
      <c r="AE42">
        <f>IF($AD42&gt;0,INDEX('Ref Z'!M$5:M$1054,$AD42),"")</f>
        <v>9.9989360097643611E-4</v>
      </c>
      <c r="AF42">
        <f>IF($AD42&gt;0,INDEX('Ref Z'!N$5:N$1054,$AD42),"")</f>
        <v>1E-8</v>
      </c>
      <c r="AG42">
        <f>IF($AD42&gt;0,INDEX('Ref Z'!O$5:O$1054,$AD42),"")</f>
        <v>-2.6314623832058103E-8</v>
      </c>
      <c r="AH42">
        <f>IF($AD42&gt;0,INDEX('Ref Z'!P$5:P$1054,$AD42),"")</f>
        <v>5.0000000000000004E-8</v>
      </c>
      <c r="AI42">
        <f t="shared" si="5"/>
        <v>9.9989360132270275E-4</v>
      </c>
      <c r="AJ42">
        <f t="shared" si="21"/>
        <v>1.0000000083112817E-8</v>
      </c>
      <c r="AK42" s="5">
        <f t="shared" si="22"/>
        <v>-2.6317423974196444E-5</v>
      </c>
      <c r="AL42" s="5">
        <f t="shared" si="23"/>
        <v>5.0005320483334688E-5</v>
      </c>
      <c r="AN42" t="str">
        <f t="shared" si="44"/>
        <v>10mHz3m1m</v>
      </c>
      <c r="AO42">
        <f t="shared" si="45"/>
        <v>-2.9179478545872037E-8</v>
      </c>
      <c r="AP42">
        <f t="shared" si="46"/>
        <v>2.6831064169257333E-3</v>
      </c>
      <c r="AQ42">
        <f t="shared" si="47"/>
        <v>1.0000073640628657E-7</v>
      </c>
      <c r="AR42">
        <f t="shared" si="48"/>
        <v>1.6136180495903883E-3</v>
      </c>
      <c r="AT42">
        <f t="shared" si="31"/>
        <v>0.99997081063556303</v>
      </c>
      <c r="AU42" s="35">
        <f t="shared" si="24"/>
        <v>3.1986656149636571E-6</v>
      </c>
      <c r="AV42">
        <f t="shared" si="35"/>
        <v>1.0000769036008653E-4</v>
      </c>
      <c r="AW42">
        <f t="shared" si="36"/>
        <v>3.6187902230109849E-3</v>
      </c>
    </row>
    <row r="43" spans="1:49" x14ac:dyDescent="0.25">
      <c r="A43" s="4">
        <f>A42</f>
        <v>3</v>
      </c>
      <c r="B43" s="3" t="str">
        <f>B42</f>
        <v>m</v>
      </c>
      <c r="C43" s="17">
        <f t="shared" si="49"/>
        <v>3.0000000000000001E-3</v>
      </c>
      <c r="D43" s="17">
        <f t="shared" si="50"/>
        <v>0.02</v>
      </c>
      <c r="E43" s="4">
        <f t="shared" si="51"/>
        <v>20</v>
      </c>
      <c r="F43" s="4" t="str">
        <f t="shared" ref="F43:F59" si="52">IF(D43&gt;=1000,"kHz",IF(D43&gt;=1,"Hz","mHz"))</f>
        <v>mHz</v>
      </c>
      <c r="G43">
        <f>G42</f>
        <v>1</v>
      </c>
      <c r="H43" t="str">
        <f>H42</f>
        <v>m</v>
      </c>
      <c r="I43" s="17">
        <f t="shared" ref="I43:I59" si="53">IF(MID(H43,1,1)="m",0.001,IF(OR(MID(H43,1,1)="u",MID(H43,1,1)="µ"),0.000001,1))*G43</f>
        <v>1E-3</v>
      </c>
      <c r="J43" s="9">
        <v>0.99983683344760133</v>
      </c>
      <c r="K43" s="9">
        <v>4.6466265057985807E-4</v>
      </c>
      <c r="L43" s="9">
        <v>-3.8783869873468632E-4</v>
      </c>
      <c r="M43" s="9">
        <v>1.5699716595831419E-3</v>
      </c>
      <c r="N43" s="10">
        <v>1.1309182765110737E-5</v>
      </c>
      <c r="O43" s="10">
        <v>1.4450449194640322E-3</v>
      </c>
      <c r="P43" s="10">
        <v>-2.2191360925925737E-4</v>
      </c>
      <c r="Q43" s="10">
        <v>5.6092138974660594E-5</v>
      </c>
      <c r="R43" s="10" t="s">
        <v>3</v>
      </c>
      <c r="S43" s="17">
        <f t="shared" si="41"/>
        <v>1E-3</v>
      </c>
      <c r="T43" s="5">
        <f t="shared" si="14"/>
        <v>9.9982552426483616E-4</v>
      </c>
      <c r="U43" s="5">
        <f t="shared" si="15"/>
        <v>1.517915082642211E-6</v>
      </c>
      <c r="V43" s="5">
        <f t="shared" si="16"/>
        <v>-1.6592508947542896E-7</v>
      </c>
      <c r="W43" s="5">
        <f t="shared" si="17"/>
        <v>1.5709733734054814E-6</v>
      </c>
      <c r="X43" s="5">
        <f t="shared" ref="X43:X59" si="54">SUMSQ(T43,V43)^0.5</f>
        <v>9.9982553803280578E-4</v>
      </c>
      <c r="Y43">
        <f t="shared" si="19"/>
        <v>1.517915084129015E-6</v>
      </c>
      <c r="Z43" s="5">
        <f t="shared" si="42"/>
        <v>-1.6595404290583487E-4</v>
      </c>
      <c r="AA43" s="5">
        <f t="shared" si="20"/>
        <v>1.5712474948978022E-3</v>
      </c>
      <c r="AC43" t="str">
        <f t="shared" si="43"/>
        <v>20mHz1m</v>
      </c>
      <c r="AD43" s="17">
        <f>IFERROR(MATCH(AC43,'Ref Z'!$R$5:$R$1054,0),0)</f>
        <v>20</v>
      </c>
      <c r="AE43">
        <f>IF($AD43&gt;0,INDEX('Ref Z'!M$5:M$1054,$AD43),"")</f>
        <v>9.9989534372831555E-4</v>
      </c>
      <c r="AF43">
        <f>IF($AD43&gt;0,INDEX('Ref Z'!N$5:N$1054,$AD43),"")</f>
        <v>1E-8</v>
      </c>
      <c r="AG43">
        <f>IF($AD43&gt;0,INDEX('Ref Z'!O$5:O$1054,$AD43),"")</f>
        <v>-6.594569339525891E-8</v>
      </c>
      <c r="AH43">
        <f>IF($AD43&gt;0,INDEX('Ref Z'!P$5:P$1054,$AD43),"")</f>
        <v>5.0000000000000004E-8</v>
      </c>
      <c r="AI43">
        <f t="shared" si="5"/>
        <v>9.9989534590296035E-4</v>
      </c>
      <c r="AJ43">
        <f t="shared" si="21"/>
        <v>1.0000000521969371E-8</v>
      </c>
      <c r="AK43" s="5">
        <f t="shared" si="22"/>
        <v>-6.5952595652412154E-5</v>
      </c>
      <c r="AL43" s="5">
        <f t="shared" si="23"/>
        <v>5.0005233148128502E-5</v>
      </c>
      <c r="AN43" t="str">
        <f t="shared" si="44"/>
        <v>20mHz3m1m</v>
      </c>
      <c r="AO43">
        <f t="shared" si="45"/>
        <v>6.9819463479389027E-8</v>
      </c>
      <c r="AP43">
        <f t="shared" si="46"/>
        <v>9.2932530121351859E-4</v>
      </c>
      <c r="AQ43">
        <f t="shared" si="47"/>
        <v>9.9979396080170046E-8</v>
      </c>
      <c r="AR43">
        <f t="shared" si="48"/>
        <v>3.1399433195643802E-3</v>
      </c>
      <c r="AT43">
        <f t="shared" si="31"/>
        <v>1.000069820051098</v>
      </c>
      <c r="AU43" s="35">
        <f t="shared" si="24"/>
        <v>3.0358301682744941E-6</v>
      </c>
      <c r="AV43">
        <f t="shared" si="35"/>
        <v>1.0000144725342271E-4</v>
      </c>
      <c r="AW43">
        <f t="shared" si="36"/>
        <v>3.142892820990349E-3</v>
      </c>
    </row>
    <row r="44" spans="1:49" x14ac:dyDescent="0.25">
      <c r="A44" s="4">
        <f t="shared" ref="A44:B59" si="55">A43</f>
        <v>3</v>
      </c>
      <c r="B44" s="3" t="str">
        <f t="shared" si="55"/>
        <v>m</v>
      </c>
      <c r="C44" s="17">
        <f t="shared" si="49"/>
        <v>3.0000000000000001E-3</v>
      </c>
      <c r="D44" s="17">
        <f t="shared" si="50"/>
        <v>0.05</v>
      </c>
      <c r="E44" s="4">
        <f t="shared" si="51"/>
        <v>50</v>
      </c>
      <c r="F44" s="4" t="str">
        <f t="shared" si="52"/>
        <v>mHz</v>
      </c>
      <c r="G44">
        <f t="shared" ref="G44:H59" si="56">G43</f>
        <v>1</v>
      </c>
      <c r="H44" t="str">
        <f t="shared" si="56"/>
        <v>m</v>
      </c>
      <c r="I44" s="17">
        <f t="shared" si="53"/>
        <v>1E-3</v>
      </c>
      <c r="J44" s="9">
        <v>1.0001424483566108</v>
      </c>
      <c r="K44" s="9">
        <v>1.5489222539948034E-3</v>
      </c>
      <c r="L44" s="9">
        <v>-9.5897107748226147E-5</v>
      </c>
      <c r="M44" s="9">
        <v>1.1964255025415193E-3</v>
      </c>
      <c r="N44" s="10">
        <v>2.110805392546395E-4</v>
      </c>
      <c r="O44" s="10">
        <v>1.7408832547433426E-4</v>
      </c>
      <c r="P44" s="10">
        <v>-5.1343704080992835E-5</v>
      </c>
      <c r="Q44" s="10">
        <v>7.7612026445679993E-4</v>
      </c>
      <c r="R44" s="10" t="s">
        <v>3</v>
      </c>
      <c r="S44" s="17">
        <f t="shared" si="41"/>
        <v>1E-3</v>
      </c>
      <c r="T44" s="5">
        <f t="shared" si="14"/>
        <v>9.9993136781735613E-4</v>
      </c>
      <c r="U44" s="5">
        <f t="shared" si="15"/>
        <v>1.5586747235991222E-6</v>
      </c>
      <c r="V44" s="5">
        <f t="shared" si="16"/>
        <v>-4.4553403667233311E-8</v>
      </c>
      <c r="W44" s="5">
        <f t="shared" si="17"/>
        <v>1.4261124247520672E-6</v>
      </c>
      <c r="X44" s="5">
        <f t="shared" si="54"/>
        <v>9.9993136880992717E-4</v>
      </c>
      <c r="Y44">
        <f t="shared" si="19"/>
        <v>1.5586747233471403E-6</v>
      </c>
      <c r="Z44" s="5">
        <f t="shared" si="42"/>
        <v>-4.4556461644963262E-5</v>
      </c>
      <c r="AA44" s="5">
        <f t="shared" si="20"/>
        <v>1.426210307538172E-3</v>
      </c>
      <c r="AC44" t="str">
        <f t="shared" si="43"/>
        <v>50mHz1m</v>
      </c>
      <c r="AD44" s="17">
        <f>IFERROR(MATCH(AC44,'Ref Z'!$R$5:$R$1054,0),0)</f>
        <v>21</v>
      </c>
      <c r="AE44">
        <f>IF($AD44&gt;0,INDEX('Ref Z'!M$5:M$1054,$AD44),"")</f>
        <v>9.9986785729986086E-4</v>
      </c>
      <c r="AF44">
        <f>IF($AD44&gt;0,INDEX('Ref Z'!N$5:N$1054,$AD44),"")</f>
        <v>1E-8</v>
      </c>
      <c r="AG44">
        <f>IF($AD44&gt;0,INDEX('Ref Z'!O$5:O$1054,$AD44),"")</f>
        <v>5.5442713093711027E-8</v>
      </c>
      <c r="AH44">
        <f>IF($AD44&gt;0,INDEX('Ref Z'!P$5:P$1054,$AD44),"")</f>
        <v>5.0000000000000004E-8</v>
      </c>
      <c r="AI44">
        <f t="shared" si="5"/>
        <v>9.9986785883701126E-4</v>
      </c>
      <c r="AJ44">
        <f t="shared" si="21"/>
        <v>1.0000000368964829E-8</v>
      </c>
      <c r="AK44" s="5">
        <f t="shared" si="22"/>
        <v>5.5450040354942986E-5</v>
      </c>
      <c r="AL44" s="5">
        <f t="shared" si="23"/>
        <v>5.0006607857526441E-5</v>
      </c>
      <c r="AN44" t="str">
        <f t="shared" si="44"/>
        <v>50mHz3m1m</v>
      </c>
      <c r="AO44">
        <f t="shared" si="45"/>
        <v>-6.3510517495264651E-8</v>
      </c>
      <c r="AP44">
        <f t="shared" si="46"/>
        <v>3.097844508005747E-3</v>
      </c>
      <c r="AQ44">
        <f t="shared" si="47"/>
        <v>9.9996116760944345E-8</v>
      </c>
      <c r="AR44">
        <f t="shared" si="48"/>
        <v>2.3928510056054281E-3</v>
      </c>
      <c r="AT44">
        <f t="shared" si="31"/>
        <v>0.99993648566801985</v>
      </c>
      <c r="AU44" s="35">
        <f t="shared" si="24"/>
        <v>3.1173494467103178E-6</v>
      </c>
      <c r="AV44">
        <f t="shared" si="35"/>
        <v>1.0000650199990625E-4</v>
      </c>
      <c r="AW44">
        <f t="shared" si="36"/>
        <v>2.8528589215280039E-3</v>
      </c>
    </row>
    <row r="45" spans="1:49" x14ac:dyDescent="0.25">
      <c r="A45" s="4">
        <f t="shared" si="55"/>
        <v>3</v>
      </c>
      <c r="B45" s="3" t="str">
        <f t="shared" si="55"/>
        <v>m</v>
      </c>
      <c r="C45" s="17">
        <f t="shared" si="49"/>
        <v>3.0000000000000001E-3</v>
      </c>
      <c r="D45" s="17">
        <f t="shared" si="50"/>
        <v>0.1</v>
      </c>
      <c r="E45" s="4">
        <f t="shared" si="51"/>
        <v>100</v>
      </c>
      <c r="F45" s="4" t="str">
        <f t="shared" si="52"/>
        <v>mHz</v>
      </c>
      <c r="G45">
        <f t="shared" si="56"/>
        <v>1</v>
      </c>
      <c r="H45" t="str">
        <f t="shared" si="56"/>
        <v>m</v>
      </c>
      <c r="I45" s="17">
        <f t="shared" si="53"/>
        <v>1E-3</v>
      </c>
      <c r="J45" s="9">
        <v>1.0013323439228623</v>
      </c>
      <c r="K45" s="9">
        <v>3.980082379779835E-4</v>
      </c>
      <c r="L45" s="9">
        <v>-1.4463826107172456E-4</v>
      </c>
      <c r="M45" s="9">
        <v>1.8045185812559012E-3</v>
      </c>
      <c r="N45" s="10">
        <v>1.4394680687874611E-3</v>
      </c>
      <c r="O45" s="10">
        <v>7.0468220764641036E-4</v>
      </c>
      <c r="P45" s="10">
        <v>3.1429800544820403E-5</v>
      </c>
      <c r="Q45" s="10">
        <v>9.663907147086599E-4</v>
      </c>
      <c r="R45" s="10" t="s">
        <v>3</v>
      </c>
      <c r="S45" s="17">
        <f t="shared" si="41"/>
        <v>1E-3</v>
      </c>
      <c r="T45" s="5">
        <f t="shared" si="14"/>
        <v>9.9989287585407487E-4</v>
      </c>
      <c r="U45" s="5">
        <f t="shared" si="15"/>
        <v>8.093130242815556E-7</v>
      </c>
      <c r="V45" s="5">
        <f t="shared" si="16"/>
        <v>-1.7606806161654498E-7</v>
      </c>
      <c r="W45" s="5">
        <f t="shared" si="17"/>
        <v>2.046997392175409E-6</v>
      </c>
      <c r="X45" s="5">
        <f t="shared" si="54"/>
        <v>9.9989289135571651E-4</v>
      </c>
      <c r="Y45">
        <f t="shared" si="19"/>
        <v>8.0931309200249449E-7</v>
      </c>
      <c r="Z45" s="5">
        <f t="shared" si="42"/>
        <v>-1.7608692295801784E-4</v>
      </c>
      <c r="AA45" s="5">
        <f t="shared" si="20"/>
        <v>2.0472166399997209E-3</v>
      </c>
      <c r="AC45" t="str">
        <f t="shared" si="43"/>
        <v>100mHz1m</v>
      </c>
      <c r="AD45" s="17">
        <f>IFERROR(MATCH(AC45,'Ref Z'!$R$5:$R$1054,0),0)</f>
        <v>22</v>
      </c>
      <c r="AE45">
        <f>IF($AD45&gt;0,INDEX('Ref Z'!M$5:M$1054,$AD45),"")</f>
        <v>9.9994449580213265E-4</v>
      </c>
      <c r="AF45">
        <f>IF($AD45&gt;0,INDEX('Ref Z'!N$5:N$1054,$AD45),"")</f>
        <v>1E-8</v>
      </c>
      <c r="AG45">
        <f>IF($AD45&gt;0,INDEX('Ref Z'!O$5:O$1054,$AD45),"")</f>
        <v>-7.6077624902912783E-8</v>
      </c>
      <c r="AH45">
        <f>IF($AD45&gt;0,INDEX('Ref Z'!P$5:P$1054,$AD45),"")</f>
        <v>5.0000000000000004E-8</v>
      </c>
      <c r="AI45">
        <f t="shared" si="5"/>
        <v>9.9994449869619567E-4</v>
      </c>
      <c r="AJ45">
        <f t="shared" si="21"/>
        <v>1.0000000694613682E-8</v>
      </c>
      <c r="AK45" s="5">
        <f t="shared" si="22"/>
        <v>-7.6081847618046652E-5</v>
      </c>
      <c r="AL45" s="5">
        <f t="shared" si="23"/>
        <v>5.0002775080288051E-5</v>
      </c>
      <c r="AN45" t="str">
        <f t="shared" si="44"/>
        <v>100mHz3m1m</v>
      </c>
      <c r="AO45">
        <f t="shared" si="45"/>
        <v>5.1619948057777393E-8</v>
      </c>
      <c r="AP45">
        <f t="shared" si="46"/>
        <v>7.9601647601877971E-4</v>
      </c>
      <c r="AQ45">
        <f t="shared" si="47"/>
        <v>9.9990436713632197E-8</v>
      </c>
      <c r="AR45">
        <f t="shared" si="48"/>
        <v>3.6090371628581552E-3</v>
      </c>
      <c r="AT45">
        <f t="shared" si="31"/>
        <v>1.0000516128686636</v>
      </c>
      <c r="AU45" s="35">
        <f t="shared" si="24"/>
        <v>1.6186261840358726E-6</v>
      </c>
      <c r="AV45">
        <f t="shared" si="35"/>
        <v>1.0000507533997119E-4</v>
      </c>
      <c r="AW45">
        <f t="shared" si="36"/>
        <v>4.0947385950610713E-3</v>
      </c>
    </row>
    <row r="46" spans="1:49" x14ac:dyDescent="0.25">
      <c r="A46" s="4">
        <f t="shared" si="55"/>
        <v>3</v>
      </c>
      <c r="B46" s="3" t="str">
        <f t="shared" si="55"/>
        <v>m</v>
      </c>
      <c r="C46" s="17">
        <f t="shared" si="49"/>
        <v>3.0000000000000001E-3</v>
      </c>
      <c r="D46" s="17">
        <f t="shared" si="50"/>
        <v>0.2</v>
      </c>
      <c r="E46" s="4">
        <f t="shared" si="51"/>
        <v>200</v>
      </c>
      <c r="F46" s="4" t="str">
        <f t="shared" si="52"/>
        <v>mHz</v>
      </c>
      <c r="G46">
        <f t="shared" si="56"/>
        <v>1</v>
      </c>
      <c r="H46" t="str">
        <f t="shared" si="56"/>
        <v>m</v>
      </c>
      <c r="I46" s="17">
        <f t="shared" si="53"/>
        <v>1E-3</v>
      </c>
      <c r="J46" s="9">
        <v>1.0004495228502972</v>
      </c>
      <c r="K46" s="9">
        <v>1.0581761588965063E-3</v>
      </c>
      <c r="L46" s="9">
        <v>4.0341540611782672E-4</v>
      </c>
      <c r="M46" s="9">
        <v>7.4537436706714701E-4</v>
      </c>
      <c r="N46" s="10">
        <v>4.3727373085684055E-4</v>
      </c>
      <c r="O46" s="10">
        <v>3.8360023777228038E-4</v>
      </c>
      <c r="P46" s="10">
        <v>5.3541521577326083E-4</v>
      </c>
      <c r="Q46" s="10">
        <v>7.5680825142462733E-5</v>
      </c>
      <c r="R46" s="10" t="s">
        <v>3</v>
      </c>
      <c r="S46" s="17">
        <f t="shared" si="41"/>
        <v>1E-3</v>
      </c>
      <c r="T46" s="5">
        <f t="shared" si="14"/>
        <v>1.0000122491194403E-3</v>
      </c>
      <c r="U46" s="5">
        <f t="shared" si="15"/>
        <v>1.1255602718983619E-6</v>
      </c>
      <c r="V46" s="5">
        <f t="shared" si="16"/>
        <v>-1.3199980965543411E-7</v>
      </c>
      <c r="W46" s="5">
        <f t="shared" si="17"/>
        <v>7.4920660326440936E-7</v>
      </c>
      <c r="X46" s="5">
        <f t="shared" si="54"/>
        <v>1.0000122578313084E-3</v>
      </c>
      <c r="Y46">
        <f t="shared" si="19"/>
        <v>1.1255602664372557E-6</v>
      </c>
      <c r="Z46" s="5">
        <f t="shared" si="42"/>
        <v>-1.3199819202718016E-4</v>
      </c>
      <c r="AA46" s="5">
        <f t="shared" si="20"/>
        <v>7.491974279331395E-4</v>
      </c>
      <c r="AC46" t="str">
        <f t="shared" si="43"/>
        <v>200mHz1m</v>
      </c>
      <c r="AD46" s="17">
        <f>IFERROR(MATCH(AC46,'Ref Z'!$R$5:$R$1054,0),0)</f>
        <v>23</v>
      </c>
      <c r="AE46">
        <f>IF($AD46&gt;0,INDEX('Ref Z'!M$5:M$1054,$AD46),"")</f>
        <v>9.9993190531574481E-4</v>
      </c>
      <c r="AF46">
        <f>IF($AD46&gt;0,INDEX('Ref Z'!N$5:N$1054,$AD46),"")</f>
        <v>1E-8</v>
      </c>
      <c r="AG46">
        <f>IF($AD46&gt;0,INDEX('Ref Z'!O$5:O$1054,$AD46),"")</f>
        <v>-3.199351676135477E-8</v>
      </c>
      <c r="AH46">
        <f>IF($AD46&gt;0,INDEX('Ref Z'!P$5:P$1054,$AD46),"")</f>
        <v>5.0000000000000004E-8</v>
      </c>
      <c r="AI46">
        <f t="shared" si="5"/>
        <v>9.9993190582757215E-4</v>
      </c>
      <c r="AJ46">
        <f t="shared" si="21"/>
        <v>1.0000000122846944E-8</v>
      </c>
      <c r="AK46" s="5">
        <f t="shared" si="22"/>
        <v>-3.1995695487218978E-5</v>
      </c>
      <c r="AL46" s="5">
        <f t="shared" si="23"/>
        <v>5.0003404915906952E-5</v>
      </c>
      <c r="AN46" t="str">
        <f t="shared" si="44"/>
        <v>200mHz3m1m</v>
      </c>
      <c r="AO46">
        <f t="shared" si="45"/>
        <v>-8.0343803695540755E-8</v>
      </c>
      <c r="AP46">
        <f t="shared" si="46"/>
        <v>2.1163523178166382E-3</v>
      </c>
      <c r="AQ46">
        <f t="shared" si="47"/>
        <v>1.0000629289407933E-7</v>
      </c>
      <c r="AR46">
        <f t="shared" si="48"/>
        <v>1.4907487349727988E-3</v>
      </c>
      <c r="AT46">
        <f t="shared" si="31"/>
        <v>0.99991964898119301</v>
      </c>
      <c r="AU46" s="35">
        <f t="shared" si="24"/>
        <v>2.2511205328967232E-6</v>
      </c>
      <c r="AV46">
        <f t="shared" si="35"/>
        <v>1.0000249653996119E-4</v>
      </c>
      <c r="AW46">
        <f t="shared" si="36"/>
        <v>1.4992289633640723E-3</v>
      </c>
    </row>
    <row r="47" spans="1:49" x14ac:dyDescent="0.25">
      <c r="A47" s="4">
        <f t="shared" si="55"/>
        <v>3</v>
      </c>
      <c r="B47" s="3" t="str">
        <f t="shared" si="55"/>
        <v>m</v>
      </c>
      <c r="C47" s="17">
        <f t="shared" si="49"/>
        <v>3.0000000000000001E-3</v>
      </c>
      <c r="D47" s="17">
        <f t="shared" si="50"/>
        <v>0.5</v>
      </c>
      <c r="E47" s="4">
        <f t="shared" si="51"/>
        <v>500</v>
      </c>
      <c r="F47" s="4" t="str">
        <f t="shared" si="52"/>
        <v>mHz</v>
      </c>
      <c r="G47">
        <f t="shared" si="56"/>
        <v>1</v>
      </c>
      <c r="H47" t="str">
        <f t="shared" si="56"/>
        <v>m</v>
      </c>
      <c r="I47" s="17">
        <f t="shared" si="53"/>
        <v>1E-3</v>
      </c>
      <c r="J47" s="9">
        <v>1.0014300957641598</v>
      </c>
      <c r="K47" s="9">
        <v>1.688980820781699E-3</v>
      </c>
      <c r="L47" s="9">
        <v>9.0578556804536475E-4</v>
      </c>
      <c r="M47" s="9">
        <v>1.6237463054541337E-3</v>
      </c>
      <c r="N47" s="10">
        <v>1.5133686455153143E-3</v>
      </c>
      <c r="O47" s="10">
        <v>1.2319643226553095E-3</v>
      </c>
      <c r="P47" s="10">
        <v>8.5239870929902845E-4</v>
      </c>
      <c r="Q47" s="10">
        <v>1.9258836047232651E-3</v>
      </c>
      <c r="R47" s="10" t="s">
        <v>3</v>
      </c>
      <c r="S47" s="17">
        <f t="shared" si="41"/>
        <v>1E-3</v>
      </c>
      <c r="T47" s="5">
        <f t="shared" si="14"/>
        <v>9.9991672711864437E-4</v>
      </c>
      <c r="U47" s="5">
        <f t="shared" si="15"/>
        <v>2.0905483264598257E-6</v>
      </c>
      <c r="V47" s="5">
        <f t="shared" si="16"/>
        <v>5.3386858746336295E-8</v>
      </c>
      <c r="W47" s="5">
        <f t="shared" si="17"/>
        <v>2.519043414357487E-6</v>
      </c>
      <c r="X47" s="5">
        <f t="shared" si="54"/>
        <v>9.9991672854384136E-4</v>
      </c>
      <c r="Y47">
        <f t="shared" si="19"/>
        <v>2.0905483278064895E-6</v>
      </c>
      <c r="Z47" s="5">
        <f t="shared" si="42"/>
        <v>5.3391304743392858E-5</v>
      </c>
      <c r="AA47" s="5">
        <f t="shared" si="20"/>
        <v>2.5192531951218839E-3</v>
      </c>
      <c r="AC47" t="str">
        <f t="shared" si="43"/>
        <v>500mHz1m</v>
      </c>
      <c r="AD47" s="17">
        <f>IFERROR(MATCH(AC47,'Ref Z'!$R$5:$R$1054,0),0)</f>
        <v>24</v>
      </c>
      <c r="AE47">
        <f>IF($AD47&gt;0,INDEX('Ref Z'!M$5:M$1054,$AD47),"")</f>
        <v>9.9990845317633097E-4</v>
      </c>
      <c r="AF47">
        <f>IF($AD47&gt;0,INDEX('Ref Z'!N$5:N$1054,$AD47),"")</f>
        <v>1E-8</v>
      </c>
      <c r="AG47">
        <f>IF($AD47&gt;0,INDEX('Ref Z'!O$5:O$1054,$AD47),"")</f>
        <v>1.5338017268342528E-7</v>
      </c>
      <c r="AH47">
        <f>IF($AD47&gt;0,INDEX('Ref Z'!P$5:P$1054,$AD47),"")</f>
        <v>5.0000000000000004E-8</v>
      </c>
      <c r="AI47">
        <f t="shared" si="5"/>
        <v>9.9990846494014659E-4</v>
      </c>
      <c r="AJ47">
        <f t="shared" si="21"/>
        <v>1.0000002823573773E-8</v>
      </c>
      <c r="AK47" s="5">
        <f t="shared" si="22"/>
        <v>1.5339421423350675E-4</v>
      </c>
      <c r="AL47" s="5">
        <f t="shared" si="23"/>
        <v>5.0004576607197845E-5</v>
      </c>
      <c r="AN47" t="str">
        <f t="shared" si="44"/>
        <v>500mHz3m1m</v>
      </c>
      <c r="AO47">
        <f t="shared" si="45"/>
        <v>-8.2739423134040035E-9</v>
      </c>
      <c r="AP47">
        <f t="shared" si="46"/>
        <v>3.3779616415781999E-3</v>
      </c>
      <c r="AQ47">
        <f t="shared" si="47"/>
        <v>9.9993313937088985E-8</v>
      </c>
      <c r="AR47">
        <f t="shared" si="48"/>
        <v>3.24749261129318E-3</v>
      </c>
      <c r="AT47">
        <f t="shared" si="31"/>
        <v>0.99999173570812561</v>
      </c>
      <c r="AU47" s="35">
        <f t="shared" si="24"/>
        <v>4.1810966556249357E-6</v>
      </c>
      <c r="AV47">
        <f t="shared" si="35"/>
        <v>1.0000290949011389E-4</v>
      </c>
      <c r="AW47">
        <f t="shared" si="36"/>
        <v>5.0387545189470133E-3</v>
      </c>
    </row>
    <row r="48" spans="1:49" x14ac:dyDescent="0.25">
      <c r="A48" s="4">
        <f t="shared" si="55"/>
        <v>3</v>
      </c>
      <c r="B48" s="3" t="str">
        <f t="shared" si="55"/>
        <v>m</v>
      </c>
      <c r="C48" s="17">
        <f t="shared" si="49"/>
        <v>3.0000000000000001E-3</v>
      </c>
      <c r="D48" s="17">
        <f t="shared" si="50"/>
        <v>1</v>
      </c>
      <c r="E48" s="4">
        <f t="shared" si="51"/>
        <v>1</v>
      </c>
      <c r="F48" s="4" t="str">
        <f t="shared" si="52"/>
        <v>Hz</v>
      </c>
      <c r="G48">
        <f t="shared" si="56"/>
        <v>1</v>
      </c>
      <c r="H48" t="str">
        <f t="shared" si="56"/>
        <v>m</v>
      </c>
      <c r="I48" s="17">
        <f t="shared" si="53"/>
        <v>1E-3</v>
      </c>
      <c r="J48" s="9">
        <v>0.99954934756012426</v>
      </c>
      <c r="K48" s="9">
        <v>1.7773163844342185E-3</v>
      </c>
      <c r="L48" s="9">
        <v>9.559506810752484E-4</v>
      </c>
      <c r="M48" s="9">
        <v>1.1858683750619028E-3</v>
      </c>
      <c r="N48" s="10">
        <v>-5.1416329993859045E-4</v>
      </c>
      <c r="O48" s="10">
        <v>1.7331462645717183E-3</v>
      </c>
      <c r="P48" s="10">
        <v>1.0763035755950369E-3</v>
      </c>
      <c r="Q48" s="10">
        <v>1.8406257422405997E-3</v>
      </c>
      <c r="R48" s="10" t="s">
        <v>3</v>
      </c>
      <c r="S48" s="17">
        <f t="shared" si="41"/>
        <v>1E-3</v>
      </c>
      <c r="T48" s="5">
        <f t="shared" si="14"/>
        <v>1.0000635108600628E-3</v>
      </c>
      <c r="U48" s="5">
        <f t="shared" si="15"/>
        <v>2.48246842976446E-6</v>
      </c>
      <c r="V48" s="5">
        <f t="shared" si="16"/>
        <v>-1.2035289451978855E-7</v>
      </c>
      <c r="W48" s="5">
        <f t="shared" si="17"/>
        <v>2.1895631815434592E-6</v>
      </c>
      <c r="X48" s="5">
        <f t="shared" si="54"/>
        <v>1.0000635181020125E-3</v>
      </c>
      <c r="Y48">
        <f t="shared" si="19"/>
        <v>2.4824684257725835E-6</v>
      </c>
      <c r="Z48" s="5">
        <f t="shared" si="42"/>
        <v>-1.2034525070838876E-4</v>
      </c>
      <c r="AA48" s="5">
        <f t="shared" si="20"/>
        <v>2.1894241180048669E-3</v>
      </c>
      <c r="AC48" t="str">
        <f t="shared" si="43"/>
        <v>1Hz1m</v>
      </c>
      <c r="AD48" s="17">
        <f>IFERROR(MATCH(AC48,'Ref Z'!$R$5:$R$1054,0),0)</f>
        <v>25</v>
      </c>
      <c r="AE48">
        <f>IF($AD48&gt;0,INDEX('Ref Z'!M$5:M$1054,$AD48),"")</f>
        <v>1.000013770873691E-3</v>
      </c>
      <c r="AF48">
        <f>IF($AD48&gt;0,INDEX('Ref Z'!N$5:N$1054,$AD48),"")</f>
        <v>1E-8</v>
      </c>
      <c r="AG48">
        <f>IF($AD48&gt;0,INDEX('Ref Z'!O$5:O$1054,$AD48),"")</f>
        <v>-2.0345678789601714E-8</v>
      </c>
      <c r="AH48">
        <f>IF($AD48&gt;0,INDEX('Ref Z'!P$5:P$1054,$AD48),"")</f>
        <v>5.0000000000000004E-8</v>
      </c>
      <c r="AI48">
        <f t="shared" si="5"/>
        <v>1.0000137710806615E-3</v>
      </c>
      <c r="AJ48">
        <f t="shared" si="21"/>
        <v>1.0000000049672229E-8</v>
      </c>
      <c r="AK48" s="5">
        <f t="shared" si="22"/>
        <v>-2.0345398612879957E-5</v>
      </c>
      <c r="AL48" s="5">
        <f t="shared" si="23"/>
        <v>4.9999311445514615E-5</v>
      </c>
      <c r="AN48" t="str">
        <f t="shared" si="44"/>
        <v>1Hz3m1m</v>
      </c>
      <c r="AO48">
        <f t="shared" si="45"/>
        <v>-4.9739986371886979E-8</v>
      </c>
      <c r="AP48">
        <f t="shared" si="46"/>
        <v>3.5546327688825031E-3</v>
      </c>
      <c r="AQ48">
        <f t="shared" si="47"/>
        <v>1.0000721573018683E-7</v>
      </c>
      <c r="AR48">
        <f t="shared" si="48"/>
        <v>2.3717367506508455E-3</v>
      </c>
      <c r="AT48">
        <f t="shared" si="31"/>
        <v>0.99995025613828459</v>
      </c>
      <c r="AU48" s="35">
        <f t="shared" si="24"/>
        <v>4.9649368515552382E-6</v>
      </c>
      <c r="AV48">
        <f t="shared" si="35"/>
        <v>9.9999852095508792E-5</v>
      </c>
      <c r="AW48">
        <f t="shared" si="36"/>
        <v>4.3791336820369602E-3</v>
      </c>
    </row>
    <row r="49" spans="1:49" x14ac:dyDescent="0.25">
      <c r="A49" s="4">
        <f t="shared" si="55"/>
        <v>3</v>
      </c>
      <c r="B49" s="3" t="str">
        <f t="shared" si="55"/>
        <v>m</v>
      </c>
      <c r="C49" s="17">
        <f t="shared" si="49"/>
        <v>3.0000000000000001E-3</v>
      </c>
      <c r="D49" s="17">
        <f t="shared" si="50"/>
        <v>2</v>
      </c>
      <c r="E49" s="4">
        <f t="shared" si="51"/>
        <v>2</v>
      </c>
      <c r="F49" s="4" t="str">
        <f t="shared" si="52"/>
        <v>Hz</v>
      </c>
      <c r="G49">
        <f t="shared" si="56"/>
        <v>1</v>
      </c>
      <c r="H49" t="str">
        <f t="shared" si="56"/>
        <v>m</v>
      </c>
      <c r="I49" s="17">
        <f t="shared" si="53"/>
        <v>1E-3</v>
      </c>
      <c r="J49" s="9">
        <v>0.99816885548557233</v>
      </c>
      <c r="K49" s="9">
        <v>9.8369131213838663E-6</v>
      </c>
      <c r="L49" s="9">
        <v>1.6842992885085815E-4</v>
      </c>
      <c r="M49" s="9">
        <v>1.1576316094630405E-3</v>
      </c>
      <c r="N49" s="10">
        <v>-1.8774186640419456E-3</v>
      </c>
      <c r="O49" s="10">
        <v>1.9652208905455938E-4</v>
      </c>
      <c r="P49" s="10">
        <v>2.5333613366834148E-4</v>
      </c>
      <c r="Q49" s="10">
        <v>1.0688656217583182E-3</v>
      </c>
      <c r="R49" s="10" t="s">
        <v>3</v>
      </c>
      <c r="S49" s="17">
        <f t="shared" si="41"/>
        <v>1E-3</v>
      </c>
      <c r="T49" s="5">
        <f t="shared" si="14"/>
        <v>1.0000462741496143E-3</v>
      </c>
      <c r="U49" s="5">
        <f t="shared" si="15"/>
        <v>1.9676812837989242E-7</v>
      </c>
      <c r="V49" s="5">
        <f t="shared" si="16"/>
        <v>-8.4906204817483334E-8</v>
      </c>
      <c r="W49" s="5">
        <f t="shared" si="17"/>
        <v>1.5756219916606855E-6</v>
      </c>
      <c r="X49" s="5">
        <f t="shared" si="54"/>
        <v>1.0000462777539792E-3</v>
      </c>
      <c r="Y49">
        <f t="shared" si="19"/>
        <v>1.9676817314415389E-7</v>
      </c>
      <c r="Z49" s="5">
        <f t="shared" si="42"/>
        <v>-8.490227583285632E-5</v>
      </c>
      <c r="AA49" s="5">
        <f t="shared" si="20"/>
        <v>1.5755490731980059E-3</v>
      </c>
      <c r="AC49" t="str">
        <f t="shared" si="43"/>
        <v>2Hz1m</v>
      </c>
      <c r="AD49" s="17">
        <f>IFERROR(MATCH(AC49,'Ref Z'!$R$5:$R$1054,0),0)</f>
        <v>26</v>
      </c>
      <c r="AE49">
        <f>IF($AD49&gt;0,INDEX('Ref Z'!M$5:M$1054,$AD49),"")</f>
        <v>1.0000881422906141E-3</v>
      </c>
      <c r="AF49">
        <f>IF($AD49&gt;0,INDEX('Ref Z'!N$5:N$1054,$AD49),"")</f>
        <v>1E-8</v>
      </c>
      <c r="AG49">
        <f>IF($AD49&gt;0,INDEX('Ref Z'!O$5:O$1054,$AD49),"")</f>
        <v>1.5097885537544638E-8</v>
      </c>
      <c r="AH49">
        <f>IF($AD49&gt;0,INDEX('Ref Z'!P$5:P$1054,$AD49),"")</f>
        <v>5.0000000000000004E-8</v>
      </c>
      <c r="AI49">
        <f t="shared" si="5"/>
        <v>1.000088142404577E-3</v>
      </c>
      <c r="AJ49">
        <f t="shared" si="21"/>
        <v>1.0000000027348717E-8</v>
      </c>
      <c r="AK49" s="5">
        <f t="shared" si="22"/>
        <v>1.5096554891469156E-5</v>
      </c>
      <c r="AL49" s="5">
        <f t="shared" si="23"/>
        <v>4.9995593262721845E-5</v>
      </c>
      <c r="AN49" t="str">
        <f t="shared" si="44"/>
        <v>2Hz3m1m</v>
      </c>
      <c r="AO49">
        <f t="shared" si="45"/>
        <v>4.1868140999729714E-8</v>
      </c>
      <c r="AP49">
        <f t="shared" si="46"/>
        <v>1.9673828784215244E-5</v>
      </c>
      <c r="AQ49">
        <f t="shared" si="47"/>
        <v>1.0000409035502797E-7</v>
      </c>
      <c r="AR49">
        <f t="shared" si="48"/>
        <v>2.3152632194659763E-3</v>
      </c>
      <c r="AT49">
        <f t="shared" si="31"/>
        <v>1.0000418627132854</v>
      </c>
      <c r="AU49" s="35">
        <f t="shared" si="24"/>
        <v>3.9353634641537262E-7</v>
      </c>
      <c r="AV49">
        <f t="shared" si="35"/>
        <v>9.999883072432547E-5</v>
      </c>
      <c r="AW49">
        <f t="shared" si="36"/>
        <v>3.151494738622623E-3</v>
      </c>
    </row>
    <row r="50" spans="1:49" x14ac:dyDescent="0.25">
      <c r="A50" s="4">
        <f t="shared" si="55"/>
        <v>3</v>
      </c>
      <c r="B50" s="3" t="str">
        <f t="shared" si="55"/>
        <v>m</v>
      </c>
      <c r="C50" s="17">
        <f t="shared" si="49"/>
        <v>3.0000000000000001E-3</v>
      </c>
      <c r="D50" s="17">
        <f t="shared" si="50"/>
        <v>5</v>
      </c>
      <c r="E50" s="4">
        <f t="shared" si="51"/>
        <v>5</v>
      </c>
      <c r="F50" s="4" t="str">
        <f t="shared" si="52"/>
        <v>Hz</v>
      </c>
      <c r="G50">
        <f t="shared" si="56"/>
        <v>1</v>
      </c>
      <c r="H50" t="str">
        <f t="shared" si="56"/>
        <v>m</v>
      </c>
      <c r="I50" s="17">
        <f t="shared" si="53"/>
        <v>1E-3</v>
      </c>
      <c r="J50" s="9">
        <v>0.99965460833389064</v>
      </c>
      <c r="K50" s="9">
        <v>3.950682788026106E-4</v>
      </c>
      <c r="L50" s="9">
        <v>-1.8849603554701084E-3</v>
      </c>
      <c r="M50" s="9">
        <v>1.1382306264866218E-3</v>
      </c>
      <c r="N50" s="10">
        <v>-4.2344595104160538E-4</v>
      </c>
      <c r="O50" s="10">
        <v>1.3387298878176222E-3</v>
      </c>
      <c r="P50" s="10">
        <v>-1.7650102997247331E-3</v>
      </c>
      <c r="Q50" s="10">
        <v>1.0712652048667473E-3</v>
      </c>
      <c r="R50" s="10" t="s">
        <v>3</v>
      </c>
      <c r="S50" s="17">
        <f t="shared" si="41"/>
        <v>1E-3</v>
      </c>
      <c r="T50" s="5">
        <f t="shared" si="14"/>
        <v>1.0000780542849324E-3</v>
      </c>
      <c r="U50" s="5">
        <f t="shared" si="15"/>
        <v>1.3958068123677575E-6</v>
      </c>
      <c r="V50" s="5">
        <f t="shared" si="16"/>
        <v>-1.1995005574537528E-7</v>
      </c>
      <c r="W50" s="5">
        <f t="shared" si="17"/>
        <v>1.5630668885976447E-6</v>
      </c>
      <c r="X50" s="5">
        <f t="shared" si="54"/>
        <v>1.0000780614783788E-3</v>
      </c>
      <c r="Y50">
        <f t="shared" si="19"/>
        <v>1.3958068149180884E-6</v>
      </c>
      <c r="Z50" s="5">
        <f t="shared" si="42"/>
        <v>-1.1994069328513532E-4</v>
      </c>
      <c r="AA50" s="5">
        <f t="shared" si="20"/>
        <v>1.5629448805322202E-3</v>
      </c>
      <c r="AC50" t="str">
        <f t="shared" si="43"/>
        <v>5Hz1m</v>
      </c>
      <c r="AD50" s="17">
        <f>IFERROR(MATCH(AC50,'Ref Z'!$R$5:$R$1054,0),0)</f>
        <v>27</v>
      </c>
      <c r="AE50">
        <f>IF($AD50&gt;0,INDEX('Ref Z'!M$5:M$1054,$AD50),"")</f>
        <v>1.0000287167878776E-3</v>
      </c>
      <c r="AF50">
        <f>IF($AD50&gt;0,INDEX('Ref Z'!N$5:N$1054,$AD50),"")</f>
        <v>1E-8</v>
      </c>
      <c r="AG50">
        <f>IF($AD50&gt;0,INDEX('Ref Z'!O$5:O$1054,$AD50),"")</f>
        <v>-1.9943013625284747E-8</v>
      </c>
      <c r="AH50">
        <f>IF($AD50&gt;0,INDEX('Ref Z'!P$5:P$1054,$AD50),"")</f>
        <v>5.0000000000000004E-8</v>
      </c>
      <c r="AI50">
        <f t="shared" si="5"/>
        <v>1.0000287169867339E-3</v>
      </c>
      <c r="AJ50">
        <f t="shared" si="21"/>
        <v>1.0000000047724113E-8</v>
      </c>
      <c r="AK50" s="5">
        <f t="shared" si="22"/>
        <v>-1.9942440939794734E-5</v>
      </c>
      <c r="AL50" s="5">
        <f t="shared" si="23"/>
        <v>4.9998564182350839E-5</v>
      </c>
      <c r="AN50" t="str">
        <f t="shared" si="44"/>
        <v>5Hz3m1m</v>
      </c>
      <c r="AO50">
        <f t="shared" si="45"/>
        <v>-4.9337497054838253E-8</v>
      </c>
      <c r="AP50">
        <f t="shared" si="46"/>
        <v>7.9013655766850131E-4</v>
      </c>
      <c r="AQ50">
        <f t="shared" si="47"/>
        <v>1.0000704212009053E-7</v>
      </c>
      <c r="AR50">
        <f t="shared" si="48"/>
        <v>2.2764612535223416E-3</v>
      </c>
      <c r="AT50">
        <f t="shared" si="31"/>
        <v>0.99995065935995842</v>
      </c>
      <c r="AU50" s="35">
        <f t="shared" si="24"/>
        <v>2.7916136298540907E-6</v>
      </c>
      <c r="AV50">
        <f t="shared" si="35"/>
        <v>9.9998252345340587E-5</v>
      </c>
      <c r="AW50">
        <f t="shared" si="36"/>
        <v>3.1262895986692916E-3</v>
      </c>
    </row>
    <row r="51" spans="1:49" x14ac:dyDescent="0.25">
      <c r="A51" s="4">
        <f t="shared" si="55"/>
        <v>3</v>
      </c>
      <c r="B51" s="3" t="str">
        <f t="shared" si="55"/>
        <v>m</v>
      </c>
      <c r="C51" s="17">
        <f t="shared" si="49"/>
        <v>3.0000000000000001E-3</v>
      </c>
      <c r="D51" s="17">
        <f t="shared" si="50"/>
        <v>10</v>
      </c>
      <c r="E51" s="4">
        <f t="shared" si="51"/>
        <v>10</v>
      </c>
      <c r="F51" s="4" t="str">
        <f t="shared" si="52"/>
        <v>Hz</v>
      </c>
      <c r="G51">
        <f t="shared" si="56"/>
        <v>1</v>
      </c>
      <c r="H51" t="str">
        <f t="shared" si="56"/>
        <v>m</v>
      </c>
      <c r="I51" s="17">
        <f t="shared" si="53"/>
        <v>1E-3</v>
      </c>
      <c r="J51" s="9">
        <v>1.0002624741224388</v>
      </c>
      <c r="K51" s="9">
        <v>2.5899908897576712E-4</v>
      </c>
      <c r="L51" s="9">
        <v>2.4924365760517275E-4</v>
      </c>
      <c r="M51" s="9">
        <v>5.1353399235831417E-4</v>
      </c>
      <c r="N51" s="10">
        <v>5.3148267395129983E-4</v>
      </c>
      <c r="O51" s="10">
        <v>6.0023033917171317E-4</v>
      </c>
      <c r="P51" s="10">
        <v>1.8559140450835542E-4</v>
      </c>
      <c r="Q51" s="10">
        <v>1.677934946180017E-3</v>
      </c>
      <c r="R51" s="10" t="s">
        <v>3</v>
      </c>
      <c r="S51" s="17">
        <f t="shared" si="41"/>
        <v>1E-3</v>
      </c>
      <c r="T51" s="5">
        <f t="shared" si="14"/>
        <v>9.9973099144848765E-4</v>
      </c>
      <c r="U51" s="5">
        <f t="shared" si="15"/>
        <v>6.5372546848999791E-7</v>
      </c>
      <c r="V51" s="5">
        <f t="shared" si="16"/>
        <v>6.3652253096817333E-8</v>
      </c>
      <c r="W51" s="5">
        <f t="shared" si="17"/>
        <v>1.7547600533747074E-6</v>
      </c>
      <c r="X51" s="5">
        <f t="shared" si="54"/>
        <v>9.9973099347483744E-4</v>
      </c>
      <c r="Y51">
        <f t="shared" si="19"/>
        <v>6.5372547671206181E-7</v>
      </c>
      <c r="Z51" s="5">
        <f t="shared" si="42"/>
        <v>6.3669380618662296E-5</v>
      </c>
      <c r="AA51" s="5">
        <f t="shared" si="20"/>
        <v>1.7552322192317751E-3</v>
      </c>
      <c r="AC51" t="str">
        <f t="shared" si="43"/>
        <v>10Hz1m</v>
      </c>
      <c r="AD51" s="17">
        <f>IFERROR(MATCH(AC51,'Ref Z'!$R$5:$R$1054,0),0)</f>
        <v>28</v>
      </c>
      <c r="AE51">
        <f>IF($AD51&gt;0,INDEX('Ref Z'!M$5:M$1054,$AD51),"")</f>
        <v>9.998278496931327E-4</v>
      </c>
      <c r="AF51">
        <f>IF($AD51&gt;0,INDEX('Ref Z'!N$5:N$1054,$AD51),"")</f>
        <v>1E-8</v>
      </c>
      <c r="AG51">
        <f>IF($AD51&gt;0,INDEX('Ref Z'!O$5:O$1054,$AD51),"")</f>
        <v>1.6365509920215578E-7</v>
      </c>
      <c r="AH51">
        <f>IF($AD51&gt;0,INDEX('Ref Z'!P$5:P$1054,$AD51),"")</f>
        <v>5.0000000000000004E-8</v>
      </c>
      <c r="AI51">
        <f t="shared" si="5"/>
        <v>9.9982786308693418E-4</v>
      </c>
      <c r="AJ51">
        <f t="shared" si="21"/>
        <v>1.000000321506523E-8</v>
      </c>
      <c r="AK51" s="5">
        <f t="shared" si="22"/>
        <v>1.6368327586676441E-4</v>
      </c>
      <c r="AL51" s="5">
        <f t="shared" si="23"/>
        <v>5.0008607684340354E-5</v>
      </c>
      <c r="AN51" t="str">
        <f t="shared" si="44"/>
        <v>10Hz3m1m</v>
      </c>
      <c r="AO51">
        <f t="shared" si="45"/>
        <v>9.6858244645050759E-8</v>
      </c>
      <c r="AP51">
        <f t="shared" si="46"/>
        <v>5.1799817804805968E-4</v>
      </c>
      <c r="AQ51">
        <f t="shared" si="47"/>
        <v>1.0000284610533844E-7</v>
      </c>
      <c r="AR51">
        <f t="shared" si="48"/>
        <v>1.027067985933685E-3</v>
      </c>
      <c r="AT51">
        <f t="shared" si="31"/>
        <v>1.0000968956776664</v>
      </c>
      <c r="AU51" s="35">
        <f t="shared" si="24"/>
        <v>1.3074509534623454E-6</v>
      </c>
      <c r="AV51">
        <f t="shared" si="35"/>
        <v>1.0001389524810211E-4</v>
      </c>
      <c r="AW51">
        <f t="shared" si="36"/>
        <v>3.5108206212450866E-3</v>
      </c>
    </row>
    <row r="52" spans="1:49" x14ac:dyDescent="0.25">
      <c r="A52" s="4">
        <f t="shared" si="55"/>
        <v>3</v>
      </c>
      <c r="B52" s="3" t="str">
        <f t="shared" si="55"/>
        <v>m</v>
      </c>
      <c r="C52" s="17">
        <f t="shared" si="49"/>
        <v>3.0000000000000001E-3</v>
      </c>
      <c r="D52" s="17">
        <f t="shared" si="50"/>
        <v>20</v>
      </c>
      <c r="E52" s="4">
        <f t="shared" si="51"/>
        <v>20</v>
      </c>
      <c r="F52" s="4" t="str">
        <f t="shared" si="52"/>
        <v>Hz</v>
      </c>
      <c r="G52">
        <f t="shared" si="56"/>
        <v>1</v>
      </c>
      <c r="H52" t="str">
        <f t="shared" si="56"/>
        <v>m</v>
      </c>
      <c r="I52" s="17">
        <f t="shared" si="53"/>
        <v>1E-3</v>
      </c>
      <c r="J52" s="9">
        <v>0.9986635256239913</v>
      </c>
      <c r="K52" s="9">
        <v>1.8805891748469685E-3</v>
      </c>
      <c r="L52" s="9">
        <v>8.9618455258116123E-4</v>
      </c>
      <c r="M52" s="9">
        <v>1.6096392904774443E-3</v>
      </c>
      <c r="N52" s="10">
        <v>-1.2576092082763847E-3</v>
      </c>
      <c r="O52" s="10">
        <v>1.2297417942047455E-3</v>
      </c>
      <c r="P52" s="10">
        <v>1.0314723534367545E-3</v>
      </c>
      <c r="Q52" s="10">
        <v>1.9540740311128099E-3</v>
      </c>
      <c r="R52" s="10" t="s">
        <v>3</v>
      </c>
      <c r="S52" s="17">
        <f t="shared" si="41"/>
        <v>1E-3</v>
      </c>
      <c r="T52" s="5">
        <f t="shared" si="14"/>
        <v>9.9992113483226772E-4</v>
      </c>
      <c r="U52" s="5">
        <f t="shared" si="15"/>
        <v>2.246971411692972E-6</v>
      </c>
      <c r="V52" s="5">
        <f t="shared" si="16"/>
        <v>-1.3528780085559333E-7</v>
      </c>
      <c r="W52" s="5">
        <f t="shared" si="17"/>
        <v>2.5316682177011659E-6</v>
      </c>
      <c r="X52" s="5">
        <f t="shared" si="54"/>
        <v>9.9992114398438406E-4</v>
      </c>
      <c r="Y52">
        <f t="shared" si="19"/>
        <v>2.2469714172346982E-6</v>
      </c>
      <c r="Z52" s="5">
        <f t="shared" si="42"/>
        <v>-1.3529847036664115E-4</v>
      </c>
      <c r="AA52" s="5">
        <f t="shared" si="20"/>
        <v>2.531867865794592E-3</v>
      </c>
      <c r="AC52" t="str">
        <f t="shared" si="43"/>
        <v>20Hz1m</v>
      </c>
      <c r="AD52" s="17">
        <f>IFERROR(MATCH(AC52,'Ref Z'!$R$5:$R$1054,0),0)</f>
        <v>29</v>
      </c>
      <c r="AE52">
        <f>IF($AD52&gt;0,INDEX('Ref Z'!M$5:M$1054,$AD52),"")</f>
        <v>9.9992624333497559E-4</v>
      </c>
      <c r="AF52">
        <f>IF($AD52&gt;0,INDEX('Ref Z'!N$5:N$1054,$AD52),"")</f>
        <v>1E-8</v>
      </c>
      <c r="AG52">
        <f>IF($AD52&gt;0,INDEX('Ref Z'!O$5:O$1054,$AD52),"")</f>
        <v>-3.5290788930696807E-8</v>
      </c>
      <c r="AH52">
        <f>IF($AD52&gt;0,INDEX('Ref Z'!P$5:P$1054,$AD52),"")</f>
        <v>5.0000000000000004E-8</v>
      </c>
      <c r="AI52">
        <f t="shared" si="5"/>
        <v>9.9992624395774132E-4</v>
      </c>
      <c r="AJ52">
        <f t="shared" si="21"/>
        <v>1.0000000149474822E-8</v>
      </c>
      <c r="AK52" s="5">
        <f t="shared" si="22"/>
        <v>-3.5293392038937991E-5</v>
      </c>
      <c r="AL52" s="5">
        <f t="shared" si="23"/>
        <v>5.0003688044233522E-5</v>
      </c>
      <c r="AN52" t="str">
        <f t="shared" si="44"/>
        <v>20Hz3m1m</v>
      </c>
      <c r="AO52">
        <f t="shared" si="45"/>
        <v>5.1085027078737882E-9</v>
      </c>
      <c r="AP52">
        <f t="shared" si="46"/>
        <v>3.7611783497072311E-3</v>
      </c>
      <c r="AQ52">
        <f t="shared" si="47"/>
        <v>9.9997011924896523E-8</v>
      </c>
      <c r="AR52">
        <f t="shared" si="48"/>
        <v>3.2192785813431745E-3</v>
      </c>
      <c r="AT52">
        <f t="shared" si="31"/>
        <v>1.0000051003755526</v>
      </c>
      <c r="AU52" s="35">
        <f t="shared" si="24"/>
        <v>4.4939428344805205E-6</v>
      </c>
      <c r="AV52">
        <f t="shared" si="35"/>
        <v>1.0000507832770316E-4</v>
      </c>
      <c r="AW52">
        <f t="shared" si="36"/>
        <v>5.0639826153128795E-3</v>
      </c>
    </row>
    <row r="53" spans="1:49" x14ac:dyDescent="0.25">
      <c r="A53" s="4">
        <f t="shared" si="55"/>
        <v>3</v>
      </c>
      <c r="B53" s="3" t="str">
        <f t="shared" si="55"/>
        <v>m</v>
      </c>
      <c r="C53" s="17">
        <f t="shared" si="49"/>
        <v>3.0000000000000001E-3</v>
      </c>
      <c r="D53" s="17">
        <f t="shared" si="50"/>
        <v>50</v>
      </c>
      <c r="E53" s="4">
        <f t="shared" si="51"/>
        <v>50</v>
      </c>
      <c r="F53" s="4" t="str">
        <f t="shared" si="52"/>
        <v>Hz</v>
      </c>
      <c r="G53">
        <f t="shared" si="56"/>
        <v>1</v>
      </c>
      <c r="H53" t="str">
        <f t="shared" si="56"/>
        <v>m</v>
      </c>
      <c r="I53" s="17">
        <f t="shared" si="53"/>
        <v>1E-3</v>
      </c>
      <c r="J53" s="9">
        <v>0.99958561265356038</v>
      </c>
      <c r="K53" s="9">
        <v>6.6155775754693957E-4</v>
      </c>
      <c r="L53" s="9">
        <v>1.3914765117516495E-4</v>
      </c>
      <c r="M53" s="9">
        <v>1.8738860402678036E-3</v>
      </c>
      <c r="N53" s="10">
        <v>-5.5639655559786862E-4</v>
      </c>
      <c r="O53" s="10">
        <v>1.4281316654991111E-3</v>
      </c>
      <c r="P53" s="10">
        <v>8.842644795687849E-6</v>
      </c>
      <c r="Q53" s="10">
        <v>1.1954707923070408E-3</v>
      </c>
      <c r="R53" s="10" t="s">
        <v>3</v>
      </c>
      <c r="S53" s="17">
        <f t="shared" si="41"/>
        <v>1E-3</v>
      </c>
      <c r="T53" s="5">
        <f t="shared" si="14"/>
        <v>1.0001420092091583E-3</v>
      </c>
      <c r="U53" s="5">
        <f t="shared" si="15"/>
        <v>1.5739182699784003E-6</v>
      </c>
      <c r="V53" s="5">
        <f t="shared" si="16"/>
        <v>1.3030500637947711E-7</v>
      </c>
      <c r="W53" s="5">
        <f t="shared" si="17"/>
        <v>2.2227458935221931E-6</v>
      </c>
      <c r="X53" s="5">
        <f t="shared" si="54"/>
        <v>1.0001420176976501E-3</v>
      </c>
      <c r="Y53">
        <f t="shared" si="19"/>
        <v>1.5739182832620743E-6</v>
      </c>
      <c r="Z53" s="5">
        <f t="shared" si="42"/>
        <v>1.3028650375882371E-4</v>
      </c>
      <c r="AA53" s="5">
        <f t="shared" si="20"/>
        <v>2.2224302596874032E-3</v>
      </c>
      <c r="AC53" t="str">
        <f t="shared" si="43"/>
        <v>50Hz1m</v>
      </c>
      <c r="AD53" s="17">
        <f>IFERROR(MATCH(AC53,'Ref Z'!$R$5:$R$1054,0),0)</f>
        <v>30</v>
      </c>
      <c r="AE53">
        <f>IF($AD53&gt;0,INDEX('Ref Z'!M$5:M$1054,$AD53),"")</f>
        <v>1.0000880917222772E-3</v>
      </c>
      <c r="AF53">
        <f>IF($AD53&gt;0,INDEX('Ref Z'!N$5:N$1054,$AD53),"")</f>
        <v>1E-8</v>
      </c>
      <c r="AG53">
        <f>IF($AD53&gt;0,INDEX('Ref Z'!O$5:O$1054,$AD53),"")</f>
        <v>2.3030043377469244E-7</v>
      </c>
      <c r="AH53">
        <f>IF($AD53&gt;0,INDEX('Ref Z'!P$5:P$1054,$AD53),"")</f>
        <v>5.0000000000000004E-8</v>
      </c>
      <c r="AI53">
        <f t="shared" si="5"/>
        <v>1.0000881182390859E-3</v>
      </c>
      <c r="AJ53">
        <f t="shared" si="21"/>
        <v>1.0000006363471225E-8</v>
      </c>
      <c r="AK53" s="5">
        <f t="shared" si="22"/>
        <v>2.3028014392934446E-4</v>
      </c>
      <c r="AL53" s="5">
        <f t="shared" si="23"/>
        <v>4.999559320367017E-5</v>
      </c>
      <c r="AN53" t="str">
        <f t="shared" si="44"/>
        <v>50Hz3m1m</v>
      </c>
      <c r="AO53">
        <f t="shared" si="45"/>
        <v>-5.3917486881032567E-8</v>
      </c>
      <c r="AP53">
        <f t="shared" si="46"/>
        <v>1.3231155151316688E-3</v>
      </c>
      <c r="AQ53">
        <f t="shared" si="47"/>
        <v>9.9995427395215333E-8</v>
      </c>
      <c r="AR53">
        <f t="shared" si="48"/>
        <v>3.747772080869139E-3</v>
      </c>
      <c r="AT53">
        <f t="shared" si="31"/>
        <v>0.99994610819502594</v>
      </c>
      <c r="AU53" s="35">
        <f t="shared" si="24"/>
        <v>3.1478365665400373E-6</v>
      </c>
      <c r="AV53">
        <f t="shared" si="35"/>
        <v>9.999364017052075E-5</v>
      </c>
      <c r="AW53">
        <f t="shared" si="36"/>
        <v>4.4451416845851677E-3</v>
      </c>
    </row>
    <row r="54" spans="1:49" x14ac:dyDescent="0.25">
      <c r="A54" s="4">
        <f t="shared" si="55"/>
        <v>3</v>
      </c>
      <c r="B54" s="3" t="str">
        <f t="shared" si="55"/>
        <v>m</v>
      </c>
      <c r="C54" s="17">
        <f t="shared" si="49"/>
        <v>3.0000000000000001E-3</v>
      </c>
      <c r="D54" s="17">
        <f t="shared" si="50"/>
        <v>100</v>
      </c>
      <c r="E54" s="4">
        <f t="shared" si="51"/>
        <v>100</v>
      </c>
      <c r="F54" s="4" t="str">
        <f t="shared" si="52"/>
        <v>Hz</v>
      </c>
      <c r="G54">
        <f t="shared" si="56"/>
        <v>1</v>
      </c>
      <c r="H54" t="str">
        <f t="shared" si="56"/>
        <v>m</v>
      </c>
      <c r="I54" s="17">
        <f t="shared" si="53"/>
        <v>1E-3</v>
      </c>
      <c r="J54" s="9">
        <v>1.0016556975844282</v>
      </c>
      <c r="K54" s="9">
        <v>1.8517725407719602E-3</v>
      </c>
      <c r="L54" s="9">
        <v>1.1429484514911476E-3</v>
      </c>
      <c r="M54" s="9">
        <v>1.4396441466014789E-3</v>
      </c>
      <c r="N54" s="10">
        <v>1.6147511282923774E-3</v>
      </c>
      <c r="O54" s="10">
        <v>2.9671751685079545E-4</v>
      </c>
      <c r="P54" s="10">
        <v>9.3530472242087646E-4</v>
      </c>
      <c r="Q54" s="10">
        <v>1.8852187079054915E-3</v>
      </c>
      <c r="R54" s="10" t="s">
        <v>3</v>
      </c>
      <c r="S54" s="17">
        <f t="shared" si="41"/>
        <v>1E-3</v>
      </c>
      <c r="T54" s="5">
        <f t="shared" si="14"/>
        <v>1.0000409464561357E-3</v>
      </c>
      <c r="U54" s="5">
        <f t="shared" si="15"/>
        <v>1.8753940459442499E-6</v>
      </c>
      <c r="V54" s="5">
        <f t="shared" si="16"/>
        <v>2.0764372907027115E-7</v>
      </c>
      <c r="W54" s="5">
        <f t="shared" si="17"/>
        <v>2.3720507678970011E-6</v>
      </c>
      <c r="X54" s="5">
        <f t="shared" si="54"/>
        <v>1.0000409680132119E-3</v>
      </c>
      <c r="Y54">
        <f t="shared" si="19"/>
        <v>1.8753940701915611E-6</v>
      </c>
      <c r="Z54" s="5">
        <f t="shared" si="42"/>
        <v>2.0763522415966732E-4</v>
      </c>
      <c r="AA54" s="5">
        <f t="shared" si="20"/>
        <v>2.3719535745011797E-3</v>
      </c>
      <c r="AC54" t="str">
        <f t="shared" si="43"/>
        <v>100Hz1m</v>
      </c>
      <c r="AD54" s="17">
        <f>IFERROR(MATCH(AC54,'Ref Z'!$R$5:$R$1054,0),0)</f>
        <v>31</v>
      </c>
      <c r="AE54">
        <f>IF($AD54&gt;0,INDEX('Ref Z'!M$5:M$1054,$AD54),"")</f>
        <v>1.0000908097545053E-3</v>
      </c>
      <c r="AF54">
        <f>IF($AD54&gt;0,INDEX('Ref Z'!N$5:N$1054,$AD54),"")</f>
        <v>1E-8</v>
      </c>
      <c r="AG54">
        <f>IF($AD54&gt;0,INDEX('Ref Z'!O$5:O$1054,$AD54),"")</f>
        <v>3.0765934703200027E-7</v>
      </c>
      <c r="AH54">
        <f>IF($AD54&gt;0,INDEX('Ref Z'!P$5:P$1054,$AD54),"")</f>
        <v>5.0000000000000004E-8</v>
      </c>
      <c r="AI54">
        <f t="shared" si="5"/>
        <v>1.0000908570773437E-3</v>
      </c>
      <c r="AJ54">
        <f t="shared" si="21"/>
        <v>1.0000011356442689E-8</v>
      </c>
      <c r="AK54" s="5">
        <f t="shared" si="22"/>
        <v>3.0763140139463411E-4</v>
      </c>
      <c r="AL54" s="5">
        <f t="shared" si="23"/>
        <v>4.9995455287762222E-5</v>
      </c>
      <c r="AN54" t="str">
        <f t="shared" si="44"/>
        <v>100Hz3m1m</v>
      </c>
      <c r="AO54">
        <f t="shared" si="45"/>
        <v>4.9863298369652587E-8</v>
      </c>
      <c r="AP54">
        <f t="shared" si="46"/>
        <v>3.7035450815574213E-3</v>
      </c>
      <c r="AQ54">
        <f t="shared" si="47"/>
        <v>1.0001561796172912E-7</v>
      </c>
      <c r="AR54">
        <f t="shared" si="48"/>
        <v>2.8792882936370932E-3</v>
      </c>
      <c r="AT54">
        <f t="shared" si="31"/>
        <v>1.0000498870203596</v>
      </c>
      <c r="AU54" s="35">
        <f t="shared" si="24"/>
        <v>3.7507881403964537E-6</v>
      </c>
      <c r="AV54">
        <f t="shared" si="35"/>
        <v>9.9996177234966784E-5</v>
      </c>
      <c r="AW54">
        <f t="shared" si="36"/>
        <v>4.7441705896716152E-3</v>
      </c>
    </row>
    <row r="55" spans="1:49" x14ac:dyDescent="0.25">
      <c r="A55" s="4">
        <f t="shared" si="55"/>
        <v>3</v>
      </c>
      <c r="B55" s="3" t="str">
        <f t="shared" si="55"/>
        <v>m</v>
      </c>
      <c r="C55" s="17">
        <f t="shared" si="49"/>
        <v>3.0000000000000001E-3</v>
      </c>
      <c r="D55" s="17">
        <f t="shared" si="50"/>
        <v>200</v>
      </c>
      <c r="E55" s="4">
        <f t="shared" si="51"/>
        <v>200</v>
      </c>
      <c r="F55" s="4" t="str">
        <f t="shared" si="52"/>
        <v>Hz</v>
      </c>
      <c r="G55">
        <f t="shared" si="56"/>
        <v>1</v>
      </c>
      <c r="H55" t="str">
        <f t="shared" si="56"/>
        <v>m</v>
      </c>
      <c r="I55" s="17">
        <f t="shared" si="53"/>
        <v>1E-3</v>
      </c>
      <c r="J55" s="9">
        <v>0.99956614084386963</v>
      </c>
      <c r="K55" s="9">
        <v>1.7527783934297274E-3</v>
      </c>
      <c r="L55" s="9">
        <v>-9.1208607336130878E-4</v>
      </c>
      <c r="M55" s="9">
        <v>1.4820561673463959E-4</v>
      </c>
      <c r="N55" s="10">
        <v>-7.9382807432628081E-4</v>
      </c>
      <c r="O55" s="10">
        <v>1.2648493233193021E-3</v>
      </c>
      <c r="P55" s="10">
        <v>-1.3334731582430662E-3</v>
      </c>
      <c r="Q55" s="10">
        <v>1.2697537080125275E-4</v>
      </c>
      <c r="R55" s="10" t="s">
        <v>3</v>
      </c>
      <c r="S55" s="17">
        <f t="shared" si="41"/>
        <v>1E-3</v>
      </c>
      <c r="T55" s="5">
        <f t="shared" si="14"/>
        <v>1.0003599689181958E-3</v>
      </c>
      <c r="U55" s="5">
        <f t="shared" si="15"/>
        <v>2.1614985327719733E-6</v>
      </c>
      <c r="V55" s="5">
        <f t="shared" si="16"/>
        <v>4.2138708488175738E-7</v>
      </c>
      <c r="W55" s="5">
        <f t="shared" si="17"/>
        <v>1.9516057394312642E-7</v>
      </c>
      <c r="X55" s="5">
        <f t="shared" si="54"/>
        <v>1.0003600576697818E-3</v>
      </c>
      <c r="Y55">
        <f t="shared" si="19"/>
        <v>2.1614983425679221E-6</v>
      </c>
      <c r="Z55" s="5">
        <f t="shared" si="42"/>
        <v>4.2123542829678617E-4</v>
      </c>
      <c r="AA55" s="5">
        <f t="shared" si="20"/>
        <v>1.9509243600639091E-4</v>
      </c>
      <c r="AC55" t="str">
        <f t="shared" si="43"/>
        <v>200Hz1m</v>
      </c>
      <c r="AD55" s="17">
        <f>IFERROR(MATCH(AC55,'Ref Z'!$R$5:$R$1054,0),0)</f>
        <v>32</v>
      </c>
      <c r="AE55">
        <f>IF($AD55&gt;0,INDEX('Ref Z'!M$5:M$1054,$AD55),"")</f>
        <v>1.0004329275496073E-3</v>
      </c>
      <c r="AF55">
        <f>IF($AD55&gt;0,INDEX('Ref Z'!N$5:N$1054,$AD55),"")</f>
        <v>1E-8</v>
      </c>
      <c r="AG55">
        <f>IF($AD55&gt;0,INDEX('Ref Z'!O$5:O$1054,$AD55),"")</f>
        <v>5.2145402727710757E-7</v>
      </c>
      <c r="AH55">
        <f>IF($AD55&gt;0,INDEX('Ref Z'!P$5:P$1054,$AD55),"")</f>
        <v>5.0000000000000004E-8</v>
      </c>
      <c r="AI55">
        <f t="shared" si="5"/>
        <v>1.0004330634479153E-3</v>
      </c>
      <c r="AJ55">
        <f t="shared" si="21"/>
        <v>1.0000032601420037E-8</v>
      </c>
      <c r="AK55" s="5">
        <f t="shared" si="22"/>
        <v>5.2122832595246889E-4</v>
      </c>
      <c r="AL55" s="5">
        <f t="shared" si="23"/>
        <v>4.9978349683269985E-5</v>
      </c>
      <c r="AN55" t="str">
        <f t="shared" si="44"/>
        <v>200Hz3m1m</v>
      </c>
      <c r="AO55">
        <f t="shared" si="45"/>
        <v>7.2958631411497443E-8</v>
      </c>
      <c r="AP55">
        <f t="shared" si="46"/>
        <v>3.505556786873718E-3</v>
      </c>
      <c r="AQ55">
        <f t="shared" si="47"/>
        <v>1.0006694239535019E-7</v>
      </c>
      <c r="AR55">
        <f t="shared" si="48"/>
        <v>2.9641123768639325E-4</v>
      </c>
      <c r="AT55">
        <f t="shared" si="31"/>
        <v>1.0000729795013044</v>
      </c>
      <c r="AU55" s="35">
        <f t="shared" si="24"/>
        <v>4.322996685147419E-6</v>
      </c>
      <c r="AV55">
        <f t="shared" si="35"/>
        <v>9.9992897655682724E-5</v>
      </c>
      <c r="AW55">
        <f t="shared" si="36"/>
        <v>3.9337268561085191E-4</v>
      </c>
    </row>
    <row r="56" spans="1:49" x14ac:dyDescent="0.25">
      <c r="A56" s="4">
        <f t="shared" si="55"/>
        <v>3</v>
      </c>
      <c r="B56" s="3" t="str">
        <f t="shared" si="55"/>
        <v>m</v>
      </c>
      <c r="C56" s="17">
        <f t="shared" si="49"/>
        <v>3.0000000000000001E-3</v>
      </c>
      <c r="D56" s="17">
        <f t="shared" si="50"/>
        <v>500</v>
      </c>
      <c r="E56" s="4">
        <f t="shared" si="51"/>
        <v>500</v>
      </c>
      <c r="F56" s="4" t="str">
        <f t="shared" si="52"/>
        <v>Hz</v>
      </c>
      <c r="G56">
        <f t="shared" si="56"/>
        <v>1</v>
      </c>
      <c r="H56" t="str">
        <f t="shared" si="56"/>
        <v>m</v>
      </c>
      <c r="I56" s="17">
        <f t="shared" si="53"/>
        <v>1E-3</v>
      </c>
      <c r="J56" s="9">
        <v>1.0003999137121828</v>
      </c>
      <c r="K56" s="9">
        <v>1.1780418462208724E-3</v>
      </c>
      <c r="L56" s="9">
        <v>-8.6051689048946746E-5</v>
      </c>
      <c r="M56" s="9">
        <v>9.9503919354743293E-4</v>
      </c>
      <c r="N56" s="10">
        <v>-8.2793605159265195E-4</v>
      </c>
      <c r="O56" s="10">
        <v>1.8898768073424817E-3</v>
      </c>
      <c r="P56" s="10">
        <v>-1.3102345395949232E-3</v>
      </c>
      <c r="Q56" s="10">
        <v>1.0619793791470816E-3</v>
      </c>
      <c r="R56" s="10" t="s">
        <v>3</v>
      </c>
      <c r="S56" s="17">
        <f t="shared" si="41"/>
        <v>1E-3</v>
      </c>
      <c r="T56" s="5">
        <f t="shared" si="14"/>
        <v>1.0012278497637756E-3</v>
      </c>
      <c r="U56" s="5">
        <f t="shared" si="15"/>
        <v>2.226974840086545E-6</v>
      </c>
      <c r="V56" s="5">
        <f t="shared" si="16"/>
        <v>1.2241828505459764E-6</v>
      </c>
      <c r="W56" s="5">
        <f t="shared" si="17"/>
        <v>1.4553017551109962E-6</v>
      </c>
      <c r="X56" s="5">
        <f t="shared" si="54"/>
        <v>1.0012285981564077E-3</v>
      </c>
      <c r="Y56">
        <f t="shared" si="19"/>
        <v>2.2269738863451383E-6</v>
      </c>
      <c r="Z56" s="5">
        <f t="shared" si="42"/>
        <v>1.2226809719730943E-3</v>
      </c>
      <c r="AA56" s="5">
        <f t="shared" si="20"/>
        <v>1.4535174257427255E-3</v>
      </c>
      <c r="AC56" t="str">
        <f t="shared" si="43"/>
        <v>500Hz1m</v>
      </c>
      <c r="AD56" s="17">
        <f>IFERROR(MATCH(AC56,'Ref Z'!$R$5:$R$1054,0),0)</f>
        <v>33</v>
      </c>
      <c r="AE56">
        <f>IF($AD56&gt;0,INDEX('Ref Z'!M$5:M$1054,$AD56),"")</f>
        <v>1.001135866165662E-3</v>
      </c>
      <c r="AF56">
        <f>IF($AD56&gt;0,INDEX('Ref Z'!N$5:N$1054,$AD56),"")</f>
        <v>1.5811388300841903E-8</v>
      </c>
      <c r="AG56">
        <f>IF($AD56&gt;0,INDEX('Ref Z'!O$5:O$1054,$AD56),"")</f>
        <v>1.3241552785399472E-6</v>
      </c>
      <c r="AH56">
        <f>IF($AD56&gt;0,INDEX('Ref Z'!P$5:P$1054,$AD56),"")</f>
        <v>5.0000000000000004E-8</v>
      </c>
      <c r="AI56">
        <f t="shared" si="5"/>
        <v>1.001136741864203E-3</v>
      </c>
      <c r="AJ56">
        <f t="shared" si="21"/>
        <v>1.5811512772891322E-8</v>
      </c>
      <c r="AK56" s="5">
        <f t="shared" si="22"/>
        <v>1.3226521505501807E-3</v>
      </c>
      <c r="AL56" s="5">
        <f t="shared" si="23"/>
        <v>4.9943188125537385E-5</v>
      </c>
      <c r="AN56" t="str">
        <f t="shared" si="44"/>
        <v>500Hz3m1m</v>
      </c>
      <c r="AO56">
        <f t="shared" si="45"/>
        <v>-9.1983598113571166E-8</v>
      </c>
      <c r="AP56">
        <f t="shared" si="46"/>
        <v>2.3560836924947991E-3</v>
      </c>
      <c r="AQ56">
        <f t="shared" si="47"/>
        <v>9.9972427993970853E-8</v>
      </c>
      <c r="AR56">
        <f t="shared" si="48"/>
        <v>1.9900783877229819E-3</v>
      </c>
      <c r="AT56">
        <f t="shared" ref="AT56:AT87" si="57">AI56/X56</f>
        <v>0.99990825642378389</v>
      </c>
      <c r="AU56" s="35">
        <f t="shared" si="24"/>
        <v>4.4539477727184109E-6</v>
      </c>
      <c r="AV56">
        <f t="shared" si="35"/>
        <v>9.9971178577086409E-5</v>
      </c>
      <c r="AW56">
        <f t="shared" si="36"/>
        <v>2.9074638346488816E-3</v>
      </c>
    </row>
    <row r="57" spans="1:49" x14ac:dyDescent="0.25">
      <c r="A57" s="4">
        <f t="shared" si="55"/>
        <v>3</v>
      </c>
      <c r="B57" s="3" t="str">
        <f t="shared" si="55"/>
        <v>m</v>
      </c>
      <c r="C57" s="17">
        <f t="shared" si="49"/>
        <v>3.0000000000000001E-3</v>
      </c>
      <c r="D57" s="17">
        <f t="shared" si="50"/>
        <v>1000</v>
      </c>
      <c r="E57" s="4">
        <f>IF(F57="mHz",1000,IF(F57="kHz",0.001,1))*D57</f>
        <v>1</v>
      </c>
      <c r="F57" s="4" t="str">
        <f t="shared" si="52"/>
        <v>kHz</v>
      </c>
      <c r="G57">
        <f t="shared" si="56"/>
        <v>1</v>
      </c>
      <c r="H57" t="str">
        <f t="shared" si="56"/>
        <v>m</v>
      </c>
      <c r="I57" s="17">
        <f t="shared" si="53"/>
        <v>1E-3</v>
      </c>
      <c r="J57" s="9">
        <v>1.0047365169043958</v>
      </c>
      <c r="K57" s="9">
        <v>2.511632367380268E-4</v>
      </c>
      <c r="L57" s="9">
        <v>1.1535084668561314E-3</v>
      </c>
      <c r="M57" s="9">
        <v>5.2105862279111352E-4</v>
      </c>
      <c r="N57" s="10">
        <v>1.4243694247449488E-3</v>
      </c>
      <c r="O57" s="10">
        <v>9.2183716342514148E-4</v>
      </c>
      <c r="P57" s="10">
        <v>-1.2040751353991459E-3</v>
      </c>
      <c r="Q57" s="10">
        <v>4.4230940492675467E-4</v>
      </c>
      <c r="R57" s="10" t="s">
        <v>3</v>
      </c>
      <c r="S57" s="17">
        <f t="shared" si="41"/>
        <v>1E-3</v>
      </c>
      <c r="T57" s="5">
        <f t="shared" si="14"/>
        <v>1.003312147479651E-3</v>
      </c>
      <c r="U57" s="5">
        <f t="shared" si="15"/>
        <v>9.5544059331830415E-7</v>
      </c>
      <c r="V57" s="5">
        <f t="shared" si="16"/>
        <v>2.3575836022552772E-6</v>
      </c>
      <c r="W57" s="5">
        <f t="shared" si="17"/>
        <v>6.8347618690897478E-7</v>
      </c>
      <c r="X57" s="5">
        <f t="shared" si="54"/>
        <v>1.0033149174016455E-3</v>
      </c>
      <c r="Y57">
        <f t="shared" si="19"/>
        <v>9.5543930537945165E-7</v>
      </c>
      <c r="Z57" s="5">
        <f t="shared" si="42"/>
        <v>2.3497963908934156E-3</v>
      </c>
      <c r="AA57" s="5">
        <f t="shared" si="20"/>
        <v>6.8121979996326409E-4</v>
      </c>
      <c r="AC57" t="str">
        <f t="shared" si="43"/>
        <v>1kHz1m</v>
      </c>
      <c r="AD57" s="17">
        <f>IFERROR(MATCH(AC57,'Ref Z'!$R$5:$R$1054,0),0)</f>
        <v>34</v>
      </c>
      <c r="AE57">
        <f>IF($AD57&gt;0,INDEX('Ref Z'!M$5:M$1054,$AD57),"")</f>
        <v>1.0033423130228895E-3</v>
      </c>
      <c r="AF57">
        <f>IF($AD57&gt;0,INDEX('Ref Z'!N$5:N$1054,$AD57),"")</f>
        <v>4.4721359549995803E-8</v>
      </c>
      <c r="AG57">
        <f>IF($AD57&gt;0,INDEX('Ref Z'!O$5:O$1054,$AD57),"")</f>
        <v>2.4578125053274095E-6</v>
      </c>
      <c r="AH57">
        <f>IF($AD57&gt;0,INDEX('Ref Z'!P$5:P$1054,$AD57),"")</f>
        <v>1.0000000000000001E-7</v>
      </c>
      <c r="AI57">
        <f t="shared" si="5"/>
        <v>1.0033453233779649E-3</v>
      </c>
      <c r="AJ57">
        <f t="shared" si="21"/>
        <v>4.4721896259177671E-8</v>
      </c>
      <c r="AK57" s="5">
        <f t="shared" si="22"/>
        <v>2.4496201917089677E-3</v>
      </c>
      <c r="AL57" s="5">
        <f t="shared" si="23"/>
        <v>9.9666343824635867E-5</v>
      </c>
      <c r="AN57" t="str">
        <f t="shared" si="44"/>
        <v>1kHz3m1m</v>
      </c>
      <c r="AO57">
        <f t="shared" si="45"/>
        <v>3.0165543238444212E-8</v>
      </c>
      <c r="AP57">
        <f t="shared" si="46"/>
        <v>5.0232647546679082E-4</v>
      </c>
      <c r="AQ57">
        <f t="shared" si="47"/>
        <v>1.002289030721323E-7</v>
      </c>
      <c r="AR57">
        <f t="shared" si="48"/>
        <v>1.0421172503801517E-3</v>
      </c>
      <c r="AT57">
        <f t="shared" si="57"/>
        <v>1.0000303055160369</v>
      </c>
      <c r="AU57" s="35">
        <f t="shared" si="24"/>
        <v>1.9108786112857108E-6</v>
      </c>
      <c r="AV57">
        <f t="shared" si="35"/>
        <v>9.9823800815552078E-5</v>
      </c>
      <c r="AW57">
        <f t="shared" si="36"/>
        <v>1.3660801746381245E-3</v>
      </c>
    </row>
    <row r="58" spans="1:49" x14ac:dyDescent="0.25">
      <c r="A58" s="4">
        <f t="shared" si="55"/>
        <v>3</v>
      </c>
      <c r="B58" s="3" t="str">
        <f t="shared" si="55"/>
        <v>m</v>
      </c>
      <c r="C58" s="17">
        <f t="shared" si="49"/>
        <v>3.0000000000000001E-3</v>
      </c>
      <c r="D58" s="17">
        <f t="shared" si="50"/>
        <v>2000</v>
      </c>
      <c r="E58" s="4">
        <f t="shared" ref="E58:E74" si="58">IF(F58="mHz",1000,IF(F58="kHz",0.001,1))*D58</f>
        <v>2</v>
      </c>
      <c r="F58" s="4" t="str">
        <f t="shared" si="52"/>
        <v>kHz</v>
      </c>
      <c r="G58">
        <f t="shared" si="56"/>
        <v>1</v>
      </c>
      <c r="H58" t="str">
        <f t="shared" si="56"/>
        <v>m</v>
      </c>
      <c r="I58" s="17">
        <f t="shared" si="53"/>
        <v>1E-3</v>
      </c>
      <c r="J58" s="9">
        <v>1.0085645382228614</v>
      </c>
      <c r="K58" s="9">
        <v>3.9955945997361916E-4</v>
      </c>
      <c r="L58" s="9">
        <v>4.2858425577058813E-3</v>
      </c>
      <c r="M58" s="9">
        <v>2.3962693624210831E-4</v>
      </c>
      <c r="N58" s="10">
        <v>-1.0545667952865101E-3</v>
      </c>
      <c r="O58" s="10">
        <v>2.1498438930668144E-4</v>
      </c>
      <c r="P58" s="10">
        <v>-7.7866373111186622E-4</v>
      </c>
      <c r="Q58" s="10">
        <v>4.8268833479948558E-5</v>
      </c>
      <c r="R58" s="10" t="s">
        <v>3</v>
      </c>
      <c r="S58" s="17">
        <f t="shared" si="41"/>
        <v>1E-3</v>
      </c>
      <c r="T58" s="5">
        <f t="shared" si="14"/>
        <v>1.0096191050181481E-3</v>
      </c>
      <c r="U58" s="5">
        <f t="shared" si="15"/>
        <v>4.537246408340382E-7</v>
      </c>
      <c r="V58" s="5">
        <f t="shared" si="16"/>
        <v>5.0645062888177471E-6</v>
      </c>
      <c r="W58" s="5">
        <f t="shared" si="17"/>
        <v>2.4444007212053928E-7</v>
      </c>
      <c r="X58" s="5">
        <f t="shared" si="54"/>
        <v>1.0096318073642471E-3</v>
      </c>
      <c r="Y58">
        <f t="shared" si="19"/>
        <v>4.5372058926856687E-7</v>
      </c>
      <c r="Z58" s="5">
        <f t="shared" si="42"/>
        <v>5.0162123371279236E-3</v>
      </c>
      <c r="AA58" s="5">
        <f t="shared" si="20"/>
        <v>2.4211558176048521E-4</v>
      </c>
      <c r="AC58" t="str">
        <f t="shared" si="43"/>
        <v>2kHz1m</v>
      </c>
      <c r="AD58" s="17">
        <f>IFERROR(MATCH(AC58,'Ref Z'!$R$5:$R$1054,0),0)</f>
        <v>35</v>
      </c>
      <c r="AE58">
        <f>IF($AD58&gt;0,INDEX('Ref Z'!M$5:M$1054,$AD58),"")</f>
        <v>1.0095446191941239E-3</v>
      </c>
      <c r="AF58">
        <f>IF($AD58&gt;0,INDEX('Ref Z'!N$5:N$1054,$AD58),"")</f>
        <v>1.2649110640673522E-7</v>
      </c>
      <c r="AG58">
        <f>IF($AD58&gt;0,INDEX('Ref Z'!O$5:O$1054,$AD58),"")</f>
        <v>5.1647252645824326E-6</v>
      </c>
      <c r="AH58">
        <f>IF($AD58&gt;0,INDEX('Ref Z'!P$5:P$1054,$AD58),"")</f>
        <v>2.0000000000000002E-7</v>
      </c>
      <c r="AI58">
        <f t="shared" si="5"/>
        <v>1.0095578302063075E-3</v>
      </c>
      <c r="AJ58">
        <f t="shared" si="21"/>
        <v>1.2649358924847623E-7</v>
      </c>
      <c r="AK58" s="5">
        <f t="shared" si="22"/>
        <v>5.1158513545197376E-3</v>
      </c>
      <c r="AL58" s="5">
        <f t="shared" si="23"/>
        <v>1.9810497596810207E-4</v>
      </c>
      <c r="AN58" t="str">
        <f t="shared" si="44"/>
        <v>2kHz3m1m</v>
      </c>
      <c r="AO58">
        <f t="shared" si="45"/>
        <v>-7.4485824024103295E-8</v>
      </c>
      <c r="AP58">
        <f t="shared" si="46"/>
        <v>7.9911892995826385E-4</v>
      </c>
      <c r="AQ58">
        <f t="shared" si="47"/>
        <v>1.0021897576468548E-7</v>
      </c>
      <c r="AR58">
        <f t="shared" si="48"/>
        <v>4.7925391421575032E-4</v>
      </c>
      <c r="AT58">
        <f t="shared" si="57"/>
        <v>0.99992672857827969</v>
      </c>
      <c r="AU58" s="35">
        <f t="shared" si="24"/>
        <v>9.0744118752413075E-7</v>
      </c>
      <c r="AV58">
        <f t="shared" si="35"/>
        <v>9.9639017391814008E-5</v>
      </c>
      <c r="AW58">
        <f t="shared" si="36"/>
        <v>5.2318773038766402E-4</v>
      </c>
    </row>
    <row r="59" spans="1:49" x14ac:dyDescent="0.25">
      <c r="A59" s="4">
        <f t="shared" si="55"/>
        <v>3</v>
      </c>
      <c r="B59" s="3" t="str">
        <f t="shared" si="55"/>
        <v>m</v>
      </c>
      <c r="C59" s="17">
        <f t="shared" si="49"/>
        <v>3.0000000000000001E-3</v>
      </c>
      <c r="D59" s="17">
        <f t="shared" si="50"/>
        <v>5000</v>
      </c>
      <c r="E59" s="4">
        <f t="shared" si="58"/>
        <v>5</v>
      </c>
      <c r="F59" s="4" t="str">
        <f t="shared" si="52"/>
        <v>kHz</v>
      </c>
      <c r="G59">
        <f t="shared" si="56"/>
        <v>1</v>
      </c>
      <c r="H59" t="str">
        <f t="shared" si="56"/>
        <v>m</v>
      </c>
      <c r="I59" s="17">
        <f t="shared" si="53"/>
        <v>1E-3</v>
      </c>
      <c r="J59" s="9">
        <v>1.0371270225593978</v>
      </c>
      <c r="K59" s="9">
        <v>1.0529058972779236E-3</v>
      </c>
      <c r="L59" s="9">
        <v>1.4487382565272371E-2</v>
      </c>
      <c r="M59" s="9">
        <v>7.5835303953343221E-4</v>
      </c>
      <c r="N59" s="10">
        <v>-6.4179356392882669E-4</v>
      </c>
      <c r="O59" s="10">
        <v>8.3053481379788364E-4</v>
      </c>
      <c r="P59" s="10">
        <v>1.6465368961732282E-3</v>
      </c>
      <c r="Q59" s="10">
        <v>1.7315492786724048E-3</v>
      </c>
      <c r="R59" s="10" t="s">
        <v>3</v>
      </c>
      <c r="S59" s="17">
        <f t="shared" si="41"/>
        <v>1E-3</v>
      </c>
      <c r="T59" s="5">
        <f t="shared" si="14"/>
        <v>1.0377688161233268E-3</v>
      </c>
      <c r="U59" s="5">
        <f t="shared" si="15"/>
        <v>1.3410439610441241E-6</v>
      </c>
      <c r="V59" s="5">
        <f t="shared" si="16"/>
        <v>1.2840845669099142E-5</v>
      </c>
      <c r="W59" s="5">
        <f t="shared" si="17"/>
        <v>1.8903338956492634E-6</v>
      </c>
      <c r="X59" s="5">
        <f t="shared" si="54"/>
        <v>1.0378482562665454E-3</v>
      </c>
      <c r="Y59">
        <f t="shared" si="19"/>
        <v>1.3411452633905342E-6</v>
      </c>
      <c r="Z59" s="5">
        <f t="shared" si="42"/>
        <v>1.2372881322220195E-2</v>
      </c>
      <c r="AA59" s="5">
        <f t="shared" si="20"/>
        <v>1.8213279389047187E-3</v>
      </c>
      <c r="AC59" t="str">
        <f t="shared" si="43"/>
        <v>5kHz1m</v>
      </c>
      <c r="AD59" s="17">
        <f>IFERROR(MATCH(AC59,'Ref Z'!$R$5:$R$1054,0),0)</f>
        <v>36</v>
      </c>
      <c r="AE59">
        <f>IF($AD59&gt;0,INDEX('Ref Z'!M$5:M$1054,$AD59),"")</f>
        <v>1.0377776891958455E-3</v>
      </c>
      <c r="AF59">
        <f>IF($AD59&gt;0,INDEX('Ref Z'!N$5:N$1054,$AD59),"")</f>
        <v>4.9999999999999998E-7</v>
      </c>
      <c r="AG59">
        <f>IF($AD59&gt;0,INDEX('Ref Z'!O$5:O$1054,$AD59),"")</f>
        <v>1.294404187602581E-5</v>
      </c>
      <c r="AH59">
        <f>IF($AD59&gt;0,INDEX('Ref Z'!P$5:P$1054,$AD59),"")</f>
        <v>4.9999999999999998E-7</v>
      </c>
      <c r="AI59">
        <f t="shared" si="5"/>
        <v>1.0378584105805364E-3</v>
      </c>
      <c r="AJ59">
        <f t="shared" si="21"/>
        <v>4.9999999999999998E-7</v>
      </c>
      <c r="AK59" s="5">
        <f t="shared" si="22"/>
        <v>1.2472199807683687E-2</v>
      </c>
      <c r="AL59" s="5">
        <f t="shared" si="23"/>
        <v>4.8176128352644948E-4</v>
      </c>
      <c r="AN59" t="str">
        <f t="shared" si="44"/>
        <v>5kHz3m1m</v>
      </c>
      <c r="AO59">
        <f t="shared" si="45"/>
        <v>8.8730725187041032E-9</v>
      </c>
      <c r="AP59">
        <f t="shared" si="46"/>
        <v>2.1058118539153772E-3</v>
      </c>
      <c r="AQ59">
        <f t="shared" si="47"/>
        <v>1.0319620692666773E-7</v>
      </c>
      <c r="AR59">
        <f t="shared" si="48"/>
        <v>1.5167061614823028E-3</v>
      </c>
      <c r="AT59">
        <f t="shared" si="57"/>
        <v>1.0000097840064091</v>
      </c>
      <c r="AU59" s="35">
        <f t="shared" si="24"/>
        <v>2.6822905769773924E-6</v>
      </c>
      <c r="AV59">
        <f t="shared" si="35"/>
        <v>9.9318485463491604E-5</v>
      </c>
      <c r="AW59">
        <f t="shared" si="36"/>
        <v>3.6743755630643821E-3</v>
      </c>
    </row>
    <row r="60" spans="1:49" ht="19.5" customHeight="1" x14ac:dyDescent="0.25">
      <c r="A60" s="4">
        <v>3</v>
      </c>
      <c r="B60" s="3" t="s">
        <v>3</v>
      </c>
      <c r="C60" s="17">
        <f t="shared" ref="C60:C77" si="59">IF(MID(B60,1,1)="m",0.001,IF(OR(MID(B60,1,1)="u",MID(B60,1,1)="µ"),0.000001,1))*A60</f>
        <v>3.0000000000000001E-3</v>
      </c>
      <c r="D60" s="17">
        <f t="shared" ref="D60:D77" si="60">D42</f>
        <v>0.01</v>
      </c>
      <c r="E60" s="4">
        <f t="shared" si="58"/>
        <v>10</v>
      </c>
      <c r="F60" s="4" t="str">
        <f>IF(D60&gt;=1000,"kHz",IF(D60&gt;=1,"Hz","mHz"))</f>
        <v>mHz</v>
      </c>
      <c r="G60">
        <v>3</v>
      </c>
      <c r="H60" t="s">
        <v>3</v>
      </c>
      <c r="I60" s="17">
        <f>IF(MID(H60,1,1)="m",0.001,IF(OR(MID(H60,1,1)="u",MID(H60,1,1)="µ"),0.000001,1))*G60</f>
        <v>3.0000000000000001E-3</v>
      </c>
      <c r="J60" s="9">
        <v>3.0008261668130412</v>
      </c>
      <c r="K60" s="9">
        <v>2.7678730719158474E-4</v>
      </c>
      <c r="L60" s="9">
        <v>-1.1069406517924519E-3</v>
      </c>
      <c r="M60" s="9">
        <v>1.6038841652174494E-3</v>
      </c>
      <c r="N60" s="10">
        <v>8.6883312124847942E-4</v>
      </c>
      <c r="O60" s="10">
        <v>3.2785565631791288E-4</v>
      </c>
      <c r="P60" s="10">
        <v>-1.6264832204902471E-3</v>
      </c>
      <c r="Q60" s="10">
        <v>7.7736375452283255E-4</v>
      </c>
      <c r="R60" s="10" t="s">
        <v>3</v>
      </c>
      <c r="S60" s="17">
        <f t="shared" si="41"/>
        <v>1E-3</v>
      </c>
      <c r="T60" s="5">
        <f t="shared" si="14"/>
        <v>2.9999573336917927E-3</v>
      </c>
      <c r="U60" s="5">
        <f t="shared" si="15"/>
        <v>4.2906939392366141E-7</v>
      </c>
      <c r="V60" s="5">
        <f t="shared" si="16"/>
        <v>5.1954256869779527E-7</v>
      </c>
      <c r="W60" s="5">
        <f t="shared" si="17"/>
        <v>1.7823408266325241E-6</v>
      </c>
      <c r="X60" s="5">
        <f>SUMSQ(T60,V60)^0.5</f>
        <v>2.9999573786798454E-3</v>
      </c>
      <c r="Y60">
        <f t="shared" si="19"/>
        <v>4.2906949851813688E-7</v>
      </c>
      <c r="Z60" s="5">
        <f t="shared" si="42"/>
        <v>1.7318331753215911E-4</v>
      </c>
      <c r="AA60" s="5">
        <f t="shared" si="20"/>
        <v>5.9412204123961425E-4</v>
      </c>
      <c r="AC60" t="str">
        <f t="shared" si="43"/>
        <v>10mHz3m</v>
      </c>
      <c r="AD60" s="17">
        <f>IFERROR(MATCH(AC60,'Ref Z'!$R$5:$R$1054,0),0)</f>
        <v>37</v>
      </c>
      <c r="AE60">
        <f>IF($AD60&gt;0,INDEX('Ref Z'!M$5:M$1054,$AD60),"")</f>
        <v>2.9999547876652698E-3</v>
      </c>
      <c r="AF60">
        <f>IF($AD60&gt;0,INDEX('Ref Z'!N$5:N$1054,$AD60),"")</f>
        <v>3.0000000000000004E-8</v>
      </c>
      <c r="AG60">
        <f>IF($AD60&gt;0,INDEX('Ref Z'!O$5:O$1054,$AD60),"")</f>
        <v>3.8588162405810453E-7</v>
      </c>
      <c r="AH60">
        <f>IF($AD60&gt;0,INDEX('Ref Z'!P$5:P$1054,$AD60),"")</f>
        <v>1.5000000000000002E-7</v>
      </c>
      <c r="AI60">
        <f t="shared" si="5"/>
        <v>2.9999548124830817E-3</v>
      </c>
      <c r="AJ60">
        <f t="shared" si="21"/>
        <v>3.0000005956363959E-8</v>
      </c>
      <c r="AK60" s="5">
        <f t="shared" si="22"/>
        <v>1.2862914585130229E-4</v>
      </c>
      <c r="AL60" s="5">
        <f t="shared" si="23"/>
        <v>5.0000752739529151E-5</v>
      </c>
      <c r="AN60" t="str">
        <f t="shared" si="44"/>
        <v>10mHz3m3m</v>
      </c>
      <c r="AO60">
        <f t="shared" si="45"/>
        <v>-2.546026522855932E-9</v>
      </c>
      <c r="AP60">
        <f t="shared" si="46"/>
        <v>5.5357461519606795E-4</v>
      </c>
      <c r="AQ60">
        <f t="shared" si="47"/>
        <v>-1.3366094463969075E-7</v>
      </c>
      <c r="AR60">
        <f t="shared" si="48"/>
        <v>3.2077683339420101E-3</v>
      </c>
      <c r="AT60">
        <f t="shared" si="57"/>
        <v>0.9999991445889258</v>
      </c>
      <c r="AU60" s="35">
        <f t="shared" si="24"/>
        <v>8.5813900175565674E-7</v>
      </c>
      <c r="AV60">
        <f t="shared" si="35"/>
        <v>-4.4554171680856821E-5</v>
      </c>
      <c r="AW60">
        <f t="shared" si="36"/>
        <v>1.1892956212907803E-3</v>
      </c>
    </row>
    <row r="61" spans="1:49" x14ac:dyDescent="0.25">
      <c r="A61" s="4">
        <f>A60</f>
        <v>3</v>
      </c>
      <c r="B61" s="3" t="str">
        <f>B60</f>
        <v>m</v>
      </c>
      <c r="C61" s="17">
        <f t="shared" si="59"/>
        <v>3.0000000000000001E-3</v>
      </c>
      <c r="D61" s="17">
        <f t="shared" si="60"/>
        <v>0.02</v>
      </c>
      <c r="E61" s="4">
        <f t="shared" si="58"/>
        <v>20</v>
      </c>
      <c r="F61" s="4" t="str">
        <f t="shared" ref="F61:F77" si="61">IF(D61&gt;=1000,"kHz",IF(D61&gt;=1,"Hz","mHz"))</f>
        <v>mHz</v>
      </c>
      <c r="G61">
        <f>G60</f>
        <v>3</v>
      </c>
      <c r="H61" t="str">
        <f>H60</f>
        <v>m</v>
      </c>
      <c r="I61" s="17">
        <f t="shared" ref="I61:I77" si="62">IF(MID(H61,1,1)="m",0.001,IF(OR(MID(H61,1,1)="u",MID(H61,1,1)="µ"),0.000001,1))*G61</f>
        <v>3.0000000000000001E-3</v>
      </c>
      <c r="J61" s="9">
        <v>3.0019120121911098</v>
      </c>
      <c r="K61" s="9">
        <v>1.3624289292536358E-3</v>
      </c>
      <c r="L61" s="9">
        <v>3.0674508776343208E-4</v>
      </c>
      <c r="M61" s="9">
        <v>7.4542428094491822E-4</v>
      </c>
      <c r="N61" s="10">
        <v>1.9342964292783701E-3</v>
      </c>
      <c r="O61" s="10">
        <v>2.9594357087078295E-4</v>
      </c>
      <c r="P61" s="10">
        <v>5.2744632215407056E-4</v>
      </c>
      <c r="Q61" s="10">
        <v>1.9468025528333094E-3</v>
      </c>
      <c r="R61" s="10" t="s">
        <v>3</v>
      </c>
      <c r="S61" s="17">
        <f t="shared" si="41"/>
        <v>1E-3</v>
      </c>
      <c r="T61" s="5">
        <f t="shared" si="14"/>
        <v>2.9999777157618313E-3</v>
      </c>
      <c r="U61" s="5">
        <f t="shared" si="15"/>
        <v>1.3942005538684018E-6</v>
      </c>
      <c r="V61" s="5">
        <f t="shared" si="16"/>
        <v>-2.2070123439063848E-7</v>
      </c>
      <c r="W61" s="5">
        <f t="shared" si="17"/>
        <v>2.084633670058252E-6</v>
      </c>
      <c r="X61" s="5">
        <f t="shared" ref="X61:X77" si="63">SUMSQ(T61,V61)^0.5</f>
        <v>2.999977723880064E-3</v>
      </c>
      <c r="Y61">
        <f t="shared" si="19"/>
        <v>1.3942005585304157E-6</v>
      </c>
      <c r="Z61" s="5">
        <f t="shared" si="42"/>
        <v>-7.356762446364805E-5</v>
      </c>
      <c r="AA61" s="5">
        <f t="shared" si="20"/>
        <v>6.948830487461461E-4</v>
      </c>
      <c r="AC61" t="str">
        <f t="shared" si="43"/>
        <v>20mHz3m</v>
      </c>
      <c r="AD61" s="17">
        <f>IFERROR(MATCH(AC61,'Ref Z'!$R$5:$R$1054,0),0)</f>
        <v>38</v>
      </c>
      <c r="AE61">
        <f>IF($AD61&gt;0,INDEX('Ref Z'!M$5:M$1054,$AD61),"")</f>
        <v>2.9998212171898305E-3</v>
      </c>
      <c r="AF61">
        <f>IF($AD61&gt;0,INDEX('Ref Z'!N$5:N$1054,$AD61),"")</f>
        <v>3.0000000000000004E-8</v>
      </c>
      <c r="AG61">
        <f>IF($AD61&gt;0,INDEX('Ref Z'!O$5:O$1054,$AD61),"")</f>
        <v>-3.6687740742389955E-9</v>
      </c>
      <c r="AH61">
        <f>IF($AD61&gt;0,INDEX('Ref Z'!P$5:P$1054,$AD61),"")</f>
        <v>1.5000000000000002E-7</v>
      </c>
      <c r="AI61">
        <f t="shared" si="5"/>
        <v>2.999821217192074E-3</v>
      </c>
      <c r="AJ61">
        <f t="shared" si="21"/>
        <v>3.0000000000538465E-8</v>
      </c>
      <c r="AK61" s="5">
        <f t="shared" si="22"/>
        <v>-1.2229975750601554E-6</v>
      </c>
      <c r="AL61" s="5">
        <f t="shared" si="23"/>
        <v>5.0002979891013972E-5</v>
      </c>
      <c r="AN61" t="str">
        <f t="shared" si="44"/>
        <v>20mHz3m3m</v>
      </c>
      <c r="AO61">
        <f t="shared" si="45"/>
        <v>-1.5649857200081274E-7</v>
      </c>
      <c r="AP61">
        <f t="shared" si="46"/>
        <v>2.7248578586724177E-3</v>
      </c>
      <c r="AQ61">
        <f t="shared" si="47"/>
        <v>2.1703246031639948E-7</v>
      </c>
      <c r="AR61">
        <f t="shared" si="48"/>
        <v>1.4908485694358745E-3</v>
      </c>
      <c r="AT61">
        <f t="shared" si="57"/>
        <v>0.99994783071662696</v>
      </c>
      <c r="AU61" s="35">
        <f t="shared" si="24"/>
        <v>2.7884011185132553E-6</v>
      </c>
      <c r="AV61">
        <f t="shared" si="35"/>
        <v>7.2344626888587899E-5</v>
      </c>
      <c r="AW61">
        <f t="shared" si="36"/>
        <v>1.3906653457021701E-3</v>
      </c>
    </row>
    <row r="62" spans="1:49" x14ac:dyDescent="0.25">
      <c r="A62" s="4">
        <f t="shared" ref="A62:B62" si="64">A61</f>
        <v>3</v>
      </c>
      <c r="B62" s="3" t="str">
        <f t="shared" si="64"/>
        <v>m</v>
      </c>
      <c r="C62" s="17">
        <f t="shared" si="59"/>
        <v>3.0000000000000001E-3</v>
      </c>
      <c r="D62" s="17">
        <f t="shared" si="60"/>
        <v>0.05</v>
      </c>
      <c r="E62" s="4">
        <f t="shared" si="58"/>
        <v>50</v>
      </c>
      <c r="F62" s="4" t="str">
        <f t="shared" si="61"/>
        <v>mHz</v>
      </c>
      <c r="G62">
        <f t="shared" ref="G62:H62" si="65">G61</f>
        <v>3</v>
      </c>
      <c r="H62" t="str">
        <f t="shared" si="65"/>
        <v>m</v>
      </c>
      <c r="I62" s="17">
        <f t="shared" si="62"/>
        <v>3.0000000000000001E-3</v>
      </c>
      <c r="J62" s="9">
        <v>3.0012403569756074</v>
      </c>
      <c r="K62" s="9">
        <v>1.4596116439584644E-4</v>
      </c>
      <c r="L62" s="9">
        <v>-5.6290576514487958E-4</v>
      </c>
      <c r="M62" s="9">
        <v>1.1831531446750683E-3</v>
      </c>
      <c r="N62" s="10">
        <v>4.1993052297549266E-4</v>
      </c>
      <c r="O62" s="10">
        <v>1.325920287452153E-3</v>
      </c>
      <c r="P62" s="10">
        <v>1.9034210273799963E-5</v>
      </c>
      <c r="Q62" s="10">
        <v>1.8725810220939167E-3</v>
      </c>
      <c r="R62" s="10" t="s">
        <v>3</v>
      </c>
      <c r="S62" s="17">
        <f t="shared" si="41"/>
        <v>1E-3</v>
      </c>
      <c r="T62" s="5">
        <f t="shared" si="14"/>
        <v>3.0008204264526319E-3</v>
      </c>
      <c r="U62" s="5">
        <f t="shared" si="15"/>
        <v>1.3339300094791299E-6</v>
      </c>
      <c r="V62" s="5">
        <f t="shared" si="16"/>
        <v>-5.8193997541867954E-7</v>
      </c>
      <c r="W62" s="5">
        <f t="shared" si="17"/>
        <v>2.2150419969067855E-6</v>
      </c>
      <c r="X62" s="5">
        <f t="shared" si="63"/>
        <v>3.0008204828795557E-3</v>
      </c>
      <c r="Y62">
        <f t="shared" si="19"/>
        <v>1.3339300535596784E-6</v>
      </c>
      <c r="Z62" s="5">
        <f t="shared" si="42"/>
        <v>-1.939269551065658E-4</v>
      </c>
      <c r="AA62" s="5">
        <f t="shared" si="20"/>
        <v>7.3814544488689854E-4</v>
      </c>
      <c r="AC62" t="str">
        <f t="shared" si="43"/>
        <v>50mHz3m</v>
      </c>
      <c r="AD62" s="17">
        <f>IFERROR(MATCH(AC62,'Ref Z'!$R$5:$R$1054,0),0)</f>
        <v>39</v>
      </c>
      <c r="AE62">
        <f>IF($AD62&gt;0,INDEX('Ref Z'!M$5:M$1054,$AD62),"")</f>
        <v>3.000756462272409E-3</v>
      </c>
      <c r="AF62">
        <f>IF($AD62&gt;0,INDEX('Ref Z'!N$5:N$1054,$AD62),"")</f>
        <v>3.0000000000000004E-8</v>
      </c>
      <c r="AG62">
        <f>IF($AD62&gt;0,INDEX('Ref Z'!O$5:O$1054,$AD62),"")</f>
        <v>-5.7726779617114039E-7</v>
      </c>
      <c r="AH62">
        <f>IF($AD62&gt;0,INDEX('Ref Z'!P$5:P$1054,$AD62),"")</f>
        <v>1.5000000000000002E-7</v>
      </c>
      <c r="AI62">
        <f t="shared" si="5"/>
        <v>3.000756517798092E-3</v>
      </c>
      <c r="AJ62">
        <f t="shared" si="21"/>
        <v>3.0000013322801243E-8</v>
      </c>
      <c r="AK62" s="5">
        <f t="shared" si="22"/>
        <v>-1.9237408843663796E-4</v>
      </c>
      <c r="AL62" s="5">
        <f t="shared" si="23"/>
        <v>4.9987393660818178E-5</v>
      </c>
      <c r="AN62" t="str">
        <f t="shared" si="44"/>
        <v>50mHz3m3m</v>
      </c>
      <c r="AO62">
        <f t="shared" si="45"/>
        <v>-6.3964180222874506E-8</v>
      </c>
      <c r="AP62">
        <f t="shared" si="46"/>
        <v>2.919223303331988E-4</v>
      </c>
      <c r="AQ62">
        <f t="shared" si="47"/>
        <v>4.6721792475391497E-9</v>
      </c>
      <c r="AR62">
        <f t="shared" si="48"/>
        <v>2.3663062941043814E-3</v>
      </c>
      <c r="AT62">
        <f t="shared" si="57"/>
        <v>0.99997868413594593</v>
      </c>
      <c r="AU62" s="35">
        <f t="shared" si="24"/>
        <v>2.6678601086382593E-6</v>
      </c>
      <c r="AV62">
        <f t="shared" si="35"/>
        <v>1.5528666699278417E-6</v>
      </c>
      <c r="AW62">
        <f t="shared" si="36"/>
        <v>1.4771369370353282E-3</v>
      </c>
    </row>
    <row r="63" spans="1:49" x14ac:dyDescent="0.25">
      <c r="A63" s="4">
        <f t="shared" ref="A63:B63" si="66">A62</f>
        <v>3</v>
      </c>
      <c r="B63" s="3" t="str">
        <f t="shared" si="66"/>
        <v>m</v>
      </c>
      <c r="C63" s="17">
        <f t="shared" si="59"/>
        <v>3.0000000000000001E-3</v>
      </c>
      <c r="D63" s="17">
        <f t="shared" si="60"/>
        <v>0.1</v>
      </c>
      <c r="E63" s="4">
        <f t="shared" si="58"/>
        <v>100</v>
      </c>
      <c r="F63" s="4" t="str">
        <f t="shared" si="61"/>
        <v>mHz</v>
      </c>
      <c r="G63">
        <f t="shared" ref="G63:H63" si="67">G62</f>
        <v>3</v>
      </c>
      <c r="H63" t="str">
        <f t="shared" si="67"/>
        <v>m</v>
      </c>
      <c r="I63" s="17">
        <f t="shared" si="62"/>
        <v>3.0000000000000001E-3</v>
      </c>
      <c r="J63" s="9">
        <v>2.9999739413911946</v>
      </c>
      <c r="K63" s="9">
        <v>1.7702874592333267E-3</v>
      </c>
      <c r="L63" s="9">
        <v>2.1524160408853792E-4</v>
      </c>
      <c r="M63" s="9">
        <v>2.3521208395194213E-4</v>
      </c>
      <c r="N63" s="10">
        <v>2.5285221115813484E-4</v>
      </c>
      <c r="O63" s="10">
        <v>7.2259229553369591E-4</v>
      </c>
      <c r="P63" s="10">
        <v>-1.4913473262693713E-4</v>
      </c>
      <c r="Q63" s="10">
        <v>9.9440882055559961E-4</v>
      </c>
      <c r="R63" s="10" t="s">
        <v>3</v>
      </c>
      <c r="S63" s="17">
        <f t="shared" si="41"/>
        <v>1E-3</v>
      </c>
      <c r="T63" s="5">
        <f t="shared" si="14"/>
        <v>2.9997210891800365E-3</v>
      </c>
      <c r="U63" s="5">
        <f t="shared" si="15"/>
        <v>1.9120819317914812E-6</v>
      </c>
      <c r="V63" s="5">
        <f t="shared" si="16"/>
        <v>3.6437633671547511E-7</v>
      </c>
      <c r="W63" s="5">
        <f t="shared" si="17"/>
        <v>1.0218481427471473E-6</v>
      </c>
      <c r="X63" s="5">
        <f t="shared" si="63"/>
        <v>2.999721111310446E-3</v>
      </c>
      <c r="Y63">
        <f t="shared" si="19"/>
        <v>1.9120819217139093E-6</v>
      </c>
      <c r="Z63" s="5">
        <f t="shared" si="42"/>
        <v>1.2147007141352414E-4</v>
      </c>
      <c r="AA63" s="5">
        <f t="shared" si="20"/>
        <v>3.4064772146697884E-4</v>
      </c>
      <c r="AC63" t="str">
        <f t="shared" si="43"/>
        <v>100mHz3m</v>
      </c>
      <c r="AD63" s="17">
        <f>IFERROR(MATCH(AC63,'Ref Z'!$R$5:$R$1054,0),0)</f>
        <v>40</v>
      </c>
      <c r="AE63">
        <f>IF($AD63&gt;0,INDEX('Ref Z'!M$5:M$1054,$AD63),"")</f>
        <v>2.9999634723483861E-3</v>
      </c>
      <c r="AF63">
        <f>IF($AD63&gt;0,INDEX('Ref Z'!N$5:N$1054,$AD63),"")</f>
        <v>3.0000000000000004E-8</v>
      </c>
      <c r="AG63">
        <f>IF($AD63&gt;0,INDEX('Ref Z'!O$5:O$1054,$AD63),"")</f>
        <v>1.157463123216188E-7</v>
      </c>
      <c r="AH63">
        <f>IF($AD63&gt;0,INDEX('Ref Z'!P$5:P$1054,$AD63),"")</f>
        <v>1.5000000000000002E-7</v>
      </c>
      <c r="AI63">
        <f t="shared" si="5"/>
        <v>2.9999634745812814E-3</v>
      </c>
      <c r="AJ63">
        <f t="shared" si="21"/>
        <v>3.0000000535901398E-8</v>
      </c>
      <c r="AK63" s="5">
        <f t="shared" si="22"/>
        <v>3.8582573865000466E-5</v>
      </c>
      <c r="AL63" s="5">
        <f t="shared" si="23"/>
        <v>5.0000608728663249E-5</v>
      </c>
      <c r="AN63" t="str">
        <f t="shared" si="44"/>
        <v>100mHz3m3m</v>
      </c>
      <c r="AO63">
        <f t="shared" si="45"/>
        <v>2.4238316834960388E-7</v>
      </c>
      <c r="AP63">
        <f t="shared" si="46"/>
        <v>3.5405749185937513E-3</v>
      </c>
      <c r="AQ63">
        <f t="shared" si="47"/>
        <v>-2.486300243938563E-7</v>
      </c>
      <c r="AR63">
        <f t="shared" si="48"/>
        <v>4.7042419181847131E-4</v>
      </c>
      <c r="AT63">
        <f t="shared" si="57"/>
        <v>1.0000807952679072</v>
      </c>
      <c r="AU63" s="35">
        <f t="shared" si="24"/>
        <v>3.8241638444866766E-6</v>
      </c>
      <c r="AV63">
        <f t="shared" si="35"/>
        <v>-8.288749754852367E-5</v>
      </c>
      <c r="AW63">
        <f t="shared" si="36"/>
        <v>6.8312776362538109E-4</v>
      </c>
    </row>
    <row r="64" spans="1:49" x14ac:dyDescent="0.25">
      <c r="A64" s="4">
        <f t="shared" ref="A64:B64" si="68">A63</f>
        <v>3</v>
      </c>
      <c r="B64" s="3" t="str">
        <f t="shared" si="68"/>
        <v>m</v>
      </c>
      <c r="C64" s="17">
        <f t="shared" si="59"/>
        <v>3.0000000000000001E-3</v>
      </c>
      <c r="D64" s="17">
        <f t="shared" si="60"/>
        <v>0.2</v>
      </c>
      <c r="E64" s="4">
        <f t="shared" si="58"/>
        <v>200</v>
      </c>
      <c r="F64" s="4" t="str">
        <f t="shared" si="61"/>
        <v>mHz</v>
      </c>
      <c r="G64">
        <f t="shared" ref="G64:H64" si="69">G63</f>
        <v>3</v>
      </c>
      <c r="H64" t="str">
        <f t="shared" si="69"/>
        <v>m</v>
      </c>
      <c r="I64" s="17">
        <f t="shared" si="62"/>
        <v>3.0000000000000001E-3</v>
      </c>
      <c r="J64" s="9">
        <v>2.9984892208182523</v>
      </c>
      <c r="K64" s="9">
        <v>8.8318621033195644E-5</v>
      </c>
      <c r="L64" s="9">
        <v>1.0392043416183897E-5</v>
      </c>
      <c r="M64" s="9">
        <v>1.3092695328763865E-3</v>
      </c>
      <c r="N64" s="10">
        <v>-1.4177368226290625E-3</v>
      </c>
      <c r="O64" s="10">
        <v>2.2210395096284577E-4</v>
      </c>
      <c r="P64" s="10">
        <v>2.5665362702164513E-4</v>
      </c>
      <c r="Q64" s="10">
        <v>1.8540607459791351E-4</v>
      </c>
      <c r="R64" s="10" t="s">
        <v>3</v>
      </c>
      <c r="S64" s="17">
        <f t="shared" si="41"/>
        <v>1E-3</v>
      </c>
      <c r="T64" s="5">
        <f t="shared" si="14"/>
        <v>2.9999069576408816E-3</v>
      </c>
      <c r="U64" s="5">
        <f t="shared" si="15"/>
        <v>2.3901954701344287E-7</v>
      </c>
      <c r="V64" s="5">
        <f t="shared" si="16"/>
        <v>-2.4626158360546122E-7</v>
      </c>
      <c r="W64" s="5">
        <f t="shared" si="17"/>
        <v>1.3223320771334854E-6</v>
      </c>
      <c r="X64" s="5">
        <f t="shared" si="63"/>
        <v>2.9999069677486561E-3</v>
      </c>
      <c r="Y64">
        <f t="shared" si="19"/>
        <v>2.3901957085687733E-7</v>
      </c>
      <c r="Z64" s="5">
        <f t="shared" si="42"/>
        <v>-8.2089740291798111E-5</v>
      </c>
      <c r="AA64" s="5">
        <f t="shared" si="20"/>
        <v>4.4079102686841385E-4</v>
      </c>
      <c r="AC64" t="str">
        <f t="shared" si="43"/>
        <v>200mHz3m</v>
      </c>
      <c r="AD64" s="17">
        <f>IFERROR(MATCH(AC64,'Ref Z'!$R$5:$R$1054,0),0)</f>
        <v>41</v>
      </c>
      <c r="AE64">
        <f>IF($AD64&gt;0,INDEX('Ref Z'!M$5:M$1054,$AD64),"")</f>
        <v>2.9996582870689486E-3</v>
      </c>
      <c r="AF64">
        <f>IF($AD64&gt;0,INDEX('Ref Z'!N$5:N$1054,$AD64),"")</f>
        <v>3.0000000000000004E-8</v>
      </c>
      <c r="AG64">
        <f>IF($AD64&gt;0,INDEX('Ref Z'!O$5:O$1054,$AD64),"")</f>
        <v>-1.6619099712251797E-7</v>
      </c>
      <c r="AH64">
        <f>IF($AD64&gt;0,INDEX('Ref Z'!P$5:P$1054,$AD64),"")</f>
        <v>1.5000000000000002E-7</v>
      </c>
      <c r="AI64">
        <f t="shared" si="5"/>
        <v>2.9996582916727143E-3</v>
      </c>
      <c r="AJ64">
        <f t="shared" si="21"/>
        <v>3.0000001105029598E-8</v>
      </c>
      <c r="AK64" s="5">
        <f t="shared" si="22"/>
        <v>-5.5403309659936417E-5</v>
      </c>
      <c r="AL64" s="5">
        <f t="shared" si="23"/>
        <v>5.0005695713877079E-5</v>
      </c>
      <c r="AN64" t="str">
        <f t="shared" si="44"/>
        <v>200mHz3m3m</v>
      </c>
      <c r="AO64">
        <f t="shared" si="45"/>
        <v>-2.4867057193305245E-7</v>
      </c>
      <c r="AP64">
        <f t="shared" si="46"/>
        <v>1.7663724461398539E-4</v>
      </c>
      <c r="AQ64">
        <f t="shared" si="47"/>
        <v>8.0070586482943256E-8</v>
      </c>
      <c r="AR64">
        <f t="shared" si="48"/>
        <v>2.6185390700490616E-3</v>
      </c>
      <c r="AT64">
        <f t="shared" si="57"/>
        <v>0.99991710540406242</v>
      </c>
      <c r="AU64" s="35">
        <f t="shared" si="24"/>
        <v>4.7803915018533944E-7</v>
      </c>
      <c r="AV64">
        <f t="shared" si="35"/>
        <v>2.6686430631861694E-5</v>
      </c>
      <c r="AW64">
        <f t="shared" si="36"/>
        <v>8.8299914330347562E-4</v>
      </c>
    </row>
    <row r="65" spans="1:49" x14ac:dyDescent="0.25">
      <c r="A65" s="4">
        <f t="shared" ref="A65:B65" si="70">A64</f>
        <v>3</v>
      </c>
      <c r="B65" s="3" t="str">
        <f t="shared" si="70"/>
        <v>m</v>
      </c>
      <c r="C65" s="17">
        <f t="shared" si="59"/>
        <v>3.0000000000000001E-3</v>
      </c>
      <c r="D65" s="17">
        <f t="shared" si="60"/>
        <v>0.5</v>
      </c>
      <c r="E65" s="4">
        <f t="shared" si="58"/>
        <v>500</v>
      </c>
      <c r="F65" s="4" t="str">
        <f t="shared" si="61"/>
        <v>mHz</v>
      </c>
      <c r="G65">
        <f t="shared" ref="G65:H65" si="71">G64</f>
        <v>3</v>
      </c>
      <c r="H65" t="str">
        <f t="shared" si="71"/>
        <v>m</v>
      </c>
      <c r="I65" s="17">
        <f t="shared" si="62"/>
        <v>3.0000000000000001E-3</v>
      </c>
      <c r="J65" s="9">
        <v>3.0009265134932144</v>
      </c>
      <c r="K65" s="9">
        <v>4.2005334263311951E-4</v>
      </c>
      <c r="L65" s="9">
        <v>-1.1994761502427185E-3</v>
      </c>
      <c r="M65" s="9">
        <v>1.3022873920411166E-3</v>
      </c>
      <c r="N65" s="10">
        <v>1.061886852381026E-3</v>
      </c>
      <c r="O65" s="10">
        <v>1.5612494340006783E-3</v>
      </c>
      <c r="P65" s="10">
        <v>-1.0348053819712955E-3</v>
      </c>
      <c r="Q65" s="10">
        <v>7.1497991063665584E-4</v>
      </c>
      <c r="R65" s="10" t="s">
        <v>3</v>
      </c>
      <c r="S65" s="17">
        <f t="shared" si="41"/>
        <v>1E-3</v>
      </c>
      <c r="T65" s="5">
        <f t="shared" si="14"/>
        <v>2.9998646266408335E-3</v>
      </c>
      <c r="U65" s="5">
        <f t="shared" si="15"/>
        <v>1.616769806071568E-6</v>
      </c>
      <c r="V65" s="5">
        <f t="shared" si="16"/>
        <v>-1.6467076827142306E-7</v>
      </c>
      <c r="W65" s="5">
        <f t="shared" si="17"/>
        <v>1.4856475773491012E-6</v>
      </c>
      <c r="X65" s="5">
        <f t="shared" si="63"/>
        <v>2.9998646311604478E-3</v>
      </c>
      <c r="Y65">
        <f t="shared" si="19"/>
        <v>1.6167698056924905E-6</v>
      </c>
      <c r="Z65" s="5">
        <f t="shared" si="42"/>
        <v>-5.4892733039897502E-5</v>
      </c>
      <c r="AA65" s="5">
        <f t="shared" si="20"/>
        <v>4.9523820586095508E-4</v>
      </c>
      <c r="AC65" t="str">
        <f t="shared" si="43"/>
        <v>500mHz3m</v>
      </c>
      <c r="AD65" s="17">
        <f>IFERROR(MATCH(AC65,'Ref Z'!$R$5:$R$1054,0),0)</f>
        <v>42</v>
      </c>
      <c r="AE65">
        <f>IF($AD65&gt;0,INDEX('Ref Z'!M$5:M$1054,$AD65),"")</f>
        <v>2.9997662537506685E-3</v>
      </c>
      <c r="AF65">
        <f>IF($AD65&gt;0,INDEX('Ref Z'!N$5:N$1054,$AD65),"")</f>
        <v>3.0000000000000004E-8</v>
      </c>
      <c r="AG65">
        <f>IF($AD65&gt;0,INDEX('Ref Z'!O$5:O$1054,$AD65),"")</f>
        <v>-5.536475765754161E-8</v>
      </c>
      <c r="AH65">
        <f>IF($AD65&gt;0,INDEX('Ref Z'!P$5:P$1054,$AD65),"")</f>
        <v>1.5000000000000002E-7</v>
      </c>
      <c r="AI65">
        <f t="shared" si="5"/>
        <v>2.9997662542615845E-3</v>
      </c>
      <c r="AJ65">
        <f t="shared" si="21"/>
        <v>3.0000000122629371E-8</v>
      </c>
      <c r="AK65" s="5">
        <f t="shared" si="22"/>
        <v>-1.8456357251846372E-5</v>
      </c>
      <c r="AL65" s="5">
        <f t="shared" si="23"/>
        <v>5.0003896057693935E-5</v>
      </c>
      <c r="AN65" t="str">
        <f t="shared" si="44"/>
        <v>500mHz3m3m</v>
      </c>
      <c r="AO65">
        <f t="shared" si="45"/>
        <v>-9.8372890164951515E-8</v>
      </c>
      <c r="AP65">
        <f t="shared" si="46"/>
        <v>8.401066858018853E-4</v>
      </c>
      <c r="AQ65">
        <f t="shared" si="47"/>
        <v>1.0930601061388146E-7</v>
      </c>
      <c r="AR65">
        <f t="shared" si="48"/>
        <v>2.6045747884015564E-3</v>
      </c>
      <c r="AT65">
        <f t="shared" si="57"/>
        <v>0.99996720622062696</v>
      </c>
      <c r="AU65" s="35">
        <f t="shared" si="24"/>
        <v>3.2335396126373654E-6</v>
      </c>
      <c r="AV65">
        <f t="shared" si="35"/>
        <v>3.643637578805113E-5</v>
      </c>
      <c r="AW65">
        <f t="shared" si="36"/>
        <v>9.917378241241278E-4</v>
      </c>
    </row>
    <row r="66" spans="1:49" x14ac:dyDescent="0.25">
      <c r="A66" s="4">
        <f t="shared" ref="A66:B66" si="72">A65</f>
        <v>3</v>
      </c>
      <c r="B66" s="3" t="str">
        <f t="shared" si="72"/>
        <v>m</v>
      </c>
      <c r="C66" s="17">
        <f t="shared" si="59"/>
        <v>3.0000000000000001E-3</v>
      </c>
      <c r="D66" s="17">
        <f t="shared" si="60"/>
        <v>1</v>
      </c>
      <c r="E66" s="4">
        <f t="shared" si="58"/>
        <v>1</v>
      </c>
      <c r="F66" s="4" t="str">
        <f t="shared" si="61"/>
        <v>Hz</v>
      </c>
      <c r="G66">
        <f t="shared" ref="G66:H66" si="73">G65</f>
        <v>3</v>
      </c>
      <c r="H66" t="str">
        <f t="shared" si="73"/>
        <v>m</v>
      </c>
      <c r="I66" s="17">
        <f t="shared" si="62"/>
        <v>3.0000000000000001E-3</v>
      </c>
      <c r="J66" s="9">
        <v>3.0010263242008732</v>
      </c>
      <c r="K66" s="9">
        <v>6.7751465248371381E-4</v>
      </c>
      <c r="L66" s="9">
        <v>1.2379006859481658E-3</v>
      </c>
      <c r="M66" s="9">
        <v>1.3397466491373003E-3</v>
      </c>
      <c r="N66" s="10">
        <v>1.2291994937125123E-3</v>
      </c>
      <c r="O66" s="10">
        <v>8.9583996236269816E-4</v>
      </c>
      <c r="P66" s="10">
        <v>1.771633460664213E-3</v>
      </c>
      <c r="Q66" s="10">
        <v>1.1293160007345951E-3</v>
      </c>
      <c r="R66" s="10" t="s">
        <v>3</v>
      </c>
      <c r="S66" s="17">
        <f t="shared" si="41"/>
        <v>1E-3</v>
      </c>
      <c r="T66" s="5">
        <f t="shared" si="14"/>
        <v>2.9997971247071606E-3</v>
      </c>
      <c r="U66" s="5">
        <f t="shared" si="15"/>
        <v>1.123189806976598E-6</v>
      </c>
      <c r="V66" s="5">
        <f t="shared" si="16"/>
        <v>-5.337327747160473E-7</v>
      </c>
      <c r="W66" s="5">
        <f t="shared" si="17"/>
        <v>1.7522202239986287E-6</v>
      </c>
      <c r="X66" s="5">
        <f t="shared" si="63"/>
        <v>2.9997971721888168E-3</v>
      </c>
      <c r="Y66">
        <f t="shared" si="19"/>
        <v>1.1231898324655652E-6</v>
      </c>
      <c r="Z66" s="5">
        <f t="shared" si="42"/>
        <v>-1.7792295508520399E-4</v>
      </c>
      <c r="AA66" s="5">
        <f t="shared" si="20"/>
        <v>5.841128939999108E-4</v>
      </c>
      <c r="AC66" t="str">
        <f t="shared" si="43"/>
        <v>1Hz3m</v>
      </c>
      <c r="AD66" s="17">
        <f>IFERROR(MATCH(AC66,'Ref Z'!$R$5:$R$1054,0),0)</f>
        <v>43</v>
      </c>
      <c r="AE66">
        <f>IF($AD66&gt;0,INDEX('Ref Z'!M$5:M$1054,$AD66),"")</f>
        <v>2.9996437277557738E-3</v>
      </c>
      <c r="AF66">
        <f>IF($AD66&gt;0,INDEX('Ref Z'!N$5:N$1054,$AD66),"")</f>
        <v>3.0000000000000004E-8</v>
      </c>
      <c r="AG66">
        <f>IF($AD66&gt;0,INDEX('Ref Z'!O$5:O$1054,$AD66),"")</f>
        <v>-2.9816331815168378E-7</v>
      </c>
      <c r="AH66">
        <f>IF($AD66&gt;0,INDEX('Ref Z'!P$5:P$1054,$AD66),"")</f>
        <v>1.5000000000000002E-7</v>
      </c>
      <c r="AI66">
        <f t="shared" si="5"/>
        <v>2.9996437425744275E-3</v>
      </c>
      <c r="AJ66">
        <f t="shared" si="21"/>
        <v>3.0000003556899098E-8</v>
      </c>
      <c r="AK66" s="5">
        <f t="shared" si="22"/>
        <v>-9.9399576826672109E-5</v>
      </c>
      <c r="AL66" s="5">
        <f t="shared" si="23"/>
        <v>5.0005938091796029E-5</v>
      </c>
      <c r="AN66" t="str">
        <f t="shared" si="44"/>
        <v>1Hz3m3m</v>
      </c>
      <c r="AO66">
        <f t="shared" si="45"/>
        <v>-1.5339695138682358E-7</v>
      </c>
      <c r="AP66">
        <f t="shared" si="46"/>
        <v>1.3550293052995237E-3</v>
      </c>
      <c r="AQ66">
        <f t="shared" si="47"/>
        <v>2.3556945656436352E-7</v>
      </c>
      <c r="AR66">
        <f t="shared" si="48"/>
        <v>2.6794933024731553E-3</v>
      </c>
      <c r="AT66">
        <f t="shared" si="57"/>
        <v>0.99994885333721495</v>
      </c>
      <c r="AU66" s="35">
        <f t="shared" si="24"/>
        <v>2.246379666733788E-6</v>
      </c>
      <c r="AV66">
        <f t="shared" si="35"/>
        <v>7.8523378258531885E-5</v>
      </c>
      <c r="AW66">
        <f t="shared" si="36"/>
        <v>1.1692955510016468E-3</v>
      </c>
    </row>
    <row r="67" spans="1:49" x14ac:dyDescent="0.25">
      <c r="A67" s="4">
        <f t="shared" ref="A67:B67" si="74">A66</f>
        <v>3</v>
      </c>
      <c r="B67" s="3" t="str">
        <f t="shared" si="74"/>
        <v>m</v>
      </c>
      <c r="C67" s="17">
        <f t="shared" si="59"/>
        <v>3.0000000000000001E-3</v>
      </c>
      <c r="D67" s="17">
        <f t="shared" si="60"/>
        <v>2</v>
      </c>
      <c r="E67" s="4">
        <f t="shared" si="58"/>
        <v>2</v>
      </c>
      <c r="F67" s="4" t="str">
        <f t="shared" si="61"/>
        <v>Hz</v>
      </c>
      <c r="G67">
        <f t="shared" ref="G67:H67" si="75">G66</f>
        <v>3</v>
      </c>
      <c r="H67" t="str">
        <f t="shared" si="75"/>
        <v>m</v>
      </c>
      <c r="I67" s="17">
        <f t="shared" si="62"/>
        <v>3.0000000000000001E-3</v>
      </c>
      <c r="J67" s="9">
        <v>2.998452880287072</v>
      </c>
      <c r="K67" s="9">
        <v>6.9816647614306666E-4</v>
      </c>
      <c r="L67" s="9">
        <v>-1.6100981535384945E-3</v>
      </c>
      <c r="M67" s="9">
        <v>7.2271206947705652E-4</v>
      </c>
      <c r="N67" s="10">
        <v>-1.8562959307768271E-3</v>
      </c>
      <c r="O67" s="10">
        <v>7.7338259210615835E-4</v>
      </c>
      <c r="P67" s="10">
        <v>-1.4603157351383851E-3</v>
      </c>
      <c r="Q67" s="10">
        <v>1.5918751265499237E-3</v>
      </c>
      <c r="R67" s="10" t="s">
        <v>3</v>
      </c>
      <c r="S67" s="17">
        <f t="shared" si="41"/>
        <v>1E-3</v>
      </c>
      <c r="T67" s="5">
        <f t="shared" si="14"/>
        <v>3.000309176217849E-3</v>
      </c>
      <c r="U67" s="5">
        <f t="shared" si="15"/>
        <v>1.0419006968914396E-6</v>
      </c>
      <c r="V67" s="5">
        <f t="shared" si="16"/>
        <v>-1.4978241840010948E-7</v>
      </c>
      <c r="W67" s="5">
        <f t="shared" si="17"/>
        <v>1.7482503121395817E-6</v>
      </c>
      <c r="X67" s="5">
        <f t="shared" si="63"/>
        <v>3.0003091799565922E-3</v>
      </c>
      <c r="Y67">
        <f t="shared" si="19"/>
        <v>1.0419006992485546E-6</v>
      </c>
      <c r="Z67" s="5">
        <f t="shared" si="42"/>
        <v>-4.9922327826391569E-5</v>
      </c>
      <c r="AA67" s="5">
        <f t="shared" si="20"/>
        <v>5.826900515499908E-4</v>
      </c>
      <c r="AC67" t="str">
        <f t="shared" si="43"/>
        <v>2Hz3m</v>
      </c>
      <c r="AD67" s="17">
        <f>IFERROR(MATCH(AC67,'Ref Z'!$R$5:$R$1054,0),0)</f>
        <v>44</v>
      </c>
      <c r="AE67">
        <f>IF($AD67&gt;0,INDEX('Ref Z'!M$5:M$1054,$AD67),"")</f>
        <v>3.0004703503602719E-3</v>
      </c>
      <c r="AF67">
        <f>IF($AD67&gt;0,INDEX('Ref Z'!N$5:N$1054,$AD67),"")</f>
        <v>3.0000000000000004E-8</v>
      </c>
      <c r="AG67">
        <f>IF($AD67&gt;0,INDEX('Ref Z'!O$5:O$1054,$AD67),"")</f>
        <v>7.0630830979462232E-8</v>
      </c>
      <c r="AH67">
        <f>IF($AD67&gt;0,INDEX('Ref Z'!P$5:P$1054,$AD67),"")</f>
        <v>1.5000000000000002E-7</v>
      </c>
      <c r="AI67">
        <f t="shared" si="5"/>
        <v>3.0004703511915939E-3</v>
      </c>
      <c r="AJ67">
        <f t="shared" si="21"/>
        <v>3.0000000199486011E-8</v>
      </c>
      <c r="AK67" s="5">
        <f t="shared" si="22"/>
        <v>2.3539919652242288E-5</v>
      </c>
      <c r="AL67" s="5">
        <f t="shared" si="23"/>
        <v>4.9992162029040702E-5</v>
      </c>
      <c r="AN67" t="str">
        <f t="shared" si="44"/>
        <v>2Hz3m3m</v>
      </c>
      <c r="AO67">
        <f t="shared" si="45"/>
        <v>1.6117414242296235E-7</v>
      </c>
      <c r="AP67">
        <f t="shared" si="46"/>
        <v>1.3963329526084059E-3</v>
      </c>
      <c r="AQ67">
        <f t="shared" si="47"/>
        <v>2.204132493795717E-7</v>
      </c>
      <c r="AR67">
        <f t="shared" si="48"/>
        <v>1.4454241467372955E-3</v>
      </c>
      <c r="AT67">
        <f t="shared" si="57"/>
        <v>1.0000537182088027</v>
      </c>
      <c r="AU67" s="35">
        <f t="shared" si="24"/>
        <v>2.0838014004410732E-6</v>
      </c>
      <c r="AV67">
        <f t="shared" si="35"/>
        <v>7.3462247478633854E-5</v>
      </c>
      <c r="AW67">
        <f t="shared" si="36"/>
        <v>1.1664518854053354E-3</v>
      </c>
    </row>
    <row r="68" spans="1:49" x14ac:dyDescent="0.25">
      <c r="A68" s="4">
        <f t="shared" ref="A68:B68" si="76">A67</f>
        <v>3</v>
      </c>
      <c r="B68" s="3" t="str">
        <f t="shared" si="76"/>
        <v>m</v>
      </c>
      <c r="C68" s="17">
        <f t="shared" si="59"/>
        <v>3.0000000000000001E-3</v>
      </c>
      <c r="D68" s="17">
        <f t="shared" si="60"/>
        <v>5</v>
      </c>
      <c r="E68" s="4">
        <f t="shared" si="58"/>
        <v>5</v>
      </c>
      <c r="F68" s="4" t="str">
        <f t="shared" si="61"/>
        <v>Hz</v>
      </c>
      <c r="G68">
        <f t="shared" ref="G68:H68" si="77">G67</f>
        <v>3</v>
      </c>
      <c r="H68" t="str">
        <f t="shared" si="77"/>
        <v>m</v>
      </c>
      <c r="I68" s="17">
        <f t="shared" si="62"/>
        <v>3.0000000000000001E-3</v>
      </c>
      <c r="J68" s="9">
        <v>2.9996410515505141</v>
      </c>
      <c r="K68" s="9">
        <v>1.3467506480264618E-3</v>
      </c>
      <c r="L68" s="9">
        <v>1.1939470850474295E-4</v>
      </c>
      <c r="M68" s="9">
        <v>9.1263617664691518E-4</v>
      </c>
      <c r="N68" s="10">
        <v>2.1163959953669149E-4</v>
      </c>
      <c r="O68" s="10">
        <v>6.9391759919385811E-4</v>
      </c>
      <c r="P68" s="10">
        <v>-2.4633428712169644E-4</v>
      </c>
      <c r="Q68" s="10">
        <v>4.7988035109043951E-4</v>
      </c>
      <c r="R68" s="10" t="s">
        <v>3</v>
      </c>
      <c r="S68" s="17">
        <f t="shared" si="41"/>
        <v>1E-3</v>
      </c>
      <c r="T68" s="5">
        <f t="shared" si="14"/>
        <v>2.9994294119509773E-3</v>
      </c>
      <c r="U68" s="5">
        <f t="shared" si="15"/>
        <v>1.5150112020809161E-6</v>
      </c>
      <c r="V68" s="5">
        <f t="shared" si="16"/>
        <v>3.6572899562643946E-7</v>
      </c>
      <c r="W68" s="5">
        <f t="shared" si="17"/>
        <v>1.0311110232595629E-6</v>
      </c>
      <c r="X68" s="5">
        <f t="shared" si="63"/>
        <v>2.9994294342481679E-3</v>
      </c>
      <c r="Y68">
        <f t="shared" si="19"/>
        <v>1.5150111960354374E-6</v>
      </c>
      <c r="Z68" s="5">
        <f t="shared" si="42"/>
        <v>1.2193285574806858E-4</v>
      </c>
      <c r="AA68" s="5">
        <f t="shared" si="20"/>
        <v>3.4376905833113545E-4</v>
      </c>
      <c r="AC68" t="str">
        <f t="shared" si="43"/>
        <v>5Hz3m</v>
      </c>
      <c r="AD68" s="17">
        <f>IFERROR(MATCH(AC68,'Ref Z'!$R$5:$R$1054,0),0)</f>
        <v>45</v>
      </c>
      <c r="AE68">
        <f>IF($AD68&gt;0,INDEX('Ref Z'!M$5:M$1054,$AD68),"")</f>
        <v>2.9997138992195805E-3</v>
      </c>
      <c r="AF68">
        <f>IF($AD68&gt;0,INDEX('Ref Z'!N$5:N$1054,$AD68),"")</f>
        <v>3.0000000000000004E-8</v>
      </c>
      <c r="AG68">
        <f>IF($AD68&gt;0,INDEX('Ref Z'!O$5:O$1054,$AD68),"")</f>
        <v>3.0067489985975151E-7</v>
      </c>
      <c r="AH68">
        <f>IF($AD68&gt;0,INDEX('Ref Z'!P$5:P$1054,$AD68),"")</f>
        <v>1.5000000000000002E-7</v>
      </c>
      <c r="AI68">
        <f t="shared" si="5"/>
        <v>2.9997139142885834E-3</v>
      </c>
      <c r="AJ68">
        <f t="shared" si="21"/>
        <v>3.00000036169054E-8</v>
      </c>
      <c r="AK68" s="5">
        <f t="shared" si="22"/>
        <v>1.0023452534290696E-4</v>
      </c>
      <c r="AL68" s="5">
        <f t="shared" si="23"/>
        <v>5.0004768308778243E-5</v>
      </c>
      <c r="AN68" t="str">
        <f t="shared" si="44"/>
        <v>5Hz3m3m</v>
      </c>
      <c r="AO68">
        <f t="shared" si="45"/>
        <v>2.8448726860320558E-7</v>
      </c>
      <c r="AP68">
        <f t="shared" si="46"/>
        <v>2.6935012962199922E-3</v>
      </c>
      <c r="AQ68">
        <f t="shared" si="47"/>
        <v>-6.505409576668795E-8</v>
      </c>
      <c r="AR68">
        <f t="shared" si="48"/>
        <v>1.825272359457294E-3</v>
      </c>
      <c r="AT68">
        <f t="shared" si="57"/>
        <v>1.0000948447185212</v>
      </c>
      <c r="AU68" s="35">
        <f t="shared" si="24"/>
        <v>3.0300223934069905E-6</v>
      </c>
      <c r="AV68">
        <f t="shared" si="35"/>
        <v>-2.1698330405161626E-5</v>
      </c>
      <c r="AW68">
        <f t="shared" si="36"/>
        <v>6.8935414607958732E-4</v>
      </c>
    </row>
    <row r="69" spans="1:49" x14ac:dyDescent="0.25">
      <c r="A69" s="4">
        <f t="shared" ref="A69:B69" si="78">A68</f>
        <v>3</v>
      </c>
      <c r="B69" s="3" t="str">
        <f t="shared" si="78"/>
        <v>m</v>
      </c>
      <c r="C69" s="17">
        <f t="shared" si="59"/>
        <v>3.0000000000000001E-3</v>
      </c>
      <c r="D69" s="17">
        <f t="shared" si="60"/>
        <v>10</v>
      </c>
      <c r="E69" s="4">
        <f t="shared" si="58"/>
        <v>10</v>
      </c>
      <c r="F69" s="4" t="str">
        <f t="shared" si="61"/>
        <v>Hz</v>
      </c>
      <c r="G69">
        <f t="shared" ref="G69:H69" si="79">G68</f>
        <v>3</v>
      </c>
      <c r="H69" t="str">
        <f t="shared" si="79"/>
        <v>m</v>
      </c>
      <c r="I69" s="17">
        <f t="shared" si="62"/>
        <v>3.0000000000000001E-3</v>
      </c>
      <c r="J69" s="9">
        <v>2.9992515044190973</v>
      </c>
      <c r="K69" s="9">
        <v>1.2905632993303136E-3</v>
      </c>
      <c r="L69" s="9">
        <v>-1.5203645534796091E-3</v>
      </c>
      <c r="M69" s="9">
        <v>1.5899560823038293E-3</v>
      </c>
      <c r="N69" s="10">
        <v>-1.0252477085672298E-3</v>
      </c>
      <c r="O69" s="10">
        <v>3.2132848405470632E-4</v>
      </c>
      <c r="P69" s="10">
        <v>-1.649026631164417E-3</v>
      </c>
      <c r="Q69" s="10">
        <v>1.361367097883354E-3</v>
      </c>
      <c r="R69" s="10" t="s">
        <v>3</v>
      </c>
      <c r="S69" s="17">
        <f t="shared" si="41"/>
        <v>1E-3</v>
      </c>
      <c r="T69" s="5">
        <f t="shared" si="14"/>
        <v>3.0002767521276645E-3</v>
      </c>
      <c r="U69" s="5">
        <f t="shared" si="15"/>
        <v>1.3299645199189489E-6</v>
      </c>
      <c r="V69" s="5">
        <f t="shared" si="16"/>
        <v>1.2866207768480791E-7</v>
      </c>
      <c r="W69" s="5">
        <f t="shared" si="17"/>
        <v>2.093150906851746E-6</v>
      </c>
      <c r="X69" s="5">
        <f t="shared" si="63"/>
        <v>3.0002767548863983E-3</v>
      </c>
      <c r="Y69">
        <f t="shared" si="19"/>
        <v>1.329964521725127E-6</v>
      </c>
      <c r="Z69" s="5">
        <f t="shared" si="42"/>
        <v>4.2883403177622584E-5</v>
      </c>
      <c r="AA69" s="5">
        <f t="shared" si="20"/>
        <v>6.976526089785257E-4</v>
      </c>
      <c r="AC69" t="str">
        <f t="shared" si="43"/>
        <v>10Hz3m</v>
      </c>
      <c r="AD69" s="17">
        <f>IFERROR(MATCH(AC69,'Ref Z'!$R$5:$R$1054,0),0)</f>
        <v>46</v>
      </c>
      <c r="AE69">
        <f>IF($AD69&gt;0,INDEX('Ref Z'!M$5:M$1054,$AD69),"")</f>
        <v>3.0001762984450705E-3</v>
      </c>
      <c r="AF69">
        <f>IF($AD69&gt;0,INDEX('Ref Z'!N$5:N$1054,$AD69),"")</f>
        <v>3.0000000000000004E-8</v>
      </c>
      <c r="AG69">
        <f>IF($AD69&gt;0,INDEX('Ref Z'!O$5:O$1054,$AD69),"")</f>
        <v>-5.5728184303838812E-8</v>
      </c>
      <c r="AH69">
        <f>IF($AD69&gt;0,INDEX('Ref Z'!P$5:P$1054,$AD69),"")</f>
        <v>1.5000000000000002E-7</v>
      </c>
      <c r="AI69">
        <f t="shared" si="5"/>
        <v>3.0001762989626452E-3</v>
      </c>
      <c r="AJ69">
        <f t="shared" si="21"/>
        <v>3.0000000124210623E-8</v>
      </c>
      <c r="AK69" s="5">
        <f t="shared" si="22"/>
        <v>-1.8574969853042398E-5</v>
      </c>
      <c r="AL69" s="5">
        <f t="shared" si="23"/>
        <v>4.9997061848339563E-5</v>
      </c>
      <c r="AN69" t="str">
        <f t="shared" si="44"/>
        <v>10Hz3m3m</v>
      </c>
      <c r="AO69">
        <f t="shared" si="45"/>
        <v>-1.0045368259393658E-7</v>
      </c>
      <c r="AP69">
        <f t="shared" si="46"/>
        <v>2.5811265988349695E-3</v>
      </c>
      <c r="AQ69">
        <f t="shared" si="47"/>
        <v>-1.8439026198864671E-7</v>
      </c>
      <c r="AR69">
        <f t="shared" si="48"/>
        <v>3.1799121681454923E-3</v>
      </c>
      <c r="AT69">
        <f t="shared" si="57"/>
        <v>0.99996651778087153</v>
      </c>
      <c r="AU69" s="35">
        <f t="shared" si="24"/>
        <v>2.6599290449731321E-6</v>
      </c>
      <c r="AV69">
        <f t="shared" si="35"/>
        <v>-6.1458373030664985E-5</v>
      </c>
      <c r="AW69">
        <f t="shared" si="36"/>
        <v>1.3962006866678018E-3</v>
      </c>
    </row>
    <row r="70" spans="1:49" x14ac:dyDescent="0.25">
      <c r="A70" s="4">
        <f t="shared" ref="A70:B70" si="80">A69</f>
        <v>3</v>
      </c>
      <c r="B70" s="3" t="str">
        <f t="shared" si="80"/>
        <v>m</v>
      </c>
      <c r="C70" s="17">
        <f t="shared" si="59"/>
        <v>3.0000000000000001E-3</v>
      </c>
      <c r="D70" s="17">
        <f t="shared" si="60"/>
        <v>20</v>
      </c>
      <c r="E70" s="4">
        <f t="shared" si="58"/>
        <v>20</v>
      </c>
      <c r="F70" s="4" t="str">
        <f t="shared" si="61"/>
        <v>Hz</v>
      </c>
      <c r="G70">
        <f t="shared" ref="G70:H70" si="81">G69</f>
        <v>3</v>
      </c>
      <c r="H70" t="str">
        <f t="shared" si="81"/>
        <v>m</v>
      </c>
      <c r="I70" s="17">
        <f t="shared" si="62"/>
        <v>3.0000000000000001E-3</v>
      </c>
      <c r="J70" s="9">
        <v>3.0019080627373227</v>
      </c>
      <c r="K70" s="9">
        <v>1.0117201607078026E-3</v>
      </c>
      <c r="L70" s="9">
        <v>2.5476882982391814E-3</v>
      </c>
      <c r="M70" s="9">
        <v>5.3058912602911221E-4</v>
      </c>
      <c r="N70" s="10">
        <v>1.3550321522422962E-3</v>
      </c>
      <c r="O70" s="10">
        <v>1.7215165532376978E-3</v>
      </c>
      <c r="P70" s="10">
        <v>1.7865514185770514E-3</v>
      </c>
      <c r="Q70" s="10">
        <v>2.2588460772845855E-4</v>
      </c>
      <c r="R70" s="10" t="s">
        <v>3</v>
      </c>
      <c r="S70" s="17">
        <f t="shared" ref="S70:S101" si="82">IF(MID(R70,1,1)="m",0.001,IF(OR(MID(R70,1,1)="u",MID(R70,1,1)="µ"),0.000001,1))</f>
        <v>1E-3</v>
      </c>
      <c r="T70" s="5">
        <f t="shared" si="14"/>
        <v>3.0005530305850805E-3</v>
      </c>
      <c r="U70" s="5">
        <f t="shared" si="15"/>
        <v>1.996796666326851E-6</v>
      </c>
      <c r="V70" s="5">
        <f t="shared" si="16"/>
        <v>7.6113687966212995E-7</v>
      </c>
      <c r="W70" s="5">
        <f t="shared" si="17"/>
        <v>5.766703362138343E-7</v>
      </c>
      <c r="X70" s="5">
        <f t="shared" si="63"/>
        <v>3.0005531271221743E-3</v>
      </c>
      <c r="Y70">
        <f t="shared" si="19"/>
        <v>1.9967966074418566E-6</v>
      </c>
      <c r="Z70" s="5">
        <f t="shared" ref="Z70:Z101" si="83">ATAN2(T70,V70)</f>
        <v>2.5366552618078322E-4</v>
      </c>
      <c r="AA70" s="5">
        <f t="shared" si="20"/>
        <v>1.9218807855733456E-4</v>
      </c>
      <c r="AC70" t="str">
        <f t="shared" ref="AC70:AC101" si="84">E70&amp;F70&amp;G70&amp;H70</f>
        <v>20Hz3m</v>
      </c>
      <c r="AD70" s="17">
        <f>IFERROR(MATCH(AC70,'Ref Z'!$R$5:$R$1054,0),0)</f>
        <v>47</v>
      </c>
      <c r="AE70">
        <f>IF($AD70&gt;0,INDEX('Ref Z'!M$5:M$1054,$AD70),"")</f>
        <v>3.0007222180286975E-3</v>
      </c>
      <c r="AF70">
        <f>IF($AD70&gt;0,INDEX('Ref Z'!N$5:N$1054,$AD70),"")</f>
        <v>3.0000000000000004E-8</v>
      </c>
      <c r="AG70">
        <f>IF($AD70&gt;0,INDEX('Ref Z'!O$5:O$1054,$AD70),"")</f>
        <v>6.4788508935237956E-7</v>
      </c>
      <c r="AH70">
        <f>IF($AD70&gt;0,INDEX('Ref Z'!P$5:P$1054,$AD70),"")</f>
        <v>1.5000000000000002E-7</v>
      </c>
      <c r="AI70">
        <f t="shared" ref="AI70:AI133" si="85">SUMSQ(AE70,AG70)^0.5</f>
        <v>3.0007222879710402E-3</v>
      </c>
      <c r="AJ70">
        <f t="shared" si="21"/>
        <v>3.0000016782116881E-8</v>
      </c>
      <c r="AK70" s="5">
        <f t="shared" si="22"/>
        <v>2.1590971513201756E-4</v>
      </c>
      <c r="AL70" s="5">
        <f t="shared" si="23"/>
        <v>4.9987963646245734E-5</v>
      </c>
      <c r="AN70" t="str">
        <f t="shared" ref="AN70:AN101" si="86">E70&amp;F70&amp;A70&amp;B70&amp;G70&amp;H70</f>
        <v>20Hz3m3m</v>
      </c>
      <c r="AO70">
        <f t="shared" ref="AO70:AO101" si="87">AE70-T70</f>
        <v>1.6918744361700197E-7</v>
      </c>
      <c r="AP70">
        <f t="shared" ref="AP70:AP101" si="88">(4*K70^2+AF70^2)^0.5</f>
        <v>2.0234403216379984E-3</v>
      </c>
      <c r="AQ70">
        <f t="shared" ref="AQ70:AQ101" si="89">AG70-V70</f>
        <v>-1.1325179030975039E-7</v>
      </c>
      <c r="AR70">
        <f t="shared" ref="AR70:AR101" si="90">(4*M70^2+AH70^2)^0.5</f>
        <v>1.0611782626596478E-3</v>
      </c>
      <c r="AT70">
        <f t="shared" si="57"/>
        <v>1.0000563765551547</v>
      </c>
      <c r="AU70" s="35">
        <f t="shared" si="24"/>
        <v>3.993593215898213E-6</v>
      </c>
      <c r="AV70">
        <f t="shared" si="35"/>
        <v>-3.7755811048765657E-5</v>
      </c>
      <c r="AW70">
        <f t="shared" si="36"/>
        <v>3.8761298567996816E-4</v>
      </c>
    </row>
    <row r="71" spans="1:49" x14ac:dyDescent="0.25">
      <c r="A71" s="4">
        <f t="shared" ref="A71:B71" si="91">A70</f>
        <v>3</v>
      </c>
      <c r="B71" s="3" t="str">
        <f t="shared" si="91"/>
        <v>m</v>
      </c>
      <c r="C71" s="17">
        <f t="shared" si="59"/>
        <v>3.0000000000000001E-3</v>
      </c>
      <c r="D71" s="17">
        <f t="shared" si="60"/>
        <v>50</v>
      </c>
      <c r="E71" s="4">
        <f t="shared" si="58"/>
        <v>50</v>
      </c>
      <c r="F71" s="4" t="str">
        <f t="shared" si="61"/>
        <v>Hz</v>
      </c>
      <c r="G71">
        <f t="shared" ref="G71:H71" si="92">G70</f>
        <v>3</v>
      </c>
      <c r="H71" t="str">
        <f t="shared" si="92"/>
        <v>m</v>
      </c>
      <c r="I71" s="17">
        <f t="shared" si="62"/>
        <v>3.0000000000000001E-3</v>
      </c>
      <c r="J71" s="9">
        <v>3.0004918757068082</v>
      </c>
      <c r="K71" s="9">
        <v>1.048731603055878E-3</v>
      </c>
      <c r="L71" s="9">
        <v>2.7457725181522816E-3</v>
      </c>
      <c r="M71" s="9">
        <v>1.6592613934184816E-3</v>
      </c>
      <c r="N71" s="10">
        <v>6.2379012825597002E-4</v>
      </c>
      <c r="O71" s="10">
        <v>7.3160376379610562E-4</v>
      </c>
      <c r="P71" s="10">
        <v>1.9978187513406014E-3</v>
      </c>
      <c r="Q71" s="10">
        <v>1.5989442814898095E-3</v>
      </c>
      <c r="R71" s="10" t="s">
        <v>3</v>
      </c>
      <c r="S71" s="17">
        <f t="shared" si="82"/>
        <v>1E-3</v>
      </c>
      <c r="T71" s="5">
        <f t="shared" ref="T71:T134" si="93">(J71 - N71)*$S71</f>
        <v>2.9998680855785526E-3</v>
      </c>
      <c r="U71" s="5">
        <f t="shared" ref="U71:U134" si="94">(K71^2 + O71^2)^0.5*$S71</f>
        <v>1.2787032659881571E-6</v>
      </c>
      <c r="V71" s="5">
        <f t="shared" ref="V71:V134" si="95">(L71 - P71)*$S71</f>
        <v>7.4795376681168009E-7</v>
      </c>
      <c r="W71" s="5">
        <f t="shared" ref="W71:W134" si="96">(M71^2 + Q71^2)^0.5*$S71</f>
        <v>2.3042940756331435E-6</v>
      </c>
      <c r="X71" s="5">
        <f t="shared" si="63"/>
        <v>2.9998681788217909E-3</v>
      </c>
      <c r="Y71">
        <f t="shared" ref="Y71:Y134" si="97">IFERROR(((T71/X71*U71)^2 + (V71/X71*W71)^2)^0.5,(U71^2 + W71^2)^0.5)</f>
        <v>1.2787033553117095E-6</v>
      </c>
      <c r="Z71" s="5">
        <f t="shared" si="83"/>
        <v>2.4932888046262495E-4</v>
      </c>
      <c r="AA71" s="5">
        <f t="shared" ref="AA71:AA134" si="98">IFERROR(((V71/X71^2*U71)^2 + (T71/X71^2*W71)^2)^0.5,0)</f>
        <v>7.6813176069975354E-4</v>
      </c>
      <c r="AC71" t="str">
        <f t="shared" si="84"/>
        <v>50Hz3m</v>
      </c>
      <c r="AD71" s="17">
        <f>IFERROR(MATCH(AC71,'Ref Z'!$R$5:$R$1054,0),0)</f>
        <v>48</v>
      </c>
      <c r="AE71">
        <f>IF($AD71&gt;0,INDEX('Ref Z'!M$5:M$1054,$AD71),"")</f>
        <v>3.0000974744797257E-3</v>
      </c>
      <c r="AF71">
        <f>IF($AD71&gt;0,INDEX('Ref Z'!N$5:N$1054,$AD71),"")</f>
        <v>3.0000000000000004E-8</v>
      </c>
      <c r="AG71">
        <f>IF($AD71&gt;0,INDEX('Ref Z'!O$5:O$1054,$AD71),"")</f>
        <v>6.1494262124730393E-7</v>
      </c>
      <c r="AH71">
        <f>IF($AD71&gt;0,INDEX('Ref Z'!P$5:P$1054,$AD71),"")</f>
        <v>1.5000000000000002E-7</v>
      </c>
      <c r="AI71">
        <f t="shared" si="85"/>
        <v>3.0000975375034152E-3</v>
      </c>
      <c r="AJ71">
        <f t="shared" ref="AJ71:AJ134" si="99">IFERROR(((AE71/AI71*AF71)^2 + (AG71/AI71*AH71)^2)^0.5,(AF71^2+AH71^2)^0.5)</f>
        <v>3.0000015125189754E-8</v>
      </c>
      <c r="AK71" s="5">
        <f t="shared" ref="AK71:AK134" si="100">ATAN2(AE71,AG71)</f>
        <v>2.0497421096019313E-4</v>
      </c>
      <c r="AL71" s="5">
        <f t="shared" ref="AL71:AL134" si="101">((AG71/AI71^2*AF71)^2 + (AE71/AI71^2*AH71)^2)^0.5</f>
        <v>4.9998373419481038E-5</v>
      </c>
      <c r="AN71" t="str">
        <f t="shared" si="86"/>
        <v>50Hz3m3m</v>
      </c>
      <c r="AO71">
        <f t="shared" si="87"/>
        <v>2.2938890117301172E-7</v>
      </c>
      <c r="AP71">
        <f t="shared" si="88"/>
        <v>2.097463206326301E-3</v>
      </c>
      <c r="AQ71">
        <f t="shared" si="89"/>
        <v>-1.3301114556437617E-7</v>
      </c>
      <c r="AR71">
        <f t="shared" si="90"/>
        <v>3.3185227902270257E-3</v>
      </c>
      <c r="AT71">
        <f t="shared" si="57"/>
        <v>1.0000764562533926</v>
      </c>
      <c r="AU71" s="35">
        <f t="shared" ref="AU71:AU134" si="102">(4*Y71^2 + (AJ71*X71)^2)^0.5</f>
        <v>2.5574067122069171E-6</v>
      </c>
      <c r="AV71">
        <f t="shared" si="35"/>
        <v>-4.4354669502431822E-5</v>
      </c>
      <c r="AW71">
        <f t="shared" si="36"/>
        <v>1.5370769156185411E-3</v>
      </c>
    </row>
    <row r="72" spans="1:49" x14ac:dyDescent="0.25">
      <c r="A72" s="4">
        <f t="shared" ref="A72:B72" si="103">A71</f>
        <v>3</v>
      </c>
      <c r="B72" s="3" t="str">
        <f t="shared" si="103"/>
        <v>m</v>
      </c>
      <c r="C72" s="17">
        <f t="shared" si="59"/>
        <v>3.0000000000000001E-3</v>
      </c>
      <c r="D72" s="17">
        <f t="shared" si="60"/>
        <v>100</v>
      </c>
      <c r="E72" s="4">
        <f t="shared" si="58"/>
        <v>100</v>
      </c>
      <c r="F72" s="4" t="str">
        <f t="shared" si="61"/>
        <v>Hz</v>
      </c>
      <c r="G72">
        <f t="shared" ref="G72:H72" si="104">G71</f>
        <v>3</v>
      </c>
      <c r="H72" t="str">
        <f t="shared" si="104"/>
        <v>m</v>
      </c>
      <c r="I72" s="17">
        <f t="shared" si="62"/>
        <v>3.0000000000000001E-3</v>
      </c>
      <c r="J72" s="9">
        <v>3.0023038765799108</v>
      </c>
      <c r="K72" s="9">
        <v>1.7223083229995423E-3</v>
      </c>
      <c r="L72" s="9">
        <v>4.6639728797540851E-4</v>
      </c>
      <c r="M72" s="9">
        <v>6.9026348621260575E-4</v>
      </c>
      <c r="N72" s="10">
        <v>1.7977831463497199E-3</v>
      </c>
      <c r="O72" s="10">
        <v>1.4080473722951018E-3</v>
      </c>
      <c r="P72" s="10">
        <v>-3.8780828294919815E-4</v>
      </c>
      <c r="Q72" s="10">
        <v>1.2333919004341096E-3</v>
      </c>
      <c r="R72" s="10" t="s">
        <v>3</v>
      </c>
      <c r="S72" s="17">
        <f t="shared" si="82"/>
        <v>1E-3</v>
      </c>
      <c r="T72" s="5">
        <f t="shared" si="93"/>
        <v>3.0005060934335612E-3</v>
      </c>
      <c r="U72" s="5">
        <f t="shared" si="94"/>
        <v>2.2246220717462635E-6</v>
      </c>
      <c r="V72" s="5">
        <f t="shared" si="95"/>
        <v>8.5420557092460665E-7</v>
      </c>
      <c r="W72" s="5">
        <f t="shared" si="96"/>
        <v>1.4134069691546187E-6</v>
      </c>
      <c r="X72" s="5">
        <f t="shared" si="63"/>
        <v>3.0005062150242397E-3</v>
      </c>
      <c r="Y72">
        <f t="shared" si="97"/>
        <v>2.2246220179871999E-6</v>
      </c>
      <c r="Z72" s="5">
        <f t="shared" si="83"/>
        <v>2.8468715651573504E-4</v>
      </c>
      <c r="AA72" s="5">
        <f t="shared" si="98"/>
        <v>4.7105619934764947E-4</v>
      </c>
      <c r="AC72" t="str">
        <f t="shared" si="84"/>
        <v>100Hz3m</v>
      </c>
      <c r="AD72" s="17">
        <f>IFERROR(MATCH(AC72,'Ref Z'!$R$5:$R$1054,0),0)</f>
        <v>49</v>
      </c>
      <c r="AE72">
        <f>IF($AD72&gt;0,INDEX('Ref Z'!M$5:M$1054,$AD72),"")</f>
        <v>3.0002275907479456E-3</v>
      </c>
      <c r="AF72">
        <f>IF($AD72&gt;0,INDEX('Ref Z'!N$5:N$1054,$AD72),"")</f>
        <v>3.0000000000000004E-8</v>
      </c>
      <c r="AG72">
        <f>IF($AD72&gt;0,INDEX('Ref Z'!O$5:O$1054,$AD72),"")</f>
        <v>9.0165422031510392E-7</v>
      </c>
      <c r="AH72">
        <f>IF($AD72&gt;0,INDEX('Ref Z'!P$5:P$1054,$AD72),"")</f>
        <v>1.5000000000000002E-7</v>
      </c>
      <c r="AI72">
        <f t="shared" si="85"/>
        <v>3.0002277262343863E-3</v>
      </c>
      <c r="AJ72">
        <f t="shared" si="99"/>
        <v>3.000003251425928E-8</v>
      </c>
      <c r="AK72" s="5">
        <f t="shared" si="100"/>
        <v>3.0052859854718273E-4</v>
      </c>
      <c r="AL72" s="5">
        <f t="shared" si="101"/>
        <v>4.9996202683391257E-5</v>
      </c>
      <c r="AN72" t="str">
        <f t="shared" si="86"/>
        <v>100Hz3m3m</v>
      </c>
      <c r="AO72">
        <f t="shared" si="87"/>
        <v>-2.7850268561561281E-7</v>
      </c>
      <c r="AP72">
        <f t="shared" si="88"/>
        <v>3.4446166461297232E-3</v>
      </c>
      <c r="AQ72">
        <f t="shared" si="89"/>
        <v>4.7448649390497264E-8</v>
      </c>
      <c r="AR72">
        <f t="shared" si="90"/>
        <v>1.3805269805742737E-3</v>
      </c>
      <c r="AT72">
        <f t="shared" si="57"/>
        <v>0.99990718606465168</v>
      </c>
      <c r="AU72" s="35">
        <f t="shared" si="102"/>
        <v>4.4492440368849764E-6</v>
      </c>
      <c r="AV72">
        <f t="shared" si="35"/>
        <v>1.5841442031447686E-5</v>
      </c>
      <c r="AW72">
        <f t="shared" si="36"/>
        <v>9.4343807007040413E-4</v>
      </c>
    </row>
    <row r="73" spans="1:49" x14ac:dyDescent="0.25">
      <c r="A73" s="4">
        <f t="shared" ref="A73:B73" si="105">A72</f>
        <v>3</v>
      </c>
      <c r="B73" s="3" t="str">
        <f t="shared" si="105"/>
        <v>m</v>
      </c>
      <c r="C73" s="17">
        <f t="shared" si="59"/>
        <v>3.0000000000000001E-3</v>
      </c>
      <c r="D73" s="17">
        <f t="shared" si="60"/>
        <v>200</v>
      </c>
      <c r="E73" s="4">
        <f t="shared" si="58"/>
        <v>200</v>
      </c>
      <c r="F73" s="4" t="str">
        <f t="shared" si="61"/>
        <v>Hz</v>
      </c>
      <c r="G73">
        <f t="shared" ref="G73:H73" si="106">G72</f>
        <v>3</v>
      </c>
      <c r="H73" t="str">
        <f t="shared" si="106"/>
        <v>m</v>
      </c>
      <c r="I73" s="17">
        <f t="shared" si="62"/>
        <v>3.0000000000000001E-3</v>
      </c>
      <c r="J73" s="9">
        <v>3.0026974135806244</v>
      </c>
      <c r="K73" s="9">
        <v>2.0143629841192752E-3</v>
      </c>
      <c r="L73" s="9">
        <v>2.8709072276361697E-3</v>
      </c>
      <c r="M73" s="9">
        <v>1.1277612682279005E-3</v>
      </c>
      <c r="N73" s="10">
        <v>1.8163916844800723E-3</v>
      </c>
      <c r="O73" s="10">
        <v>2.5303962904325454E-4</v>
      </c>
      <c r="P73" s="10">
        <v>1.3433187527595359E-3</v>
      </c>
      <c r="Q73" s="10">
        <v>8.3066929130488584E-4</v>
      </c>
      <c r="R73" s="10" t="s">
        <v>3</v>
      </c>
      <c r="S73" s="17">
        <f t="shared" si="82"/>
        <v>1E-3</v>
      </c>
      <c r="T73" s="5">
        <f t="shared" si="93"/>
        <v>3.0008810218961441E-3</v>
      </c>
      <c r="U73" s="5">
        <f t="shared" si="94"/>
        <v>2.0301939034624894E-6</v>
      </c>
      <c r="V73" s="5">
        <f t="shared" si="95"/>
        <v>1.5275884748766337E-6</v>
      </c>
      <c r="W73" s="5">
        <f t="shared" si="96"/>
        <v>1.4006630392895945E-6</v>
      </c>
      <c r="X73" s="5">
        <f t="shared" si="63"/>
        <v>3.000881410703028E-3</v>
      </c>
      <c r="Y73">
        <f t="shared" si="97"/>
        <v>2.0301937656250436E-6</v>
      </c>
      <c r="Z73" s="5">
        <f t="shared" si="83"/>
        <v>5.090466205701779E-4</v>
      </c>
      <c r="AA73" s="5">
        <f t="shared" si="98"/>
        <v>4.6675061336402563E-4</v>
      </c>
      <c r="AC73" t="str">
        <f t="shared" si="84"/>
        <v>200Hz3m</v>
      </c>
      <c r="AD73" s="17">
        <f>IFERROR(MATCH(AC73,'Ref Z'!$R$5:$R$1054,0),0)</f>
        <v>50</v>
      </c>
      <c r="AE73">
        <f>IF($AD73&gt;0,INDEX('Ref Z'!M$5:M$1054,$AD73),"")</f>
        <v>3.0006461773516959E-3</v>
      </c>
      <c r="AF73">
        <f>IF($AD73&gt;0,INDEX('Ref Z'!N$5:N$1054,$AD73),"")</f>
        <v>3.0000000000000004E-8</v>
      </c>
      <c r="AG73">
        <f>IF($AD73&gt;0,INDEX('Ref Z'!O$5:O$1054,$AD73),"")</f>
        <v>1.7290791488131536E-6</v>
      </c>
      <c r="AH73">
        <f>IF($AD73&gt;0,INDEX('Ref Z'!P$5:P$1054,$AD73),"")</f>
        <v>1.5000000000000002E-7</v>
      </c>
      <c r="AI73">
        <f t="shared" si="85"/>
        <v>3.0006466755301345E-3</v>
      </c>
      <c r="AJ73">
        <f t="shared" si="99"/>
        <v>3.0000119536809961E-8</v>
      </c>
      <c r="AK73" s="5">
        <f t="shared" si="100"/>
        <v>5.7623553569400025E-4</v>
      </c>
      <c r="AL73" s="5">
        <f t="shared" si="101"/>
        <v>4.9989216429850901E-5</v>
      </c>
      <c r="AN73" t="str">
        <f t="shared" si="86"/>
        <v>200Hz3m3m</v>
      </c>
      <c r="AO73">
        <f t="shared" si="87"/>
        <v>-2.3484454444826219E-7</v>
      </c>
      <c r="AP73">
        <f t="shared" si="88"/>
        <v>4.0287259683502484E-3</v>
      </c>
      <c r="AQ73">
        <f t="shared" si="89"/>
        <v>2.0149067393651991E-7</v>
      </c>
      <c r="AR73">
        <f t="shared" si="90"/>
        <v>2.2555225414435586E-3</v>
      </c>
      <c r="AT73">
        <f t="shared" si="57"/>
        <v>0.99992177792429371</v>
      </c>
      <c r="AU73" s="35">
        <f t="shared" si="102"/>
        <v>4.0603875322481233E-6</v>
      </c>
      <c r="AV73">
        <f t="shared" si="35"/>
        <v>6.718891512382235E-5</v>
      </c>
      <c r="AW73">
        <f t="shared" si="36"/>
        <v>9.3483873585878277E-4</v>
      </c>
    </row>
    <row r="74" spans="1:49" x14ac:dyDescent="0.25">
      <c r="A74" s="4">
        <f t="shared" ref="A74:B74" si="107">A73</f>
        <v>3</v>
      </c>
      <c r="B74" s="3" t="str">
        <f t="shared" si="107"/>
        <v>m</v>
      </c>
      <c r="C74" s="17">
        <f t="shared" si="59"/>
        <v>3.0000000000000001E-3</v>
      </c>
      <c r="D74" s="17">
        <f t="shared" si="60"/>
        <v>500</v>
      </c>
      <c r="E74" s="4">
        <f t="shared" si="58"/>
        <v>500</v>
      </c>
      <c r="F74" s="4" t="str">
        <f t="shared" si="61"/>
        <v>Hz</v>
      </c>
      <c r="G74">
        <f t="shared" ref="G74:H74" si="108">G73</f>
        <v>3</v>
      </c>
      <c r="H74" t="str">
        <f t="shared" si="108"/>
        <v>m</v>
      </c>
      <c r="I74" s="17">
        <f t="shared" si="62"/>
        <v>3.0000000000000001E-3</v>
      </c>
      <c r="J74" s="9">
        <v>3.0053411145192426</v>
      </c>
      <c r="K74" s="9">
        <v>4.5346792553752985E-4</v>
      </c>
      <c r="L74" s="9">
        <v>4.5102069570492143E-3</v>
      </c>
      <c r="M74" s="9">
        <v>1.8487594216528573E-3</v>
      </c>
      <c r="N74" s="10">
        <v>1.5817349745790008E-3</v>
      </c>
      <c r="O74" s="10">
        <v>1.9520931173589724E-3</v>
      </c>
      <c r="P74" s="10">
        <v>9.2335282325578657E-4</v>
      </c>
      <c r="Q74" s="10">
        <v>1.9897925929647452E-3</v>
      </c>
      <c r="R74" s="10" t="s">
        <v>3</v>
      </c>
      <c r="S74" s="17">
        <f t="shared" si="82"/>
        <v>1E-3</v>
      </c>
      <c r="T74" s="5">
        <f t="shared" si="93"/>
        <v>3.0037593795446639E-3</v>
      </c>
      <c r="U74" s="5">
        <f t="shared" si="94"/>
        <v>2.0040710312590172E-6</v>
      </c>
      <c r="V74" s="5">
        <f t="shared" si="95"/>
        <v>3.5868541337934279E-6</v>
      </c>
      <c r="W74" s="5">
        <f t="shared" si="96"/>
        <v>2.7160975612388396E-6</v>
      </c>
      <c r="X74" s="5">
        <f t="shared" si="63"/>
        <v>3.003761521114005E-3</v>
      </c>
      <c r="Y74">
        <f t="shared" si="97"/>
        <v>2.0040722269170418E-6</v>
      </c>
      <c r="Z74" s="5">
        <f t="shared" si="83"/>
        <v>1.1941210915087065E-3</v>
      </c>
      <c r="AA74" s="5">
        <f t="shared" si="98"/>
        <v>9.0423179734172945E-4</v>
      </c>
      <c r="AC74" t="str">
        <f t="shared" si="84"/>
        <v>500Hz3m</v>
      </c>
      <c r="AD74" s="17">
        <f>IFERROR(MATCH(AC74,'Ref Z'!$R$5:$R$1054,0),0)</f>
        <v>51</v>
      </c>
      <c r="AE74">
        <f>IF($AD74&gt;0,INDEX('Ref Z'!M$5:M$1054,$AD74),"")</f>
        <v>3.0037541045605646E-3</v>
      </c>
      <c r="AF74">
        <f>IF($AD74&gt;0,INDEX('Ref Z'!N$5:N$1054,$AD74),"")</f>
        <v>4.7434164902525701E-8</v>
      </c>
      <c r="AG74">
        <f>IF($AD74&gt;0,INDEX('Ref Z'!O$5:O$1054,$AD74),"")</f>
        <v>3.7346205359260546E-6</v>
      </c>
      <c r="AH74">
        <f>IF($AD74&gt;0,INDEX('Ref Z'!P$5:P$1054,$AD74),"")</f>
        <v>1.5000000000000002E-7</v>
      </c>
      <c r="AI74">
        <f t="shared" si="85"/>
        <v>3.0037564262195074E-3</v>
      </c>
      <c r="AJ74">
        <f t="shared" si="99"/>
        <v>4.7434494865947258E-8</v>
      </c>
      <c r="AK74" s="5">
        <f t="shared" si="100"/>
        <v>1.2433170231490719E-3</v>
      </c>
      <c r="AL74" s="5">
        <f t="shared" si="101"/>
        <v>4.9937436453458796E-5</v>
      </c>
      <c r="AN74" t="str">
        <f t="shared" si="86"/>
        <v>500Hz3m3m</v>
      </c>
      <c r="AO74">
        <f t="shared" si="87"/>
        <v>-5.2749840992634411E-9</v>
      </c>
      <c r="AP74">
        <f t="shared" si="88"/>
        <v>9.0693585231550018E-4</v>
      </c>
      <c r="AQ74">
        <f t="shared" si="89"/>
        <v>1.477664021326267E-7</v>
      </c>
      <c r="AR74">
        <f t="shared" si="90"/>
        <v>3.6975188463482956E-3</v>
      </c>
      <c r="AT74">
        <f t="shared" si="57"/>
        <v>0.99999830382856236</v>
      </c>
      <c r="AU74" s="35">
        <f t="shared" si="102"/>
        <v>4.0081444563665638E-6</v>
      </c>
      <c r="AV74">
        <f t="shared" si="35"/>
        <v>4.9195931640365472E-5</v>
      </c>
      <c r="AW74">
        <f t="shared" si="36"/>
        <v>1.8091529290955369E-3</v>
      </c>
    </row>
    <row r="75" spans="1:49" x14ac:dyDescent="0.25">
      <c r="A75" s="4">
        <f t="shared" ref="A75:B75" si="109">A74</f>
        <v>3</v>
      </c>
      <c r="B75" s="3" t="str">
        <f t="shared" si="109"/>
        <v>m</v>
      </c>
      <c r="C75" s="17">
        <f t="shared" si="59"/>
        <v>3.0000000000000001E-3</v>
      </c>
      <c r="D75" s="17">
        <f t="shared" si="60"/>
        <v>1000</v>
      </c>
      <c r="E75" s="4">
        <f>IF(F75="mHz",1000,IF(F75="kHz",0.001,1))*D75</f>
        <v>1</v>
      </c>
      <c r="F75" s="4" t="str">
        <f t="shared" si="61"/>
        <v>kHz</v>
      </c>
      <c r="G75">
        <f t="shared" ref="G75:H75" si="110">G74</f>
        <v>3</v>
      </c>
      <c r="H75" t="str">
        <f t="shared" si="110"/>
        <v>m</v>
      </c>
      <c r="I75" s="17">
        <f t="shared" si="62"/>
        <v>3.0000000000000001E-3</v>
      </c>
      <c r="J75" s="9">
        <v>3.0114618066012673</v>
      </c>
      <c r="K75" s="9">
        <v>1.9402630634991881E-3</v>
      </c>
      <c r="L75" s="9">
        <v>6.9778510492330172E-3</v>
      </c>
      <c r="M75" s="9">
        <v>1.6584775870471448E-3</v>
      </c>
      <c r="N75" s="10">
        <v>1.0154495044138823E-3</v>
      </c>
      <c r="O75" s="10">
        <v>1.8924712941415399E-3</v>
      </c>
      <c r="P75" s="10">
        <v>-9.6113737524242647E-4</v>
      </c>
      <c r="Q75" s="10">
        <v>1.0447283563571068E-3</v>
      </c>
      <c r="R75" s="10" t="s">
        <v>3</v>
      </c>
      <c r="S75" s="17">
        <f t="shared" si="82"/>
        <v>1E-3</v>
      </c>
      <c r="T75" s="5">
        <f t="shared" si="93"/>
        <v>3.0104463570968533E-3</v>
      </c>
      <c r="U75" s="5">
        <f t="shared" si="94"/>
        <v>2.7103631407486726E-6</v>
      </c>
      <c r="V75" s="5">
        <f t="shared" si="95"/>
        <v>7.9389884244754439E-6</v>
      </c>
      <c r="W75" s="5">
        <f t="shared" si="96"/>
        <v>1.9601033761805375E-6</v>
      </c>
      <c r="X75" s="5">
        <f t="shared" si="63"/>
        <v>3.0104568252168839E-3</v>
      </c>
      <c r="Y75">
        <f t="shared" si="97"/>
        <v>2.7103586452245482E-6</v>
      </c>
      <c r="Z75" s="5">
        <f t="shared" si="83"/>
        <v>2.6371405030442174E-3</v>
      </c>
      <c r="AA75" s="5">
        <f t="shared" si="98"/>
        <v>6.5110038317176423E-4</v>
      </c>
      <c r="AC75" t="str">
        <f t="shared" si="84"/>
        <v>1kHz3m</v>
      </c>
      <c r="AD75" s="17">
        <f>IFERROR(MATCH(AC75,'Ref Z'!$R$5:$R$1054,0),0)</f>
        <v>52</v>
      </c>
      <c r="AE75">
        <f>IF($AD75&gt;0,INDEX('Ref Z'!M$5:M$1054,$AD75),"")</f>
        <v>3.010570926582903E-3</v>
      </c>
      <c r="AF75">
        <f>IF($AD75&gt;0,INDEX('Ref Z'!N$5:N$1054,$AD75),"")</f>
        <v>1.3416407864998741E-7</v>
      </c>
      <c r="AG75">
        <f>IF($AD75&gt;0,INDEX('Ref Z'!O$5:O$1054,$AD75),"")</f>
        <v>7.9215606970308114E-6</v>
      </c>
      <c r="AH75">
        <f>IF($AD75&gt;0,INDEX('Ref Z'!P$5:P$1054,$AD75),"")</f>
        <v>3.0000000000000004E-7</v>
      </c>
      <c r="AI75">
        <f t="shared" si="85"/>
        <v>3.0105813483628234E-3</v>
      </c>
      <c r="AJ75">
        <f t="shared" si="99"/>
        <v>1.3416593638607041E-7</v>
      </c>
      <c r="AK75" s="5">
        <f t="shared" si="100"/>
        <v>2.631242581132853E-3</v>
      </c>
      <c r="AL75" s="5">
        <f t="shared" si="101"/>
        <v>9.9648252106327004E-5</v>
      </c>
      <c r="AN75" t="str">
        <f t="shared" si="86"/>
        <v>1kHz3m3m</v>
      </c>
      <c r="AO75">
        <f t="shared" si="87"/>
        <v>1.2456948604968113E-7</v>
      </c>
      <c r="AP75">
        <f t="shared" si="88"/>
        <v>3.8805261293176495E-3</v>
      </c>
      <c r="AQ75">
        <f t="shared" si="89"/>
        <v>-1.7427727444632507E-8</v>
      </c>
      <c r="AR75">
        <f t="shared" si="90"/>
        <v>3.3169551876609487E-3</v>
      </c>
      <c r="AT75">
        <f t="shared" si="57"/>
        <v>1.0000413635382166</v>
      </c>
      <c r="AU75" s="35">
        <f t="shared" si="102"/>
        <v>5.420717305496535E-6</v>
      </c>
      <c r="AV75">
        <f t="shared" si="35"/>
        <v>-5.8979219113644565E-6</v>
      </c>
      <c r="AW75">
        <f t="shared" si="36"/>
        <v>1.3060078904866994E-3</v>
      </c>
    </row>
    <row r="76" spans="1:49" x14ac:dyDescent="0.25">
      <c r="A76" s="4">
        <f t="shared" ref="A76:B76" si="111">A75</f>
        <v>3</v>
      </c>
      <c r="B76" s="3" t="str">
        <f t="shared" si="111"/>
        <v>m</v>
      </c>
      <c r="C76" s="17">
        <f t="shared" si="59"/>
        <v>3.0000000000000001E-3</v>
      </c>
      <c r="D76" s="17">
        <f t="shared" si="60"/>
        <v>2000</v>
      </c>
      <c r="E76" s="4">
        <f t="shared" ref="E76:E92" si="112">IF(F76="mHz",1000,IF(F76="kHz",0.001,1))*D76</f>
        <v>2</v>
      </c>
      <c r="F76" s="4" t="str">
        <f t="shared" si="61"/>
        <v>kHz</v>
      </c>
      <c r="G76">
        <f t="shared" ref="G76:H76" si="113">G75</f>
        <v>3</v>
      </c>
      <c r="H76" t="str">
        <f t="shared" si="113"/>
        <v>m</v>
      </c>
      <c r="I76" s="17">
        <f t="shared" si="62"/>
        <v>3.0000000000000001E-3</v>
      </c>
      <c r="J76" s="9">
        <v>3.0281995800504085</v>
      </c>
      <c r="K76" s="9">
        <v>1.403815609069224E-3</v>
      </c>
      <c r="L76" s="9">
        <v>1.5699225859941757E-2</v>
      </c>
      <c r="M76" s="9">
        <v>4.2483898745250954E-4</v>
      </c>
      <c r="N76" s="10">
        <v>-3.4781803622127176E-4</v>
      </c>
      <c r="O76" s="10">
        <v>1.6760062911681281E-3</v>
      </c>
      <c r="P76" s="10">
        <v>7.7561830695072413E-6</v>
      </c>
      <c r="Q76" s="10">
        <v>1.6649896246412814E-3</v>
      </c>
      <c r="R76" s="10" t="s">
        <v>3</v>
      </c>
      <c r="S76" s="17">
        <f t="shared" si="82"/>
        <v>1E-3</v>
      </c>
      <c r="T76" s="5">
        <f t="shared" si="93"/>
        <v>3.0285473980866296E-3</v>
      </c>
      <c r="U76" s="5">
        <f t="shared" si="94"/>
        <v>2.1862514384904452E-6</v>
      </c>
      <c r="V76" s="5">
        <f t="shared" si="95"/>
        <v>1.569146967687225E-5</v>
      </c>
      <c r="W76" s="5">
        <f t="shared" si="96"/>
        <v>1.7183360018991597E-6</v>
      </c>
      <c r="X76" s="5">
        <f t="shared" si="63"/>
        <v>3.0285880480312791E-3</v>
      </c>
      <c r="Y76">
        <f t="shared" si="97"/>
        <v>2.1862402219126835E-6</v>
      </c>
      <c r="Z76" s="5">
        <f t="shared" si="83"/>
        <v>5.1811403969226101E-3</v>
      </c>
      <c r="AA76" s="5">
        <f t="shared" si="98"/>
        <v>5.6737669352359161E-4</v>
      </c>
      <c r="AC76" t="str">
        <f t="shared" si="84"/>
        <v>2kHz3m</v>
      </c>
      <c r="AD76" s="17">
        <f>IFERROR(MATCH(AC76,'Ref Z'!$R$5:$R$1054,0),0)</f>
        <v>53</v>
      </c>
      <c r="AE76">
        <f>IF($AD76&gt;0,INDEX('Ref Z'!M$5:M$1054,$AD76),"")</f>
        <v>3.0284378701131045E-3</v>
      </c>
      <c r="AF76">
        <f>IF($AD76&gt;0,INDEX('Ref Z'!N$5:N$1054,$AD76),"")</f>
        <v>3.7947331922020561E-7</v>
      </c>
      <c r="AG76">
        <f>IF($AD76&gt;0,INDEX('Ref Z'!O$5:O$1054,$AD76),"")</f>
        <v>1.5761732854744291E-5</v>
      </c>
      <c r="AH76">
        <f>IF($AD76&gt;0,INDEX('Ref Z'!P$5:P$1054,$AD76),"")</f>
        <v>6.0000000000000008E-7</v>
      </c>
      <c r="AI76">
        <f t="shared" si="85"/>
        <v>3.0284788863978863E-3</v>
      </c>
      <c r="AJ76">
        <f t="shared" si="99"/>
        <v>3.7948102820026699E-7</v>
      </c>
      <c r="AK76" s="5">
        <f t="shared" si="100"/>
        <v>5.2045282806513285E-3</v>
      </c>
      <c r="AL76" s="5">
        <f t="shared" si="101"/>
        <v>1.9811765141847248E-4</v>
      </c>
      <c r="AN76" t="str">
        <f t="shared" si="86"/>
        <v>2kHz3m3m</v>
      </c>
      <c r="AO76">
        <f t="shared" si="87"/>
        <v>-1.095279735250157E-7</v>
      </c>
      <c r="AP76">
        <f t="shared" si="88"/>
        <v>2.8076312437828412E-3</v>
      </c>
      <c r="AQ76">
        <f t="shared" si="89"/>
        <v>7.0263177872040462E-8</v>
      </c>
      <c r="AR76">
        <f t="shared" si="90"/>
        <v>8.4967818674995662E-4</v>
      </c>
      <c r="AT76">
        <f t="shared" si="57"/>
        <v>0.99996395626223789</v>
      </c>
      <c r="AU76" s="35">
        <f t="shared" si="102"/>
        <v>4.3724805948690844E-6</v>
      </c>
      <c r="AV76">
        <f t="shared" si="35"/>
        <v>2.3387883728718389E-5</v>
      </c>
      <c r="AW76">
        <f t="shared" si="36"/>
        <v>1.1519183361760614E-3</v>
      </c>
    </row>
    <row r="77" spans="1:49" x14ac:dyDescent="0.25">
      <c r="A77" s="4">
        <f t="shared" ref="A77:B77" si="114">A76</f>
        <v>3</v>
      </c>
      <c r="B77" s="3" t="str">
        <f t="shared" si="114"/>
        <v>m</v>
      </c>
      <c r="C77" s="17">
        <f t="shared" si="59"/>
        <v>3.0000000000000001E-3</v>
      </c>
      <c r="D77" s="17">
        <f t="shared" si="60"/>
        <v>5000</v>
      </c>
      <c r="E77" s="4">
        <f t="shared" si="112"/>
        <v>5</v>
      </c>
      <c r="F77" s="4" t="str">
        <f t="shared" si="61"/>
        <v>kHz</v>
      </c>
      <c r="G77">
        <f t="shared" ref="G77:H77" si="115">G76</f>
        <v>3</v>
      </c>
      <c r="H77" t="str">
        <f t="shared" si="115"/>
        <v>m</v>
      </c>
      <c r="I77" s="17">
        <f t="shared" si="62"/>
        <v>3.0000000000000001E-3</v>
      </c>
      <c r="J77" s="9">
        <v>3.1127481479677925</v>
      </c>
      <c r="K77" s="9">
        <v>6.8238515357277514E-4</v>
      </c>
      <c r="L77" s="9">
        <v>3.6938297045145355E-2</v>
      </c>
      <c r="M77" s="9">
        <v>2.6475203122000167E-4</v>
      </c>
      <c r="N77" s="10">
        <v>-6.7683600849485672E-4</v>
      </c>
      <c r="O77" s="10">
        <v>9.5164870973554576E-4</v>
      </c>
      <c r="P77" s="10">
        <v>-1.7368798721351633E-3</v>
      </c>
      <c r="Q77" s="10">
        <v>5.3348941647390533E-4</v>
      </c>
      <c r="R77" s="10" t="s">
        <v>3</v>
      </c>
      <c r="S77" s="17">
        <f t="shared" si="82"/>
        <v>1E-3</v>
      </c>
      <c r="T77" s="5">
        <f t="shared" si="93"/>
        <v>3.1134249839762872E-3</v>
      </c>
      <c r="U77" s="5">
        <f t="shared" si="94"/>
        <v>1.1710186866817579E-6</v>
      </c>
      <c r="V77" s="5">
        <f t="shared" si="95"/>
        <v>3.867517691728052E-5</v>
      </c>
      <c r="W77" s="5">
        <f t="shared" si="96"/>
        <v>5.9557081486988999E-7</v>
      </c>
      <c r="X77" s="5">
        <f t="shared" si="63"/>
        <v>3.1136651875494463E-3</v>
      </c>
      <c r="Y77">
        <f t="shared" si="97"/>
        <v>1.1709517165694817E-6</v>
      </c>
      <c r="Z77" s="5">
        <f t="shared" si="83"/>
        <v>1.2421429135756152E-2</v>
      </c>
      <c r="AA77" s="5">
        <f t="shared" si="98"/>
        <v>1.9131873150503916E-4</v>
      </c>
      <c r="AC77" t="str">
        <f t="shared" si="84"/>
        <v>5kHz3m</v>
      </c>
      <c r="AD77" s="17">
        <f>IFERROR(MATCH(AC77,'Ref Z'!$R$5:$R$1054,0),0)</f>
        <v>54</v>
      </c>
      <c r="AE77">
        <f>IF($AD77&gt;0,INDEX('Ref Z'!M$5:M$1054,$AD77),"")</f>
        <v>3.1137374283747039E-3</v>
      </c>
      <c r="AF77">
        <f>IF($AD77&gt;0,INDEX('Ref Z'!N$5:N$1054,$AD77),"")</f>
        <v>1.5E-6</v>
      </c>
      <c r="AG77">
        <f>IF($AD77&gt;0,INDEX('Ref Z'!O$5:O$1054,$AD77),"")</f>
        <v>3.8871967979208976E-5</v>
      </c>
      <c r="AH77">
        <f>IF($AD77&gt;0,INDEX('Ref Z'!P$5:P$1054,$AD77),"")</f>
        <v>1.5E-6</v>
      </c>
      <c r="AI77">
        <f t="shared" si="85"/>
        <v>3.1139800581821472E-3</v>
      </c>
      <c r="AJ77">
        <f t="shared" si="99"/>
        <v>1.5E-6</v>
      </c>
      <c r="AK77" s="5">
        <f t="shared" si="100"/>
        <v>1.2483373968688947E-2</v>
      </c>
      <c r="AL77" s="5">
        <f t="shared" si="101"/>
        <v>4.8169865316210716E-4</v>
      </c>
      <c r="AN77" t="str">
        <f t="shared" si="86"/>
        <v>5kHz3m3m</v>
      </c>
      <c r="AO77">
        <f t="shared" si="87"/>
        <v>3.1244439841664542E-7</v>
      </c>
      <c r="AP77">
        <f t="shared" si="88"/>
        <v>1.3647711314598355E-3</v>
      </c>
      <c r="AQ77">
        <f t="shared" si="89"/>
        <v>1.9679106192845572E-7</v>
      </c>
      <c r="AR77">
        <f t="shared" si="90"/>
        <v>5.2950618706533263E-4</v>
      </c>
      <c r="AT77">
        <f t="shared" si="57"/>
        <v>1.0001011253984404</v>
      </c>
      <c r="AU77" s="35">
        <f t="shared" si="102"/>
        <v>2.3419080903608469E-6</v>
      </c>
      <c r="AV77">
        <f t="shared" si="35"/>
        <v>6.1944832932795194E-5</v>
      </c>
      <c r="AW77">
        <f t="shared" si="36"/>
        <v>6.1517885249492857E-4</v>
      </c>
    </row>
    <row r="78" spans="1:49" ht="19.5" customHeight="1" x14ac:dyDescent="0.25">
      <c r="A78" s="4">
        <v>10</v>
      </c>
      <c r="B78" s="3" t="s">
        <v>3</v>
      </c>
      <c r="C78" s="17">
        <f t="shared" ref="C78:C131" si="116">IF(MID(B78,1,1)="m",0.001,IF(OR(MID(B78,1,1)="u",MID(B78,1,1)="µ"),0.000001,1))*A78</f>
        <v>0.01</v>
      </c>
      <c r="D78" s="17">
        <f t="shared" ref="D78:D96" si="117">D60</f>
        <v>0.01</v>
      </c>
      <c r="E78" s="4">
        <f t="shared" si="112"/>
        <v>10</v>
      </c>
      <c r="F78" s="4" t="str">
        <f>IF(D78&gt;=1000,"kHz",IF(D78&gt;=1,"Hz","mHz"))</f>
        <v>mHz</v>
      </c>
      <c r="G78">
        <v>3</v>
      </c>
      <c r="H78" t="s">
        <v>3</v>
      </c>
      <c r="I78" s="17">
        <f>IF(MID(H78,1,1)="m",0.001,IF(OR(MID(H78,1,1)="u",MID(H78,1,1)="µ"),0.000001,1))*G78</f>
        <v>3.0000000000000001E-3</v>
      </c>
      <c r="J78" s="9">
        <v>2.9982200247258035</v>
      </c>
      <c r="K78" s="9">
        <v>4.546460618485384E-4</v>
      </c>
      <c r="L78" s="9">
        <v>-7.0653372026625795E-4</v>
      </c>
      <c r="M78" s="9">
        <v>2.8861600772192878E-4</v>
      </c>
      <c r="N78" s="10">
        <v>-1.7160031503645904E-3</v>
      </c>
      <c r="O78" s="10">
        <v>5.351725442951441E-4</v>
      </c>
      <c r="P78" s="10">
        <v>-7.9241883599636982E-4</v>
      </c>
      <c r="Q78" s="10">
        <v>1.8105110118104013E-3</v>
      </c>
      <c r="R78" s="10" t="s">
        <v>3</v>
      </c>
      <c r="S78" s="17">
        <f t="shared" si="82"/>
        <v>1E-3</v>
      </c>
      <c r="T78" s="5">
        <f t="shared" si="93"/>
        <v>2.9999360278761679E-3</v>
      </c>
      <c r="U78" s="5">
        <f t="shared" si="94"/>
        <v>7.0221983290257689E-7</v>
      </c>
      <c r="V78" s="5">
        <f t="shared" si="95"/>
        <v>8.5885115730111866E-8</v>
      </c>
      <c r="W78" s="5">
        <f t="shared" si="96"/>
        <v>1.8333710273155479E-6</v>
      </c>
      <c r="X78" s="5">
        <f>SUMSQ(T78,V78)^0.5</f>
        <v>2.9999360291055694E-3</v>
      </c>
      <c r="Y78">
        <f t="shared" si="97"/>
        <v>7.0221983457639616E-7</v>
      </c>
      <c r="Z78" s="5">
        <f t="shared" si="83"/>
        <v>2.8628982387818006E-5</v>
      </c>
      <c r="AA78" s="5">
        <f t="shared" si="98"/>
        <v>6.1113670721207316E-4</v>
      </c>
      <c r="AC78" t="str">
        <f t="shared" si="84"/>
        <v>10mHz3m</v>
      </c>
      <c r="AD78" s="17">
        <f>IFERROR(MATCH(AC78,'Ref Z'!$R$5:$R$1054,0),0)</f>
        <v>37</v>
      </c>
      <c r="AE78">
        <f>IF($AD78&gt;0,INDEX('Ref Z'!M$5:M$1054,$AD78),"")</f>
        <v>2.9999547876652698E-3</v>
      </c>
      <c r="AF78">
        <f>IF($AD78&gt;0,INDEX('Ref Z'!N$5:N$1054,$AD78),"")</f>
        <v>3.0000000000000004E-8</v>
      </c>
      <c r="AG78">
        <f>IF($AD78&gt;0,INDEX('Ref Z'!O$5:O$1054,$AD78),"")</f>
        <v>3.8588162405810453E-7</v>
      </c>
      <c r="AH78">
        <f>IF($AD78&gt;0,INDEX('Ref Z'!P$5:P$1054,$AD78),"")</f>
        <v>1.5000000000000002E-7</v>
      </c>
      <c r="AI78">
        <f t="shared" si="85"/>
        <v>2.9999548124830817E-3</v>
      </c>
      <c r="AJ78">
        <f t="shared" si="99"/>
        <v>3.0000005956363959E-8</v>
      </c>
      <c r="AK78" s="5">
        <f t="shared" si="100"/>
        <v>1.2862914585130229E-4</v>
      </c>
      <c r="AL78" s="5">
        <f t="shared" si="101"/>
        <v>5.0000752739529151E-5</v>
      </c>
      <c r="AN78" t="str">
        <f t="shared" si="86"/>
        <v>10mHz10m3m</v>
      </c>
      <c r="AO78">
        <f t="shared" si="87"/>
        <v>1.87597891019263E-8</v>
      </c>
      <c r="AP78">
        <f t="shared" si="88"/>
        <v>9.0929212419196728E-4</v>
      </c>
      <c r="AQ78">
        <f t="shared" si="89"/>
        <v>2.9999650832799268E-7</v>
      </c>
      <c r="AR78">
        <f t="shared" si="90"/>
        <v>5.7723203493342074E-4</v>
      </c>
      <c r="AT78">
        <f t="shared" si="57"/>
        <v>1.0000062612593501</v>
      </c>
      <c r="AU78" s="35">
        <f t="shared" si="102"/>
        <v>1.4044396720363828E-6</v>
      </c>
      <c r="AV78">
        <f t="shared" si="35"/>
        <v>1.0000016346348428E-4</v>
      </c>
      <c r="AW78">
        <f t="shared" si="36"/>
        <v>1.2232957021434271E-3</v>
      </c>
    </row>
    <row r="79" spans="1:49" x14ac:dyDescent="0.25">
      <c r="A79" s="4">
        <f>A78</f>
        <v>10</v>
      </c>
      <c r="B79" s="3" t="str">
        <f>B78</f>
        <v>m</v>
      </c>
      <c r="C79" s="17">
        <f t="shared" si="116"/>
        <v>0.01</v>
      </c>
      <c r="D79" s="17">
        <f t="shared" si="117"/>
        <v>0.02</v>
      </c>
      <c r="E79" s="4">
        <f t="shared" si="112"/>
        <v>20</v>
      </c>
      <c r="F79" s="4" t="str">
        <f t="shared" ref="F79:F95" si="118">IF(D79&gt;=1000,"kHz",IF(D79&gt;=1,"Hz","mHz"))</f>
        <v>mHz</v>
      </c>
      <c r="G79">
        <f>G78</f>
        <v>3</v>
      </c>
      <c r="H79" t="str">
        <f>H78</f>
        <v>m</v>
      </c>
      <c r="I79" s="17">
        <f t="shared" ref="I79:I95" si="119">IF(MID(H79,1,1)="m",0.001,IF(OR(MID(H79,1,1)="u",MID(H79,1,1)="µ"),0.000001,1))*G79</f>
        <v>3.0000000000000001E-3</v>
      </c>
      <c r="J79" s="9">
        <v>2.9992137850707539</v>
      </c>
      <c r="K79" s="9">
        <v>2.524642646130746E-4</v>
      </c>
      <c r="L79" s="9">
        <v>1.7658703643865282E-4</v>
      </c>
      <c r="M79" s="9">
        <v>3.4951659060854527E-4</v>
      </c>
      <c r="N79" s="10">
        <v>-4.9710159072755564E-4</v>
      </c>
      <c r="O79" s="10">
        <v>9.945484009882342E-4</v>
      </c>
      <c r="P79" s="10">
        <v>4.8023714516333974E-4</v>
      </c>
      <c r="Q79" s="10">
        <v>1.0955754081047753E-3</v>
      </c>
      <c r="R79" s="10" t="s">
        <v>3</v>
      </c>
      <c r="S79" s="17">
        <f t="shared" si="82"/>
        <v>1E-3</v>
      </c>
      <c r="T79" s="5">
        <f t="shared" si="93"/>
        <v>2.9997108866614817E-3</v>
      </c>
      <c r="U79" s="5">
        <f t="shared" si="94"/>
        <v>1.0260919680101166E-6</v>
      </c>
      <c r="V79" s="5">
        <f t="shared" si="95"/>
        <v>-3.0365010872468694E-7</v>
      </c>
      <c r="W79" s="5">
        <f t="shared" si="96"/>
        <v>1.1499770962739071E-6</v>
      </c>
      <c r="X79" s="5">
        <f t="shared" ref="X79:X95" si="120">SUMSQ(T79,V79)^0.5</f>
        <v>2.9997109020301941E-3</v>
      </c>
      <c r="Y79">
        <f t="shared" si="97"/>
        <v>1.0260919693561744E-6</v>
      </c>
      <c r="Z79" s="5">
        <f t="shared" si="83"/>
        <v>-1.0122645786890698E-4</v>
      </c>
      <c r="AA79" s="5">
        <f t="shared" si="98"/>
        <v>3.8336264147806966E-4</v>
      </c>
      <c r="AC79" t="str">
        <f t="shared" si="84"/>
        <v>20mHz3m</v>
      </c>
      <c r="AD79" s="17">
        <f>IFERROR(MATCH(AC79,'Ref Z'!$R$5:$R$1054,0),0)</f>
        <v>38</v>
      </c>
      <c r="AE79">
        <f>IF($AD79&gt;0,INDEX('Ref Z'!M$5:M$1054,$AD79),"")</f>
        <v>2.9998212171898305E-3</v>
      </c>
      <c r="AF79">
        <f>IF($AD79&gt;0,INDEX('Ref Z'!N$5:N$1054,$AD79),"")</f>
        <v>3.0000000000000004E-8</v>
      </c>
      <c r="AG79">
        <f>IF($AD79&gt;0,INDEX('Ref Z'!O$5:O$1054,$AD79),"")</f>
        <v>-3.6687740742389955E-9</v>
      </c>
      <c r="AH79">
        <f>IF($AD79&gt;0,INDEX('Ref Z'!P$5:P$1054,$AD79),"")</f>
        <v>1.5000000000000002E-7</v>
      </c>
      <c r="AI79">
        <f t="shared" si="85"/>
        <v>2.999821217192074E-3</v>
      </c>
      <c r="AJ79">
        <f t="shared" si="99"/>
        <v>3.0000000000538465E-8</v>
      </c>
      <c r="AK79" s="5">
        <f t="shared" si="100"/>
        <v>-1.2229975750601554E-6</v>
      </c>
      <c r="AL79" s="5">
        <f t="shared" si="101"/>
        <v>5.0002979891013972E-5</v>
      </c>
      <c r="AN79" t="str">
        <f t="shared" si="86"/>
        <v>20mHz10m3m</v>
      </c>
      <c r="AO79">
        <f t="shared" si="87"/>
        <v>1.1033052834882873E-7</v>
      </c>
      <c r="AP79">
        <f t="shared" si="88"/>
        <v>5.0492853011736437E-4</v>
      </c>
      <c r="AQ79">
        <f t="shared" si="89"/>
        <v>2.9998133465044797E-7</v>
      </c>
      <c r="AR79">
        <f t="shared" si="90"/>
        <v>6.9903319731074701E-4</v>
      </c>
      <c r="AT79">
        <f t="shared" si="57"/>
        <v>1.0000367752645114</v>
      </c>
      <c r="AU79" s="35">
        <f t="shared" si="102"/>
        <v>2.0521839406854756E-6</v>
      </c>
      <c r="AV79">
        <f t="shared" si="35"/>
        <v>1.0000346029384683E-4</v>
      </c>
      <c r="AW79">
        <f t="shared" si="36"/>
        <v>7.6835405739942111E-4</v>
      </c>
    </row>
    <row r="80" spans="1:49" x14ac:dyDescent="0.25">
      <c r="A80" s="4">
        <f t="shared" ref="A80:B80" si="121">A79</f>
        <v>10</v>
      </c>
      <c r="B80" s="3" t="str">
        <f t="shared" si="121"/>
        <v>m</v>
      </c>
      <c r="C80" s="17">
        <f t="shared" si="116"/>
        <v>0.01</v>
      </c>
      <c r="D80" s="17">
        <f t="shared" si="117"/>
        <v>0.05</v>
      </c>
      <c r="E80" s="4">
        <f t="shared" si="112"/>
        <v>50</v>
      </c>
      <c r="F80" s="4" t="str">
        <f t="shared" si="118"/>
        <v>mHz</v>
      </c>
      <c r="G80">
        <f t="shared" ref="G80:H80" si="122">G79</f>
        <v>3</v>
      </c>
      <c r="H80" t="str">
        <f t="shared" si="122"/>
        <v>m</v>
      </c>
      <c r="I80" s="17">
        <f t="shared" si="119"/>
        <v>3.0000000000000001E-3</v>
      </c>
      <c r="J80" s="9">
        <v>2.9988284015383764</v>
      </c>
      <c r="K80" s="9">
        <v>3.1176146638994514E-4</v>
      </c>
      <c r="L80" s="9">
        <v>2.9068663446629018E-4</v>
      </c>
      <c r="M80" s="9">
        <v>1.4555363316940714E-3</v>
      </c>
      <c r="N80" s="10">
        <v>-1.9727341009304622E-3</v>
      </c>
      <c r="O80" s="10">
        <v>1.4880986929636816E-3</v>
      </c>
      <c r="P80" s="10">
        <v>1.1680137977404513E-3</v>
      </c>
      <c r="Q80" s="10">
        <v>2.109238083399143E-4</v>
      </c>
      <c r="R80" s="10" t="s">
        <v>3</v>
      </c>
      <c r="S80" s="17">
        <f t="shared" si="82"/>
        <v>1E-3</v>
      </c>
      <c r="T80" s="5">
        <f t="shared" si="93"/>
        <v>3.0008011356393071E-3</v>
      </c>
      <c r="U80" s="5">
        <f t="shared" si="94"/>
        <v>1.5204055156193781E-6</v>
      </c>
      <c r="V80" s="5">
        <f t="shared" si="95"/>
        <v>-8.7732716327416118E-7</v>
      </c>
      <c r="W80" s="5">
        <f t="shared" si="96"/>
        <v>1.4707395642349624E-6</v>
      </c>
      <c r="X80" s="5">
        <f t="shared" si="120"/>
        <v>3.0008012638888812E-3</v>
      </c>
      <c r="Y80">
        <f t="shared" si="97"/>
        <v>1.5204055114434261E-6</v>
      </c>
      <c r="Z80" s="5">
        <f t="shared" si="83"/>
        <v>-2.9236430493758314E-4</v>
      </c>
      <c r="AA80" s="5">
        <f t="shared" si="98"/>
        <v>4.9011561886838574E-4</v>
      </c>
      <c r="AC80" t="str">
        <f t="shared" si="84"/>
        <v>50mHz3m</v>
      </c>
      <c r="AD80" s="17">
        <f>IFERROR(MATCH(AC80,'Ref Z'!$R$5:$R$1054,0),0)</f>
        <v>39</v>
      </c>
      <c r="AE80">
        <f>IF($AD80&gt;0,INDEX('Ref Z'!M$5:M$1054,$AD80),"")</f>
        <v>3.000756462272409E-3</v>
      </c>
      <c r="AF80">
        <f>IF($AD80&gt;0,INDEX('Ref Z'!N$5:N$1054,$AD80),"")</f>
        <v>3.0000000000000004E-8</v>
      </c>
      <c r="AG80">
        <f>IF($AD80&gt;0,INDEX('Ref Z'!O$5:O$1054,$AD80),"")</f>
        <v>-5.7726779617114039E-7</v>
      </c>
      <c r="AH80">
        <f>IF($AD80&gt;0,INDEX('Ref Z'!P$5:P$1054,$AD80),"")</f>
        <v>1.5000000000000002E-7</v>
      </c>
      <c r="AI80">
        <f t="shared" si="85"/>
        <v>3.000756517798092E-3</v>
      </c>
      <c r="AJ80">
        <f t="shared" si="99"/>
        <v>3.0000013322801243E-8</v>
      </c>
      <c r="AK80" s="5">
        <f t="shared" si="100"/>
        <v>-1.9237408843663796E-4</v>
      </c>
      <c r="AL80" s="5">
        <f t="shared" si="101"/>
        <v>4.9987393660818178E-5</v>
      </c>
      <c r="AN80" t="str">
        <f t="shared" si="86"/>
        <v>50mHz10m3m</v>
      </c>
      <c r="AO80">
        <f t="shared" si="87"/>
        <v>-4.4673366898090316E-8</v>
      </c>
      <c r="AP80">
        <f t="shared" si="88"/>
        <v>6.2352293350159585E-4</v>
      </c>
      <c r="AQ80">
        <f t="shared" si="89"/>
        <v>3.0005936710302079E-7</v>
      </c>
      <c r="AR80">
        <f t="shared" si="90"/>
        <v>2.9110726672526978E-3</v>
      </c>
      <c r="AT80">
        <f t="shared" si="57"/>
        <v>0.999985088619054</v>
      </c>
      <c r="AU80" s="35">
        <f t="shared" si="102"/>
        <v>3.0408110242194463E-6</v>
      </c>
      <c r="AV80">
        <f t="shared" si="35"/>
        <v>9.9990216500945179E-5</v>
      </c>
      <c r="AW80">
        <f t="shared" si="36"/>
        <v>9.8150497653346847E-4</v>
      </c>
    </row>
    <row r="81" spans="1:49" x14ac:dyDescent="0.25">
      <c r="A81" s="4">
        <f t="shared" ref="A81:B81" si="123">A80</f>
        <v>10</v>
      </c>
      <c r="B81" s="3" t="str">
        <f t="shared" si="123"/>
        <v>m</v>
      </c>
      <c r="C81" s="17">
        <f t="shared" si="116"/>
        <v>0.01</v>
      </c>
      <c r="D81" s="17">
        <f t="shared" si="117"/>
        <v>0.1</v>
      </c>
      <c r="E81" s="4">
        <f t="shared" si="112"/>
        <v>100</v>
      </c>
      <c r="F81" s="4" t="str">
        <f t="shared" si="118"/>
        <v>mHz</v>
      </c>
      <c r="G81">
        <f t="shared" ref="G81:H81" si="124">G80</f>
        <v>3</v>
      </c>
      <c r="H81" t="str">
        <f t="shared" si="124"/>
        <v>m</v>
      </c>
      <c r="I81" s="17">
        <f t="shared" si="119"/>
        <v>3.0000000000000001E-3</v>
      </c>
      <c r="J81" s="9">
        <v>2.9997698546117837</v>
      </c>
      <c r="K81" s="9">
        <v>9.4965908177434917E-4</v>
      </c>
      <c r="L81" s="9">
        <v>-1.4000500639476794E-5</v>
      </c>
      <c r="M81" s="9">
        <v>8.2080784792766363E-4</v>
      </c>
      <c r="N81" s="10">
        <v>-2.2868552893204864E-4</v>
      </c>
      <c r="O81" s="10">
        <v>1.1062791114514962E-3</v>
      </c>
      <c r="P81" s="10">
        <v>1.7025265654260302E-4</v>
      </c>
      <c r="Q81" s="10">
        <v>5.5269318356040769E-4</v>
      </c>
      <c r="R81" s="10" t="s">
        <v>3</v>
      </c>
      <c r="S81" s="17">
        <f t="shared" si="82"/>
        <v>1E-3</v>
      </c>
      <c r="T81" s="5">
        <f t="shared" si="93"/>
        <v>2.9999985401407158E-3</v>
      </c>
      <c r="U81" s="5">
        <f t="shared" si="94"/>
        <v>1.4579800561154505E-6</v>
      </c>
      <c r="V81" s="5">
        <f t="shared" si="95"/>
        <v>-1.8425315718207983E-7</v>
      </c>
      <c r="W81" s="5">
        <f t="shared" si="96"/>
        <v>9.8954296439001633E-7</v>
      </c>
      <c r="X81" s="5">
        <f t="shared" si="120"/>
        <v>2.9999985457989228E-3</v>
      </c>
      <c r="Y81">
        <f t="shared" si="97"/>
        <v>1.4579800546323034E-6</v>
      </c>
      <c r="Z81" s="5">
        <f t="shared" si="83"/>
        <v>-6.1417748870558174E-5</v>
      </c>
      <c r="AA81" s="5">
        <f t="shared" si="98"/>
        <v>3.2984781541343841E-4</v>
      </c>
      <c r="AC81" t="str">
        <f t="shared" si="84"/>
        <v>100mHz3m</v>
      </c>
      <c r="AD81" s="17">
        <f>IFERROR(MATCH(AC81,'Ref Z'!$R$5:$R$1054,0),0)</f>
        <v>40</v>
      </c>
      <c r="AE81">
        <f>IF($AD81&gt;0,INDEX('Ref Z'!M$5:M$1054,$AD81),"")</f>
        <v>2.9999634723483861E-3</v>
      </c>
      <c r="AF81">
        <f>IF($AD81&gt;0,INDEX('Ref Z'!N$5:N$1054,$AD81),"")</f>
        <v>3.0000000000000004E-8</v>
      </c>
      <c r="AG81">
        <f>IF($AD81&gt;0,INDEX('Ref Z'!O$5:O$1054,$AD81),"")</f>
        <v>1.157463123216188E-7</v>
      </c>
      <c r="AH81">
        <f>IF($AD81&gt;0,INDEX('Ref Z'!P$5:P$1054,$AD81),"")</f>
        <v>1.5000000000000002E-7</v>
      </c>
      <c r="AI81">
        <f t="shared" si="85"/>
        <v>2.9999634745812814E-3</v>
      </c>
      <c r="AJ81">
        <f t="shared" si="99"/>
        <v>3.0000000535901398E-8</v>
      </c>
      <c r="AK81" s="5">
        <f t="shared" si="100"/>
        <v>3.8582573865000466E-5</v>
      </c>
      <c r="AL81" s="5">
        <f t="shared" si="101"/>
        <v>5.0000608728663249E-5</v>
      </c>
      <c r="AN81" t="str">
        <f t="shared" si="86"/>
        <v>100mHz10m3m</v>
      </c>
      <c r="AO81">
        <f t="shared" si="87"/>
        <v>-3.5067792329701586E-8</v>
      </c>
      <c r="AP81">
        <f t="shared" si="88"/>
        <v>1.8993181637856256E-3</v>
      </c>
      <c r="AQ81">
        <f t="shared" si="89"/>
        <v>2.9999946950369864E-7</v>
      </c>
      <c r="AR81">
        <f t="shared" si="90"/>
        <v>1.641615702708332E-3</v>
      </c>
      <c r="AT81">
        <f t="shared" si="57"/>
        <v>0.99998830958845275</v>
      </c>
      <c r="AU81" s="35">
        <f t="shared" si="102"/>
        <v>2.9159601106535131E-6</v>
      </c>
      <c r="AV81">
        <f t="shared" si="35"/>
        <v>1.0000032273555865E-4</v>
      </c>
      <c r="AW81">
        <f t="shared" si="36"/>
        <v>6.615877766444207E-4</v>
      </c>
    </row>
    <row r="82" spans="1:49" x14ac:dyDescent="0.25">
      <c r="A82" s="4">
        <f t="shared" ref="A82:B82" si="125">A81</f>
        <v>10</v>
      </c>
      <c r="B82" s="3" t="str">
        <f t="shared" si="125"/>
        <v>m</v>
      </c>
      <c r="C82" s="17">
        <f t="shared" si="116"/>
        <v>0.01</v>
      </c>
      <c r="D82" s="17">
        <f t="shared" si="117"/>
        <v>0.2</v>
      </c>
      <c r="E82" s="4">
        <f t="shared" si="112"/>
        <v>200</v>
      </c>
      <c r="F82" s="4" t="str">
        <f t="shared" si="118"/>
        <v>mHz</v>
      </c>
      <c r="G82">
        <f t="shared" ref="G82:H82" si="126">G81</f>
        <v>3</v>
      </c>
      <c r="H82" t="str">
        <f t="shared" si="126"/>
        <v>m</v>
      </c>
      <c r="I82" s="17">
        <f t="shared" si="119"/>
        <v>3.0000000000000001E-3</v>
      </c>
      <c r="J82" s="9">
        <v>3.0007602631971615</v>
      </c>
      <c r="K82" s="9">
        <v>7.0824207686179838E-4</v>
      </c>
      <c r="L82" s="9">
        <v>-1.406970608470365E-3</v>
      </c>
      <c r="M82" s="9">
        <v>1.5238354045068443E-3</v>
      </c>
      <c r="N82" s="10">
        <v>9.8933018259387564E-4</v>
      </c>
      <c r="O82" s="10">
        <v>1.3297159255998385E-3</v>
      </c>
      <c r="P82" s="10">
        <v>-9.4077236290320975E-4</v>
      </c>
      <c r="Q82" s="10">
        <v>1.8098946178618377E-3</v>
      </c>
      <c r="R82" s="10" t="s">
        <v>3</v>
      </c>
      <c r="S82" s="17">
        <f t="shared" si="82"/>
        <v>1E-3</v>
      </c>
      <c r="T82" s="5">
        <f t="shared" si="93"/>
        <v>2.9997709330145676E-3</v>
      </c>
      <c r="U82" s="5">
        <f t="shared" si="94"/>
        <v>1.5065693751803628E-6</v>
      </c>
      <c r="V82" s="5">
        <f t="shared" si="95"/>
        <v>-4.6619824556715528E-7</v>
      </c>
      <c r="W82" s="5">
        <f t="shared" si="96"/>
        <v>2.3659655254871711E-6</v>
      </c>
      <c r="X82" s="5">
        <f t="shared" si="120"/>
        <v>2.999770969240801E-3</v>
      </c>
      <c r="Y82">
        <f t="shared" si="97"/>
        <v>1.5065694018572212E-6</v>
      </c>
      <c r="Z82" s="5">
        <f t="shared" si="83"/>
        <v>-1.5541128046912144E-4</v>
      </c>
      <c r="AA82" s="5">
        <f t="shared" si="98"/>
        <v>7.8871538286104978E-4</v>
      </c>
      <c r="AC82" t="str">
        <f t="shared" si="84"/>
        <v>200mHz3m</v>
      </c>
      <c r="AD82" s="17">
        <f>IFERROR(MATCH(AC82,'Ref Z'!$R$5:$R$1054,0),0)</f>
        <v>41</v>
      </c>
      <c r="AE82">
        <f>IF($AD82&gt;0,INDEX('Ref Z'!M$5:M$1054,$AD82),"")</f>
        <v>2.9996582870689486E-3</v>
      </c>
      <c r="AF82">
        <f>IF($AD82&gt;0,INDEX('Ref Z'!N$5:N$1054,$AD82),"")</f>
        <v>3.0000000000000004E-8</v>
      </c>
      <c r="AG82">
        <f>IF($AD82&gt;0,INDEX('Ref Z'!O$5:O$1054,$AD82),"")</f>
        <v>-1.6619099712251797E-7</v>
      </c>
      <c r="AH82">
        <f>IF($AD82&gt;0,INDEX('Ref Z'!P$5:P$1054,$AD82),"")</f>
        <v>1.5000000000000002E-7</v>
      </c>
      <c r="AI82">
        <f t="shared" si="85"/>
        <v>2.9996582916727143E-3</v>
      </c>
      <c r="AJ82">
        <f t="shared" si="99"/>
        <v>3.0000001105029598E-8</v>
      </c>
      <c r="AK82" s="5">
        <f t="shared" si="100"/>
        <v>-5.5403309659936417E-5</v>
      </c>
      <c r="AL82" s="5">
        <f t="shared" si="101"/>
        <v>5.0005695713877079E-5</v>
      </c>
      <c r="AN82" t="str">
        <f t="shared" si="86"/>
        <v>200mHz10m3m</v>
      </c>
      <c r="AO82">
        <f t="shared" si="87"/>
        <v>-1.1264594561907065E-7</v>
      </c>
      <c r="AP82">
        <f t="shared" si="88"/>
        <v>1.4164841540412847E-3</v>
      </c>
      <c r="AQ82">
        <f t="shared" si="89"/>
        <v>3.0000724844463731E-7</v>
      </c>
      <c r="AR82">
        <f t="shared" si="90"/>
        <v>3.0476708127050323E-3</v>
      </c>
      <c r="AT82">
        <f t="shared" si="57"/>
        <v>0.99996243794301565</v>
      </c>
      <c r="AU82" s="35">
        <f t="shared" si="102"/>
        <v>3.0131388050583509E-6</v>
      </c>
      <c r="AV82">
        <f t="shared" si="35"/>
        <v>1.0000797080918503E-4</v>
      </c>
      <c r="AW82">
        <f t="shared" si="36"/>
        <v>1.5782231750454175E-3</v>
      </c>
    </row>
    <row r="83" spans="1:49" x14ac:dyDescent="0.25">
      <c r="A83" s="4">
        <f t="shared" ref="A83:B83" si="127">A82</f>
        <v>10</v>
      </c>
      <c r="B83" s="3" t="str">
        <f t="shared" si="127"/>
        <v>m</v>
      </c>
      <c r="C83" s="17">
        <f t="shared" si="116"/>
        <v>0.01</v>
      </c>
      <c r="D83" s="17">
        <f t="shared" si="117"/>
        <v>0.5</v>
      </c>
      <c r="E83" s="4">
        <f t="shared" si="112"/>
        <v>500</v>
      </c>
      <c r="F83" s="4" t="str">
        <f t="shared" si="118"/>
        <v>mHz</v>
      </c>
      <c r="G83">
        <f t="shared" ref="G83:H83" si="128">G82</f>
        <v>3</v>
      </c>
      <c r="H83" t="str">
        <f t="shared" si="128"/>
        <v>m</v>
      </c>
      <c r="I83" s="17">
        <f t="shared" si="119"/>
        <v>3.0000000000000001E-3</v>
      </c>
      <c r="J83" s="9">
        <v>3.0012455397259608</v>
      </c>
      <c r="K83" s="9">
        <v>1.37441155027651E-3</v>
      </c>
      <c r="L83" s="9">
        <v>7.9482199392646698E-4</v>
      </c>
      <c r="M83" s="9">
        <v>6.9884664039980733E-4</v>
      </c>
      <c r="N83" s="10">
        <v>1.1818089620480963E-3</v>
      </c>
      <c r="O83" s="10">
        <v>7.4440539195842162E-5</v>
      </c>
      <c r="P83" s="10">
        <v>1.1502031582656205E-3</v>
      </c>
      <c r="Q83" s="10">
        <v>9.3259184737144382E-4</v>
      </c>
      <c r="R83" s="10" t="s">
        <v>3</v>
      </c>
      <c r="S83" s="17">
        <f t="shared" si="82"/>
        <v>1E-3</v>
      </c>
      <c r="T83" s="5">
        <f t="shared" si="93"/>
        <v>3.0000637307639128E-3</v>
      </c>
      <c r="U83" s="5">
        <f t="shared" si="94"/>
        <v>1.3764259890779624E-6</v>
      </c>
      <c r="V83" s="5">
        <f t="shared" si="95"/>
        <v>-3.5538116433915351E-7</v>
      </c>
      <c r="W83" s="5">
        <f t="shared" si="96"/>
        <v>1.1653815600831258E-6</v>
      </c>
      <c r="X83" s="5">
        <f t="shared" si="120"/>
        <v>3.0000637518127608E-3</v>
      </c>
      <c r="Y83">
        <f t="shared" si="97"/>
        <v>1.3764259863435656E-6</v>
      </c>
      <c r="Z83" s="5">
        <f t="shared" si="83"/>
        <v>-1.1845787108875657E-4</v>
      </c>
      <c r="AA83" s="5">
        <f t="shared" si="98"/>
        <v>3.8845226625885417E-4</v>
      </c>
      <c r="AC83" t="str">
        <f t="shared" si="84"/>
        <v>500mHz3m</v>
      </c>
      <c r="AD83" s="17">
        <f>IFERROR(MATCH(AC83,'Ref Z'!$R$5:$R$1054,0),0)</f>
        <v>42</v>
      </c>
      <c r="AE83">
        <f>IF($AD83&gt;0,INDEX('Ref Z'!M$5:M$1054,$AD83),"")</f>
        <v>2.9997662537506685E-3</v>
      </c>
      <c r="AF83">
        <f>IF($AD83&gt;0,INDEX('Ref Z'!N$5:N$1054,$AD83),"")</f>
        <v>3.0000000000000004E-8</v>
      </c>
      <c r="AG83">
        <f>IF($AD83&gt;0,INDEX('Ref Z'!O$5:O$1054,$AD83),"")</f>
        <v>-5.536475765754161E-8</v>
      </c>
      <c r="AH83">
        <f>IF($AD83&gt;0,INDEX('Ref Z'!P$5:P$1054,$AD83),"")</f>
        <v>1.5000000000000002E-7</v>
      </c>
      <c r="AI83">
        <f t="shared" si="85"/>
        <v>2.9997662542615845E-3</v>
      </c>
      <c r="AJ83">
        <f t="shared" si="99"/>
        <v>3.0000000122629371E-8</v>
      </c>
      <c r="AK83" s="5">
        <f t="shared" si="100"/>
        <v>-1.8456357251846372E-5</v>
      </c>
      <c r="AL83" s="5">
        <f t="shared" si="101"/>
        <v>5.0003896057693935E-5</v>
      </c>
      <c r="AN83" t="str">
        <f t="shared" si="86"/>
        <v>500mHz10m3m</v>
      </c>
      <c r="AO83">
        <f t="shared" si="87"/>
        <v>-2.9747701324423989E-7</v>
      </c>
      <c r="AP83">
        <f t="shared" si="88"/>
        <v>2.7488231007167263E-3</v>
      </c>
      <c r="AQ83">
        <f t="shared" si="89"/>
        <v>3.0001640668161191E-7</v>
      </c>
      <c r="AR83">
        <f t="shared" si="90"/>
        <v>1.3976932888485909E-3</v>
      </c>
      <c r="AT83">
        <f t="shared" si="57"/>
        <v>0.99990083625689741</v>
      </c>
      <c r="AU83" s="35">
        <f t="shared" si="102"/>
        <v>2.7528519741583952E-6</v>
      </c>
      <c r="AV83">
        <f t="shared" si="35"/>
        <v>1.000015138369102E-4</v>
      </c>
      <c r="AW83">
        <f t="shared" si="36"/>
        <v>7.7851206944241241E-4</v>
      </c>
    </row>
    <row r="84" spans="1:49" x14ac:dyDescent="0.25">
      <c r="A84" s="4">
        <f t="shared" ref="A84:B84" si="129">A83</f>
        <v>10</v>
      </c>
      <c r="B84" s="3" t="str">
        <f t="shared" si="129"/>
        <v>m</v>
      </c>
      <c r="C84" s="17">
        <f t="shared" si="116"/>
        <v>0.01</v>
      </c>
      <c r="D84" s="17">
        <f t="shared" si="117"/>
        <v>1</v>
      </c>
      <c r="E84" s="4">
        <f t="shared" si="112"/>
        <v>1</v>
      </c>
      <c r="F84" s="4" t="str">
        <f t="shared" si="118"/>
        <v>Hz</v>
      </c>
      <c r="G84">
        <f t="shared" ref="G84:H84" si="130">G83</f>
        <v>3</v>
      </c>
      <c r="H84" t="str">
        <f t="shared" si="130"/>
        <v>m</v>
      </c>
      <c r="I84" s="17">
        <f t="shared" si="119"/>
        <v>3.0000000000000001E-3</v>
      </c>
      <c r="J84" s="9">
        <v>2.9983868420710342</v>
      </c>
      <c r="K84" s="9">
        <v>6.2360991651734207E-4</v>
      </c>
      <c r="L84" s="9">
        <v>1.2093124143459316E-3</v>
      </c>
      <c r="M84" s="9">
        <v>5.0915822857980852E-4</v>
      </c>
      <c r="N84" s="10">
        <v>-1.1377056980924039E-3</v>
      </c>
      <c r="O84" s="10">
        <v>1.6139739867242961E-3</v>
      </c>
      <c r="P84" s="10">
        <v>1.8074277649891852E-3</v>
      </c>
      <c r="Q84" s="10">
        <v>1.0850260652574019E-3</v>
      </c>
      <c r="R84" s="10" t="s">
        <v>3</v>
      </c>
      <c r="S84" s="17">
        <f t="shared" si="82"/>
        <v>1E-3</v>
      </c>
      <c r="T84" s="5">
        <f t="shared" si="93"/>
        <v>2.9995245477691264E-3</v>
      </c>
      <c r="U84" s="5">
        <f t="shared" si="94"/>
        <v>1.7302604884240654E-6</v>
      </c>
      <c r="V84" s="5">
        <f t="shared" si="95"/>
        <v>-5.9811535064325358E-7</v>
      </c>
      <c r="W84" s="5">
        <f t="shared" si="96"/>
        <v>1.1985506514196587E-6</v>
      </c>
      <c r="X84" s="5">
        <f t="shared" si="120"/>
        <v>2.9995246074022391E-3</v>
      </c>
      <c r="Y84">
        <f t="shared" si="97"/>
        <v>1.7302604705307993E-6</v>
      </c>
      <c r="Z84" s="5">
        <f t="shared" si="83"/>
        <v>-1.9940338316642032E-4</v>
      </c>
      <c r="AA84" s="5">
        <f t="shared" si="98"/>
        <v>3.995802115752202E-4</v>
      </c>
      <c r="AC84" t="str">
        <f t="shared" si="84"/>
        <v>1Hz3m</v>
      </c>
      <c r="AD84" s="17">
        <f>IFERROR(MATCH(AC84,'Ref Z'!$R$5:$R$1054,0),0)</f>
        <v>43</v>
      </c>
      <c r="AE84">
        <f>IF($AD84&gt;0,INDEX('Ref Z'!M$5:M$1054,$AD84),"")</f>
        <v>2.9996437277557738E-3</v>
      </c>
      <c r="AF84">
        <f>IF($AD84&gt;0,INDEX('Ref Z'!N$5:N$1054,$AD84),"")</f>
        <v>3.0000000000000004E-8</v>
      </c>
      <c r="AG84">
        <f>IF($AD84&gt;0,INDEX('Ref Z'!O$5:O$1054,$AD84),"")</f>
        <v>-2.9816331815168378E-7</v>
      </c>
      <c r="AH84">
        <f>IF($AD84&gt;0,INDEX('Ref Z'!P$5:P$1054,$AD84),"")</f>
        <v>1.5000000000000002E-7</v>
      </c>
      <c r="AI84">
        <f t="shared" si="85"/>
        <v>2.9996437425744275E-3</v>
      </c>
      <c r="AJ84">
        <f t="shared" si="99"/>
        <v>3.0000003556899098E-8</v>
      </c>
      <c r="AK84" s="5">
        <f t="shared" si="100"/>
        <v>-9.9399576826672109E-5</v>
      </c>
      <c r="AL84" s="5">
        <f t="shared" si="101"/>
        <v>5.0005938091796029E-5</v>
      </c>
      <c r="AN84" t="str">
        <f t="shared" si="86"/>
        <v>1Hz10m3m</v>
      </c>
      <c r="AO84">
        <f t="shared" si="87"/>
        <v>1.1917998664736154E-7</v>
      </c>
      <c r="AP84">
        <f t="shared" si="88"/>
        <v>1.2472198333954867E-3</v>
      </c>
      <c r="AQ84">
        <f t="shared" si="89"/>
        <v>2.999520324915698E-7</v>
      </c>
      <c r="AR84">
        <f t="shared" si="90"/>
        <v>1.0183164682072631E-3</v>
      </c>
      <c r="AT84">
        <f t="shared" si="57"/>
        <v>1.0000397180179468</v>
      </c>
      <c r="AU84" s="35">
        <f t="shared" si="102"/>
        <v>3.4605209422315721E-6</v>
      </c>
      <c r="AV84">
        <f t="shared" si="35"/>
        <v>1.0000380633974821E-4</v>
      </c>
      <c r="AW84">
        <f t="shared" si="36"/>
        <v>8.0072340778475522E-4</v>
      </c>
    </row>
    <row r="85" spans="1:49" x14ac:dyDescent="0.25">
      <c r="A85" s="4">
        <f t="shared" ref="A85:B85" si="131">A84</f>
        <v>10</v>
      </c>
      <c r="B85" s="3" t="str">
        <f t="shared" si="131"/>
        <v>m</v>
      </c>
      <c r="C85" s="17">
        <f t="shared" si="116"/>
        <v>0.01</v>
      </c>
      <c r="D85" s="17">
        <f t="shared" si="117"/>
        <v>2</v>
      </c>
      <c r="E85" s="4">
        <f t="shared" si="112"/>
        <v>2</v>
      </c>
      <c r="F85" s="4" t="str">
        <f t="shared" si="118"/>
        <v>Hz</v>
      </c>
      <c r="G85">
        <f t="shared" ref="G85:H85" si="132">G84</f>
        <v>3</v>
      </c>
      <c r="H85" t="str">
        <f t="shared" si="132"/>
        <v>m</v>
      </c>
      <c r="I85" s="17">
        <f t="shared" si="119"/>
        <v>3.0000000000000001E-3</v>
      </c>
      <c r="J85" s="9">
        <v>2.9996450601098705</v>
      </c>
      <c r="K85" s="9">
        <v>1.249635765817032E-3</v>
      </c>
      <c r="L85" s="9">
        <v>-4.1994007838476471E-4</v>
      </c>
      <c r="M85" s="9">
        <v>1.7962209053076306E-3</v>
      </c>
      <c r="N85" s="10">
        <v>-7.2186575647811694E-4</v>
      </c>
      <c r="O85" s="10">
        <v>7.9806075761428615E-4</v>
      </c>
      <c r="P85" s="10">
        <v>-1.9053994964428976E-4</v>
      </c>
      <c r="Q85" s="10">
        <v>1.1144429700180368E-3</v>
      </c>
      <c r="R85" s="10" t="s">
        <v>3</v>
      </c>
      <c r="S85" s="17">
        <f t="shared" si="82"/>
        <v>1E-3</v>
      </c>
      <c r="T85" s="5">
        <f t="shared" si="93"/>
        <v>3.0003669258663488E-3</v>
      </c>
      <c r="U85" s="5">
        <f t="shared" si="94"/>
        <v>1.4827307645196441E-6</v>
      </c>
      <c r="V85" s="5">
        <f t="shared" si="95"/>
        <v>-2.2940012874047495E-7</v>
      </c>
      <c r="W85" s="5">
        <f t="shared" si="96"/>
        <v>2.1138572974746394E-6</v>
      </c>
      <c r="X85" s="5">
        <f t="shared" si="120"/>
        <v>3.0003669346360127E-3</v>
      </c>
      <c r="Y85">
        <f t="shared" si="97"/>
        <v>1.4827307689942361E-6</v>
      </c>
      <c r="Z85" s="5">
        <f t="shared" si="83"/>
        <v>-7.6457358037044975E-5</v>
      </c>
      <c r="AA85" s="5">
        <f t="shared" si="98"/>
        <v>7.0453292560113188E-4</v>
      </c>
      <c r="AC85" t="str">
        <f t="shared" si="84"/>
        <v>2Hz3m</v>
      </c>
      <c r="AD85" s="17">
        <f>IFERROR(MATCH(AC85,'Ref Z'!$R$5:$R$1054,0),0)</f>
        <v>44</v>
      </c>
      <c r="AE85">
        <f>IF($AD85&gt;0,INDEX('Ref Z'!M$5:M$1054,$AD85),"")</f>
        <v>3.0004703503602719E-3</v>
      </c>
      <c r="AF85">
        <f>IF($AD85&gt;0,INDEX('Ref Z'!N$5:N$1054,$AD85),"")</f>
        <v>3.0000000000000004E-8</v>
      </c>
      <c r="AG85">
        <f>IF($AD85&gt;0,INDEX('Ref Z'!O$5:O$1054,$AD85),"")</f>
        <v>7.0630830979462232E-8</v>
      </c>
      <c r="AH85">
        <f>IF($AD85&gt;0,INDEX('Ref Z'!P$5:P$1054,$AD85),"")</f>
        <v>1.5000000000000002E-7</v>
      </c>
      <c r="AI85">
        <f t="shared" si="85"/>
        <v>3.0004703511915939E-3</v>
      </c>
      <c r="AJ85">
        <f t="shared" si="99"/>
        <v>3.0000000199486011E-8</v>
      </c>
      <c r="AK85" s="5">
        <f t="shared" si="100"/>
        <v>2.3539919652242288E-5</v>
      </c>
      <c r="AL85" s="5">
        <f t="shared" si="101"/>
        <v>4.9992162029040702E-5</v>
      </c>
      <c r="AN85" t="str">
        <f t="shared" si="86"/>
        <v>2Hz10m3m</v>
      </c>
      <c r="AO85">
        <f t="shared" si="87"/>
        <v>1.0342449392308078E-7</v>
      </c>
      <c r="AP85">
        <f t="shared" si="88"/>
        <v>2.4992715318141166E-3</v>
      </c>
      <c r="AQ85">
        <f t="shared" si="89"/>
        <v>3.0003095971993719E-7</v>
      </c>
      <c r="AR85">
        <f t="shared" si="90"/>
        <v>3.592441813746836E-3</v>
      </c>
      <c r="AT85">
        <f t="shared" si="57"/>
        <v>1.0000344679693631</v>
      </c>
      <c r="AU85" s="35">
        <f t="shared" si="102"/>
        <v>2.9654615393545296E-6</v>
      </c>
      <c r="AV85">
        <f t="shared" si="35"/>
        <v>9.9997277689287267E-5</v>
      </c>
      <c r="AW85">
        <f t="shared" si="36"/>
        <v>1.4099524067459504E-3</v>
      </c>
    </row>
    <row r="86" spans="1:49" x14ac:dyDescent="0.25">
      <c r="A86" s="4">
        <f t="shared" ref="A86:B86" si="133">A85</f>
        <v>10</v>
      </c>
      <c r="B86" s="3" t="str">
        <f t="shared" si="133"/>
        <v>m</v>
      </c>
      <c r="C86" s="17">
        <f t="shared" si="116"/>
        <v>0.01</v>
      </c>
      <c r="D86" s="17">
        <f t="shared" si="117"/>
        <v>5</v>
      </c>
      <c r="E86" s="4">
        <f t="shared" si="112"/>
        <v>5</v>
      </c>
      <c r="F86" s="4" t="str">
        <f t="shared" si="118"/>
        <v>Hz</v>
      </c>
      <c r="G86">
        <f t="shared" ref="G86:H86" si="134">G85</f>
        <v>3</v>
      </c>
      <c r="H86" t="str">
        <f t="shared" si="134"/>
        <v>m</v>
      </c>
      <c r="I86" s="17">
        <f t="shared" si="119"/>
        <v>3.0000000000000001E-3</v>
      </c>
      <c r="J86" s="9">
        <v>2.9985451279011119</v>
      </c>
      <c r="K86" s="9">
        <v>2.9282353090771395E-4</v>
      </c>
      <c r="L86" s="9">
        <v>1.7117055884881044E-3</v>
      </c>
      <c r="M86" s="9">
        <v>3.2409584011196675E-4</v>
      </c>
      <c r="N86" s="10">
        <v>-1.1951535560041475E-3</v>
      </c>
      <c r="O86" s="10">
        <v>6.3273011435898503E-4</v>
      </c>
      <c r="P86" s="10">
        <v>1.7110155707333811E-3</v>
      </c>
      <c r="Q86" s="10">
        <v>2.8168361528571183E-4</v>
      </c>
      <c r="R86" s="10" t="s">
        <v>3</v>
      </c>
      <c r="S86" s="17">
        <f t="shared" si="82"/>
        <v>1E-3</v>
      </c>
      <c r="T86" s="5">
        <f t="shared" si="93"/>
        <v>2.9997402814571162E-3</v>
      </c>
      <c r="U86" s="5">
        <f t="shared" si="94"/>
        <v>6.9720371332200687E-7</v>
      </c>
      <c r="V86" s="5">
        <f t="shared" si="95"/>
        <v>6.9001775472327809E-10</v>
      </c>
      <c r="W86" s="5">
        <f t="shared" si="96"/>
        <v>4.2939931613628641E-7</v>
      </c>
      <c r="X86" s="5">
        <f t="shared" si="120"/>
        <v>2.9997402814571955E-3</v>
      </c>
      <c r="Y86">
        <f t="shared" si="97"/>
        <v>6.9720371332199544E-7</v>
      </c>
      <c r="Z86" s="5">
        <f t="shared" si="83"/>
        <v>2.30025832232413E-7</v>
      </c>
      <c r="AA86" s="5">
        <f t="shared" si="98"/>
        <v>1.4314549789214221E-4</v>
      </c>
      <c r="AC86" t="str">
        <f t="shared" si="84"/>
        <v>5Hz3m</v>
      </c>
      <c r="AD86" s="17">
        <f>IFERROR(MATCH(AC86,'Ref Z'!$R$5:$R$1054,0),0)</f>
        <v>45</v>
      </c>
      <c r="AE86">
        <f>IF($AD86&gt;0,INDEX('Ref Z'!M$5:M$1054,$AD86),"")</f>
        <v>2.9997138992195805E-3</v>
      </c>
      <c r="AF86">
        <f>IF($AD86&gt;0,INDEX('Ref Z'!N$5:N$1054,$AD86),"")</f>
        <v>3.0000000000000004E-8</v>
      </c>
      <c r="AG86">
        <f>IF($AD86&gt;0,INDEX('Ref Z'!O$5:O$1054,$AD86),"")</f>
        <v>3.0067489985975151E-7</v>
      </c>
      <c r="AH86">
        <f>IF($AD86&gt;0,INDEX('Ref Z'!P$5:P$1054,$AD86),"")</f>
        <v>1.5000000000000002E-7</v>
      </c>
      <c r="AI86">
        <f t="shared" si="85"/>
        <v>2.9997139142885834E-3</v>
      </c>
      <c r="AJ86">
        <f t="shared" si="99"/>
        <v>3.00000036169054E-8</v>
      </c>
      <c r="AK86" s="5">
        <f t="shared" si="100"/>
        <v>1.0023452534290696E-4</v>
      </c>
      <c r="AL86" s="5">
        <f t="shared" si="101"/>
        <v>5.0004768308778243E-5</v>
      </c>
      <c r="AN86" t="str">
        <f t="shared" si="86"/>
        <v>5Hz10m3m</v>
      </c>
      <c r="AO86">
        <f t="shared" si="87"/>
        <v>-2.6382237535652747E-8</v>
      </c>
      <c r="AP86">
        <f t="shared" si="88"/>
        <v>5.8564706258380881E-4</v>
      </c>
      <c r="AQ86">
        <f t="shared" si="89"/>
        <v>2.9998488210502821E-7</v>
      </c>
      <c r="AR86">
        <f t="shared" si="90"/>
        <v>6.481916975799104E-4</v>
      </c>
      <c r="AT86">
        <f t="shared" si="57"/>
        <v>0.99999121018283643</v>
      </c>
      <c r="AU86" s="35">
        <f t="shared" si="102"/>
        <v>1.3944074295479483E-6</v>
      </c>
      <c r="AV86">
        <f t="shared" si="35"/>
        <v>1.0000449951067455E-4</v>
      </c>
      <c r="AW86">
        <f t="shared" si="36"/>
        <v>2.906252073044796E-4</v>
      </c>
    </row>
    <row r="87" spans="1:49" x14ac:dyDescent="0.25">
      <c r="A87" s="4">
        <f t="shared" ref="A87:B87" si="135">A86</f>
        <v>10</v>
      </c>
      <c r="B87" s="3" t="str">
        <f t="shared" si="135"/>
        <v>m</v>
      </c>
      <c r="C87" s="17">
        <f t="shared" si="116"/>
        <v>0.01</v>
      </c>
      <c r="D87" s="17">
        <f t="shared" si="117"/>
        <v>10</v>
      </c>
      <c r="E87" s="4">
        <f t="shared" si="112"/>
        <v>10</v>
      </c>
      <c r="F87" s="4" t="str">
        <f t="shared" si="118"/>
        <v>Hz</v>
      </c>
      <c r="G87">
        <f t="shared" ref="G87:H87" si="136">G86</f>
        <v>3</v>
      </c>
      <c r="H87" t="str">
        <f t="shared" si="136"/>
        <v>m</v>
      </c>
      <c r="I87" s="17">
        <f t="shared" si="119"/>
        <v>3.0000000000000001E-3</v>
      </c>
      <c r="J87" s="9">
        <v>3.0008528308504112</v>
      </c>
      <c r="K87" s="9">
        <v>9.6183530962980039E-4</v>
      </c>
      <c r="L87" s="9">
        <v>-4.9700978612514553E-4</v>
      </c>
      <c r="M87" s="9">
        <v>1.6469320560674357E-3</v>
      </c>
      <c r="N87" s="10">
        <v>5.4169895889404464E-4</v>
      </c>
      <c r="O87" s="10">
        <v>1.2624682422034486E-3</v>
      </c>
      <c r="P87" s="10">
        <v>-1.4125584396567012E-4</v>
      </c>
      <c r="Q87" s="10">
        <v>7.3631782307082645E-4</v>
      </c>
      <c r="R87" s="10" t="s">
        <v>3</v>
      </c>
      <c r="S87" s="17">
        <f t="shared" si="82"/>
        <v>1E-3</v>
      </c>
      <c r="T87" s="5">
        <f t="shared" si="93"/>
        <v>3.0003111318915171E-3</v>
      </c>
      <c r="U87" s="5">
        <f t="shared" si="94"/>
        <v>1.5871210493919232E-6</v>
      </c>
      <c r="V87" s="5">
        <f t="shared" si="95"/>
        <v>-3.5575394215947544E-7</v>
      </c>
      <c r="W87" s="5">
        <f t="shared" si="96"/>
        <v>1.8040368992551877E-6</v>
      </c>
      <c r="X87" s="5">
        <f t="shared" si="120"/>
        <v>3.0003111529828077E-3</v>
      </c>
      <c r="Y87">
        <f t="shared" si="97"/>
        <v>1.5871210526500359E-6</v>
      </c>
      <c r="Z87" s="5">
        <f t="shared" si="83"/>
        <v>-1.1857234961760935E-4</v>
      </c>
      <c r="AA87" s="5">
        <f t="shared" si="98"/>
        <v>6.0128326843544703E-4</v>
      </c>
      <c r="AC87" t="str">
        <f t="shared" si="84"/>
        <v>10Hz3m</v>
      </c>
      <c r="AD87" s="17">
        <f>IFERROR(MATCH(AC87,'Ref Z'!$R$5:$R$1054,0),0)</f>
        <v>46</v>
      </c>
      <c r="AE87">
        <f>IF($AD87&gt;0,INDEX('Ref Z'!M$5:M$1054,$AD87),"")</f>
        <v>3.0001762984450705E-3</v>
      </c>
      <c r="AF87">
        <f>IF($AD87&gt;0,INDEX('Ref Z'!N$5:N$1054,$AD87),"")</f>
        <v>3.0000000000000004E-8</v>
      </c>
      <c r="AG87">
        <f>IF($AD87&gt;0,INDEX('Ref Z'!O$5:O$1054,$AD87),"")</f>
        <v>-5.5728184303838812E-8</v>
      </c>
      <c r="AH87">
        <f>IF($AD87&gt;0,INDEX('Ref Z'!P$5:P$1054,$AD87),"")</f>
        <v>1.5000000000000002E-7</v>
      </c>
      <c r="AI87">
        <f t="shared" si="85"/>
        <v>3.0001762989626452E-3</v>
      </c>
      <c r="AJ87">
        <f t="shared" si="99"/>
        <v>3.0000000124210623E-8</v>
      </c>
      <c r="AK87" s="5">
        <f t="shared" si="100"/>
        <v>-1.8574969853042398E-5</v>
      </c>
      <c r="AL87" s="5">
        <f t="shared" si="101"/>
        <v>4.9997061848339563E-5</v>
      </c>
      <c r="AN87" t="str">
        <f t="shared" si="86"/>
        <v>10Hz10m3m</v>
      </c>
      <c r="AO87">
        <f t="shared" si="87"/>
        <v>-1.3483344644656461E-7</v>
      </c>
      <c r="AP87">
        <f t="shared" si="88"/>
        <v>1.9236706194935287E-3</v>
      </c>
      <c r="AQ87">
        <f t="shared" si="89"/>
        <v>3.0002575785563661E-7</v>
      </c>
      <c r="AR87">
        <f t="shared" si="90"/>
        <v>3.2938641155503129E-3</v>
      </c>
      <c r="AT87">
        <f t="shared" si="57"/>
        <v>0.9999550533217102</v>
      </c>
      <c r="AU87" s="35">
        <f t="shared" si="102"/>
        <v>3.1742421065762315E-6</v>
      </c>
      <c r="AV87">
        <f t="shared" si="35"/>
        <v>9.9997379764566946E-5</v>
      </c>
      <c r="AW87">
        <f t="shared" si="36"/>
        <v>1.2036054095072529E-3</v>
      </c>
    </row>
    <row r="88" spans="1:49" x14ac:dyDescent="0.25">
      <c r="A88" s="4">
        <f t="shared" ref="A88:B88" si="137">A87</f>
        <v>10</v>
      </c>
      <c r="B88" s="3" t="str">
        <f t="shared" si="137"/>
        <v>m</v>
      </c>
      <c r="C88" s="17">
        <f t="shared" si="116"/>
        <v>0.01</v>
      </c>
      <c r="D88" s="17">
        <f t="shared" si="117"/>
        <v>20</v>
      </c>
      <c r="E88" s="4">
        <f t="shared" si="112"/>
        <v>20</v>
      </c>
      <c r="F88" s="4" t="str">
        <f t="shared" si="118"/>
        <v>Hz</v>
      </c>
      <c r="G88">
        <f t="shared" ref="G88:H88" si="138">G87</f>
        <v>3</v>
      </c>
      <c r="H88" t="str">
        <f t="shared" si="138"/>
        <v>m</v>
      </c>
      <c r="I88" s="17">
        <f t="shared" si="119"/>
        <v>3.0000000000000001E-3</v>
      </c>
      <c r="J88" s="9">
        <v>2.9994107317166079</v>
      </c>
      <c r="K88" s="9">
        <v>1.9336452456926122E-3</v>
      </c>
      <c r="L88" s="9">
        <v>3.1956911552537742E-4</v>
      </c>
      <c r="M88" s="9">
        <v>7.112119370620046E-4</v>
      </c>
      <c r="N88" s="10">
        <v>-1.3317401995979778E-3</v>
      </c>
      <c r="O88" s="10">
        <v>1.9112554068368807E-3</v>
      </c>
      <c r="P88" s="10">
        <v>-2.8267299653706436E-5</v>
      </c>
      <c r="Q88" s="10">
        <v>6.5566510166614137E-4</v>
      </c>
      <c r="R88" s="10" t="s">
        <v>3</v>
      </c>
      <c r="S88" s="17">
        <f t="shared" si="82"/>
        <v>1E-3</v>
      </c>
      <c r="T88" s="5">
        <f t="shared" si="93"/>
        <v>3.000742471916206E-3</v>
      </c>
      <c r="U88" s="5">
        <f t="shared" si="94"/>
        <v>2.7188014209119527E-6</v>
      </c>
      <c r="V88" s="5">
        <f t="shared" si="95"/>
        <v>3.4783641517908382E-7</v>
      </c>
      <c r="W88" s="5">
        <f t="shared" si="96"/>
        <v>9.6732576982232841E-7</v>
      </c>
      <c r="X88" s="5">
        <f t="shared" si="120"/>
        <v>3.000742492076245E-3</v>
      </c>
      <c r="Y88">
        <f t="shared" si="97"/>
        <v>2.7188014049583205E-6</v>
      </c>
      <c r="Z88" s="5">
        <f t="shared" si="83"/>
        <v>1.1591678288841589E-4</v>
      </c>
      <c r="AA88" s="5">
        <f t="shared" si="98"/>
        <v>3.2236215443894701E-4</v>
      </c>
      <c r="AC88" t="str">
        <f t="shared" si="84"/>
        <v>20Hz3m</v>
      </c>
      <c r="AD88" s="17">
        <f>IFERROR(MATCH(AC88,'Ref Z'!$R$5:$R$1054,0),0)</f>
        <v>47</v>
      </c>
      <c r="AE88">
        <f>IF($AD88&gt;0,INDEX('Ref Z'!M$5:M$1054,$AD88),"")</f>
        <v>3.0007222180286975E-3</v>
      </c>
      <c r="AF88">
        <f>IF($AD88&gt;0,INDEX('Ref Z'!N$5:N$1054,$AD88),"")</f>
        <v>3.0000000000000004E-8</v>
      </c>
      <c r="AG88">
        <f>IF($AD88&gt;0,INDEX('Ref Z'!O$5:O$1054,$AD88),"")</f>
        <v>6.4788508935237956E-7</v>
      </c>
      <c r="AH88">
        <f>IF($AD88&gt;0,INDEX('Ref Z'!P$5:P$1054,$AD88),"")</f>
        <v>1.5000000000000002E-7</v>
      </c>
      <c r="AI88">
        <f t="shared" si="85"/>
        <v>3.0007222879710402E-3</v>
      </c>
      <c r="AJ88">
        <f t="shared" si="99"/>
        <v>3.0000016782116881E-8</v>
      </c>
      <c r="AK88" s="5">
        <f t="shared" si="100"/>
        <v>2.1590971513201756E-4</v>
      </c>
      <c r="AL88" s="5">
        <f t="shared" si="101"/>
        <v>4.9987963646245734E-5</v>
      </c>
      <c r="AN88" t="str">
        <f t="shared" si="86"/>
        <v>20Hz10m3m</v>
      </c>
      <c r="AO88">
        <f t="shared" si="87"/>
        <v>-2.0253887508554086E-8</v>
      </c>
      <c r="AP88">
        <f t="shared" si="88"/>
        <v>3.8672904915015849E-3</v>
      </c>
      <c r="AQ88">
        <f t="shared" si="89"/>
        <v>3.0004867417329574E-7</v>
      </c>
      <c r="AR88">
        <f t="shared" si="90"/>
        <v>1.4224238820330442E-3</v>
      </c>
      <c r="AT88">
        <f t="shared" ref="AT88:AT119" si="139">AI88/X88</f>
        <v>0.9999932669646735</v>
      </c>
      <c r="AU88" s="35">
        <f t="shared" si="102"/>
        <v>5.4376028106618233E-6</v>
      </c>
      <c r="AV88">
        <f t="shared" si="35"/>
        <v>9.9992932243601678E-5</v>
      </c>
      <c r="AW88">
        <f t="shared" si="36"/>
        <v>6.4665928507025739E-4</v>
      </c>
    </row>
    <row r="89" spans="1:49" x14ac:dyDescent="0.25">
      <c r="A89" s="4">
        <f t="shared" ref="A89:B89" si="140">A88</f>
        <v>10</v>
      </c>
      <c r="B89" s="3" t="str">
        <f t="shared" si="140"/>
        <v>m</v>
      </c>
      <c r="C89" s="17">
        <f t="shared" si="116"/>
        <v>0.01</v>
      </c>
      <c r="D89" s="17">
        <f t="shared" si="117"/>
        <v>50</v>
      </c>
      <c r="E89" s="4">
        <f t="shared" si="112"/>
        <v>50</v>
      </c>
      <c r="F89" s="4" t="str">
        <f t="shared" si="118"/>
        <v>Hz</v>
      </c>
      <c r="G89">
        <f t="shared" ref="G89:H89" si="141">G88</f>
        <v>3</v>
      </c>
      <c r="H89" t="str">
        <f t="shared" si="141"/>
        <v>m</v>
      </c>
      <c r="I89" s="17">
        <f t="shared" si="119"/>
        <v>3.0000000000000001E-3</v>
      </c>
      <c r="J89" s="9">
        <v>2.9983452964762107</v>
      </c>
      <c r="K89" s="9">
        <v>9.5941172873027336E-4</v>
      </c>
      <c r="L89" s="9">
        <v>1.7025023025632588E-3</v>
      </c>
      <c r="M89" s="9">
        <v>5.8566857314661104E-5</v>
      </c>
      <c r="N89" s="10">
        <v>-1.5408121587747801E-3</v>
      </c>
      <c r="O89" s="10">
        <v>1.3827308275680481E-3</v>
      </c>
      <c r="P89" s="10">
        <v>1.3875850308713315E-3</v>
      </c>
      <c r="Q89" s="10">
        <v>8.7113643412202739E-4</v>
      </c>
      <c r="R89" s="10" t="s">
        <v>3</v>
      </c>
      <c r="S89" s="17">
        <f t="shared" si="82"/>
        <v>1E-3</v>
      </c>
      <c r="T89" s="5">
        <f t="shared" si="93"/>
        <v>2.9998861086349858E-3</v>
      </c>
      <c r="U89" s="5">
        <f t="shared" si="94"/>
        <v>1.6829781361420687E-6</v>
      </c>
      <c r="V89" s="5">
        <f t="shared" si="95"/>
        <v>3.1491727169192726E-7</v>
      </c>
      <c r="W89" s="5">
        <f t="shared" si="96"/>
        <v>8.7310295133538361E-7</v>
      </c>
      <c r="X89" s="5">
        <f t="shared" si="120"/>
        <v>2.9998861251644281E-3</v>
      </c>
      <c r="Y89">
        <f t="shared" si="97"/>
        <v>1.6829781293645977E-6</v>
      </c>
      <c r="Z89" s="5">
        <f t="shared" si="83"/>
        <v>1.0497640881387347E-4</v>
      </c>
      <c r="AA89" s="5">
        <f t="shared" si="98"/>
        <v>2.9104536904768784E-4</v>
      </c>
      <c r="AC89" t="str">
        <f t="shared" si="84"/>
        <v>50Hz3m</v>
      </c>
      <c r="AD89" s="17">
        <f>IFERROR(MATCH(AC89,'Ref Z'!$R$5:$R$1054,0),0)</f>
        <v>48</v>
      </c>
      <c r="AE89">
        <f>IF($AD89&gt;0,INDEX('Ref Z'!M$5:M$1054,$AD89),"")</f>
        <v>3.0000974744797257E-3</v>
      </c>
      <c r="AF89">
        <f>IF($AD89&gt;0,INDEX('Ref Z'!N$5:N$1054,$AD89),"")</f>
        <v>3.0000000000000004E-8</v>
      </c>
      <c r="AG89">
        <f>IF($AD89&gt;0,INDEX('Ref Z'!O$5:O$1054,$AD89),"")</f>
        <v>6.1494262124730393E-7</v>
      </c>
      <c r="AH89">
        <f>IF($AD89&gt;0,INDEX('Ref Z'!P$5:P$1054,$AD89),"")</f>
        <v>1.5000000000000002E-7</v>
      </c>
      <c r="AI89">
        <f t="shared" si="85"/>
        <v>3.0000975375034152E-3</v>
      </c>
      <c r="AJ89">
        <f t="shared" si="99"/>
        <v>3.0000015125189754E-8</v>
      </c>
      <c r="AK89" s="5">
        <f t="shared" si="100"/>
        <v>2.0497421096019313E-4</v>
      </c>
      <c r="AL89" s="5">
        <f t="shared" si="101"/>
        <v>4.9998373419481038E-5</v>
      </c>
      <c r="AN89" t="str">
        <f t="shared" si="86"/>
        <v>50Hz10m3m</v>
      </c>
      <c r="AO89">
        <f t="shared" si="87"/>
        <v>2.1136584473988029E-7</v>
      </c>
      <c r="AP89">
        <f t="shared" si="88"/>
        <v>1.9188234576950655E-3</v>
      </c>
      <c r="AQ89">
        <f t="shared" si="89"/>
        <v>3.0002534955537667E-7</v>
      </c>
      <c r="AR89">
        <f t="shared" si="90"/>
        <v>1.1713381067336404E-4</v>
      </c>
      <c r="AT89">
        <f t="shared" si="139"/>
        <v>1.0000704734547134</v>
      </c>
      <c r="AU89" s="35">
        <f t="shared" si="102"/>
        <v>3.3659562599323295E-6</v>
      </c>
      <c r="AV89">
        <f t="shared" ref="AV89:AV149" si="142">AK89-Z89</f>
        <v>9.9997802146319662E-5</v>
      </c>
      <c r="AW89">
        <f t="shared" ref="AW89:AW149" si="143">(4*AA89^2 + AL89^2)^0.5</f>
        <v>5.8423408384055547E-4</v>
      </c>
    </row>
    <row r="90" spans="1:49" x14ac:dyDescent="0.25">
      <c r="A90" s="4">
        <f t="shared" ref="A90:B90" si="144">A89</f>
        <v>10</v>
      </c>
      <c r="B90" s="3" t="str">
        <f t="shared" si="144"/>
        <v>m</v>
      </c>
      <c r="C90" s="17">
        <f t="shared" si="116"/>
        <v>0.01</v>
      </c>
      <c r="D90" s="17">
        <f t="shared" si="117"/>
        <v>100</v>
      </c>
      <c r="E90" s="4">
        <f t="shared" si="112"/>
        <v>100</v>
      </c>
      <c r="F90" s="4" t="str">
        <f t="shared" si="118"/>
        <v>Hz</v>
      </c>
      <c r="G90">
        <f t="shared" ref="G90:H90" si="145">G89</f>
        <v>3</v>
      </c>
      <c r="H90" t="str">
        <f t="shared" si="145"/>
        <v>m</v>
      </c>
      <c r="I90" s="17">
        <f t="shared" si="119"/>
        <v>3.0000000000000001E-3</v>
      </c>
      <c r="J90" s="9">
        <v>3.0005935707317022</v>
      </c>
      <c r="K90" s="9">
        <v>2.9450194465423067E-4</v>
      </c>
      <c r="L90" s="9">
        <v>-1.2575013802022317E-3</v>
      </c>
      <c r="M90" s="9">
        <v>1.5009817171352951E-3</v>
      </c>
      <c r="N90" s="10">
        <v>5.4452529920507816E-4</v>
      </c>
      <c r="O90" s="10">
        <v>1.0886431112995436E-3</v>
      </c>
      <c r="P90" s="10">
        <v>-1.8591137302118727E-3</v>
      </c>
      <c r="Q90" s="10">
        <v>1.1379045144214567E-3</v>
      </c>
      <c r="R90" s="10" t="s">
        <v>3</v>
      </c>
      <c r="S90" s="17">
        <f t="shared" si="82"/>
        <v>1E-3</v>
      </c>
      <c r="T90" s="5">
        <f t="shared" si="93"/>
        <v>3.000049045432497E-3</v>
      </c>
      <c r="U90" s="5">
        <f t="shared" si="94"/>
        <v>1.1277744540399352E-6</v>
      </c>
      <c r="V90" s="5">
        <f t="shared" si="95"/>
        <v>6.0161235000964093E-7</v>
      </c>
      <c r="W90" s="5">
        <f t="shared" si="96"/>
        <v>1.8835532376641627E-6</v>
      </c>
      <c r="X90" s="5">
        <f t="shared" si="120"/>
        <v>3.0000491057544133E-3</v>
      </c>
      <c r="Y90">
        <f t="shared" si="97"/>
        <v>1.1277744946166813E-6</v>
      </c>
      <c r="Z90" s="5">
        <f t="shared" si="83"/>
        <v>2.0053416888673128E-4</v>
      </c>
      <c r="AA90" s="5">
        <f t="shared" si="98"/>
        <v>6.2784079425768258E-4</v>
      </c>
      <c r="AC90" t="str">
        <f t="shared" si="84"/>
        <v>100Hz3m</v>
      </c>
      <c r="AD90" s="17">
        <f>IFERROR(MATCH(AC90,'Ref Z'!$R$5:$R$1054,0),0)</f>
        <v>49</v>
      </c>
      <c r="AE90">
        <f>IF($AD90&gt;0,INDEX('Ref Z'!M$5:M$1054,$AD90),"")</f>
        <v>3.0002275907479456E-3</v>
      </c>
      <c r="AF90">
        <f>IF($AD90&gt;0,INDEX('Ref Z'!N$5:N$1054,$AD90),"")</f>
        <v>3.0000000000000004E-8</v>
      </c>
      <c r="AG90">
        <f>IF($AD90&gt;0,INDEX('Ref Z'!O$5:O$1054,$AD90),"")</f>
        <v>9.0165422031510392E-7</v>
      </c>
      <c r="AH90">
        <f>IF($AD90&gt;0,INDEX('Ref Z'!P$5:P$1054,$AD90),"")</f>
        <v>1.5000000000000002E-7</v>
      </c>
      <c r="AI90">
        <f t="shared" si="85"/>
        <v>3.0002277262343863E-3</v>
      </c>
      <c r="AJ90">
        <f t="shared" si="99"/>
        <v>3.000003251425928E-8</v>
      </c>
      <c r="AK90" s="5">
        <f t="shared" si="100"/>
        <v>3.0052859854718273E-4</v>
      </c>
      <c r="AL90" s="5">
        <f t="shared" si="101"/>
        <v>4.9996202683391257E-5</v>
      </c>
      <c r="AN90" t="str">
        <f t="shared" si="86"/>
        <v>100Hz10m3m</v>
      </c>
      <c r="AO90">
        <f t="shared" si="87"/>
        <v>1.785453154485965E-7</v>
      </c>
      <c r="AP90">
        <f t="shared" si="88"/>
        <v>5.8900389007246305E-4</v>
      </c>
      <c r="AQ90">
        <f t="shared" si="89"/>
        <v>3.0004187030546299E-7</v>
      </c>
      <c r="AR90">
        <f t="shared" si="90"/>
        <v>3.0019634380181377E-3</v>
      </c>
      <c r="AT90">
        <f t="shared" si="139"/>
        <v>1.0000595391854188</v>
      </c>
      <c r="AU90" s="35">
        <f t="shared" si="102"/>
        <v>2.2555489910289971E-6</v>
      </c>
      <c r="AV90">
        <f t="shared" si="142"/>
        <v>9.9994429660451456E-5</v>
      </c>
      <c r="AW90">
        <f t="shared" si="143"/>
        <v>1.2566765184482559E-3</v>
      </c>
    </row>
    <row r="91" spans="1:49" x14ac:dyDescent="0.25">
      <c r="A91" s="4">
        <f t="shared" ref="A91:B91" si="146">A90</f>
        <v>10</v>
      </c>
      <c r="B91" s="3" t="str">
        <f t="shared" si="146"/>
        <v>m</v>
      </c>
      <c r="C91" s="17">
        <f t="shared" si="116"/>
        <v>0.01</v>
      </c>
      <c r="D91" s="17">
        <f t="shared" si="117"/>
        <v>200</v>
      </c>
      <c r="E91" s="4">
        <f t="shared" si="112"/>
        <v>200</v>
      </c>
      <c r="F91" s="4" t="str">
        <f t="shared" si="118"/>
        <v>Hz</v>
      </c>
      <c r="G91">
        <f t="shared" ref="G91:H91" si="147">G90</f>
        <v>3</v>
      </c>
      <c r="H91" t="str">
        <f t="shared" si="147"/>
        <v>m</v>
      </c>
      <c r="I91" s="17">
        <f t="shared" si="119"/>
        <v>3.0000000000000001E-3</v>
      </c>
      <c r="J91" s="9">
        <v>3.0014261089780092</v>
      </c>
      <c r="K91" s="9">
        <v>1.7763693937493164E-3</v>
      </c>
      <c r="L91" s="9">
        <v>-1.5839250929295721E-4</v>
      </c>
      <c r="M91" s="9">
        <v>1.9933343590927454E-3</v>
      </c>
      <c r="N91" s="10">
        <v>5.707910086974957E-4</v>
      </c>
      <c r="O91" s="10">
        <v>6.8725862233560172E-4</v>
      </c>
      <c r="P91" s="10">
        <v>-1.5875095330542008E-3</v>
      </c>
      <c r="Q91" s="10">
        <v>1.9815670951706462E-3</v>
      </c>
      <c r="R91" s="10" t="s">
        <v>3</v>
      </c>
      <c r="S91" s="17">
        <f t="shared" si="82"/>
        <v>1E-3</v>
      </c>
      <c r="T91" s="5">
        <f t="shared" si="93"/>
        <v>3.0008553179693121E-3</v>
      </c>
      <c r="U91" s="5">
        <f t="shared" si="94"/>
        <v>1.904681767913985E-6</v>
      </c>
      <c r="V91" s="5">
        <f t="shared" si="95"/>
        <v>1.4291170237612436E-6</v>
      </c>
      <c r="W91" s="5">
        <f t="shared" si="96"/>
        <v>2.8106920891130569E-6</v>
      </c>
      <c r="X91" s="5">
        <f t="shared" si="120"/>
        <v>3.0008556582681828E-3</v>
      </c>
      <c r="Y91">
        <f t="shared" si="97"/>
        <v>1.9046820222701099E-6</v>
      </c>
      <c r="Z91" s="5">
        <f t="shared" si="83"/>
        <v>4.7623652735330702E-4</v>
      </c>
      <c r="AA91" s="5">
        <f t="shared" si="98"/>
        <v>9.3663016046870162E-4</v>
      </c>
      <c r="AC91" t="str">
        <f t="shared" si="84"/>
        <v>200Hz3m</v>
      </c>
      <c r="AD91" s="17">
        <f>IFERROR(MATCH(AC91,'Ref Z'!$R$5:$R$1054,0),0)</f>
        <v>50</v>
      </c>
      <c r="AE91">
        <f>IF($AD91&gt;0,INDEX('Ref Z'!M$5:M$1054,$AD91),"")</f>
        <v>3.0006461773516959E-3</v>
      </c>
      <c r="AF91">
        <f>IF($AD91&gt;0,INDEX('Ref Z'!N$5:N$1054,$AD91),"")</f>
        <v>3.0000000000000004E-8</v>
      </c>
      <c r="AG91">
        <f>IF($AD91&gt;0,INDEX('Ref Z'!O$5:O$1054,$AD91),"")</f>
        <v>1.7290791488131536E-6</v>
      </c>
      <c r="AH91">
        <f>IF($AD91&gt;0,INDEX('Ref Z'!P$5:P$1054,$AD91),"")</f>
        <v>1.5000000000000002E-7</v>
      </c>
      <c r="AI91">
        <f t="shared" si="85"/>
        <v>3.0006466755301345E-3</v>
      </c>
      <c r="AJ91">
        <f t="shared" si="99"/>
        <v>3.0000119536809961E-8</v>
      </c>
      <c r="AK91" s="5">
        <f t="shared" si="100"/>
        <v>5.7623553569400025E-4</v>
      </c>
      <c r="AL91" s="5">
        <f t="shared" si="101"/>
        <v>4.9989216429850901E-5</v>
      </c>
      <c r="AN91" t="str">
        <f t="shared" si="86"/>
        <v>200Hz10m3m</v>
      </c>
      <c r="AO91">
        <f t="shared" si="87"/>
        <v>-2.0914061761622207E-7</v>
      </c>
      <c r="AP91">
        <f t="shared" si="88"/>
        <v>3.5527387876252959E-3</v>
      </c>
      <c r="AQ91">
        <f t="shared" si="89"/>
        <v>2.9996212505191002E-7</v>
      </c>
      <c r="AR91">
        <f t="shared" si="90"/>
        <v>3.9866687210073958E-3</v>
      </c>
      <c r="AT91">
        <f t="shared" si="139"/>
        <v>0.99993035895029725</v>
      </c>
      <c r="AU91" s="35">
        <f t="shared" si="102"/>
        <v>3.8093640456040042E-6</v>
      </c>
      <c r="AV91">
        <f t="shared" si="142"/>
        <v>9.9999008340693237E-5</v>
      </c>
      <c r="AW91">
        <f t="shared" si="143"/>
        <v>1.8739272002289132E-3</v>
      </c>
    </row>
    <row r="92" spans="1:49" x14ac:dyDescent="0.25">
      <c r="A92" s="4">
        <f t="shared" ref="A92:B92" si="148">A91</f>
        <v>10</v>
      </c>
      <c r="B92" s="3" t="str">
        <f t="shared" si="148"/>
        <v>m</v>
      </c>
      <c r="C92" s="17">
        <f t="shared" si="116"/>
        <v>0.01</v>
      </c>
      <c r="D92" s="17">
        <f t="shared" si="117"/>
        <v>500</v>
      </c>
      <c r="E92" s="4">
        <f t="shared" si="112"/>
        <v>500</v>
      </c>
      <c r="F92" s="4" t="str">
        <f t="shared" si="118"/>
        <v>Hz</v>
      </c>
      <c r="G92">
        <f t="shared" ref="G92:H92" si="149">G91</f>
        <v>3</v>
      </c>
      <c r="H92" t="str">
        <f t="shared" si="149"/>
        <v>m</v>
      </c>
      <c r="I92" s="17">
        <f t="shared" si="119"/>
        <v>3.0000000000000001E-3</v>
      </c>
      <c r="J92" s="9">
        <v>3.003539811780263</v>
      </c>
      <c r="K92" s="9">
        <v>5.1007504790682718E-4</v>
      </c>
      <c r="L92" s="9">
        <v>4.1837323531415428E-3</v>
      </c>
      <c r="M92" s="9">
        <v>1.0514132985766217E-3</v>
      </c>
      <c r="N92" s="10">
        <v>-2.1645097441008273E-4</v>
      </c>
      <c r="O92" s="10">
        <v>9.0299109370358646E-4</v>
      </c>
      <c r="P92" s="10">
        <v>7.4924964459011057E-4</v>
      </c>
      <c r="Q92" s="10">
        <v>1.4332605512045776E-3</v>
      </c>
      <c r="R92" s="10" t="s">
        <v>3</v>
      </c>
      <c r="S92" s="17">
        <f t="shared" si="82"/>
        <v>1E-3</v>
      </c>
      <c r="T92" s="5">
        <f t="shared" si="93"/>
        <v>3.0037562627546733E-3</v>
      </c>
      <c r="U92" s="5">
        <f t="shared" si="94"/>
        <v>1.0370966540323769E-6</v>
      </c>
      <c r="V92" s="5">
        <f t="shared" si="95"/>
        <v>3.4344827085514323E-6</v>
      </c>
      <c r="W92" s="5">
        <f t="shared" si="96"/>
        <v>1.7775561122122198E-6</v>
      </c>
      <c r="X92" s="5">
        <f t="shared" si="120"/>
        <v>3.00375822624082E-3</v>
      </c>
      <c r="Y92">
        <f t="shared" si="97"/>
        <v>1.0370979676510949E-6</v>
      </c>
      <c r="Z92" s="5">
        <f t="shared" si="83"/>
        <v>1.1433954393848568E-3</v>
      </c>
      <c r="AA92" s="5">
        <f t="shared" si="98"/>
        <v>5.9177710451715224E-4</v>
      </c>
      <c r="AC92" t="str">
        <f t="shared" si="84"/>
        <v>500Hz3m</v>
      </c>
      <c r="AD92" s="17">
        <f>IFERROR(MATCH(AC92,'Ref Z'!$R$5:$R$1054,0),0)</f>
        <v>51</v>
      </c>
      <c r="AE92">
        <f>IF($AD92&gt;0,INDEX('Ref Z'!M$5:M$1054,$AD92),"")</f>
        <v>3.0037541045605646E-3</v>
      </c>
      <c r="AF92">
        <f>IF($AD92&gt;0,INDEX('Ref Z'!N$5:N$1054,$AD92),"")</f>
        <v>4.7434164902525701E-8</v>
      </c>
      <c r="AG92">
        <f>IF($AD92&gt;0,INDEX('Ref Z'!O$5:O$1054,$AD92),"")</f>
        <v>3.7346205359260546E-6</v>
      </c>
      <c r="AH92">
        <f>IF($AD92&gt;0,INDEX('Ref Z'!P$5:P$1054,$AD92),"")</f>
        <v>1.5000000000000002E-7</v>
      </c>
      <c r="AI92">
        <f t="shared" si="85"/>
        <v>3.0037564262195074E-3</v>
      </c>
      <c r="AJ92">
        <f t="shared" si="99"/>
        <v>4.7434494865947258E-8</v>
      </c>
      <c r="AK92" s="5">
        <f t="shared" si="100"/>
        <v>1.2433170231490719E-3</v>
      </c>
      <c r="AL92" s="5">
        <f t="shared" si="101"/>
        <v>4.9937436453458796E-5</v>
      </c>
      <c r="AN92" t="str">
        <f t="shared" si="86"/>
        <v>500Hz10m3m</v>
      </c>
      <c r="AO92">
        <f t="shared" si="87"/>
        <v>-2.1581941086687428E-9</v>
      </c>
      <c r="AP92">
        <f t="shared" si="88"/>
        <v>1.0201500969164333E-3</v>
      </c>
      <c r="AQ92">
        <f t="shared" si="89"/>
        <v>3.0013782737462234E-7</v>
      </c>
      <c r="AR92">
        <f t="shared" si="90"/>
        <v>2.1028266025031853E-3</v>
      </c>
      <c r="AT92">
        <f t="shared" si="139"/>
        <v>0.99999940074360949</v>
      </c>
      <c r="AU92" s="35">
        <f t="shared" si="102"/>
        <v>2.0741959401959052E-6</v>
      </c>
      <c r="AV92">
        <f t="shared" si="142"/>
        <v>9.992158376421513E-5</v>
      </c>
      <c r="AW92">
        <f t="shared" si="143"/>
        <v>1.1846072400936783E-3</v>
      </c>
    </row>
    <row r="93" spans="1:49" x14ac:dyDescent="0.25">
      <c r="A93" s="4">
        <f t="shared" ref="A93:B93" si="150">A92</f>
        <v>10</v>
      </c>
      <c r="B93" s="3" t="str">
        <f t="shared" si="150"/>
        <v>m</v>
      </c>
      <c r="C93" s="17">
        <f t="shared" si="116"/>
        <v>0.01</v>
      </c>
      <c r="D93" s="17">
        <f t="shared" si="117"/>
        <v>1000</v>
      </c>
      <c r="E93" s="4">
        <f>IF(F93="mHz",1000,IF(F93="kHz",0.001,1))*D93</f>
        <v>1</v>
      </c>
      <c r="F93" s="4" t="str">
        <f t="shared" si="118"/>
        <v>kHz</v>
      </c>
      <c r="G93">
        <f t="shared" ref="G93:H93" si="151">G92</f>
        <v>3</v>
      </c>
      <c r="H93" t="str">
        <f t="shared" si="151"/>
        <v>m</v>
      </c>
      <c r="I93" s="17">
        <f t="shared" si="119"/>
        <v>3.0000000000000001E-3</v>
      </c>
      <c r="J93" s="9">
        <v>3.0113085925029366</v>
      </c>
      <c r="K93" s="9">
        <v>1.4968171230025501E-3</v>
      </c>
      <c r="L93" s="9">
        <v>8.5879751225618091E-3</v>
      </c>
      <c r="M93" s="9">
        <v>8.267858403065931E-4</v>
      </c>
      <c r="N93" s="10">
        <v>9.1746006469940278E-4</v>
      </c>
      <c r="O93" s="10">
        <v>2.7057876621525921E-4</v>
      </c>
      <c r="P93" s="10">
        <v>9.6731973560229686E-4</v>
      </c>
      <c r="Q93" s="10">
        <v>1.4183866878623832E-3</v>
      </c>
      <c r="R93" s="10" t="s">
        <v>3</v>
      </c>
      <c r="S93" s="17">
        <f t="shared" si="82"/>
        <v>1E-3</v>
      </c>
      <c r="T93" s="5">
        <f t="shared" si="93"/>
        <v>3.0103911324382373E-3</v>
      </c>
      <c r="U93" s="5">
        <f t="shared" si="94"/>
        <v>1.5210767135290064E-6</v>
      </c>
      <c r="V93" s="5">
        <f t="shared" si="95"/>
        <v>7.6206553869595116E-6</v>
      </c>
      <c r="W93" s="5">
        <f t="shared" si="96"/>
        <v>1.6417660070901397E-6</v>
      </c>
      <c r="X93" s="5">
        <f t="shared" si="120"/>
        <v>3.0104007780777796E-3</v>
      </c>
      <c r="Y93">
        <f t="shared" si="97"/>
        <v>1.5210775176124573E-6</v>
      </c>
      <c r="Z93" s="5">
        <f t="shared" si="83"/>
        <v>2.5314448433547349E-3</v>
      </c>
      <c r="AA93" s="5">
        <f t="shared" si="98"/>
        <v>5.4536434951505471E-4</v>
      </c>
      <c r="AC93" t="str">
        <f t="shared" si="84"/>
        <v>1kHz3m</v>
      </c>
      <c r="AD93" s="17">
        <f>IFERROR(MATCH(AC93,'Ref Z'!$R$5:$R$1054,0),0)</f>
        <v>52</v>
      </c>
      <c r="AE93">
        <f>IF($AD93&gt;0,INDEX('Ref Z'!M$5:M$1054,$AD93),"")</f>
        <v>3.010570926582903E-3</v>
      </c>
      <c r="AF93">
        <f>IF($AD93&gt;0,INDEX('Ref Z'!N$5:N$1054,$AD93),"")</f>
        <v>1.3416407864998741E-7</v>
      </c>
      <c r="AG93">
        <f>IF($AD93&gt;0,INDEX('Ref Z'!O$5:O$1054,$AD93),"")</f>
        <v>7.9215606970308114E-6</v>
      </c>
      <c r="AH93">
        <f>IF($AD93&gt;0,INDEX('Ref Z'!P$5:P$1054,$AD93),"")</f>
        <v>3.0000000000000004E-7</v>
      </c>
      <c r="AI93">
        <f t="shared" si="85"/>
        <v>3.0105813483628234E-3</v>
      </c>
      <c r="AJ93">
        <f t="shared" si="99"/>
        <v>1.3416593638607041E-7</v>
      </c>
      <c r="AK93" s="5">
        <f t="shared" si="100"/>
        <v>2.631242581132853E-3</v>
      </c>
      <c r="AL93" s="5">
        <f t="shared" si="101"/>
        <v>9.9648252106327004E-5</v>
      </c>
      <c r="AN93" t="str">
        <f t="shared" si="86"/>
        <v>1kHz10m3m</v>
      </c>
      <c r="AO93">
        <f t="shared" si="87"/>
        <v>1.7979414466571739E-7</v>
      </c>
      <c r="AP93">
        <f t="shared" si="88"/>
        <v>2.9936342490114796E-3</v>
      </c>
      <c r="AQ93">
        <f t="shared" si="89"/>
        <v>3.0090531007129979E-7</v>
      </c>
      <c r="AR93">
        <f t="shared" si="90"/>
        <v>1.6535717078270049E-3</v>
      </c>
      <c r="AT93">
        <f t="shared" si="139"/>
        <v>1.0000599821413676</v>
      </c>
      <c r="AU93" s="35">
        <f t="shared" si="102"/>
        <v>3.042155062036459E-6</v>
      </c>
      <c r="AV93">
        <f t="shared" si="142"/>
        <v>9.9797737778118106E-5</v>
      </c>
      <c r="AW93">
        <f t="shared" si="143"/>
        <v>1.0952711395064516E-3</v>
      </c>
    </row>
    <row r="94" spans="1:49" x14ac:dyDescent="0.25">
      <c r="A94" s="4">
        <f t="shared" ref="A94:B94" si="152">A93</f>
        <v>10</v>
      </c>
      <c r="B94" s="3" t="str">
        <f t="shared" si="152"/>
        <v>m</v>
      </c>
      <c r="C94" s="17">
        <f t="shared" si="116"/>
        <v>0.01</v>
      </c>
      <c r="D94" s="17">
        <f t="shared" si="117"/>
        <v>2000</v>
      </c>
      <c r="E94" s="4">
        <f t="shared" ref="E94:E110" si="153">IF(F94="mHz",1000,IF(F94="kHz",0.001,1))*D94</f>
        <v>2</v>
      </c>
      <c r="F94" s="4" t="str">
        <f t="shared" si="118"/>
        <v>kHz</v>
      </c>
      <c r="G94">
        <f t="shared" ref="G94:H94" si="154">G93</f>
        <v>3</v>
      </c>
      <c r="H94" t="str">
        <f t="shared" si="154"/>
        <v>m</v>
      </c>
      <c r="I94" s="17">
        <f t="shared" si="119"/>
        <v>3.0000000000000001E-3</v>
      </c>
      <c r="J94" s="9">
        <v>3.028484824400699</v>
      </c>
      <c r="K94" s="9">
        <v>1.579807827868871E-3</v>
      </c>
      <c r="L94" s="9">
        <v>1.4815262401546748E-2</v>
      </c>
      <c r="M94" s="9">
        <v>2.9983864855233995E-4</v>
      </c>
      <c r="N94" s="10">
        <v>-7.4179839673697701E-5</v>
      </c>
      <c r="O94" s="10">
        <v>2.2402544948520352E-4</v>
      </c>
      <c r="P94" s="10">
        <v>-6.4446056924976627E-4</v>
      </c>
      <c r="Q94" s="10">
        <v>4.3520538142949891E-4</v>
      </c>
      <c r="R94" s="10" t="s">
        <v>3</v>
      </c>
      <c r="S94" s="17">
        <f t="shared" si="82"/>
        <v>1E-3</v>
      </c>
      <c r="T94" s="5">
        <f t="shared" si="93"/>
        <v>3.0285590042403725E-3</v>
      </c>
      <c r="U94" s="5">
        <f t="shared" si="94"/>
        <v>1.5956127898123681E-6</v>
      </c>
      <c r="V94" s="5">
        <f t="shared" si="95"/>
        <v>1.5459722970796516E-5</v>
      </c>
      <c r="W94" s="5">
        <f t="shared" si="96"/>
        <v>5.2849497555879302E-7</v>
      </c>
      <c r="X94" s="5">
        <f t="shared" si="120"/>
        <v>3.0285984621933244E-3</v>
      </c>
      <c r="Y94">
        <f t="shared" si="97"/>
        <v>1.5955942820484692E-6</v>
      </c>
      <c r="Z94" s="5">
        <f t="shared" si="83"/>
        <v>5.1046021131202672E-3</v>
      </c>
      <c r="AA94" s="5">
        <f t="shared" si="98"/>
        <v>1.745199493581143E-4</v>
      </c>
      <c r="AC94" t="str">
        <f t="shared" si="84"/>
        <v>2kHz3m</v>
      </c>
      <c r="AD94" s="17">
        <f>IFERROR(MATCH(AC94,'Ref Z'!$R$5:$R$1054,0),0)</f>
        <v>53</v>
      </c>
      <c r="AE94">
        <f>IF($AD94&gt;0,INDEX('Ref Z'!M$5:M$1054,$AD94),"")</f>
        <v>3.0284378701131045E-3</v>
      </c>
      <c r="AF94">
        <f>IF($AD94&gt;0,INDEX('Ref Z'!N$5:N$1054,$AD94),"")</f>
        <v>3.7947331922020561E-7</v>
      </c>
      <c r="AG94">
        <f>IF($AD94&gt;0,INDEX('Ref Z'!O$5:O$1054,$AD94),"")</f>
        <v>1.5761732854744291E-5</v>
      </c>
      <c r="AH94">
        <f>IF($AD94&gt;0,INDEX('Ref Z'!P$5:P$1054,$AD94),"")</f>
        <v>6.0000000000000008E-7</v>
      </c>
      <c r="AI94">
        <f t="shared" si="85"/>
        <v>3.0284788863978863E-3</v>
      </c>
      <c r="AJ94">
        <f t="shared" si="99"/>
        <v>3.7948102820026699E-7</v>
      </c>
      <c r="AK94" s="5">
        <f t="shared" si="100"/>
        <v>5.2045282806513285E-3</v>
      </c>
      <c r="AL94" s="5">
        <f t="shared" si="101"/>
        <v>1.9811765141847248E-4</v>
      </c>
      <c r="AN94" t="str">
        <f t="shared" si="86"/>
        <v>2kHz10m3m</v>
      </c>
      <c r="AO94">
        <f t="shared" si="87"/>
        <v>-1.2113412726794809E-7</v>
      </c>
      <c r="AP94">
        <f t="shared" si="88"/>
        <v>3.1596156785253238E-3</v>
      </c>
      <c r="AQ94">
        <f t="shared" si="89"/>
        <v>3.0200988394777416E-7</v>
      </c>
      <c r="AR94">
        <f t="shared" si="90"/>
        <v>5.99677597266043E-4</v>
      </c>
      <c r="AT94">
        <f t="shared" si="139"/>
        <v>0.99996051777846062</v>
      </c>
      <c r="AU94" s="35">
        <f t="shared" si="102"/>
        <v>3.1911887710543838E-6</v>
      </c>
      <c r="AV94">
        <f t="shared" si="142"/>
        <v>9.9926167531061254E-5</v>
      </c>
      <c r="AW94">
        <f t="shared" si="143"/>
        <v>4.0134705019397672E-4</v>
      </c>
    </row>
    <row r="95" spans="1:49" x14ac:dyDescent="0.25">
      <c r="A95" s="4">
        <f t="shared" ref="A95:B95" si="155">A94</f>
        <v>10</v>
      </c>
      <c r="B95" s="3" t="str">
        <f t="shared" si="155"/>
        <v>m</v>
      </c>
      <c r="C95" s="17">
        <f t="shared" si="116"/>
        <v>0.01</v>
      </c>
      <c r="D95" s="17">
        <f t="shared" si="117"/>
        <v>5000</v>
      </c>
      <c r="E95" s="4">
        <f t="shared" si="153"/>
        <v>5</v>
      </c>
      <c r="F95" s="4" t="str">
        <f t="shared" si="118"/>
        <v>kHz</v>
      </c>
      <c r="G95">
        <f t="shared" ref="G95:H95" si="156">G94</f>
        <v>3</v>
      </c>
      <c r="H95" t="str">
        <f t="shared" si="156"/>
        <v>m</v>
      </c>
      <c r="I95" s="17">
        <f t="shared" si="119"/>
        <v>3.0000000000000001E-3</v>
      </c>
      <c r="J95" s="9">
        <v>3.1126935876411821</v>
      </c>
      <c r="K95" s="9">
        <v>1.2166135551082045E-3</v>
      </c>
      <c r="L95" s="9">
        <v>3.7820365910034841E-2</v>
      </c>
      <c r="M95" s="9">
        <v>5.8535603642617022E-4</v>
      </c>
      <c r="N95" s="10">
        <v>-1.07140869858156E-3</v>
      </c>
      <c r="O95" s="10">
        <v>1.3895751712573775E-3</v>
      </c>
      <c r="P95" s="10">
        <v>-7.4210742724761022E-4</v>
      </c>
      <c r="Q95" s="10">
        <v>1.2556301177575882E-3</v>
      </c>
      <c r="R95" s="10" t="s">
        <v>3</v>
      </c>
      <c r="S95" s="17">
        <f t="shared" si="82"/>
        <v>1E-3</v>
      </c>
      <c r="T95" s="5">
        <f t="shared" si="93"/>
        <v>3.1137649963397639E-3</v>
      </c>
      <c r="U95" s="5">
        <f t="shared" si="94"/>
        <v>1.8469076043614079E-6</v>
      </c>
      <c r="V95" s="5">
        <f t="shared" si="95"/>
        <v>3.856247333728245E-5</v>
      </c>
      <c r="W95" s="5">
        <f t="shared" si="96"/>
        <v>1.3853695109971531E-6</v>
      </c>
      <c r="X95" s="5">
        <f t="shared" si="120"/>
        <v>3.1140037759740525E-3</v>
      </c>
      <c r="Y95">
        <f t="shared" si="97"/>
        <v>1.8468456688470748E-6</v>
      </c>
      <c r="Z95" s="5">
        <f t="shared" si="83"/>
        <v>1.2383883190151809E-2</v>
      </c>
      <c r="AA95" s="5">
        <f t="shared" si="98"/>
        <v>4.4491021085870254E-4</v>
      </c>
      <c r="AC95" t="str">
        <f t="shared" si="84"/>
        <v>5kHz3m</v>
      </c>
      <c r="AD95" s="17">
        <f>IFERROR(MATCH(AC95,'Ref Z'!$R$5:$R$1054,0),0)</f>
        <v>54</v>
      </c>
      <c r="AE95">
        <f>IF($AD95&gt;0,INDEX('Ref Z'!M$5:M$1054,$AD95),"")</f>
        <v>3.1137374283747039E-3</v>
      </c>
      <c r="AF95">
        <f>IF($AD95&gt;0,INDEX('Ref Z'!N$5:N$1054,$AD95),"")</f>
        <v>1.5E-6</v>
      </c>
      <c r="AG95">
        <f>IF($AD95&gt;0,INDEX('Ref Z'!O$5:O$1054,$AD95),"")</f>
        <v>3.8871967979208976E-5</v>
      </c>
      <c r="AH95">
        <f>IF($AD95&gt;0,INDEX('Ref Z'!P$5:P$1054,$AD95),"")</f>
        <v>1.5E-6</v>
      </c>
      <c r="AI95">
        <f t="shared" si="85"/>
        <v>3.1139800581821472E-3</v>
      </c>
      <c r="AJ95">
        <f t="shared" si="99"/>
        <v>1.5E-6</v>
      </c>
      <c r="AK95" s="5">
        <f t="shared" si="100"/>
        <v>1.2483373968688947E-2</v>
      </c>
      <c r="AL95" s="5">
        <f t="shared" si="101"/>
        <v>4.8169865316210716E-4</v>
      </c>
      <c r="AN95" t="str">
        <f t="shared" si="86"/>
        <v>5kHz10m3m</v>
      </c>
      <c r="AO95">
        <f t="shared" si="87"/>
        <v>-2.7567965060065758E-8</v>
      </c>
      <c r="AP95">
        <f t="shared" si="88"/>
        <v>2.4332275725653155E-3</v>
      </c>
      <c r="AQ95">
        <f t="shared" si="89"/>
        <v>3.0949464192652583E-7</v>
      </c>
      <c r="AR95">
        <f t="shared" si="90"/>
        <v>1.1707130338055622E-3</v>
      </c>
      <c r="AT95">
        <f t="shared" si="139"/>
        <v>0.99999238350573361</v>
      </c>
      <c r="AU95" s="35">
        <f t="shared" si="102"/>
        <v>3.6936942911468336E-6</v>
      </c>
      <c r="AV95">
        <f t="shared" si="142"/>
        <v>9.9490778537138225E-5</v>
      </c>
      <c r="AW95">
        <f t="shared" si="143"/>
        <v>1.0118369312115112E-3</v>
      </c>
    </row>
    <row r="96" spans="1:49" ht="19.5" customHeight="1" x14ac:dyDescent="0.25">
      <c r="A96" s="4">
        <v>10</v>
      </c>
      <c r="B96" s="3" t="s">
        <v>3</v>
      </c>
      <c r="C96" s="17">
        <f t="shared" si="116"/>
        <v>0.01</v>
      </c>
      <c r="D96" s="17">
        <f t="shared" si="117"/>
        <v>0.01</v>
      </c>
      <c r="E96" s="4">
        <f t="shared" si="153"/>
        <v>10</v>
      </c>
      <c r="F96" s="4" t="str">
        <f>IF(D96&gt;=1000,"kHz",IF(D96&gt;=1,"Hz","mHz"))</f>
        <v>mHz</v>
      </c>
      <c r="G96">
        <v>10</v>
      </c>
      <c r="H96" t="s">
        <v>3</v>
      </c>
      <c r="I96" s="17">
        <f>IF(MID(H96,1,1)="m",0.001,IF(OR(MID(H96,1,1)="u",MID(H96,1,1)="µ"),0.000001,1))*G96</f>
        <v>0.01</v>
      </c>
      <c r="J96" s="9">
        <v>9.9991939328640829</v>
      </c>
      <c r="K96" s="9">
        <v>1.1190188654245981E-3</v>
      </c>
      <c r="L96" s="9">
        <v>1.1947208317965139E-3</v>
      </c>
      <c r="M96" s="9">
        <v>9.9155448583125973E-4</v>
      </c>
      <c r="N96" s="10">
        <v>6.9329195036467992E-4</v>
      </c>
      <c r="O96" s="10">
        <v>6.6257564893499785E-4</v>
      </c>
      <c r="P96" s="10">
        <v>5.8214741068815599E-4</v>
      </c>
      <c r="Q96" s="10">
        <v>1.1518482354098293E-4</v>
      </c>
      <c r="R96" s="10" t="s">
        <v>3</v>
      </c>
      <c r="S96" s="17">
        <f t="shared" si="82"/>
        <v>1E-3</v>
      </c>
      <c r="T96" s="5">
        <f t="shared" si="93"/>
        <v>9.9985006409137184E-3</v>
      </c>
      <c r="U96" s="5">
        <f t="shared" si="94"/>
        <v>1.3004651905136825E-6</v>
      </c>
      <c r="V96" s="5">
        <f t="shared" si="95"/>
        <v>6.1257342110835786E-7</v>
      </c>
      <c r="W96" s="5">
        <f t="shared" si="96"/>
        <v>9.9822234093725886E-7</v>
      </c>
      <c r="X96" s="5">
        <f>SUMSQ(T96,V96)^0.5</f>
        <v>9.9985006596788415E-3</v>
      </c>
      <c r="Y96">
        <f t="shared" si="97"/>
        <v>1.3004651895110223E-6</v>
      </c>
      <c r="Z96" s="5">
        <f t="shared" si="83"/>
        <v>6.1266528086748029E-5</v>
      </c>
      <c r="AA96" s="5">
        <f t="shared" si="98"/>
        <v>9.9837203218784343E-5</v>
      </c>
      <c r="AC96" t="str">
        <f t="shared" si="84"/>
        <v>10mHz10m</v>
      </c>
      <c r="AD96" s="17">
        <f>IFERROR(MATCH(AC96,'Ref Z'!$R$5:$R$1054,0),0)</f>
        <v>55</v>
      </c>
      <c r="AE96">
        <f>IF($AD96&gt;0,INDEX('Ref Z'!M$5:M$1054,$AD96),"")</f>
        <v>9.9981597442856378E-3</v>
      </c>
      <c r="AF96">
        <f>IF($AD96&gt;0,INDEX('Ref Z'!N$5:N$1054,$AD96),"")</f>
        <v>1.0000000000000001E-7</v>
      </c>
      <c r="AG96">
        <f>IF($AD96&gt;0,INDEX('Ref Z'!O$5:O$1054,$AD96),"")</f>
        <v>1.3592603245389344E-6</v>
      </c>
      <c r="AH96">
        <f>IF($AD96&gt;0,INDEX('Ref Z'!P$5:P$1054,$AD96),"")</f>
        <v>5.0000000000000008E-7</v>
      </c>
      <c r="AI96">
        <f t="shared" si="85"/>
        <v>9.9981598366820721E-3</v>
      </c>
      <c r="AJ96">
        <f t="shared" si="99"/>
        <v>1.0000002217922304E-7</v>
      </c>
      <c r="AK96" s="5">
        <f t="shared" si="100"/>
        <v>1.3595105008614675E-4</v>
      </c>
      <c r="AL96" s="5">
        <f t="shared" si="101"/>
        <v>5.0009202066335623E-5</v>
      </c>
      <c r="AN96" t="str">
        <f t="shared" si="86"/>
        <v>10mHz10m10m</v>
      </c>
      <c r="AO96">
        <f t="shared" si="87"/>
        <v>-3.4089662808052534E-7</v>
      </c>
      <c r="AP96">
        <f t="shared" si="88"/>
        <v>2.2380377330832963E-3</v>
      </c>
      <c r="AQ96">
        <f t="shared" si="89"/>
        <v>7.4668690343057651E-7</v>
      </c>
      <c r="AR96">
        <f t="shared" si="90"/>
        <v>1.9831090346948588E-3</v>
      </c>
      <c r="AT96">
        <f t="shared" si="139"/>
        <v>0.9999659125894601</v>
      </c>
      <c r="AU96" s="35">
        <f t="shared" si="102"/>
        <v>2.6009305712033828E-6</v>
      </c>
      <c r="AV96">
        <f t="shared" si="142"/>
        <v>7.4684521999398722E-5</v>
      </c>
      <c r="AW96">
        <f t="shared" si="143"/>
        <v>2.0584165972296998E-4</v>
      </c>
    </row>
    <row r="97" spans="1:49" x14ac:dyDescent="0.25">
      <c r="A97" s="4">
        <f>A96</f>
        <v>10</v>
      </c>
      <c r="B97" s="3" t="str">
        <f>B96</f>
        <v>m</v>
      </c>
      <c r="C97" s="17">
        <f t="shared" si="116"/>
        <v>0.01</v>
      </c>
      <c r="D97" s="17">
        <f t="shared" ref="D97:D149" si="157">D79</f>
        <v>0.02</v>
      </c>
      <c r="E97" s="4">
        <f t="shared" si="153"/>
        <v>20</v>
      </c>
      <c r="F97" s="4" t="str">
        <f t="shared" ref="F97:F113" si="158">IF(D97&gt;=1000,"kHz",IF(D97&gt;=1,"Hz","mHz"))</f>
        <v>mHz</v>
      </c>
      <c r="G97">
        <f>G96</f>
        <v>10</v>
      </c>
      <c r="H97" t="str">
        <f>H96</f>
        <v>m</v>
      </c>
      <c r="I97" s="17">
        <f t="shared" ref="I97:I113" si="159">IF(MID(H97,1,1)="m",0.001,IF(OR(MID(H97,1,1)="u",MID(H97,1,1)="µ"),0.000001,1))*G97</f>
        <v>0.01</v>
      </c>
      <c r="J97" s="9">
        <v>9.9977223247628277</v>
      </c>
      <c r="K97" s="9">
        <v>1.0867265519794783E-3</v>
      </c>
      <c r="L97" s="9">
        <v>-1.6669325732052097E-3</v>
      </c>
      <c r="M97" s="9">
        <v>1.1603857533384139E-3</v>
      </c>
      <c r="N97" s="10">
        <v>-1.2716535041541602E-3</v>
      </c>
      <c r="O97" s="10">
        <v>1.2219430273325059E-3</v>
      </c>
      <c r="P97" s="10">
        <v>-7.6994287260149998E-4</v>
      </c>
      <c r="Q97" s="10">
        <v>4.3320446637148556E-4</v>
      </c>
      <c r="R97" s="10" t="s">
        <v>3</v>
      </c>
      <c r="S97" s="17">
        <f t="shared" si="82"/>
        <v>1E-3</v>
      </c>
      <c r="T97" s="5">
        <f t="shared" si="93"/>
        <v>9.9989939782669825E-3</v>
      </c>
      <c r="U97" s="5">
        <f t="shared" si="94"/>
        <v>1.6352734819667734E-6</v>
      </c>
      <c r="V97" s="5">
        <f t="shared" si="95"/>
        <v>-8.9698970060370977E-7</v>
      </c>
      <c r="W97" s="5">
        <f t="shared" si="96"/>
        <v>1.2386126134651473E-6</v>
      </c>
      <c r="X97" s="5">
        <f t="shared" ref="X97:X113" si="160">SUMSQ(T97,V97)^0.5</f>
        <v>9.9989940185005559E-3</v>
      </c>
      <c r="Y97">
        <f t="shared" si="97"/>
        <v>1.6352734791617868E-6</v>
      </c>
      <c r="Z97" s="5">
        <f t="shared" si="83"/>
        <v>-8.9707994638975986E-5</v>
      </c>
      <c r="AA97" s="5">
        <f t="shared" si="98"/>
        <v>1.2387372318422107E-4</v>
      </c>
      <c r="AC97" t="str">
        <f t="shared" si="84"/>
        <v>20mHz10m</v>
      </c>
      <c r="AD97" s="17">
        <f>IFERROR(MATCH(AC97,'Ref Z'!$R$5:$R$1054,0),0)</f>
        <v>56</v>
      </c>
      <c r="AE97">
        <f>IF($AD97&gt;0,INDEX('Ref Z'!M$5:M$1054,$AD97),"")</f>
        <v>9.9996460578222826E-3</v>
      </c>
      <c r="AF97">
        <f>IF($AD97&gt;0,INDEX('Ref Z'!N$5:N$1054,$AD97),"")</f>
        <v>1.0000000000000001E-7</v>
      </c>
      <c r="AG97">
        <f>IF($AD97&gt;0,INDEX('Ref Z'!O$5:O$1054,$AD97),"")</f>
        <v>-1.2517985964628976E-6</v>
      </c>
      <c r="AH97">
        <f>IF($AD97&gt;0,INDEX('Ref Z'!P$5:P$1054,$AD97),"")</f>
        <v>5.0000000000000008E-7</v>
      </c>
      <c r="AI97">
        <f t="shared" si="85"/>
        <v>9.9996461361750427E-3</v>
      </c>
      <c r="AJ97">
        <f t="shared" si="99"/>
        <v>1.0000001880532582E-7</v>
      </c>
      <c r="AK97" s="5">
        <f t="shared" si="100"/>
        <v>-1.2518428979240196E-4</v>
      </c>
      <c r="AL97" s="5">
        <f t="shared" si="101"/>
        <v>5.0001769005616948E-5</v>
      </c>
      <c r="AN97" t="str">
        <f t="shared" si="86"/>
        <v>20mHz10m10m</v>
      </c>
      <c r="AO97">
        <f t="shared" si="87"/>
        <v>6.5207955530013906E-7</v>
      </c>
      <c r="AP97">
        <f t="shared" si="88"/>
        <v>2.1734531062594432E-3</v>
      </c>
      <c r="AQ97">
        <f t="shared" si="89"/>
        <v>-3.5480889585918782E-7</v>
      </c>
      <c r="AR97">
        <f t="shared" si="90"/>
        <v>2.3207715605382262E-3</v>
      </c>
      <c r="AT97">
        <f t="shared" si="139"/>
        <v>1.0000652183282919</v>
      </c>
      <c r="AU97" s="35">
        <f t="shared" si="102"/>
        <v>3.2705471111724972E-6</v>
      </c>
      <c r="AV97">
        <f t="shared" si="142"/>
        <v>-3.5476295153425975E-5</v>
      </c>
      <c r="AW97">
        <f t="shared" si="143"/>
        <v>2.5274290115802502E-4</v>
      </c>
    </row>
    <row r="98" spans="1:49" x14ac:dyDescent="0.25">
      <c r="A98" s="4">
        <f t="shared" ref="A98:B98" si="161">A97</f>
        <v>10</v>
      </c>
      <c r="B98" s="3" t="str">
        <f t="shared" si="161"/>
        <v>m</v>
      </c>
      <c r="C98" s="17">
        <f t="shared" si="116"/>
        <v>0.01</v>
      </c>
      <c r="D98" s="17">
        <f t="shared" si="157"/>
        <v>0.05</v>
      </c>
      <c r="E98" s="4">
        <f t="shared" si="153"/>
        <v>50</v>
      </c>
      <c r="F98" s="4" t="str">
        <f t="shared" si="158"/>
        <v>mHz</v>
      </c>
      <c r="G98">
        <f t="shared" ref="G98:H98" si="162">G97</f>
        <v>10</v>
      </c>
      <c r="H98" t="str">
        <f t="shared" si="162"/>
        <v>m</v>
      </c>
      <c r="I98" s="17">
        <f t="shared" si="159"/>
        <v>0.01</v>
      </c>
      <c r="J98" s="9">
        <v>9.9985828315868392</v>
      </c>
      <c r="K98" s="9">
        <v>1.8576362341103578E-3</v>
      </c>
      <c r="L98" s="9">
        <v>3.6838530506944047E-5</v>
      </c>
      <c r="M98" s="9">
        <v>4.6914501465532342E-4</v>
      </c>
      <c r="N98" s="10">
        <v>-1.3336113095904377E-3</v>
      </c>
      <c r="O98" s="10">
        <v>7.5463197341669357E-4</v>
      </c>
      <c r="P98" s="10">
        <v>-2.0443659952879779E-4</v>
      </c>
      <c r="Q98" s="10">
        <v>1.2277363904656222E-3</v>
      </c>
      <c r="R98" s="10" t="s">
        <v>3</v>
      </c>
      <c r="S98" s="17">
        <f t="shared" si="82"/>
        <v>1E-3</v>
      </c>
      <c r="T98" s="5">
        <f t="shared" si="93"/>
        <v>9.9999164428964289E-3</v>
      </c>
      <c r="U98" s="5">
        <f t="shared" si="94"/>
        <v>2.0050640372772351E-6</v>
      </c>
      <c r="V98" s="5">
        <f t="shared" si="95"/>
        <v>2.4127513003574184E-7</v>
      </c>
      <c r="W98" s="5">
        <f t="shared" si="96"/>
        <v>1.3143187167690714E-6</v>
      </c>
      <c r="X98" s="5">
        <f t="shared" si="160"/>
        <v>9.9999164458071371E-3</v>
      </c>
      <c r="Y98">
        <f t="shared" si="97"/>
        <v>2.0050640369443846E-6</v>
      </c>
      <c r="Z98" s="5">
        <f t="shared" si="83"/>
        <v>2.412771460308707E-5</v>
      </c>
      <c r="AA98" s="5">
        <f t="shared" si="98"/>
        <v>1.3143296990525692E-4</v>
      </c>
      <c r="AC98" t="str">
        <f t="shared" si="84"/>
        <v>50mHz10m</v>
      </c>
      <c r="AD98" s="17">
        <f>IFERROR(MATCH(AC98,'Ref Z'!$R$5:$R$1054,0),0)</f>
        <v>57</v>
      </c>
      <c r="AE98">
        <f>IF($AD98&gt;0,INDEX('Ref Z'!M$5:M$1054,$AD98),"")</f>
        <v>9.9998217323087248E-3</v>
      </c>
      <c r="AF98">
        <f>IF($AD98&gt;0,INDEX('Ref Z'!N$5:N$1054,$AD98),"")</f>
        <v>1.0000000000000001E-7</v>
      </c>
      <c r="AG98">
        <f>IF($AD98&gt;0,INDEX('Ref Z'!O$5:O$1054,$AD98),"")</f>
        <v>3.3603469549767755E-7</v>
      </c>
      <c r="AH98">
        <f>IF($AD98&gt;0,INDEX('Ref Z'!P$5:P$1054,$AD98),"")</f>
        <v>5.0000000000000008E-7</v>
      </c>
      <c r="AI98">
        <f t="shared" si="85"/>
        <v>9.9998217379547918E-3</v>
      </c>
      <c r="AJ98">
        <f t="shared" si="99"/>
        <v>1.000000013550801E-7</v>
      </c>
      <c r="AK98" s="5">
        <f t="shared" si="100"/>
        <v>3.3604068589091518E-5</v>
      </c>
      <c r="AL98" s="5">
        <f t="shared" si="101"/>
        <v>5.000089129901293E-5</v>
      </c>
      <c r="AN98" t="str">
        <f t="shared" si="86"/>
        <v>50mHz10m10m</v>
      </c>
      <c r="AO98">
        <f t="shared" si="87"/>
        <v>-9.4710587704091576E-8</v>
      </c>
      <c r="AP98">
        <f t="shared" si="88"/>
        <v>3.7152724695665119E-3</v>
      </c>
      <c r="AQ98">
        <f t="shared" si="89"/>
        <v>9.4759565461935711E-8</v>
      </c>
      <c r="AR98">
        <f t="shared" si="90"/>
        <v>9.3829016253170559E-4</v>
      </c>
      <c r="AT98">
        <f t="shared" si="139"/>
        <v>0.99999052913563247</v>
      </c>
      <c r="AU98" s="35">
        <f t="shared" si="102"/>
        <v>4.010128198570984E-6</v>
      </c>
      <c r="AV98">
        <f t="shared" si="142"/>
        <v>9.476353986004448E-6</v>
      </c>
      <c r="AW98">
        <f t="shared" si="143"/>
        <v>2.6757913118021816E-4</v>
      </c>
    </row>
    <row r="99" spans="1:49" x14ac:dyDescent="0.25">
      <c r="A99" s="4">
        <f t="shared" ref="A99:B99" si="163">A98</f>
        <v>10</v>
      </c>
      <c r="B99" s="3" t="str">
        <f t="shared" si="163"/>
        <v>m</v>
      </c>
      <c r="C99" s="17">
        <f t="shared" si="116"/>
        <v>0.01</v>
      </c>
      <c r="D99" s="17">
        <f t="shared" si="157"/>
        <v>0.1</v>
      </c>
      <c r="E99" s="4">
        <f t="shared" si="153"/>
        <v>100</v>
      </c>
      <c r="F99" s="4" t="str">
        <f t="shared" si="158"/>
        <v>mHz</v>
      </c>
      <c r="G99">
        <f t="shared" ref="G99:H99" si="164">G98</f>
        <v>10</v>
      </c>
      <c r="H99" t="str">
        <f t="shared" si="164"/>
        <v>m</v>
      </c>
      <c r="I99" s="17">
        <f t="shared" si="159"/>
        <v>0.01</v>
      </c>
      <c r="J99" s="9">
        <v>10.001939861854543</v>
      </c>
      <c r="K99" s="9">
        <v>1.4067862530815459E-3</v>
      </c>
      <c r="L99" s="9">
        <v>1.3923607437485584E-3</v>
      </c>
      <c r="M99" s="9">
        <v>1.8225827133320235E-3</v>
      </c>
      <c r="N99" s="10">
        <v>9.185880694761886E-4</v>
      </c>
      <c r="O99" s="10">
        <v>4.1204855085134174E-4</v>
      </c>
      <c r="P99" s="10">
        <v>1.5734541583099706E-3</v>
      </c>
      <c r="Q99" s="10">
        <v>1.6116280923226826E-4</v>
      </c>
      <c r="R99" s="10" t="s">
        <v>3</v>
      </c>
      <c r="S99" s="17">
        <f t="shared" si="82"/>
        <v>1E-3</v>
      </c>
      <c r="T99" s="5">
        <f t="shared" si="93"/>
        <v>1.0001021273785068E-2</v>
      </c>
      <c r="U99" s="5">
        <f t="shared" si="94"/>
        <v>1.4658893444315318E-6</v>
      </c>
      <c r="V99" s="5">
        <f t="shared" si="95"/>
        <v>-1.8109341456141213E-7</v>
      </c>
      <c r="W99" s="5">
        <f t="shared" si="96"/>
        <v>1.8296942908629185E-6</v>
      </c>
      <c r="X99" s="5">
        <f t="shared" si="160"/>
        <v>1.0001021275424642E-2</v>
      </c>
      <c r="Y99">
        <f t="shared" si="97"/>
        <v>1.4658893445656186E-6</v>
      </c>
      <c r="Z99" s="5">
        <f t="shared" si="83"/>
        <v>-1.8107492183453947E-5</v>
      </c>
      <c r="AA99" s="5">
        <f t="shared" si="98"/>
        <v>1.8295074476559433E-4</v>
      </c>
      <c r="AC99" t="str">
        <f t="shared" si="84"/>
        <v>100mHz10m</v>
      </c>
      <c r="AD99" s="17">
        <f>IFERROR(MATCH(AC99,'Ref Z'!$R$5:$R$1054,0),0)</f>
        <v>58</v>
      </c>
      <c r="AE99">
        <f>IF($AD99&gt;0,INDEX('Ref Z'!M$5:M$1054,$AD99),"")</f>
        <v>1.0000355038964662E-2</v>
      </c>
      <c r="AF99">
        <f>IF($AD99&gt;0,INDEX('Ref Z'!N$5:N$1054,$AD99),"")</f>
        <v>1.0000000000000001E-7</v>
      </c>
      <c r="AG99">
        <f>IF($AD99&gt;0,INDEX('Ref Z'!O$5:O$1054,$AD99),"")</f>
        <v>2.0038664967346428E-7</v>
      </c>
      <c r="AH99">
        <f>IF($AD99&gt;0,INDEX('Ref Z'!P$5:P$1054,$AD99),"")</f>
        <v>5.0000000000000008E-7</v>
      </c>
      <c r="AI99">
        <f t="shared" si="85"/>
        <v>1.000035504097233E-2</v>
      </c>
      <c r="AJ99">
        <f t="shared" si="99"/>
        <v>1.000000004818235E-7</v>
      </c>
      <c r="AK99" s="5">
        <f t="shared" si="100"/>
        <v>2.0037953539236605E-5</v>
      </c>
      <c r="AL99" s="5">
        <f t="shared" si="101"/>
        <v>4.9998224848527036E-5</v>
      </c>
      <c r="AN99" t="str">
        <f t="shared" si="86"/>
        <v>100mHz10m10m</v>
      </c>
      <c r="AO99">
        <f t="shared" si="87"/>
        <v>-6.6623482040603643E-7</v>
      </c>
      <c r="AP99">
        <f t="shared" si="88"/>
        <v>2.8135725079401919E-3</v>
      </c>
      <c r="AQ99">
        <f t="shared" si="89"/>
        <v>3.8148006423487638E-7</v>
      </c>
      <c r="AR99">
        <f t="shared" si="90"/>
        <v>3.6451654609560434E-3</v>
      </c>
      <c r="AT99">
        <f t="shared" si="139"/>
        <v>0.99993338335816273</v>
      </c>
      <c r="AU99" s="35">
        <f t="shared" si="102"/>
        <v>2.9317788597110034E-6</v>
      </c>
      <c r="AV99">
        <f t="shared" si="142"/>
        <v>3.8145445722690549E-5</v>
      </c>
      <c r="AW99">
        <f t="shared" si="143"/>
        <v>3.6930166873322742E-4</v>
      </c>
    </row>
    <row r="100" spans="1:49" x14ac:dyDescent="0.25">
      <c r="A100" s="4">
        <f t="shared" ref="A100:B100" si="165">A99</f>
        <v>10</v>
      </c>
      <c r="B100" s="3" t="str">
        <f t="shared" si="165"/>
        <v>m</v>
      </c>
      <c r="C100" s="17">
        <f t="shared" si="116"/>
        <v>0.01</v>
      </c>
      <c r="D100" s="17">
        <f t="shared" si="157"/>
        <v>0.2</v>
      </c>
      <c r="E100" s="4">
        <f t="shared" si="153"/>
        <v>200</v>
      </c>
      <c r="F100" s="4" t="str">
        <f t="shared" si="158"/>
        <v>mHz</v>
      </c>
      <c r="G100">
        <f t="shared" ref="G100:H100" si="166">G99</f>
        <v>10</v>
      </c>
      <c r="H100" t="str">
        <f t="shared" si="166"/>
        <v>m</v>
      </c>
      <c r="I100" s="17">
        <f t="shared" si="159"/>
        <v>0.01</v>
      </c>
      <c r="J100" s="9">
        <v>10.00099458364393</v>
      </c>
      <c r="K100" s="9">
        <v>9.0384554709815662E-4</v>
      </c>
      <c r="L100" s="9">
        <v>2.0670907600914642E-4</v>
      </c>
      <c r="M100" s="9">
        <v>1.1817662532033057E-3</v>
      </c>
      <c r="N100" s="10">
        <v>-1.3682886673169175E-3</v>
      </c>
      <c r="O100" s="10">
        <v>1.666619166904791E-3</v>
      </c>
      <c r="P100" s="10">
        <v>2.8802659295620739E-4</v>
      </c>
      <c r="Q100" s="10">
        <v>2.8043204884251971E-4</v>
      </c>
      <c r="R100" s="10" t="s">
        <v>3</v>
      </c>
      <c r="S100" s="17">
        <f t="shared" si="82"/>
        <v>1E-3</v>
      </c>
      <c r="T100" s="5">
        <f t="shared" si="93"/>
        <v>1.0002362872311247E-2</v>
      </c>
      <c r="U100" s="5">
        <f t="shared" si="94"/>
        <v>1.8959314915111216E-6</v>
      </c>
      <c r="V100" s="5">
        <f t="shared" si="95"/>
        <v>-8.1317516947060979E-8</v>
      </c>
      <c r="W100" s="5">
        <f t="shared" si="96"/>
        <v>1.21458371931629E-6</v>
      </c>
      <c r="X100" s="5">
        <f t="shared" si="160"/>
        <v>1.0002362872641795E-2</v>
      </c>
      <c r="Y100">
        <f t="shared" si="97"/>
        <v>1.8959314914741806E-6</v>
      </c>
      <c r="Z100" s="5">
        <f t="shared" si="83"/>
        <v>-8.1298307193367589E-6</v>
      </c>
      <c r="AA100" s="5">
        <f t="shared" si="98"/>
        <v>1.2142967965060062E-4</v>
      </c>
      <c r="AC100" t="str">
        <f t="shared" si="84"/>
        <v>200mHz10m</v>
      </c>
      <c r="AD100" s="17">
        <f>IFERROR(MATCH(AC100,'Ref Z'!$R$5:$R$1054,0),0)</f>
        <v>59</v>
      </c>
      <c r="AE100">
        <f>IF($AD100&gt;0,INDEX('Ref Z'!M$5:M$1054,$AD100),"")</f>
        <v>1.0002082227957081E-2</v>
      </c>
      <c r="AF100">
        <f>IF($AD100&gt;0,INDEX('Ref Z'!N$5:N$1054,$AD100),"")</f>
        <v>1.0000000000000001E-7</v>
      </c>
      <c r="AG100">
        <f>IF($AD100&gt;0,INDEX('Ref Z'!O$5:O$1054,$AD100),"")</f>
        <v>-7.1477755874666879E-7</v>
      </c>
      <c r="AH100">
        <f>IF($AD100&gt;0,INDEX('Ref Z'!P$5:P$1054,$AD100),"")</f>
        <v>5.0000000000000008E-7</v>
      </c>
      <c r="AI100">
        <f t="shared" si="85"/>
        <v>1.0002082253497111E-2</v>
      </c>
      <c r="AJ100">
        <f t="shared" si="99"/>
        <v>1.000000061283309E-7</v>
      </c>
      <c r="AK100" s="5">
        <f t="shared" si="100"/>
        <v>-7.1462875553252243E-5</v>
      </c>
      <c r="AL100" s="5">
        <f t="shared" si="101"/>
        <v>4.9989590777411839E-5</v>
      </c>
      <c r="AN100" t="str">
        <f t="shared" si="86"/>
        <v>200mHz10m10m</v>
      </c>
      <c r="AO100">
        <f t="shared" si="87"/>
        <v>-2.8064435416558231E-7</v>
      </c>
      <c r="AP100">
        <f t="shared" si="88"/>
        <v>1.8076910969622724E-3</v>
      </c>
      <c r="AQ100">
        <f t="shared" si="89"/>
        <v>-6.3346004179960784E-7</v>
      </c>
      <c r="AR100">
        <f t="shared" si="90"/>
        <v>2.3635325592935496E-3</v>
      </c>
      <c r="AT100">
        <f t="shared" si="139"/>
        <v>0.99997194471463824</v>
      </c>
      <c r="AU100" s="35">
        <f t="shared" si="102"/>
        <v>3.7918631148720017E-6</v>
      </c>
      <c r="AV100">
        <f t="shared" si="142"/>
        <v>-6.3333044833915482E-5</v>
      </c>
      <c r="AW100">
        <f t="shared" si="143"/>
        <v>2.4795085720013768E-4</v>
      </c>
    </row>
    <row r="101" spans="1:49" x14ac:dyDescent="0.25">
      <c r="A101" s="4">
        <f t="shared" ref="A101:B101" si="167">A100</f>
        <v>10</v>
      </c>
      <c r="B101" s="3" t="str">
        <f t="shared" si="167"/>
        <v>m</v>
      </c>
      <c r="C101" s="17">
        <f t="shared" si="116"/>
        <v>0.01</v>
      </c>
      <c r="D101" s="17">
        <f t="shared" si="157"/>
        <v>0.5</v>
      </c>
      <c r="E101" s="4">
        <f t="shared" si="153"/>
        <v>500</v>
      </c>
      <c r="F101" s="4" t="str">
        <f t="shared" si="158"/>
        <v>mHz</v>
      </c>
      <c r="G101">
        <f t="shared" ref="G101:H101" si="168">G100</f>
        <v>10</v>
      </c>
      <c r="H101" t="str">
        <f t="shared" si="168"/>
        <v>m</v>
      </c>
      <c r="I101" s="17">
        <f t="shared" si="159"/>
        <v>0.01</v>
      </c>
      <c r="J101" s="9">
        <v>10.001312422388899</v>
      </c>
      <c r="K101" s="9">
        <v>9.6118414501856759E-4</v>
      </c>
      <c r="L101" s="9">
        <v>1.6014616663251013E-4</v>
      </c>
      <c r="M101" s="9">
        <v>1.6359376375795123E-3</v>
      </c>
      <c r="N101" s="10">
        <v>3.3724691512180795E-4</v>
      </c>
      <c r="O101" s="10">
        <v>1.8569209569567068E-3</v>
      </c>
      <c r="P101" s="10">
        <v>-3.0210096677779917E-4</v>
      </c>
      <c r="Q101" s="10">
        <v>1.4514035064319539E-3</v>
      </c>
      <c r="R101" s="10" t="s">
        <v>3</v>
      </c>
      <c r="S101" s="17">
        <f t="shared" si="82"/>
        <v>1E-3</v>
      </c>
      <c r="T101" s="5">
        <f t="shared" si="93"/>
        <v>1.0000975175473778E-2</v>
      </c>
      <c r="U101" s="5">
        <f t="shared" si="94"/>
        <v>2.0909400759036799E-6</v>
      </c>
      <c r="V101" s="5">
        <f t="shared" si="95"/>
        <v>4.6224713341030935E-7</v>
      </c>
      <c r="W101" s="5">
        <f t="shared" si="96"/>
        <v>2.1869760155365686E-6</v>
      </c>
      <c r="X101" s="5">
        <f t="shared" si="160"/>
        <v>1.0000975186156356E-2</v>
      </c>
      <c r="Y101">
        <f t="shared" si="97"/>
        <v>2.0909400761135539E-6</v>
      </c>
      <c r="Z101" s="5">
        <f t="shared" si="83"/>
        <v>4.6220206026983154E-5</v>
      </c>
      <c r="AA101" s="5">
        <f t="shared" si="98"/>
        <v>2.1867627652583194E-4</v>
      </c>
      <c r="AC101" t="str">
        <f t="shared" si="84"/>
        <v>500mHz10m</v>
      </c>
      <c r="AD101" s="17">
        <f>IFERROR(MATCH(AC101,'Ref Z'!$R$5:$R$1054,0),0)</f>
        <v>60</v>
      </c>
      <c r="AE101">
        <f>IF($AD101&gt;0,INDEX('Ref Z'!M$5:M$1054,$AD101),"")</f>
        <v>1.0000176870866313E-2</v>
      </c>
      <c r="AF101">
        <f>IF($AD101&gt;0,INDEX('Ref Z'!N$5:N$1054,$AD101),"")</f>
        <v>1.0000000000000001E-7</v>
      </c>
      <c r="AG101">
        <f>IF($AD101&gt;0,INDEX('Ref Z'!O$5:O$1054,$AD101),"")</f>
        <v>1.0088586491533824E-6</v>
      </c>
      <c r="AH101">
        <f>IF($AD101&gt;0,INDEX('Ref Z'!P$5:P$1054,$AD101),"")</f>
        <v>5.0000000000000008E-7</v>
      </c>
      <c r="AI101">
        <f t="shared" si="85"/>
        <v>1.0000176921755201E-2</v>
      </c>
      <c r="AJ101">
        <f t="shared" si="99"/>
        <v>1.0000001221311639E-7</v>
      </c>
      <c r="AK101" s="5">
        <f t="shared" si="100"/>
        <v>1.0088408022761297E-4</v>
      </c>
      <c r="AL101" s="5">
        <f t="shared" si="101"/>
        <v>4.9999115162616361E-5</v>
      </c>
      <c r="AN101" t="str">
        <f t="shared" si="86"/>
        <v>500mHz10m10m</v>
      </c>
      <c r="AO101">
        <f t="shared" si="87"/>
        <v>-7.9830460746575793E-7</v>
      </c>
      <c r="AP101">
        <f t="shared" si="88"/>
        <v>1.9223682926380935E-3</v>
      </c>
      <c r="AQ101">
        <f t="shared" si="89"/>
        <v>5.4661151574307314E-7</v>
      </c>
      <c r="AR101">
        <f t="shared" si="90"/>
        <v>3.2718753133634147E-3</v>
      </c>
      <c r="AT101">
        <f t="shared" si="139"/>
        <v>0.99992018134368932</v>
      </c>
      <c r="AU101" s="35">
        <f t="shared" si="102"/>
        <v>4.1818802718139011E-6</v>
      </c>
      <c r="AV101">
        <f t="shared" si="142"/>
        <v>5.4663874200629815E-5</v>
      </c>
      <c r="AW101">
        <f t="shared" si="143"/>
        <v>4.4020128030010662E-4</v>
      </c>
    </row>
    <row r="102" spans="1:49" x14ac:dyDescent="0.25">
      <c r="A102" s="4">
        <f t="shared" ref="A102:B102" si="169">A101</f>
        <v>10</v>
      </c>
      <c r="B102" s="3" t="str">
        <f t="shared" si="169"/>
        <v>m</v>
      </c>
      <c r="C102" s="17">
        <f t="shared" si="116"/>
        <v>0.01</v>
      </c>
      <c r="D102" s="17">
        <f t="shared" si="157"/>
        <v>1</v>
      </c>
      <c r="E102" s="4">
        <f t="shared" si="153"/>
        <v>1</v>
      </c>
      <c r="F102" s="4" t="str">
        <f t="shared" si="158"/>
        <v>Hz</v>
      </c>
      <c r="G102">
        <f t="shared" ref="G102:H102" si="170">G101</f>
        <v>10</v>
      </c>
      <c r="H102" t="str">
        <f t="shared" si="170"/>
        <v>m</v>
      </c>
      <c r="I102" s="17">
        <f t="shared" si="159"/>
        <v>0.01</v>
      </c>
      <c r="J102" s="9">
        <v>10.002323541209622</v>
      </c>
      <c r="K102" s="9">
        <v>1.7828312312784627E-3</v>
      </c>
      <c r="L102" s="9">
        <v>1.7141975212044537E-4</v>
      </c>
      <c r="M102" s="9">
        <v>4.9746357982801727E-4</v>
      </c>
      <c r="N102" s="10">
        <v>1.7633375696273663E-3</v>
      </c>
      <c r="O102" s="10">
        <v>1.6327047555723189E-4</v>
      </c>
      <c r="P102" s="10">
        <v>5.0530353496373197E-4</v>
      </c>
      <c r="Q102" s="10">
        <v>1.6280691245625296E-3</v>
      </c>
      <c r="R102" s="10" t="s">
        <v>3</v>
      </c>
      <c r="S102" s="17">
        <f t="shared" ref="S102:S133" si="171">IF(MID(R102,1,1)="m",0.001,IF(OR(MID(R102,1,1)="u",MID(R102,1,1)="µ"),0.000001,1))</f>
        <v>1E-3</v>
      </c>
      <c r="T102" s="5">
        <f t="shared" si="93"/>
        <v>1.0000560203639994E-2</v>
      </c>
      <c r="U102" s="5">
        <f t="shared" si="94"/>
        <v>1.7902917213154297E-6</v>
      </c>
      <c r="V102" s="5">
        <f t="shared" si="95"/>
        <v>-3.338837828432866E-7</v>
      </c>
      <c r="W102" s="5">
        <f t="shared" si="96"/>
        <v>1.7023745438678021E-6</v>
      </c>
      <c r="X102" s="5">
        <f t="shared" si="160"/>
        <v>1.0000560209213602E-2</v>
      </c>
      <c r="Y102">
        <f t="shared" si="97"/>
        <v>1.7902917212198383E-6</v>
      </c>
      <c r="Z102" s="5">
        <f t="shared" ref="Z102:Z133" si="172">ATAN2(T102,V102)</f>
        <v>-3.3386507947595215E-5</v>
      </c>
      <c r="AA102" s="5">
        <f t="shared" si="98"/>
        <v>1.7022791807202138E-4</v>
      </c>
      <c r="AC102" t="str">
        <f t="shared" ref="AC102:AC133" si="173">E102&amp;F102&amp;G102&amp;H102</f>
        <v>1Hz10m</v>
      </c>
      <c r="AD102" s="17">
        <f>IFERROR(MATCH(AC102,'Ref Z'!$R$5:$R$1054,0),0)</f>
        <v>61</v>
      </c>
      <c r="AE102">
        <f>IF($AD102&gt;0,INDEX('Ref Z'!M$5:M$1054,$AD102),"")</f>
        <v>1.0000361633853117E-2</v>
      </c>
      <c r="AF102">
        <f>IF($AD102&gt;0,INDEX('Ref Z'!N$5:N$1054,$AD102),"")</f>
        <v>1.0000000000000001E-7</v>
      </c>
      <c r="AG102">
        <f>IF($AD102&gt;0,INDEX('Ref Z'!O$5:O$1054,$AD102),"")</f>
        <v>-8.1803458144909194E-8</v>
      </c>
      <c r="AH102">
        <f>IF($AD102&gt;0,INDEX('Ref Z'!P$5:P$1054,$AD102),"")</f>
        <v>5.0000000000000008E-7</v>
      </c>
      <c r="AI102">
        <f t="shared" si="85"/>
        <v>1.0000361634187695E-2</v>
      </c>
      <c r="AJ102">
        <f t="shared" si="99"/>
        <v>1.0000000008029587E-7</v>
      </c>
      <c r="AK102" s="5">
        <f t="shared" si="100"/>
        <v>-8.1800499960085873E-6</v>
      </c>
      <c r="AL102" s="5">
        <f t="shared" si="101"/>
        <v>4.9998191892842956E-5</v>
      </c>
      <c r="AN102" t="str">
        <f t="shared" ref="AN102:AN133" si="174">E102&amp;F102&amp;A102&amp;B102&amp;G102&amp;H102</f>
        <v>1Hz10m10m</v>
      </c>
      <c r="AO102">
        <f t="shared" ref="AO102:AO133" si="175">AE102-T102</f>
        <v>-1.9856978687726734E-7</v>
      </c>
      <c r="AP102">
        <f t="shared" ref="AP102:AP133" si="176">(4*K102^2+AF102^2)^0.5</f>
        <v>3.5656624639591895E-3</v>
      </c>
      <c r="AQ102">
        <f t="shared" ref="AQ102:AQ133" si="177">AG102-V102</f>
        <v>2.5208032469837742E-7</v>
      </c>
      <c r="AR102">
        <f t="shared" ref="AR102:AR133" si="178">(4*M102^2+AH102^2)^0.5</f>
        <v>9.9492728529336494E-4</v>
      </c>
      <c r="AT102">
        <f t="shared" si="139"/>
        <v>0.9999801436097826</v>
      </c>
      <c r="AU102" s="35">
        <f t="shared" si="102"/>
        <v>3.5805835820973669E-6</v>
      </c>
      <c r="AV102">
        <f t="shared" si="142"/>
        <v>2.5206457951586628E-5</v>
      </c>
      <c r="AW102">
        <f t="shared" si="143"/>
        <v>3.4410753487404606E-4</v>
      </c>
    </row>
    <row r="103" spans="1:49" x14ac:dyDescent="0.25">
      <c r="A103" s="4">
        <f t="shared" ref="A103:B103" si="179">A102</f>
        <v>10</v>
      </c>
      <c r="B103" s="3" t="str">
        <f t="shared" si="179"/>
        <v>m</v>
      </c>
      <c r="C103" s="17">
        <f t="shared" si="116"/>
        <v>0.01</v>
      </c>
      <c r="D103" s="17">
        <f t="shared" si="157"/>
        <v>2</v>
      </c>
      <c r="E103" s="4">
        <f t="shared" si="153"/>
        <v>2</v>
      </c>
      <c r="F103" s="4" t="str">
        <f t="shared" si="158"/>
        <v>Hz</v>
      </c>
      <c r="G103">
        <f t="shared" ref="G103:H103" si="180">G102</f>
        <v>10</v>
      </c>
      <c r="H103" t="str">
        <f t="shared" si="180"/>
        <v>m</v>
      </c>
      <c r="I103" s="17">
        <f t="shared" si="159"/>
        <v>0.01</v>
      </c>
      <c r="J103" s="9">
        <v>9.999960171658266</v>
      </c>
      <c r="K103" s="9">
        <v>6.6353815852878664E-4</v>
      </c>
      <c r="L103" s="9">
        <v>9.7003001398759329E-4</v>
      </c>
      <c r="M103" s="9">
        <v>1.0170454975430997E-3</v>
      </c>
      <c r="N103" s="10">
        <v>-1.982515894064042E-4</v>
      </c>
      <c r="O103" s="10">
        <v>1.1699101729804024E-4</v>
      </c>
      <c r="P103" s="10">
        <v>-5.3095791781387944E-5</v>
      </c>
      <c r="Q103" s="10">
        <v>8.8997445025704993E-4</v>
      </c>
      <c r="R103" s="10" t="s">
        <v>3</v>
      </c>
      <c r="S103" s="17">
        <f t="shared" si="171"/>
        <v>1E-3</v>
      </c>
      <c r="T103" s="5">
        <f t="shared" si="93"/>
        <v>1.0000158423247673E-2</v>
      </c>
      <c r="U103" s="5">
        <f t="shared" si="94"/>
        <v>6.7377279994980771E-7</v>
      </c>
      <c r="V103" s="5">
        <f t="shared" si="95"/>
        <v>1.0231258057689813E-6</v>
      </c>
      <c r="W103" s="5">
        <f t="shared" si="96"/>
        <v>1.3514570160323372E-6</v>
      </c>
      <c r="X103" s="5">
        <f t="shared" si="160"/>
        <v>1.0000158475586165E-2</v>
      </c>
      <c r="Y103">
        <f t="shared" si="97"/>
        <v>6.7377281061092014E-7</v>
      </c>
      <c r="Z103" s="5">
        <f t="shared" si="172"/>
        <v>1.0231095937646567E-4</v>
      </c>
      <c r="AA103" s="5">
        <f t="shared" si="98"/>
        <v>1.3514355937624205E-4</v>
      </c>
      <c r="AC103" t="str">
        <f t="shared" si="173"/>
        <v>2Hz10m</v>
      </c>
      <c r="AD103" s="17">
        <f>IFERROR(MATCH(AC103,'Ref Z'!$R$5:$R$1054,0),0)</f>
        <v>62</v>
      </c>
      <c r="AE103">
        <f>IF($AD103&gt;0,INDEX('Ref Z'!M$5:M$1054,$AD103),"")</f>
        <v>1.0000402873597863E-2</v>
      </c>
      <c r="AF103">
        <f>IF($AD103&gt;0,INDEX('Ref Z'!N$5:N$1054,$AD103),"")</f>
        <v>1.0000000000000001E-7</v>
      </c>
      <c r="AG103">
        <f>IF($AD103&gt;0,INDEX('Ref Z'!O$5:O$1054,$AD103),"")</f>
        <v>1.6180036664507369E-6</v>
      </c>
      <c r="AH103">
        <f>IF($AD103&gt;0,INDEX('Ref Z'!P$5:P$1054,$AD103),"")</f>
        <v>5.0000000000000008E-7</v>
      </c>
      <c r="AI103">
        <f t="shared" si="85"/>
        <v>1.0000403004489383E-2</v>
      </c>
      <c r="AJ103">
        <f t="shared" si="99"/>
        <v>1.000000314126935E-7</v>
      </c>
      <c r="AK103" s="5">
        <f t="shared" si="100"/>
        <v>1.6179384698631946E-4</v>
      </c>
      <c r="AL103" s="5">
        <f t="shared" si="101"/>
        <v>4.9997984430527468E-5</v>
      </c>
      <c r="AN103" t="str">
        <f t="shared" si="174"/>
        <v>2Hz10m10m</v>
      </c>
      <c r="AO103">
        <f t="shared" si="175"/>
        <v>2.4445035018937078E-7</v>
      </c>
      <c r="AP103">
        <f t="shared" si="176"/>
        <v>1.3270763208252541E-3</v>
      </c>
      <c r="AQ103">
        <f t="shared" si="177"/>
        <v>5.948778606817556E-7</v>
      </c>
      <c r="AR103">
        <f t="shared" si="178"/>
        <v>2.0340910565387095E-3</v>
      </c>
      <c r="AT103">
        <f t="shared" si="139"/>
        <v>1.0000244525028092</v>
      </c>
      <c r="AU103" s="35">
        <f t="shared" si="102"/>
        <v>1.3475459922787344E-6</v>
      </c>
      <c r="AV103">
        <f t="shared" si="142"/>
        <v>5.9482887609853792E-5</v>
      </c>
      <c r="AW103">
        <f t="shared" si="143"/>
        <v>2.7487256140006902E-4</v>
      </c>
    </row>
    <row r="104" spans="1:49" x14ac:dyDescent="0.25">
      <c r="A104" s="4">
        <f t="shared" ref="A104:B104" si="181">A103</f>
        <v>10</v>
      </c>
      <c r="B104" s="3" t="str">
        <f t="shared" si="181"/>
        <v>m</v>
      </c>
      <c r="C104" s="17">
        <f t="shared" si="116"/>
        <v>0.01</v>
      </c>
      <c r="D104" s="17">
        <f t="shared" si="157"/>
        <v>5</v>
      </c>
      <c r="E104" s="4">
        <f t="shared" si="153"/>
        <v>5</v>
      </c>
      <c r="F104" s="4" t="str">
        <f t="shared" si="158"/>
        <v>Hz</v>
      </c>
      <c r="G104">
        <f t="shared" ref="G104:H104" si="182">G103</f>
        <v>10</v>
      </c>
      <c r="H104" t="str">
        <f t="shared" si="182"/>
        <v>m</v>
      </c>
      <c r="I104" s="17">
        <f t="shared" si="159"/>
        <v>0.01</v>
      </c>
      <c r="J104" s="9">
        <v>9.9984495613933113</v>
      </c>
      <c r="K104" s="9">
        <v>1.9609937835914225E-3</v>
      </c>
      <c r="L104" s="9">
        <v>-1.2961390504048274E-3</v>
      </c>
      <c r="M104" s="9">
        <v>1.4434191731297682E-3</v>
      </c>
      <c r="N104" s="10">
        <v>-7.2685156646011128E-4</v>
      </c>
      <c r="O104" s="10">
        <v>1.5131688576445627E-4</v>
      </c>
      <c r="P104" s="10">
        <v>-1.5299721992212095E-3</v>
      </c>
      <c r="Q104" s="10">
        <v>1.3911663901210081E-3</v>
      </c>
      <c r="R104" s="10" t="s">
        <v>3</v>
      </c>
      <c r="S104" s="17">
        <f t="shared" si="171"/>
        <v>1E-3</v>
      </c>
      <c r="T104" s="5">
        <f t="shared" si="93"/>
        <v>9.9991764129597725E-3</v>
      </c>
      <c r="U104" s="5">
        <f t="shared" si="94"/>
        <v>1.9668231794448772E-6</v>
      </c>
      <c r="V104" s="5">
        <f t="shared" si="95"/>
        <v>2.3383314881638209E-7</v>
      </c>
      <c r="W104" s="5">
        <f t="shared" si="96"/>
        <v>2.004695197370648E-6</v>
      </c>
      <c r="X104" s="5">
        <f t="shared" si="160"/>
        <v>9.9991764156938945E-3</v>
      </c>
      <c r="Y104">
        <f t="shared" si="97"/>
        <v>1.9668231794657879E-6</v>
      </c>
      <c r="Z104" s="5">
        <f t="shared" si="172"/>
        <v>2.3385240855505784E-5</v>
      </c>
      <c r="AA104" s="5">
        <f t="shared" si="98"/>
        <v>2.0048603144992282E-4</v>
      </c>
      <c r="AC104" t="str">
        <f t="shared" si="173"/>
        <v>5Hz10m</v>
      </c>
      <c r="AD104" s="17">
        <f>IFERROR(MATCH(AC104,'Ref Z'!$R$5:$R$1054,0),0)</f>
        <v>63</v>
      </c>
      <c r="AE104">
        <f>IF($AD104&gt;0,INDEX('Ref Z'!M$5:M$1054,$AD104),"")</f>
        <v>9.9990799629270898E-3</v>
      </c>
      <c r="AF104">
        <f>IF($AD104&gt;0,INDEX('Ref Z'!N$5:N$1054,$AD104),"")</f>
        <v>1.0000000000000001E-7</v>
      </c>
      <c r="AG104">
        <f>IF($AD104&gt;0,INDEX('Ref Z'!O$5:O$1054,$AD104),"")</f>
        <v>1.3303597670714301E-7</v>
      </c>
      <c r="AH104">
        <f>IF($AD104&gt;0,INDEX('Ref Z'!P$5:P$1054,$AD104),"")</f>
        <v>5.0000000000000008E-7</v>
      </c>
      <c r="AI104">
        <f t="shared" si="85"/>
        <v>9.9990799638121006E-3</v>
      </c>
      <c r="AJ104">
        <f t="shared" si="99"/>
        <v>1.0000000021242194E-7</v>
      </c>
      <c r="AK104" s="5">
        <f t="shared" si="100"/>
        <v>1.3304821762856337E-5</v>
      </c>
      <c r="AL104" s="5">
        <f t="shared" si="101"/>
        <v>5.0004600599962915E-5</v>
      </c>
      <c r="AN104" t="str">
        <f t="shared" si="174"/>
        <v>5Hz10m10m</v>
      </c>
      <c r="AO104">
        <f t="shared" si="175"/>
        <v>-9.6450032682771081E-8</v>
      </c>
      <c r="AP104">
        <f t="shared" si="176"/>
        <v>3.9219875684577089E-3</v>
      </c>
      <c r="AQ104">
        <f t="shared" si="177"/>
        <v>-1.0079717210923907E-7</v>
      </c>
      <c r="AR104">
        <f t="shared" si="178"/>
        <v>2.8868383895595015E-3</v>
      </c>
      <c r="AT104">
        <f t="shared" si="139"/>
        <v>0.99999035401739267</v>
      </c>
      <c r="AU104" s="35">
        <f t="shared" si="102"/>
        <v>3.9336464860191669E-6</v>
      </c>
      <c r="AV104">
        <f t="shared" si="142"/>
        <v>-1.0080419092649448E-5</v>
      </c>
      <c r="AW104">
        <f t="shared" si="143"/>
        <v>4.0407803121095259E-4</v>
      </c>
    </row>
    <row r="105" spans="1:49" x14ac:dyDescent="0.25">
      <c r="A105" s="4">
        <f t="shared" ref="A105:B105" si="183">A104</f>
        <v>10</v>
      </c>
      <c r="B105" s="3" t="str">
        <f t="shared" si="183"/>
        <v>m</v>
      </c>
      <c r="C105" s="17">
        <f t="shared" si="116"/>
        <v>0.01</v>
      </c>
      <c r="D105" s="17">
        <f t="shared" si="157"/>
        <v>10</v>
      </c>
      <c r="E105" s="4">
        <f t="shared" si="153"/>
        <v>10</v>
      </c>
      <c r="F105" s="4" t="str">
        <f t="shared" si="158"/>
        <v>Hz</v>
      </c>
      <c r="G105">
        <f t="shared" ref="G105:H105" si="184">G104</f>
        <v>10</v>
      </c>
      <c r="H105" t="str">
        <f t="shared" si="184"/>
        <v>m</v>
      </c>
      <c r="I105" s="17">
        <f t="shared" si="159"/>
        <v>0.01</v>
      </c>
      <c r="J105" s="9">
        <v>9.9999798631253238</v>
      </c>
      <c r="K105" s="9">
        <v>7.5253176969330038E-4</v>
      </c>
      <c r="L105" s="9">
        <v>1.0718073940946006E-3</v>
      </c>
      <c r="M105" s="9">
        <v>9.4092070362555985E-5</v>
      </c>
      <c r="N105" s="10">
        <v>-1.2495479505137582E-4</v>
      </c>
      <c r="O105" s="10">
        <v>1.537423505637704E-3</v>
      </c>
      <c r="P105" s="10">
        <v>-1.0195324285179096E-3</v>
      </c>
      <c r="Q105" s="10">
        <v>3.5267204670095766E-4</v>
      </c>
      <c r="R105" s="10" t="s">
        <v>3</v>
      </c>
      <c r="S105" s="17">
        <f t="shared" si="171"/>
        <v>1E-3</v>
      </c>
      <c r="T105" s="5">
        <f t="shared" si="93"/>
        <v>1.0000104817920375E-2</v>
      </c>
      <c r="U105" s="5">
        <f t="shared" si="94"/>
        <v>1.7117170035041009E-6</v>
      </c>
      <c r="V105" s="5">
        <f t="shared" si="95"/>
        <v>2.0913398226125103E-6</v>
      </c>
      <c r="W105" s="5">
        <f t="shared" si="96"/>
        <v>3.6500806871815132E-7</v>
      </c>
      <c r="X105" s="5">
        <f t="shared" si="160"/>
        <v>1.0000105036603193E-2</v>
      </c>
      <c r="Y105">
        <f t="shared" si="97"/>
        <v>1.7117169677742763E-6</v>
      </c>
      <c r="Z105" s="5">
        <f t="shared" si="172"/>
        <v>2.0913178713644794E-4</v>
      </c>
      <c r="AA105" s="5">
        <f t="shared" si="98"/>
        <v>3.6500440239200712E-5</v>
      </c>
      <c r="AC105" t="str">
        <f t="shared" si="173"/>
        <v>10Hz10m</v>
      </c>
      <c r="AD105" s="17">
        <f>IFERROR(MATCH(AC105,'Ref Z'!$R$5:$R$1054,0),0)</f>
        <v>64</v>
      </c>
      <c r="AE105">
        <f>IF($AD105&gt;0,INDEX('Ref Z'!M$5:M$1054,$AD105),"")</f>
        <v>9.9999411945353774E-3</v>
      </c>
      <c r="AF105">
        <f>IF($AD105&gt;0,INDEX('Ref Z'!N$5:N$1054,$AD105),"")</f>
        <v>1.0000000000000001E-7</v>
      </c>
      <c r="AG105">
        <f>IF($AD105&gt;0,INDEX('Ref Z'!O$5:O$1054,$AD105),"")</f>
        <v>2.0509426844855599E-6</v>
      </c>
      <c r="AH105">
        <f>IF($AD105&gt;0,INDEX('Ref Z'!P$5:P$1054,$AD105),"")</f>
        <v>5.0000000000000008E-7</v>
      </c>
      <c r="AI105">
        <f t="shared" si="85"/>
        <v>9.9999414048549066E-3</v>
      </c>
      <c r="AJ105">
        <f t="shared" si="99"/>
        <v>1.0000005047696954E-7</v>
      </c>
      <c r="AK105" s="5">
        <f t="shared" si="100"/>
        <v>2.0509547164630066E-4</v>
      </c>
      <c r="AL105" s="5">
        <f t="shared" si="101"/>
        <v>5.0000291967896605E-5</v>
      </c>
      <c r="AN105" t="str">
        <f t="shared" si="174"/>
        <v>10Hz10m10m</v>
      </c>
      <c r="AO105">
        <f t="shared" si="175"/>
        <v>-1.6362338499734119E-7</v>
      </c>
      <c r="AP105">
        <f t="shared" si="176"/>
        <v>1.5050635427087196E-3</v>
      </c>
      <c r="AQ105">
        <f t="shared" si="177"/>
        <v>-4.0397138126950398E-8</v>
      </c>
      <c r="AR105">
        <f t="shared" si="178"/>
        <v>1.8818480496694931E-4</v>
      </c>
      <c r="AT105">
        <f t="shared" si="139"/>
        <v>0.99998363699704274</v>
      </c>
      <c r="AU105" s="35">
        <f t="shared" si="102"/>
        <v>3.4234340816039484E-6</v>
      </c>
      <c r="AV105">
        <f t="shared" si="142"/>
        <v>-4.0363154901472853E-6</v>
      </c>
      <c r="AW105">
        <f t="shared" si="143"/>
        <v>8.8482527922165263E-5</v>
      </c>
    </row>
    <row r="106" spans="1:49" x14ac:dyDescent="0.25">
      <c r="A106" s="4">
        <f t="shared" ref="A106:B106" si="185">A105</f>
        <v>10</v>
      </c>
      <c r="B106" s="3" t="str">
        <f t="shared" si="185"/>
        <v>m</v>
      </c>
      <c r="C106" s="17">
        <f t="shared" si="116"/>
        <v>0.01</v>
      </c>
      <c r="D106" s="17">
        <f t="shared" si="157"/>
        <v>20</v>
      </c>
      <c r="E106" s="4">
        <f t="shared" si="153"/>
        <v>20</v>
      </c>
      <c r="F106" s="4" t="str">
        <f t="shared" si="158"/>
        <v>Hz</v>
      </c>
      <c r="G106">
        <f t="shared" ref="G106:H106" si="186">G105</f>
        <v>10</v>
      </c>
      <c r="H106" t="str">
        <f t="shared" si="186"/>
        <v>m</v>
      </c>
      <c r="I106" s="17">
        <f t="shared" si="159"/>
        <v>0.01</v>
      </c>
      <c r="J106" s="9">
        <v>10.001090696066475</v>
      </c>
      <c r="K106" s="9">
        <v>1.4199808249446867E-3</v>
      </c>
      <c r="L106" s="9">
        <v>-1.6239645743801004E-3</v>
      </c>
      <c r="M106" s="9">
        <v>1.0591857908680612E-4</v>
      </c>
      <c r="N106" s="10">
        <v>3.4565435161129692E-4</v>
      </c>
      <c r="O106" s="10">
        <v>2.9758526438503655E-4</v>
      </c>
      <c r="P106" s="10">
        <v>-1.7181486706388956E-3</v>
      </c>
      <c r="Q106" s="10">
        <v>9.1385422045765676E-4</v>
      </c>
      <c r="R106" s="10" t="s">
        <v>3</v>
      </c>
      <c r="S106" s="17">
        <f t="shared" si="171"/>
        <v>1E-3</v>
      </c>
      <c r="T106" s="5">
        <f t="shared" si="93"/>
        <v>1.0000745041714864E-2</v>
      </c>
      <c r="U106" s="5">
        <f t="shared" si="94"/>
        <v>1.4508282230469965E-6</v>
      </c>
      <c r="V106" s="5">
        <f t="shared" si="95"/>
        <v>9.418409625879519E-8</v>
      </c>
      <c r="W106" s="5">
        <f t="shared" si="96"/>
        <v>9.1997189176846035E-7</v>
      </c>
      <c r="X106" s="5">
        <f t="shared" si="160"/>
        <v>1.0000745042158364E-2</v>
      </c>
      <c r="Y106">
        <f t="shared" si="97"/>
        <v>1.450828223008527E-6</v>
      </c>
      <c r="Z106" s="5">
        <f t="shared" si="172"/>
        <v>9.4177079670716821E-6</v>
      </c>
      <c r="AA106" s="5">
        <f t="shared" si="98"/>
        <v>9.1990335515100734E-5</v>
      </c>
      <c r="AC106" t="str">
        <f t="shared" si="173"/>
        <v>20Hz10m</v>
      </c>
      <c r="AD106" s="17">
        <f>IFERROR(MATCH(AC106,'Ref Z'!$R$5:$R$1054,0),0)</f>
        <v>65</v>
      </c>
      <c r="AE106">
        <f>IF($AD106&gt;0,INDEX('Ref Z'!M$5:M$1054,$AD106),"")</f>
        <v>1.0001581841435479E-2</v>
      </c>
      <c r="AF106">
        <f>IF($AD106&gt;0,INDEX('Ref Z'!N$5:N$1054,$AD106),"")</f>
        <v>1.0000000000000001E-7</v>
      </c>
      <c r="AG106">
        <f>IF($AD106&gt;0,INDEX('Ref Z'!O$5:O$1054,$AD106),"")</f>
        <v>4.0912065846517234E-7</v>
      </c>
      <c r="AH106">
        <f>IF($AD106&gt;0,INDEX('Ref Z'!P$5:P$1054,$AD106),"")</f>
        <v>5.0000000000000008E-7</v>
      </c>
      <c r="AI106">
        <f t="shared" si="85"/>
        <v>1.0001581849803142E-2</v>
      </c>
      <c r="AJ106">
        <f t="shared" si="99"/>
        <v>1.0000000200792124E-7</v>
      </c>
      <c r="AK106" s="5">
        <f t="shared" si="100"/>
        <v>4.0905595207154121E-5</v>
      </c>
      <c r="AL106" s="5">
        <f t="shared" si="101"/>
        <v>4.9992091961758736E-5</v>
      </c>
      <c r="AN106" t="str">
        <f t="shared" si="174"/>
        <v>20Hz10m10m</v>
      </c>
      <c r="AO106">
        <f t="shared" si="175"/>
        <v>8.3679972061496966E-7</v>
      </c>
      <c r="AP106">
        <f t="shared" si="176"/>
        <v>2.8399616516499603E-3</v>
      </c>
      <c r="AQ106">
        <f t="shared" si="177"/>
        <v>3.1493656220637715E-7</v>
      </c>
      <c r="AR106">
        <f t="shared" si="178"/>
        <v>2.118377482486821E-4</v>
      </c>
      <c r="AT106">
        <f t="shared" si="139"/>
        <v>1.0000836745303725</v>
      </c>
      <c r="AU106" s="35">
        <f t="shared" si="102"/>
        <v>2.9016566183581019E-6</v>
      </c>
      <c r="AV106">
        <f t="shared" si="142"/>
        <v>3.1487887240082441E-5</v>
      </c>
      <c r="AW106">
        <f t="shared" si="143"/>
        <v>1.9065176781618407E-4</v>
      </c>
    </row>
    <row r="107" spans="1:49" x14ac:dyDescent="0.25">
      <c r="A107" s="4">
        <f t="shared" ref="A107:B107" si="187">A106</f>
        <v>10</v>
      </c>
      <c r="B107" s="3" t="str">
        <f t="shared" si="187"/>
        <v>m</v>
      </c>
      <c r="C107" s="17">
        <f t="shared" si="116"/>
        <v>0.01</v>
      </c>
      <c r="D107" s="17">
        <f t="shared" si="157"/>
        <v>50</v>
      </c>
      <c r="E107" s="4">
        <f t="shared" si="153"/>
        <v>50</v>
      </c>
      <c r="F107" s="4" t="str">
        <f t="shared" si="158"/>
        <v>Hz</v>
      </c>
      <c r="G107">
        <f t="shared" ref="G107:H107" si="188">G106</f>
        <v>10</v>
      </c>
      <c r="H107" t="str">
        <f t="shared" si="188"/>
        <v>m</v>
      </c>
      <c r="I107" s="17">
        <f t="shared" si="159"/>
        <v>0.01</v>
      </c>
      <c r="J107" s="9">
        <v>10.000930236470598</v>
      </c>
      <c r="K107" s="9">
        <v>1.8199442461178281E-3</v>
      </c>
      <c r="L107" s="9">
        <v>2.7846608456437195E-3</v>
      </c>
      <c r="M107" s="9">
        <v>7.3664096371060697E-4</v>
      </c>
      <c r="N107" s="10">
        <v>1.6221327482279194E-3</v>
      </c>
      <c r="O107" s="10">
        <v>4.1024046246039152E-4</v>
      </c>
      <c r="P107" s="10">
        <v>-1.3200725064886909E-3</v>
      </c>
      <c r="Q107" s="10">
        <v>1.285055486328997E-3</v>
      </c>
      <c r="R107" s="10" t="s">
        <v>3</v>
      </c>
      <c r="S107" s="17">
        <f t="shared" si="171"/>
        <v>1E-3</v>
      </c>
      <c r="T107" s="5">
        <f t="shared" si="93"/>
        <v>9.9993081037223711E-3</v>
      </c>
      <c r="U107" s="5">
        <f t="shared" si="94"/>
        <v>1.8656082911525414E-6</v>
      </c>
      <c r="V107" s="5">
        <f t="shared" si="95"/>
        <v>4.1047333521324104E-6</v>
      </c>
      <c r="W107" s="5">
        <f t="shared" si="96"/>
        <v>1.481218252777337E-6</v>
      </c>
      <c r="X107" s="5">
        <f t="shared" si="160"/>
        <v>9.9993089462224235E-3</v>
      </c>
      <c r="Y107">
        <f t="shared" si="97"/>
        <v>1.8656082330513813E-6</v>
      </c>
      <c r="Z107" s="5">
        <f t="shared" si="172"/>
        <v>4.1050171461755715E-4</v>
      </c>
      <c r="AA107" s="5">
        <f t="shared" si="98"/>
        <v>1.4813206931823728E-4</v>
      </c>
      <c r="AC107" t="str">
        <f t="shared" si="173"/>
        <v>50Hz10m</v>
      </c>
      <c r="AD107" s="17">
        <f>IFERROR(MATCH(AC107,'Ref Z'!$R$5:$R$1054,0),0)</f>
        <v>66</v>
      </c>
      <c r="AE107">
        <f>IF($AD107&gt;0,INDEX('Ref Z'!M$5:M$1054,$AD107),"")</f>
        <v>9.9995713592271936E-3</v>
      </c>
      <c r="AF107">
        <f>IF($AD107&gt;0,INDEX('Ref Z'!N$5:N$1054,$AD107),"")</f>
        <v>1.0000000000000001E-7</v>
      </c>
      <c r="AG107">
        <f>IF($AD107&gt;0,INDEX('Ref Z'!O$5:O$1054,$AD107),"")</f>
        <v>3.527623017209527E-6</v>
      </c>
      <c r="AH107">
        <f>IF($AD107&gt;0,INDEX('Ref Z'!P$5:P$1054,$AD107),"")</f>
        <v>5.0000000000000008E-7</v>
      </c>
      <c r="AI107">
        <f t="shared" si="85"/>
        <v>9.9995719814600526E-3</v>
      </c>
      <c r="AJ107">
        <f t="shared" si="99"/>
        <v>1.0000014934216229E-7</v>
      </c>
      <c r="AK107" s="5">
        <f t="shared" si="100"/>
        <v>3.527774085650766E-4</v>
      </c>
      <c r="AL107" s="5">
        <f t="shared" si="101"/>
        <v>5.0002137197330198E-5</v>
      </c>
      <c r="AN107" t="str">
        <f t="shared" si="174"/>
        <v>50Hz10m10m</v>
      </c>
      <c r="AO107">
        <f t="shared" si="175"/>
        <v>2.6325550482250715E-7</v>
      </c>
      <c r="AP107">
        <f t="shared" si="176"/>
        <v>3.6398884936093248E-3</v>
      </c>
      <c r="AQ107">
        <f t="shared" si="177"/>
        <v>-5.7711033492288343E-7</v>
      </c>
      <c r="AR107">
        <f t="shared" si="178"/>
        <v>1.4732820122658006E-3</v>
      </c>
      <c r="AT107">
        <f t="shared" si="139"/>
        <v>1.0000263053416034</v>
      </c>
      <c r="AU107" s="35">
        <f t="shared" si="102"/>
        <v>3.7312166000891947E-6</v>
      </c>
      <c r="AV107">
        <f t="shared" si="142"/>
        <v>-5.7724306052480551E-5</v>
      </c>
      <c r="AW107">
        <f t="shared" si="143"/>
        <v>3.0045407896434496E-4</v>
      </c>
    </row>
    <row r="108" spans="1:49" x14ac:dyDescent="0.25">
      <c r="A108" s="4">
        <f t="shared" ref="A108:B108" si="189">A107</f>
        <v>10</v>
      </c>
      <c r="B108" s="3" t="str">
        <f t="shared" si="189"/>
        <v>m</v>
      </c>
      <c r="C108" s="17">
        <f t="shared" si="116"/>
        <v>0.01</v>
      </c>
      <c r="D108" s="17">
        <f t="shared" si="157"/>
        <v>100</v>
      </c>
      <c r="E108" s="4">
        <f t="shared" si="153"/>
        <v>100</v>
      </c>
      <c r="F108" s="4" t="str">
        <f t="shared" si="158"/>
        <v>Hz</v>
      </c>
      <c r="G108">
        <f t="shared" ref="G108:H108" si="190">G107</f>
        <v>10</v>
      </c>
      <c r="H108" t="str">
        <f t="shared" si="190"/>
        <v>m</v>
      </c>
      <c r="I108" s="17">
        <f t="shared" si="159"/>
        <v>0.01</v>
      </c>
      <c r="J108" s="9">
        <v>10.002241739493375</v>
      </c>
      <c r="K108" s="9">
        <v>1.5015232447257144E-3</v>
      </c>
      <c r="L108" s="9">
        <v>4.2866936320034446E-3</v>
      </c>
      <c r="M108" s="9">
        <v>3.0578205329163548E-4</v>
      </c>
      <c r="N108" s="10">
        <v>7.5318074221252906E-4</v>
      </c>
      <c r="O108" s="10">
        <v>5.783637087243581E-4</v>
      </c>
      <c r="P108" s="10">
        <v>6.2671268629603029E-4</v>
      </c>
      <c r="Q108" s="10">
        <v>1.3317263566940906E-3</v>
      </c>
      <c r="R108" s="10" t="s">
        <v>3</v>
      </c>
      <c r="S108" s="17">
        <f t="shared" si="171"/>
        <v>1E-3</v>
      </c>
      <c r="T108" s="5">
        <f t="shared" si="93"/>
        <v>1.0001488558751163E-2</v>
      </c>
      <c r="U108" s="5">
        <f t="shared" si="94"/>
        <v>1.6090607925187389E-6</v>
      </c>
      <c r="V108" s="5">
        <f t="shared" si="95"/>
        <v>3.6599809457074147E-6</v>
      </c>
      <c r="W108" s="5">
        <f t="shared" si="96"/>
        <v>1.3663812620308305E-6</v>
      </c>
      <c r="X108" s="5">
        <f t="shared" si="160"/>
        <v>1.0001489228424481E-2</v>
      </c>
      <c r="Y108">
        <f t="shared" si="97"/>
        <v>1.6090607624710894E-6</v>
      </c>
      <c r="Z108" s="5">
        <f t="shared" si="172"/>
        <v>3.6594360537760853E-4</v>
      </c>
      <c r="AA108" s="5">
        <f t="shared" si="98"/>
        <v>1.3661778423275972E-4</v>
      </c>
      <c r="AC108" t="str">
        <f t="shared" si="173"/>
        <v>100Hz10m</v>
      </c>
      <c r="AD108" s="17">
        <f>IFERROR(MATCH(AC108,'Ref Z'!$R$5:$R$1054,0),0)</f>
        <v>67</v>
      </c>
      <c r="AE108">
        <f>IF($AD108&gt;0,INDEX('Ref Z'!M$5:M$1054,$AD108),"")</f>
        <v>1.0001343224304769E-2</v>
      </c>
      <c r="AF108">
        <f>IF($AD108&gt;0,INDEX('Ref Z'!N$5:N$1054,$AD108),"")</f>
        <v>1.0000000000000001E-7</v>
      </c>
      <c r="AG108">
        <f>IF($AD108&gt;0,INDEX('Ref Z'!O$5:O$1054,$AD108),"")</f>
        <v>2.9472553924470196E-6</v>
      </c>
      <c r="AH108">
        <f>IF($AD108&gt;0,INDEX('Ref Z'!P$5:P$1054,$AD108),"")</f>
        <v>5.0000000000000008E-7</v>
      </c>
      <c r="AI108">
        <f t="shared" si="85"/>
        <v>1.0001343658562147E-2</v>
      </c>
      <c r="AJ108">
        <f t="shared" si="99"/>
        <v>1.0000010420771208E-7</v>
      </c>
      <c r="AK108" s="5">
        <f t="shared" si="100"/>
        <v>2.9468594778066557E-4</v>
      </c>
      <c r="AL108" s="5">
        <f t="shared" si="101"/>
        <v>4.9993280525901784E-5</v>
      </c>
      <c r="AN108" t="str">
        <f t="shared" si="174"/>
        <v>100Hz10m10m</v>
      </c>
      <c r="AO108">
        <f t="shared" si="175"/>
        <v>-1.4533444639419635E-7</v>
      </c>
      <c r="AP108">
        <f t="shared" si="176"/>
        <v>3.0030464911164046E-3</v>
      </c>
      <c r="AQ108">
        <f t="shared" si="177"/>
        <v>-7.127255532603951E-7</v>
      </c>
      <c r="AR108">
        <f t="shared" si="178"/>
        <v>6.1156431097718117E-4</v>
      </c>
      <c r="AT108">
        <f t="shared" si="139"/>
        <v>0.99998544518131149</v>
      </c>
      <c r="AU108" s="35">
        <f t="shared" si="102"/>
        <v>3.2181216803589213E-6</v>
      </c>
      <c r="AV108">
        <f t="shared" si="142"/>
        <v>-7.1257657596942962E-5</v>
      </c>
      <c r="AW108">
        <f t="shared" si="143"/>
        <v>2.777714959682096E-4</v>
      </c>
    </row>
    <row r="109" spans="1:49" x14ac:dyDescent="0.25">
      <c r="A109" s="4">
        <f t="shared" ref="A109:B109" si="191">A108</f>
        <v>10</v>
      </c>
      <c r="B109" s="3" t="str">
        <f t="shared" si="191"/>
        <v>m</v>
      </c>
      <c r="C109" s="17">
        <f t="shared" si="116"/>
        <v>0.01</v>
      </c>
      <c r="D109" s="17">
        <f t="shared" si="157"/>
        <v>200</v>
      </c>
      <c r="E109" s="4">
        <f t="shared" si="153"/>
        <v>200</v>
      </c>
      <c r="F109" s="4" t="str">
        <f t="shared" si="158"/>
        <v>Hz</v>
      </c>
      <c r="G109">
        <f t="shared" ref="G109:H109" si="192">G108</f>
        <v>10</v>
      </c>
      <c r="H109" t="str">
        <f t="shared" si="192"/>
        <v>m</v>
      </c>
      <c r="I109" s="17">
        <f t="shared" si="159"/>
        <v>0.01</v>
      </c>
      <c r="J109" s="9">
        <v>10.003408734848687</v>
      </c>
      <c r="K109" s="9">
        <v>7.6063392669953073E-4</v>
      </c>
      <c r="L109" s="9">
        <v>4.9093751690790751E-3</v>
      </c>
      <c r="M109" s="9">
        <v>1.4806746473894582E-3</v>
      </c>
      <c r="N109" s="10">
        <v>1.497930929928545E-4</v>
      </c>
      <c r="O109" s="10">
        <v>7.8091620684550577E-4</v>
      </c>
      <c r="P109" s="10">
        <v>1.7758580757279725E-3</v>
      </c>
      <c r="Q109" s="10">
        <v>1.0162265796792571E-3</v>
      </c>
      <c r="R109" s="10" t="s">
        <v>3</v>
      </c>
      <c r="S109" s="17">
        <f t="shared" si="171"/>
        <v>1E-3</v>
      </c>
      <c r="T109" s="5">
        <f t="shared" si="93"/>
        <v>1.0003258941755695E-2</v>
      </c>
      <c r="U109" s="5">
        <f t="shared" si="94"/>
        <v>1.0901348964969061E-6</v>
      </c>
      <c r="V109" s="5">
        <f t="shared" si="95"/>
        <v>3.1335170933511026E-6</v>
      </c>
      <c r="W109" s="5">
        <f t="shared" si="96"/>
        <v>1.7958602040995557E-6</v>
      </c>
      <c r="X109" s="5">
        <f t="shared" si="160"/>
        <v>1.0003259432542207E-2</v>
      </c>
      <c r="Y109">
        <f t="shared" si="97"/>
        <v>1.0901349881616008E-6</v>
      </c>
      <c r="Z109" s="5">
        <f t="shared" si="172"/>
        <v>3.1324961286153364E-4</v>
      </c>
      <c r="AA109" s="5">
        <f t="shared" si="98"/>
        <v>1.7952749906839608E-4</v>
      </c>
      <c r="AC109" t="str">
        <f t="shared" si="173"/>
        <v>200Hz10m</v>
      </c>
      <c r="AD109" s="17">
        <f>IFERROR(MATCH(AC109,'Ref Z'!$R$5:$R$1054,0),0)</f>
        <v>68</v>
      </c>
      <c r="AE109">
        <f>IF($AD109&gt;0,INDEX('Ref Z'!M$5:M$1054,$AD109),"")</f>
        <v>1.0003161901043507E-2</v>
      </c>
      <c r="AF109">
        <f>IF($AD109&gt;0,INDEX('Ref Z'!N$5:N$1054,$AD109),"")</f>
        <v>1.0000000000000001E-7</v>
      </c>
      <c r="AG109">
        <f>IF($AD109&gt;0,INDEX('Ref Z'!O$5:O$1054,$AD109),"")</f>
        <v>4.0263774520991597E-6</v>
      </c>
      <c r="AH109">
        <f>IF($AD109&gt;0,INDEX('Ref Z'!P$5:P$1054,$AD109),"")</f>
        <v>5.0000000000000008E-7</v>
      </c>
      <c r="AI109">
        <f t="shared" si="85"/>
        <v>1.0003162711373026E-2</v>
      </c>
      <c r="AJ109">
        <f t="shared" si="99"/>
        <v>1.0000019441739887E-7</v>
      </c>
      <c r="AK109" s="5">
        <f t="shared" si="100"/>
        <v>4.0251045364316954E-4</v>
      </c>
      <c r="AL109" s="5">
        <f t="shared" si="101"/>
        <v>4.9984187555802677E-5</v>
      </c>
      <c r="AN109" t="str">
        <f t="shared" si="174"/>
        <v>200Hz10m10m</v>
      </c>
      <c r="AO109">
        <f t="shared" si="175"/>
        <v>-9.704071218807897E-8</v>
      </c>
      <c r="AP109">
        <f t="shared" si="176"/>
        <v>1.5212678566857937E-3</v>
      </c>
      <c r="AQ109">
        <f t="shared" si="177"/>
        <v>8.9286035874805709E-7</v>
      </c>
      <c r="AR109">
        <f t="shared" si="178"/>
        <v>2.9613493369894045E-3</v>
      </c>
      <c r="AT109">
        <f t="shared" si="139"/>
        <v>0.99999033103461588</v>
      </c>
      <c r="AU109" s="35">
        <f t="shared" si="102"/>
        <v>2.1802702058030003E-6</v>
      </c>
      <c r="AV109">
        <f t="shared" si="142"/>
        <v>8.9260840781635905E-5</v>
      </c>
      <c r="AW109">
        <f t="shared" si="143"/>
        <v>3.6251746260370065E-4</v>
      </c>
    </row>
    <row r="110" spans="1:49" x14ac:dyDescent="0.25">
      <c r="A110" s="4">
        <f t="shared" ref="A110:B110" si="193">A109</f>
        <v>10</v>
      </c>
      <c r="B110" s="3" t="str">
        <f t="shared" si="193"/>
        <v>m</v>
      </c>
      <c r="C110" s="17">
        <f t="shared" si="116"/>
        <v>0.01</v>
      </c>
      <c r="D110" s="17">
        <f t="shared" si="157"/>
        <v>500</v>
      </c>
      <c r="E110" s="4">
        <f t="shared" si="153"/>
        <v>500</v>
      </c>
      <c r="F110" s="4" t="str">
        <f t="shared" si="158"/>
        <v>Hz</v>
      </c>
      <c r="G110">
        <f t="shared" ref="G110:H110" si="194">G109</f>
        <v>10</v>
      </c>
      <c r="H110" t="str">
        <f t="shared" si="194"/>
        <v>m</v>
      </c>
      <c r="I110" s="17">
        <f t="shared" si="159"/>
        <v>0.01</v>
      </c>
      <c r="J110" s="9">
        <v>10.015270204644596</v>
      </c>
      <c r="K110" s="9">
        <v>1.4733635414125432E-3</v>
      </c>
      <c r="L110" s="9">
        <v>1.3253814301552E-2</v>
      </c>
      <c r="M110" s="9">
        <v>6.8200575053899745E-4</v>
      </c>
      <c r="N110" s="10">
        <v>1.1434126651515756E-3</v>
      </c>
      <c r="O110" s="10">
        <v>1.5995944696165036E-3</v>
      </c>
      <c r="P110" s="10">
        <v>-2.9724712705276891E-4</v>
      </c>
      <c r="Q110" s="10">
        <v>1.7339752040946678E-3</v>
      </c>
      <c r="R110" s="10" t="s">
        <v>3</v>
      </c>
      <c r="S110" s="17">
        <f t="shared" si="171"/>
        <v>1E-3</v>
      </c>
      <c r="T110" s="5">
        <f t="shared" si="93"/>
        <v>1.0014126791979445E-2</v>
      </c>
      <c r="U110" s="5">
        <f t="shared" si="94"/>
        <v>2.1747419599555747E-6</v>
      </c>
      <c r="V110" s="5">
        <f t="shared" si="95"/>
        <v>1.3551061428604768E-5</v>
      </c>
      <c r="W110" s="5">
        <f t="shared" si="96"/>
        <v>1.8632771807177283E-6</v>
      </c>
      <c r="X110" s="5">
        <f t="shared" si="160"/>
        <v>1.0014135960586234E-2</v>
      </c>
      <c r="Y110">
        <f t="shared" si="97"/>
        <v>2.1747414304636991E-6</v>
      </c>
      <c r="Z110" s="5">
        <f t="shared" si="172"/>
        <v>1.3531936871611378E-3</v>
      </c>
      <c r="AA110" s="5">
        <f t="shared" si="98"/>
        <v>1.8606475946128761E-4</v>
      </c>
      <c r="AC110" t="str">
        <f t="shared" si="173"/>
        <v>500Hz10m</v>
      </c>
      <c r="AD110" s="17">
        <f>IFERROR(MATCH(AC110,'Ref Z'!$R$5:$R$1054,0),0)</f>
        <v>69</v>
      </c>
      <c r="AE110">
        <f>IF($AD110&gt;0,INDEX('Ref Z'!M$5:M$1054,$AD110),"")</f>
        <v>1.0013990322169439E-2</v>
      </c>
      <c r="AF110">
        <f>IF($AD110&gt;0,INDEX('Ref Z'!N$5:N$1054,$AD110),"")</f>
        <v>1.5811388300841901E-7</v>
      </c>
      <c r="AG110">
        <f>IF($AD110&gt;0,INDEX('Ref Z'!O$5:O$1054,$AD110),"")</f>
        <v>1.3086038602035773E-5</v>
      </c>
      <c r="AH110">
        <f>IF($AD110&gt;0,INDEX('Ref Z'!P$5:P$1054,$AD110),"")</f>
        <v>5.0000000000000008E-7</v>
      </c>
      <c r="AI110">
        <f t="shared" si="85"/>
        <v>1.0013998872424016E-2</v>
      </c>
      <c r="AJ110">
        <f t="shared" si="99"/>
        <v>1.5811509802489543E-7</v>
      </c>
      <c r="AK110" s="5">
        <f t="shared" si="100"/>
        <v>1.3067748951411339E-3</v>
      </c>
      <c r="AL110" s="5">
        <f t="shared" si="101"/>
        <v>4.9930065116474182E-5</v>
      </c>
      <c r="AN110" t="str">
        <f t="shared" si="174"/>
        <v>500Hz10m10m</v>
      </c>
      <c r="AO110">
        <f t="shared" si="175"/>
        <v>-1.3646981000640934E-7</v>
      </c>
      <c r="AP110">
        <f t="shared" si="176"/>
        <v>2.9467270870670807E-3</v>
      </c>
      <c r="AQ110">
        <f t="shared" si="177"/>
        <v>-4.6502282656899544E-7</v>
      </c>
      <c r="AR110">
        <f t="shared" si="178"/>
        <v>1.3640115927194478E-3</v>
      </c>
      <c r="AT110">
        <f t="shared" si="139"/>
        <v>0.99998631053515175</v>
      </c>
      <c r="AU110" s="35">
        <f t="shared" si="102"/>
        <v>4.3494831491353883E-6</v>
      </c>
      <c r="AV110">
        <f t="shared" si="142"/>
        <v>-4.6418792020003945E-5</v>
      </c>
      <c r="AW110">
        <f t="shared" si="143"/>
        <v>3.7546423299174932E-4</v>
      </c>
    </row>
    <row r="111" spans="1:49" x14ac:dyDescent="0.25">
      <c r="A111" s="4">
        <f t="shared" ref="A111:B111" si="195">A110</f>
        <v>10</v>
      </c>
      <c r="B111" s="3" t="str">
        <f t="shared" si="195"/>
        <v>m</v>
      </c>
      <c r="C111" s="17">
        <f t="shared" si="116"/>
        <v>0.01</v>
      </c>
      <c r="D111" s="17">
        <f t="shared" si="157"/>
        <v>1000</v>
      </c>
      <c r="E111" s="4">
        <f>IF(F111="mHz",1000,IF(F111="kHz",0.001,1))*D111</f>
        <v>1</v>
      </c>
      <c r="F111" s="4" t="str">
        <f t="shared" si="158"/>
        <v>kHz</v>
      </c>
      <c r="G111">
        <f t="shared" ref="G111:H111" si="196">G110</f>
        <v>10</v>
      </c>
      <c r="H111" t="str">
        <f t="shared" si="196"/>
        <v>m</v>
      </c>
      <c r="I111" s="17">
        <f t="shared" si="159"/>
        <v>0.01</v>
      </c>
      <c r="J111" s="9">
        <v>10.035526700117899</v>
      </c>
      <c r="K111" s="9">
        <v>1.2301664347939582E-3</v>
      </c>
      <c r="L111" s="9">
        <v>2.7353556044877617E-2</v>
      </c>
      <c r="M111" s="9">
        <v>3.4783329001416939E-4</v>
      </c>
      <c r="N111" s="10">
        <v>1.0726228387668321E-3</v>
      </c>
      <c r="O111" s="10">
        <v>5.6205506415012885E-5</v>
      </c>
      <c r="P111" s="10">
        <v>1.2733407211187179E-3</v>
      </c>
      <c r="Q111" s="10">
        <v>8.5394974783640294E-4</v>
      </c>
      <c r="R111" s="10" t="s">
        <v>3</v>
      </c>
      <c r="S111" s="17">
        <f t="shared" si="171"/>
        <v>1E-3</v>
      </c>
      <c r="T111" s="5">
        <f t="shared" si="93"/>
        <v>1.0034454077279133E-2</v>
      </c>
      <c r="U111" s="5">
        <f t="shared" si="94"/>
        <v>1.2314497619655648E-6</v>
      </c>
      <c r="V111" s="5">
        <f t="shared" si="95"/>
        <v>2.6080215323758899E-5</v>
      </c>
      <c r="W111" s="5">
        <f t="shared" si="96"/>
        <v>9.2207275714660255E-7</v>
      </c>
      <c r="X111" s="5">
        <f t="shared" si="160"/>
        <v>1.0034487969331327E-2</v>
      </c>
      <c r="Y111">
        <f t="shared" si="97"/>
        <v>1.2314479346103046E-6</v>
      </c>
      <c r="Z111" s="5">
        <f t="shared" si="172"/>
        <v>2.5990608355879333E-3</v>
      </c>
      <c r="AA111" s="5">
        <f t="shared" si="98"/>
        <v>9.1890607715657409E-5</v>
      </c>
      <c r="AC111" t="str">
        <f t="shared" si="173"/>
        <v>1kHz10m</v>
      </c>
      <c r="AD111" s="17">
        <f>IFERROR(MATCH(AC111,'Ref Z'!$R$5:$R$1054,0),0)</f>
        <v>70</v>
      </c>
      <c r="AE111">
        <f>IF($AD111&gt;0,INDEX('Ref Z'!M$5:M$1054,$AD111),"")</f>
        <v>1.0034029435660586E-2</v>
      </c>
      <c r="AF111">
        <f>IF($AD111&gt;0,INDEX('Ref Z'!N$5:N$1054,$AD111),"")</f>
        <v>4.4721359549995803E-7</v>
      </c>
      <c r="AG111">
        <f>IF($AD111&gt;0,INDEX('Ref Z'!O$5:O$1054,$AD111),"")</f>
        <v>2.5733377472666547E-5</v>
      </c>
      <c r="AH111">
        <f>IF($AD111&gt;0,INDEX('Ref Z'!P$5:P$1054,$AD111),"")</f>
        <v>1.0000000000000002E-6</v>
      </c>
      <c r="AI111">
        <f t="shared" si="85"/>
        <v>1.0034062433651647E-2</v>
      </c>
      <c r="AJ111">
        <f t="shared" si="99"/>
        <v>4.4721947827336148E-7</v>
      </c>
      <c r="AK111" s="5">
        <f t="shared" si="100"/>
        <v>2.5646048997369272E-3</v>
      </c>
      <c r="AL111" s="5">
        <f t="shared" si="101"/>
        <v>9.9660269779591819E-5</v>
      </c>
      <c r="AN111" t="str">
        <f t="shared" si="174"/>
        <v>1kHz10m10m</v>
      </c>
      <c r="AO111">
        <f t="shared" si="175"/>
        <v>-4.2464161854709193E-7</v>
      </c>
      <c r="AP111">
        <f t="shared" si="176"/>
        <v>2.4603329102328227E-3</v>
      </c>
      <c r="AQ111">
        <f t="shared" si="177"/>
        <v>-3.4683785109235199E-7</v>
      </c>
      <c r="AR111">
        <f t="shared" si="178"/>
        <v>6.9566729876308336E-4</v>
      </c>
      <c r="AT111">
        <f t="shared" si="139"/>
        <v>0.99995759268624562</v>
      </c>
      <c r="AU111" s="35">
        <f t="shared" si="102"/>
        <v>2.4628999576400811E-6</v>
      </c>
      <c r="AV111">
        <f t="shared" si="142"/>
        <v>-3.4455935851006141E-5</v>
      </c>
      <c r="AW111">
        <f t="shared" si="143"/>
        <v>2.0906387664527886E-4</v>
      </c>
    </row>
    <row r="112" spans="1:49" x14ac:dyDescent="0.25">
      <c r="A112" s="4">
        <f t="shared" ref="A112:B112" si="197">A111</f>
        <v>10</v>
      </c>
      <c r="B112" s="3" t="str">
        <f t="shared" si="197"/>
        <v>m</v>
      </c>
      <c r="C112" s="17">
        <f t="shared" si="116"/>
        <v>0.01</v>
      </c>
      <c r="D112" s="17">
        <f t="shared" si="157"/>
        <v>2000</v>
      </c>
      <c r="E112" s="4">
        <f t="shared" ref="E112:E128" si="198">IF(F112="mHz",1000,IF(F112="kHz",0.001,1))*D112</f>
        <v>2</v>
      </c>
      <c r="F112" s="4" t="str">
        <f t="shared" si="158"/>
        <v>kHz</v>
      </c>
      <c r="G112">
        <f t="shared" ref="G112:H112" si="199">G111</f>
        <v>10</v>
      </c>
      <c r="H112" t="str">
        <f t="shared" si="199"/>
        <v>m</v>
      </c>
      <c r="I112" s="17">
        <f t="shared" si="159"/>
        <v>0.01</v>
      </c>
      <c r="J112" s="9">
        <v>10.09881514218565</v>
      </c>
      <c r="K112" s="9">
        <v>1.064669694287894E-3</v>
      </c>
      <c r="L112" s="9">
        <v>5.4194075626157294E-2</v>
      </c>
      <c r="M112" s="9">
        <v>2.4733651904257727E-4</v>
      </c>
      <c r="N112" s="10">
        <v>1.6431171008012772E-3</v>
      </c>
      <c r="O112" s="10">
        <v>8.8312830159604421E-4</v>
      </c>
      <c r="P112" s="10">
        <v>1.4288749303006389E-3</v>
      </c>
      <c r="Q112" s="10">
        <v>9.4118513579562733E-4</v>
      </c>
      <c r="R112" s="10" t="s">
        <v>3</v>
      </c>
      <c r="S112" s="17">
        <f t="shared" si="171"/>
        <v>1E-3</v>
      </c>
      <c r="T112" s="5">
        <f t="shared" si="93"/>
        <v>1.0097172025084849E-2</v>
      </c>
      <c r="U112" s="5">
        <f t="shared" si="94"/>
        <v>1.3832704562069527E-6</v>
      </c>
      <c r="V112" s="5">
        <f t="shared" si="95"/>
        <v>5.2765200695856656E-5</v>
      </c>
      <c r="W112" s="5">
        <f t="shared" si="96"/>
        <v>9.7314172323189019E-7</v>
      </c>
      <c r="X112" s="5">
        <f t="shared" si="160"/>
        <v>1.0097309892766516E-2</v>
      </c>
      <c r="Y112">
        <f t="shared" si="97"/>
        <v>1.3832609168373955E-6</v>
      </c>
      <c r="Z112" s="5">
        <f t="shared" si="172"/>
        <v>5.2256929229501699E-3</v>
      </c>
      <c r="AA112" s="5">
        <f t="shared" si="98"/>
        <v>9.6377678128564874E-5</v>
      </c>
      <c r="AC112" t="str">
        <f t="shared" si="173"/>
        <v>2kHz10m</v>
      </c>
      <c r="AD112" s="17">
        <f>IFERROR(MATCH(AC112,'Ref Z'!$R$5:$R$1054,0),0)</f>
        <v>71</v>
      </c>
      <c r="AE112">
        <f>IF($AD112&gt;0,INDEX('Ref Z'!M$5:M$1054,$AD112),"")</f>
        <v>1.0096260015461045E-2</v>
      </c>
      <c r="AF112">
        <f>IF($AD112&gt;0,INDEX('Ref Z'!N$5:N$1054,$AD112),"")</f>
        <v>1.2649110640673521E-6</v>
      </c>
      <c r="AG112">
        <f>IF($AD112&gt;0,INDEX('Ref Z'!O$5:O$1054,$AD112),"")</f>
        <v>5.3584336055259081E-5</v>
      </c>
      <c r="AH112">
        <f>IF($AD112&gt;0,INDEX('Ref Z'!P$5:P$1054,$AD112),"")</f>
        <v>2.0000000000000003E-6</v>
      </c>
      <c r="AI112">
        <f t="shared" si="85"/>
        <v>1.0096402209741248E-2</v>
      </c>
      <c r="AJ112">
        <f t="shared" si="99"/>
        <v>1.2649377854600114E-6</v>
      </c>
      <c r="AK112" s="5">
        <f t="shared" si="100"/>
        <v>5.3072952620164164E-3</v>
      </c>
      <c r="AL112" s="5">
        <f t="shared" si="101"/>
        <v>1.9808869121000792E-4</v>
      </c>
      <c r="AN112" t="str">
        <f t="shared" si="174"/>
        <v>2kHz10m10m</v>
      </c>
      <c r="AO112">
        <f t="shared" si="175"/>
        <v>-9.120096238039721E-7</v>
      </c>
      <c r="AP112">
        <f t="shared" si="176"/>
        <v>2.1293397642791322E-3</v>
      </c>
      <c r="AQ112">
        <f t="shared" si="177"/>
        <v>8.1913535940242489E-7</v>
      </c>
      <c r="AR112">
        <f t="shared" si="178"/>
        <v>4.9467708114324111E-4</v>
      </c>
      <c r="AT112">
        <f t="shared" si="139"/>
        <v>0.99991010645063805</v>
      </c>
      <c r="AU112" s="35">
        <f t="shared" si="102"/>
        <v>2.7665513174634865E-6</v>
      </c>
      <c r="AV112">
        <f t="shared" si="142"/>
        <v>8.1602339066246497E-5</v>
      </c>
      <c r="AW112">
        <f t="shared" si="143"/>
        <v>2.7639420571189057E-4</v>
      </c>
    </row>
    <row r="113" spans="1:49" x14ac:dyDescent="0.25">
      <c r="A113" s="4">
        <f t="shared" ref="A113:B113" si="200">A112</f>
        <v>10</v>
      </c>
      <c r="B113" s="3" t="str">
        <f t="shared" si="200"/>
        <v>m</v>
      </c>
      <c r="C113" s="17">
        <f t="shared" si="116"/>
        <v>0.01</v>
      </c>
      <c r="D113" s="17">
        <f t="shared" si="157"/>
        <v>5000</v>
      </c>
      <c r="E113" s="4">
        <f t="shared" si="198"/>
        <v>5</v>
      </c>
      <c r="F113" s="4" t="str">
        <f t="shared" si="158"/>
        <v>kHz</v>
      </c>
      <c r="G113">
        <f t="shared" ref="G113:H113" si="201">G112</f>
        <v>10</v>
      </c>
      <c r="H113" t="str">
        <f t="shared" si="201"/>
        <v>m</v>
      </c>
      <c r="I113" s="17">
        <f t="shared" si="159"/>
        <v>0.01</v>
      </c>
      <c r="J113" s="9">
        <v>10.379231494249877</v>
      </c>
      <c r="K113" s="9">
        <v>1.5434721834016131E-3</v>
      </c>
      <c r="L113" s="9">
        <v>0.12821191721036368</v>
      </c>
      <c r="M113" s="9">
        <v>9.0766892590731592E-4</v>
      </c>
      <c r="N113" s="10">
        <v>5.1158995178464471E-4</v>
      </c>
      <c r="O113" s="10">
        <v>1.6631312204247409E-3</v>
      </c>
      <c r="P113" s="10">
        <v>-1.953492902878278E-3</v>
      </c>
      <c r="Q113" s="10">
        <v>1.9485088678615728E-3</v>
      </c>
      <c r="R113" s="10" t="s">
        <v>3</v>
      </c>
      <c r="S113" s="17">
        <f t="shared" si="171"/>
        <v>1E-3</v>
      </c>
      <c r="T113" s="5">
        <f t="shared" si="93"/>
        <v>1.0378719904298093E-2</v>
      </c>
      <c r="U113" s="5">
        <f t="shared" si="94"/>
        <v>2.2689891664100187E-6</v>
      </c>
      <c r="V113" s="5">
        <f t="shared" si="95"/>
        <v>1.3016541011324196E-4</v>
      </c>
      <c r="W113" s="5">
        <f t="shared" si="96"/>
        <v>2.149546391030659E-6</v>
      </c>
      <c r="X113" s="5">
        <f t="shared" si="160"/>
        <v>1.037953611130398E-2</v>
      </c>
      <c r="Y113">
        <f t="shared" si="97"/>
        <v>2.26897087644535E-6</v>
      </c>
      <c r="Z113" s="5">
        <f t="shared" si="172"/>
        <v>1.2540909413290151E-2</v>
      </c>
      <c r="AA113" s="5">
        <f t="shared" si="98"/>
        <v>2.0709650933235576E-4</v>
      </c>
      <c r="AC113" t="str">
        <f t="shared" si="173"/>
        <v>5kHz10m</v>
      </c>
      <c r="AD113" s="17">
        <f>IFERROR(MATCH(AC113,'Ref Z'!$R$5:$R$1054,0),0)</f>
        <v>72</v>
      </c>
      <c r="AE113">
        <f>IF($AD113&gt;0,INDEX('Ref Z'!M$5:M$1054,$AD113),"")</f>
        <v>1.0378895527260779E-2</v>
      </c>
      <c r="AF113">
        <f>IF($AD113&gt;0,INDEX('Ref Z'!N$5:N$1054,$AD113),"")</f>
        <v>5.0000000000000004E-6</v>
      </c>
      <c r="AG113">
        <f>IF($AD113&gt;0,INDEX('Ref Z'!O$5:O$1054,$AD113),"")</f>
        <v>1.3086342103223864E-4</v>
      </c>
      <c r="AH113">
        <f>IF($AD113&gt;0,INDEX('Ref Z'!P$5:P$1054,$AD113),"")</f>
        <v>5.0000000000000004E-6</v>
      </c>
      <c r="AI113">
        <f t="shared" si="85"/>
        <v>1.0379720497236814E-2</v>
      </c>
      <c r="AJ113">
        <f t="shared" si="99"/>
        <v>5.0000000000000004E-6</v>
      </c>
      <c r="AK113" s="5">
        <f t="shared" si="100"/>
        <v>1.2607939504982948E-2</v>
      </c>
      <c r="AL113" s="5">
        <f t="shared" si="101"/>
        <v>4.8170853938996245E-4</v>
      </c>
      <c r="AN113" t="str">
        <f t="shared" si="174"/>
        <v>5kHz10m10m</v>
      </c>
      <c r="AO113">
        <f t="shared" si="175"/>
        <v>1.7562296268647248E-7</v>
      </c>
      <c r="AP113">
        <f t="shared" si="176"/>
        <v>3.0869484161122891E-3</v>
      </c>
      <c r="AQ113">
        <f t="shared" si="177"/>
        <v>6.9801091899667649E-7</v>
      </c>
      <c r="AR113">
        <f t="shared" si="178"/>
        <v>1.8153447375721676E-3</v>
      </c>
      <c r="AT113">
        <f t="shared" si="139"/>
        <v>1.0000177643712453</v>
      </c>
      <c r="AU113" s="35">
        <f t="shared" si="102"/>
        <v>4.5382385042961184E-6</v>
      </c>
      <c r="AV113">
        <f t="shared" si="142"/>
        <v>6.7030091692796626E-5</v>
      </c>
      <c r="AW113">
        <f t="shared" si="143"/>
        <v>6.3529439918182584E-4</v>
      </c>
    </row>
    <row r="114" spans="1:49" ht="19.5" customHeight="1" x14ac:dyDescent="0.25">
      <c r="A114" s="4">
        <v>100</v>
      </c>
      <c r="B114" s="3" t="s">
        <v>3</v>
      </c>
      <c r="C114" s="17">
        <f t="shared" si="116"/>
        <v>0.1</v>
      </c>
      <c r="D114" s="17">
        <f t="shared" ref="D114:D132" si="202">D96</f>
        <v>0.01</v>
      </c>
      <c r="E114" s="4">
        <f t="shared" si="198"/>
        <v>10</v>
      </c>
      <c r="F114" s="4" t="str">
        <f>IF(D114&gt;=1000,"kHz",IF(D114&gt;=1,"Hz","mHz"))</f>
        <v>mHz</v>
      </c>
      <c r="G114">
        <v>10</v>
      </c>
      <c r="H114" t="s">
        <v>3</v>
      </c>
      <c r="I114" s="17">
        <f>IF(MID(H114,1,1)="m",0.001,IF(OR(MID(H114,1,1)="u",MID(H114,1,1)="µ"),0.000001,1))*G114</f>
        <v>0.01</v>
      </c>
      <c r="J114" s="9">
        <v>9.9995003401749596</v>
      </c>
      <c r="K114" s="9">
        <v>7.7427169983737714E-5</v>
      </c>
      <c r="L114" s="9">
        <v>2.2905077798684071E-3</v>
      </c>
      <c r="M114" s="9">
        <v>1.5009947292145399E-3</v>
      </c>
      <c r="N114" s="10">
        <v>9.9356070370276912E-4</v>
      </c>
      <c r="O114" s="10">
        <v>7.1648190201258294E-4</v>
      </c>
      <c r="P114" s="10">
        <v>1.9310840803570483E-3</v>
      </c>
      <c r="Q114" s="10">
        <v>1.4809273363530144E-3</v>
      </c>
      <c r="R114" s="10" t="s">
        <v>3</v>
      </c>
      <c r="S114" s="17">
        <f t="shared" si="171"/>
        <v>1E-3</v>
      </c>
      <c r="T114" s="5">
        <f t="shared" si="93"/>
        <v>9.9985067794712574E-3</v>
      </c>
      <c r="U114" s="5">
        <f t="shared" si="94"/>
        <v>7.2065337199187451E-7</v>
      </c>
      <c r="V114" s="5">
        <f t="shared" si="95"/>
        <v>3.5942369951135876E-7</v>
      </c>
      <c r="W114" s="5">
        <f t="shared" si="96"/>
        <v>2.1085850593911227E-6</v>
      </c>
      <c r="X114" s="5">
        <f>SUMSQ(T114,V114)^0.5</f>
        <v>9.9985067859314925E-3</v>
      </c>
      <c r="Y114">
        <f t="shared" si="97"/>
        <v>7.2065337551253656E-7</v>
      </c>
      <c r="Z114" s="5">
        <f t="shared" si="172"/>
        <v>3.5947737725647199E-5</v>
      </c>
      <c r="AA114" s="5">
        <f t="shared" si="98"/>
        <v>2.1088999620971096E-4</v>
      </c>
      <c r="AC114" t="str">
        <f t="shared" si="173"/>
        <v>10mHz10m</v>
      </c>
      <c r="AD114" s="17">
        <f>IFERROR(MATCH(AC114,'Ref Z'!$R$5:$R$1054,0),0)</f>
        <v>55</v>
      </c>
      <c r="AE114">
        <f>IF($AD114&gt;0,INDEX('Ref Z'!M$5:M$1054,$AD114),"")</f>
        <v>9.9981597442856378E-3</v>
      </c>
      <c r="AF114">
        <f>IF($AD114&gt;0,INDEX('Ref Z'!N$5:N$1054,$AD114),"")</f>
        <v>1.0000000000000001E-7</v>
      </c>
      <c r="AG114">
        <f>IF($AD114&gt;0,INDEX('Ref Z'!O$5:O$1054,$AD114),"")</f>
        <v>1.3592603245389344E-6</v>
      </c>
      <c r="AH114">
        <f>IF($AD114&gt;0,INDEX('Ref Z'!P$5:P$1054,$AD114),"")</f>
        <v>5.0000000000000008E-7</v>
      </c>
      <c r="AI114">
        <f t="shared" si="85"/>
        <v>9.9981598366820721E-3</v>
      </c>
      <c r="AJ114">
        <f t="shared" si="99"/>
        <v>1.0000002217922304E-7</v>
      </c>
      <c r="AK114" s="5">
        <f t="shared" si="100"/>
        <v>1.3595105008614675E-4</v>
      </c>
      <c r="AL114" s="5">
        <f t="shared" si="101"/>
        <v>5.0009202066335623E-5</v>
      </c>
      <c r="AN114" t="str">
        <f t="shared" si="174"/>
        <v>10mHz100m10m</v>
      </c>
      <c r="AO114">
        <f t="shared" si="175"/>
        <v>-3.4703518561954305E-7</v>
      </c>
      <c r="AP114">
        <f t="shared" si="176"/>
        <v>1.5485437225587937E-4</v>
      </c>
      <c r="AQ114">
        <f t="shared" si="177"/>
        <v>9.998366250275755E-7</v>
      </c>
      <c r="AR114">
        <f t="shared" si="178"/>
        <v>3.0019895000681332E-3</v>
      </c>
      <c r="AT114">
        <f t="shared" si="139"/>
        <v>0.99996529989358929</v>
      </c>
      <c r="AU114" s="35">
        <f t="shared" si="102"/>
        <v>1.4413070978290071E-6</v>
      </c>
      <c r="AV114">
        <f t="shared" si="142"/>
        <v>1.0000331236049955E-4</v>
      </c>
      <c r="AW114">
        <f t="shared" si="143"/>
        <v>4.2473436674778179E-4</v>
      </c>
    </row>
    <row r="115" spans="1:49" x14ac:dyDescent="0.25">
      <c r="A115" s="4">
        <f>A114</f>
        <v>100</v>
      </c>
      <c r="B115" s="3" t="str">
        <f>B114</f>
        <v>m</v>
      </c>
      <c r="C115" s="17">
        <f t="shared" si="116"/>
        <v>0.1</v>
      </c>
      <c r="D115" s="17">
        <f t="shared" si="202"/>
        <v>0.02</v>
      </c>
      <c r="E115" s="4">
        <f t="shared" si="198"/>
        <v>20</v>
      </c>
      <c r="F115" s="4" t="str">
        <f t="shared" ref="F115:F131" si="203">IF(D115&gt;=1000,"kHz",IF(D115&gt;=1,"Hz","mHz"))</f>
        <v>mHz</v>
      </c>
      <c r="G115">
        <f>G114</f>
        <v>10</v>
      </c>
      <c r="H115" t="str">
        <f>H114</f>
        <v>m</v>
      </c>
      <c r="I115" s="17">
        <f t="shared" ref="I115:I131" si="204">IF(MID(H115,1,1)="m",0.001,IF(OR(MID(H115,1,1)="u",MID(H115,1,1)="µ"),0.000001,1))*G115</f>
        <v>0.01</v>
      </c>
      <c r="J115" s="9">
        <v>9.9996173401829154</v>
      </c>
      <c r="K115" s="9">
        <v>1.189351752130137E-3</v>
      </c>
      <c r="L115" s="9">
        <v>-2.4466251571581255E-3</v>
      </c>
      <c r="M115" s="9">
        <v>1.6885946555538758E-4</v>
      </c>
      <c r="N115" s="10">
        <v>8.4733414234901641E-4</v>
      </c>
      <c r="O115" s="10">
        <v>7.7568796344610225E-4</v>
      </c>
      <c r="P115" s="10">
        <v>-1.9505356022211039E-4</v>
      </c>
      <c r="Q115" s="10">
        <v>1.4754888196828028E-3</v>
      </c>
      <c r="R115" s="10" t="s">
        <v>3</v>
      </c>
      <c r="S115" s="17">
        <f t="shared" si="171"/>
        <v>1E-3</v>
      </c>
      <c r="T115" s="5">
        <f t="shared" si="93"/>
        <v>9.9987700060405662E-3</v>
      </c>
      <c r="U115" s="5">
        <f t="shared" si="94"/>
        <v>1.4199469732811112E-6</v>
      </c>
      <c r="V115" s="5">
        <f t="shared" si="95"/>
        <v>-2.2515715969360155E-6</v>
      </c>
      <c r="W115" s="5">
        <f t="shared" si="96"/>
        <v>1.4851197851071144E-6</v>
      </c>
      <c r="X115" s="5">
        <f t="shared" ref="X115:X131" si="205">SUMSQ(T115,V115)^0.5</f>
        <v>9.9987702595504772E-3</v>
      </c>
      <c r="Y115">
        <f t="shared" si="97"/>
        <v>1.4199469766617499E-6</v>
      </c>
      <c r="Z115" s="5">
        <f t="shared" si="172"/>
        <v>-2.2518485348878346E-4</v>
      </c>
      <c r="AA115" s="5">
        <f t="shared" si="98"/>
        <v>1.4853024355233045E-4</v>
      </c>
      <c r="AC115" t="str">
        <f t="shared" si="173"/>
        <v>20mHz10m</v>
      </c>
      <c r="AD115" s="17">
        <f>IFERROR(MATCH(AC115,'Ref Z'!$R$5:$R$1054,0),0)</f>
        <v>56</v>
      </c>
      <c r="AE115">
        <f>IF($AD115&gt;0,INDEX('Ref Z'!M$5:M$1054,$AD115),"")</f>
        <v>9.9996460578222826E-3</v>
      </c>
      <c r="AF115">
        <f>IF($AD115&gt;0,INDEX('Ref Z'!N$5:N$1054,$AD115),"")</f>
        <v>1.0000000000000001E-7</v>
      </c>
      <c r="AG115">
        <f>IF($AD115&gt;0,INDEX('Ref Z'!O$5:O$1054,$AD115),"")</f>
        <v>-1.2517985964628976E-6</v>
      </c>
      <c r="AH115">
        <f>IF($AD115&gt;0,INDEX('Ref Z'!P$5:P$1054,$AD115),"")</f>
        <v>5.0000000000000008E-7</v>
      </c>
      <c r="AI115">
        <f t="shared" si="85"/>
        <v>9.9996461361750427E-3</v>
      </c>
      <c r="AJ115">
        <f t="shared" si="99"/>
        <v>1.0000001880532582E-7</v>
      </c>
      <c r="AK115" s="5">
        <f t="shared" si="100"/>
        <v>-1.2518428979240196E-4</v>
      </c>
      <c r="AL115" s="5">
        <f t="shared" si="101"/>
        <v>5.0001769005616948E-5</v>
      </c>
      <c r="AN115" t="str">
        <f t="shared" si="174"/>
        <v>20mHz100m10m</v>
      </c>
      <c r="AO115">
        <f t="shared" si="175"/>
        <v>8.7605178171641651E-7</v>
      </c>
      <c r="AP115">
        <f t="shared" si="176"/>
        <v>2.3787035063622592E-3</v>
      </c>
      <c r="AQ115">
        <f t="shared" si="177"/>
        <v>9.9977300047311792E-7</v>
      </c>
      <c r="AR115">
        <f t="shared" si="178"/>
        <v>3.3771930124084482E-4</v>
      </c>
      <c r="AT115">
        <f t="shared" si="139"/>
        <v>1.0000875984347903</v>
      </c>
      <c r="AU115" s="35">
        <f t="shared" si="102"/>
        <v>2.8398941293431727E-6</v>
      </c>
      <c r="AV115">
        <f t="shared" si="142"/>
        <v>1.000005636963815E-4</v>
      </c>
      <c r="AW115">
        <f t="shared" si="143"/>
        <v>3.0123929010431142E-4</v>
      </c>
    </row>
    <row r="116" spans="1:49" x14ac:dyDescent="0.25">
      <c r="A116" s="4">
        <f t="shared" ref="A116:B116" si="206">A115</f>
        <v>100</v>
      </c>
      <c r="B116" s="3" t="str">
        <f t="shared" si="206"/>
        <v>m</v>
      </c>
      <c r="C116" s="17">
        <f t="shared" si="116"/>
        <v>0.1</v>
      </c>
      <c r="D116" s="17">
        <f t="shared" si="202"/>
        <v>0.05</v>
      </c>
      <c r="E116" s="4">
        <f t="shared" si="198"/>
        <v>50</v>
      </c>
      <c r="F116" s="4" t="str">
        <f t="shared" si="203"/>
        <v>mHz</v>
      </c>
      <c r="G116">
        <f t="shared" ref="G116:H116" si="207">G115</f>
        <v>10</v>
      </c>
      <c r="H116" t="str">
        <f t="shared" si="207"/>
        <v>m</v>
      </c>
      <c r="I116" s="17">
        <f t="shared" si="204"/>
        <v>0.01</v>
      </c>
      <c r="J116" s="9">
        <v>10.001500930566957</v>
      </c>
      <c r="K116" s="9">
        <v>9.4798077449650628E-4</v>
      </c>
      <c r="L116" s="9">
        <v>5.6191971162631045E-5</v>
      </c>
      <c r="M116" s="9">
        <v>4.6130245368874149E-4</v>
      </c>
      <c r="N116" s="10">
        <v>9.912868248201207E-4</v>
      </c>
      <c r="O116" s="10">
        <v>2.1143583425111938E-4</v>
      </c>
      <c r="P116" s="10">
        <v>7.2018520427695356E-4</v>
      </c>
      <c r="Q116" s="10">
        <v>1.1242703726834626E-3</v>
      </c>
      <c r="R116" s="10" t="s">
        <v>3</v>
      </c>
      <c r="S116" s="17">
        <f t="shared" si="171"/>
        <v>1E-3</v>
      </c>
      <c r="T116" s="5">
        <f t="shared" si="93"/>
        <v>1.0000509643742137E-2</v>
      </c>
      <c r="U116" s="5">
        <f t="shared" si="94"/>
        <v>9.7127373114918688E-7</v>
      </c>
      <c r="V116" s="5">
        <f t="shared" si="95"/>
        <v>-6.6399323311432259E-7</v>
      </c>
      <c r="W116" s="5">
        <f t="shared" si="96"/>
        <v>1.2152299472417001E-6</v>
      </c>
      <c r="X116" s="5">
        <f t="shared" si="205"/>
        <v>1.0000509665785364E-2</v>
      </c>
      <c r="Y116">
        <f t="shared" si="97"/>
        <v>9.712737323597111E-7</v>
      </c>
      <c r="Z116" s="5">
        <f t="shared" si="172"/>
        <v>-6.6395939386359041E-5</v>
      </c>
      <c r="AA116" s="5">
        <f t="shared" si="98"/>
        <v>1.2151680133182019E-4</v>
      </c>
      <c r="AC116" t="str">
        <f t="shared" si="173"/>
        <v>50mHz10m</v>
      </c>
      <c r="AD116" s="17">
        <f>IFERROR(MATCH(AC116,'Ref Z'!$R$5:$R$1054,0),0)</f>
        <v>57</v>
      </c>
      <c r="AE116">
        <f>IF($AD116&gt;0,INDEX('Ref Z'!M$5:M$1054,$AD116),"")</f>
        <v>9.9998217323087248E-3</v>
      </c>
      <c r="AF116">
        <f>IF($AD116&gt;0,INDEX('Ref Z'!N$5:N$1054,$AD116),"")</f>
        <v>1.0000000000000001E-7</v>
      </c>
      <c r="AG116">
        <f>IF($AD116&gt;0,INDEX('Ref Z'!O$5:O$1054,$AD116),"")</f>
        <v>3.3603469549767755E-7</v>
      </c>
      <c r="AH116">
        <f>IF($AD116&gt;0,INDEX('Ref Z'!P$5:P$1054,$AD116),"")</f>
        <v>5.0000000000000008E-7</v>
      </c>
      <c r="AI116">
        <f t="shared" si="85"/>
        <v>9.9998217379547918E-3</v>
      </c>
      <c r="AJ116">
        <f t="shared" si="99"/>
        <v>1.000000013550801E-7</v>
      </c>
      <c r="AK116" s="5">
        <f t="shared" si="100"/>
        <v>3.3604068589091518E-5</v>
      </c>
      <c r="AL116" s="5">
        <f t="shared" si="101"/>
        <v>5.000089129901293E-5</v>
      </c>
      <c r="AN116" t="str">
        <f t="shared" si="174"/>
        <v>50mHz100m10m</v>
      </c>
      <c r="AO116">
        <f t="shared" si="175"/>
        <v>-6.8791143341233318E-7</v>
      </c>
      <c r="AP116">
        <f t="shared" si="176"/>
        <v>1.8959615516301969E-3</v>
      </c>
      <c r="AQ116">
        <f t="shared" si="177"/>
        <v>1.0000279286120002E-6</v>
      </c>
      <c r="AR116">
        <f t="shared" si="178"/>
        <v>9.2260504286342045E-4</v>
      </c>
      <c r="AT116">
        <f t="shared" si="139"/>
        <v>0.99993121072289692</v>
      </c>
      <c r="AU116" s="35">
        <f t="shared" si="102"/>
        <v>1.9425477221396179E-6</v>
      </c>
      <c r="AV116">
        <f t="shared" si="142"/>
        <v>1.0000000797545056E-4</v>
      </c>
      <c r="AW116">
        <f t="shared" si="143"/>
        <v>2.4812380207139324E-4</v>
      </c>
    </row>
    <row r="117" spans="1:49" x14ac:dyDescent="0.25">
      <c r="A117" s="4">
        <f t="shared" ref="A117:B117" si="208">A116</f>
        <v>100</v>
      </c>
      <c r="B117" s="3" t="str">
        <f t="shared" si="208"/>
        <v>m</v>
      </c>
      <c r="C117" s="17">
        <f t="shared" si="116"/>
        <v>0.1</v>
      </c>
      <c r="D117" s="17">
        <f t="shared" si="202"/>
        <v>0.1</v>
      </c>
      <c r="E117" s="4">
        <f t="shared" si="198"/>
        <v>100</v>
      </c>
      <c r="F117" s="4" t="str">
        <f t="shared" si="203"/>
        <v>mHz</v>
      </c>
      <c r="G117">
        <f t="shared" ref="G117:H117" si="209">G116</f>
        <v>10</v>
      </c>
      <c r="H117" t="str">
        <f t="shared" si="209"/>
        <v>m</v>
      </c>
      <c r="I117" s="17">
        <f t="shared" si="204"/>
        <v>0.01</v>
      </c>
      <c r="J117" s="9">
        <v>10.001075297673312</v>
      </c>
      <c r="K117" s="9">
        <v>1.7835728280928712E-3</v>
      </c>
      <c r="L117" s="9">
        <v>2.9940871805396566E-5</v>
      </c>
      <c r="M117" s="9">
        <v>4.9792676073382597E-4</v>
      </c>
      <c r="N117" s="10">
        <v>3.9791696238192497E-4</v>
      </c>
      <c r="O117" s="10">
        <v>7.4036317554400345E-4</v>
      </c>
      <c r="P117" s="10">
        <v>8.2960936324780394E-4</v>
      </c>
      <c r="Q117" s="10">
        <v>2.8193998398511538E-4</v>
      </c>
      <c r="R117" s="10" t="s">
        <v>3</v>
      </c>
      <c r="S117" s="17">
        <f t="shared" si="171"/>
        <v>1E-3</v>
      </c>
      <c r="T117" s="5">
        <f t="shared" si="93"/>
        <v>1.0000677380710931E-2</v>
      </c>
      <c r="U117" s="5">
        <f t="shared" si="94"/>
        <v>1.9311317057137258E-6</v>
      </c>
      <c r="V117" s="5">
        <f t="shared" si="95"/>
        <v>-7.9966849144240742E-7</v>
      </c>
      <c r="W117" s="5">
        <f t="shared" si="96"/>
        <v>5.7220731699656546E-7</v>
      </c>
      <c r="X117" s="5">
        <f t="shared" si="205"/>
        <v>1.0000677412682249E-2</v>
      </c>
      <c r="Y117">
        <f t="shared" si="97"/>
        <v>1.9311317000820947E-6</v>
      </c>
      <c r="Z117" s="5">
        <f t="shared" si="172"/>
        <v>-7.9961432540607107E-5</v>
      </c>
      <c r="AA117" s="5">
        <f t="shared" si="98"/>
        <v>5.7216857657763544E-5</v>
      </c>
      <c r="AC117" t="str">
        <f t="shared" si="173"/>
        <v>100mHz10m</v>
      </c>
      <c r="AD117" s="17">
        <f>IFERROR(MATCH(AC117,'Ref Z'!$R$5:$R$1054,0),0)</f>
        <v>58</v>
      </c>
      <c r="AE117">
        <f>IF($AD117&gt;0,INDEX('Ref Z'!M$5:M$1054,$AD117),"")</f>
        <v>1.0000355038964662E-2</v>
      </c>
      <c r="AF117">
        <f>IF($AD117&gt;0,INDEX('Ref Z'!N$5:N$1054,$AD117),"")</f>
        <v>1.0000000000000001E-7</v>
      </c>
      <c r="AG117">
        <f>IF($AD117&gt;0,INDEX('Ref Z'!O$5:O$1054,$AD117),"")</f>
        <v>2.0038664967346428E-7</v>
      </c>
      <c r="AH117">
        <f>IF($AD117&gt;0,INDEX('Ref Z'!P$5:P$1054,$AD117),"")</f>
        <v>5.0000000000000008E-7</v>
      </c>
      <c r="AI117">
        <f t="shared" si="85"/>
        <v>1.000035504097233E-2</v>
      </c>
      <c r="AJ117">
        <f t="shared" si="99"/>
        <v>1.000000004818235E-7</v>
      </c>
      <c r="AK117" s="5">
        <f t="shared" si="100"/>
        <v>2.0037953539236605E-5</v>
      </c>
      <c r="AL117" s="5">
        <f t="shared" si="101"/>
        <v>4.9998224848527036E-5</v>
      </c>
      <c r="AN117" t="str">
        <f t="shared" si="174"/>
        <v>100mHz100m10m</v>
      </c>
      <c r="AO117">
        <f t="shared" si="175"/>
        <v>-3.2234174626895318E-7</v>
      </c>
      <c r="AP117">
        <f t="shared" si="176"/>
        <v>3.5671456575874232E-3</v>
      </c>
      <c r="AQ117">
        <f t="shared" si="177"/>
        <v>1.0000551411158718E-6</v>
      </c>
      <c r="AR117">
        <f t="shared" si="178"/>
        <v>9.9585364698811184E-4</v>
      </c>
      <c r="AT117">
        <f t="shared" si="139"/>
        <v>0.99996776501264706</v>
      </c>
      <c r="AU117" s="35">
        <f t="shared" si="102"/>
        <v>3.8622635296394959E-6</v>
      </c>
      <c r="AV117">
        <f t="shared" si="142"/>
        <v>9.9999386079843716E-5</v>
      </c>
      <c r="AW117">
        <f t="shared" si="143"/>
        <v>1.2487953270620035E-4</v>
      </c>
    </row>
    <row r="118" spans="1:49" x14ac:dyDescent="0.25">
      <c r="A118" s="4">
        <f t="shared" ref="A118:B118" si="210">A117</f>
        <v>100</v>
      </c>
      <c r="B118" s="3" t="str">
        <f t="shared" si="210"/>
        <v>m</v>
      </c>
      <c r="C118" s="17">
        <f t="shared" si="116"/>
        <v>0.1</v>
      </c>
      <c r="D118" s="17">
        <f t="shared" si="202"/>
        <v>0.2</v>
      </c>
      <c r="E118" s="4">
        <f t="shared" si="198"/>
        <v>200</v>
      </c>
      <c r="F118" s="4" t="str">
        <f t="shared" si="203"/>
        <v>mHz</v>
      </c>
      <c r="G118">
        <f t="shared" ref="G118:H118" si="211">G117</f>
        <v>10</v>
      </c>
      <c r="H118" t="str">
        <f t="shared" si="211"/>
        <v>m</v>
      </c>
      <c r="I118" s="17">
        <f t="shared" si="204"/>
        <v>0.01</v>
      </c>
      <c r="J118" s="9">
        <v>9.9998656906699779</v>
      </c>
      <c r="K118" s="9">
        <v>1.349623034230283E-3</v>
      </c>
      <c r="L118" s="9">
        <v>-1.1146609611490839E-3</v>
      </c>
      <c r="M118" s="9">
        <v>8.3941813269761492E-4</v>
      </c>
      <c r="N118" s="10">
        <v>-1.3607190891776245E-3</v>
      </c>
      <c r="O118" s="10">
        <v>4.5327296255119723E-4</v>
      </c>
      <c r="P118" s="10">
        <v>6.0014076931680935E-4</v>
      </c>
      <c r="Q118" s="10">
        <v>1.7207423530112001E-3</v>
      </c>
      <c r="R118" s="10" t="s">
        <v>3</v>
      </c>
      <c r="S118" s="17">
        <f t="shared" si="171"/>
        <v>1E-3</v>
      </c>
      <c r="T118" s="5">
        <f t="shared" si="93"/>
        <v>1.0001226409759156E-2</v>
      </c>
      <c r="U118" s="5">
        <f t="shared" si="94"/>
        <v>1.4237059784607547E-6</v>
      </c>
      <c r="V118" s="5">
        <f t="shared" si="95"/>
        <v>-1.7148017304658933E-6</v>
      </c>
      <c r="W118" s="5">
        <f t="shared" si="96"/>
        <v>1.9145696767023322E-6</v>
      </c>
      <c r="X118" s="5">
        <f t="shared" si="205"/>
        <v>1.0001226556768375E-2</v>
      </c>
      <c r="Y118">
        <f t="shared" si="97"/>
        <v>1.4237059953789524E-6</v>
      </c>
      <c r="Z118" s="5">
        <f t="shared" si="172"/>
        <v>-1.7145914344950206E-4</v>
      </c>
      <c r="AA118" s="5">
        <f t="shared" si="98"/>
        <v>1.9143348600837205E-4</v>
      </c>
      <c r="AC118" t="str">
        <f t="shared" si="173"/>
        <v>200mHz10m</v>
      </c>
      <c r="AD118" s="17">
        <f>IFERROR(MATCH(AC118,'Ref Z'!$R$5:$R$1054,0),0)</f>
        <v>59</v>
      </c>
      <c r="AE118">
        <f>IF($AD118&gt;0,INDEX('Ref Z'!M$5:M$1054,$AD118),"")</f>
        <v>1.0002082227957081E-2</v>
      </c>
      <c r="AF118">
        <f>IF($AD118&gt;0,INDEX('Ref Z'!N$5:N$1054,$AD118),"")</f>
        <v>1.0000000000000001E-7</v>
      </c>
      <c r="AG118">
        <f>IF($AD118&gt;0,INDEX('Ref Z'!O$5:O$1054,$AD118),"")</f>
        <v>-7.1477755874666879E-7</v>
      </c>
      <c r="AH118">
        <f>IF($AD118&gt;0,INDEX('Ref Z'!P$5:P$1054,$AD118),"")</f>
        <v>5.0000000000000008E-7</v>
      </c>
      <c r="AI118">
        <f t="shared" si="85"/>
        <v>1.0002082253497111E-2</v>
      </c>
      <c r="AJ118">
        <f t="shared" si="99"/>
        <v>1.000000061283309E-7</v>
      </c>
      <c r="AK118" s="5">
        <f t="shared" si="100"/>
        <v>-7.1462875553252243E-5</v>
      </c>
      <c r="AL118" s="5">
        <f t="shared" si="101"/>
        <v>4.9989590777411839E-5</v>
      </c>
      <c r="AN118" t="str">
        <f t="shared" si="174"/>
        <v>200mHz100m10m</v>
      </c>
      <c r="AO118">
        <f t="shared" si="175"/>
        <v>8.5581819792533709E-7</v>
      </c>
      <c r="AP118">
        <f t="shared" si="176"/>
        <v>2.6992460703129349E-3</v>
      </c>
      <c r="AQ118">
        <f t="shared" si="177"/>
        <v>1.0000241717192244E-6</v>
      </c>
      <c r="AR118">
        <f t="shared" si="178"/>
        <v>1.6788363398515659E-3</v>
      </c>
      <c r="AT118">
        <f t="shared" si="139"/>
        <v>1.0000855591785547</v>
      </c>
      <c r="AU118" s="35">
        <f t="shared" si="102"/>
        <v>2.8474121663990524E-6</v>
      </c>
      <c r="AV118">
        <f t="shared" si="142"/>
        <v>9.9996267896249817E-5</v>
      </c>
      <c r="AW118">
        <f t="shared" si="143"/>
        <v>3.8611666300143461E-4</v>
      </c>
    </row>
    <row r="119" spans="1:49" x14ac:dyDescent="0.25">
      <c r="A119" s="4">
        <f t="shared" ref="A119:B119" si="212">A118</f>
        <v>100</v>
      </c>
      <c r="B119" s="3" t="str">
        <f t="shared" si="212"/>
        <v>m</v>
      </c>
      <c r="C119" s="17">
        <f t="shared" si="116"/>
        <v>0.1</v>
      </c>
      <c r="D119" s="17">
        <f t="shared" si="202"/>
        <v>0.5</v>
      </c>
      <c r="E119" s="4">
        <f t="shared" si="198"/>
        <v>500</v>
      </c>
      <c r="F119" s="4" t="str">
        <f t="shared" si="203"/>
        <v>mHz</v>
      </c>
      <c r="G119">
        <f t="shared" ref="G119:H119" si="213">G118</f>
        <v>10</v>
      </c>
      <c r="H119" t="str">
        <f t="shared" si="213"/>
        <v>m</v>
      </c>
      <c r="I119" s="17">
        <f t="shared" si="204"/>
        <v>0.01</v>
      </c>
      <c r="J119" s="9">
        <v>9.9996448986318853</v>
      </c>
      <c r="K119" s="9">
        <v>9.8542351963056365E-4</v>
      </c>
      <c r="L119" s="9">
        <v>-1.0248228543915062E-3</v>
      </c>
      <c r="M119" s="9">
        <v>1.2319465155347339E-3</v>
      </c>
      <c r="N119" s="10">
        <v>1.3783938130477284E-4</v>
      </c>
      <c r="O119" s="10">
        <v>9.7408948635718047E-5</v>
      </c>
      <c r="P119" s="10">
        <v>-1.0336671272833662E-3</v>
      </c>
      <c r="Q119" s="10">
        <v>7.4171414636975375E-4</v>
      </c>
      <c r="R119" s="10" t="s">
        <v>3</v>
      </c>
      <c r="S119" s="17">
        <f t="shared" si="171"/>
        <v>1E-3</v>
      </c>
      <c r="T119" s="5">
        <f t="shared" si="93"/>
        <v>9.9995070592505814E-3</v>
      </c>
      <c r="U119" s="5">
        <f t="shared" si="94"/>
        <v>9.9022624501444305E-7</v>
      </c>
      <c r="V119" s="5">
        <f t="shared" si="95"/>
        <v>8.8442728918599726E-9</v>
      </c>
      <c r="W119" s="5">
        <f t="shared" si="96"/>
        <v>1.43799585954313E-6</v>
      </c>
      <c r="X119" s="5">
        <f t="shared" si="205"/>
        <v>9.9995070592544932E-3</v>
      </c>
      <c r="Y119">
        <f t="shared" si="97"/>
        <v>9.9022624501487229E-7</v>
      </c>
      <c r="Z119" s="5">
        <f t="shared" si="172"/>
        <v>8.8447088836002142E-7</v>
      </c>
      <c r="AA119" s="5">
        <f t="shared" si="98"/>
        <v>1.4380667477123047E-4</v>
      </c>
      <c r="AC119" t="str">
        <f t="shared" si="173"/>
        <v>500mHz10m</v>
      </c>
      <c r="AD119" s="17">
        <f>IFERROR(MATCH(AC119,'Ref Z'!$R$5:$R$1054,0),0)</f>
        <v>60</v>
      </c>
      <c r="AE119">
        <f>IF($AD119&gt;0,INDEX('Ref Z'!M$5:M$1054,$AD119),"")</f>
        <v>1.0000176870866313E-2</v>
      </c>
      <c r="AF119">
        <f>IF($AD119&gt;0,INDEX('Ref Z'!N$5:N$1054,$AD119),"")</f>
        <v>1.0000000000000001E-7</v>
      </c>
      <c r="AG119">
        <f>IF($AD119&gt;0,INDEX('Ref Z'!O$5:O$1054,$AD119),"")</f>
        <v>1.0088586491533824E-6</v>
      </c>
      <c r="AH119">
        <f>IF($AD119&gt;0,INDEX('Ref Z'!P$5:P$1054,$AD119),"")</f>
        <v>5.0000000000000008E-7</v>
      </c>
      <c r="AI119">
        <f t="shared" si="85"/>
        <v>1.0000176921755201E-2</v>
      </c>
      <c r="AJ119">
        <f t="shared" si="99"/>
        <v>1.0000001221311639E-7</v>
      </c>
      <c r="AK119" s="5">
        <f t="shared" si="100"/>
        <v>1.0088408022761297E-4</v>
      </c>
      <c r="AL119" s="5">
        <f t="shared" si="101"/>
        <v>4.9999115162616361E-5</v>
      </c>
      <c r="AN119" t="str">
        <f t="shared" si="174"/>
        <v>500mHz100m10m</v>
      </c>
      <c r="AO119">
        <f t="shared" si="175"/>
        <v>6.6981161573123615E-7</v>
      </c>
      <c r="AP119">
        <f t="shared" si="176"/>
        <v>1.9708470417981075E-3</v>
      </c>
      <c r="AQ119">
        <f t="shared" si="177"/>
        <v>1.0000143762615225E-6</v>
      </c>
      <c r="AR119">
        <f t="shared" si="178"/>
        <v>2.4638930818021891E-3</v>
      </c>
      <c r="AT119">
        <f t="shared" si="139"/>
        <v>1.0000669895522587</v>
      </c>
      <c r="AU119" s="35">
        <f t="shared" si="102"/>
        <v>1.9804527424724566E-6</v>
      </c>
      <c r="AV119">
        <f t="shared" si="142"/>
        <v>9.9999609339252953E-5</v>
      </c>
      <c r="AW119">
        <f t="shared" si="143"/>
        <v>2.9192696064611503E-4</v>
      </c>
    </row>
    <row r="120" spans="1:49" x14ac:dyDescent="0.25">
      <c r="A120" s="4">
        <f t="shared" ref="A120:B120" si="214">A119</f>
        <v>100</v>
      </c>
      <c r="B120" s="3" t="str">
        <f t="shared" si="214"/>
        <v>m</v>
      </c>
      <c r="C120" s="17">
        <f t="shared" si="116"/>
        <v>0.1</v>
      </c>
      <c r="D120" s="17">
        <f t="shared" si="202"/>
        <v>1</v>
      </c>
      <c r="E120" s="4">
        <f t="shared" si="198"/>
        <v>1</v>
      </c>
      <c r="F120" s="4" t="str">
        <f t="shared" si="203"/>
        <v>Hz</v>
      </c>
      <c r="G120">
        <f t="shared" ref="G120:H120" si="215">G119</f>
        <v>10</v>
      </c>
      <c r="H120" t="str">
        <f t="shared" si="215"/>
        <v>m</v>
      </c>
      <c r="I120" s="17">
        <f t="shared" si="204"/>
        <v>0.01</v>
      </c>
      <c r="J120" s="9">
        <v>10.000113502632859</v>
      </c>
      <c r="K120" s="9">
        <v>2.987334495513313E-4</v>
      </c>
      <c r="L120" s="9">
        <v>-2.1097769959667833E-3</v>
      </c>
      <c r="M120" s="9">
        <v>1.1942626940324205E-3</v>
      </c>
      <c r="N120" s="10">
        <v>-1.1098725034635647E-3</v>
      </c>
      <c r="O120" s="10">
        <v>1.6932719907077214E-4</v>
      </c>
      <c r="P120" s="10">
        <v>-1.0278469745500049E-3</v>
      </c>
      <c r="Q120" s="10">
        <v>9.0674386863876509E-4</v>
      </c>
      <c r="R120" s="10" t="s">
        <v>3</v>
      </c>
      <c r="S120" s="17">
        <f t="shared" si="171"/>
        <v>1E-3</v>
      </c>
      <c r="T120" s="5">
        <f t="shared" si="93"/>
        <v>1.0001223375136321E-2</v>
      </c>
      <c r="U120" s="5">
        <f t="shared" si="94"/>
        <v>3.4338516890802181E-7</v>
      </c>
      <c r="V120" s="5">
        <f t="shared" si="95"/>
        <v>-1.0819300214167785E-6</v>
      </c>
      <c r="W120" s="5">
        <f t="shared" si="96"/>
        <v>1.4994825192950963E-6</v>
      </c>
      <c r="X120" s="5">
        <f t="shared" si="205"/>
        <v>1.000122343365779E-2</v>
      </c>
      <c r="Y120">
        <f t="shared" si="97"/>
        <v>3.4338520521324354E-7</v>
      </c>
      <c r="Z120" s="5">
        <f t="shared" si="172"/>
        <v>-1.0817976727586809E-4</v>
      </c>
      <c r="AA120" s="5">
        <f t="shared" si="98"/>
        <v>1.4992990816851484E-4</v>
      </c>
      <c r="AC120" t="str">
        <f t="shared" si="173"/>
        <v>1Hz10m</v>
      </c>
      <c r="AD120" s="17">
        <f>IFERROR(MATCH(AC120,'Ref Z'!$R$5:$R$1054,0),0)</f>
        <v>61</v>
      </c>
      <c r="AE120">
        <f>IF($AD120&gt;0,INDEX('Ref Z'!M$5:M$1054,$AD120),"")</f>
        <v>1.0000361633853117E-2</v>
      </c>
      <c r="AF120">
        <f>IF($AD120&gt;0,INDEX('Ref Z'!N$5:N$1054,$AD120),"")</f>
        <v>1.0000000000000001E-7</v>
      </c>
      <c r="AG120">
        <f>IF($AD120&gt;0,INDEX('Ref Z'!O$5:O$1054,$AD120),"")</f>
        <v>-8.1803458144909194E-8</v>
      </c>
      <c r="AH120">
        <f>IF($AD120&gt;0,INDEX('Ref Z'!P$5:P$1054,$AD120),"")</f>
        <v>5.0000000000000008E-7</v>
      </c>
      <c r="AI120">
        <f t="shared" si="85"/>
        <v>1.0000361634187695E-2</v>
      </c>
      <c r="AJ120">
        <f t="shared" si="99"/>
        <v>1.0000000008029587E-7</v>
      </c>
      <c r="AK120" s="5">
        <f t="shared" si="100"/>
        <v>-8.1800499960085873E-6</v>
      </c>
      <c r="AL120" s="5">
        <f t="shared" si="101"/>
        <v>4.9998191892842956E-5</v>
      </c>
      <c r="AN120" t="str">
        <f t="shared" si="174"/>
        <v>1Hz100m10m</v>
      </c>
      <c r="AO120">
        <f t="shared" si="175"/>
        <v>-8.6174128320452847E-7</v>
      </c>
      <c r="AP120">
        <f t="shared" si="176"/>
        <v>5.9746690747132698E-4</v>
      </c>
      <c r="AQ120">
        <f t="shared" si="177"/>
        <v>1.0001265632718693E-6</v>
      </c>
      <c r="AR120">
        <f t="shared" si="178"/>
        <v>2.3885254403983847E-3</v>
      </c>
      <c r="AT120">
        <f t="shared" ref="AT120:AT149" si="216">AI120/X120</f>
        <v>0.99991383059524541</v>
      </c>
      <c r="AU120" s="35">
        <f t="shared" si="102"/>
        <v>6.8677113864960042E-7</v>
      </c>
      <c r="AV120">
        <f t="shared" si="142"/>
        <v>9.9999717279859507E-5</v>
      </c>
      <c r="AW120">
        <f t="shared" si="143"/>
        <v>3.039995536941308E-4</v>
      </c>
    </row>
    <row r="121" spans="1:49" x14ac:dyDescent="0.25">
      <c r="A121" s="4">
        <f t="shared" ref="A121:B121" si="217">A120</f>
        <v>100</v>
      </c>
      <c r="B121" s="3" t="str">
        <f t="shared" si="217"/>
        <v>m</v>
      </c>
      <c r="C121" s="17">
        <f t="shared" si="116"/>
        <v>0.1</v>
      </c>
      <c r="D121" s="17">
        <f t="shared" si="202"/>
        <v>2</v>
      </c>
      <c r="E121" s="4">
        <f t="shared" si="198"/>
        <v>2</v>
      </c>
      <c r="F121" s="4" t="str">
        <f t="shared" si="203"/>
        <v>Hz</v>
      </c>
      <c r="G121">
        <f t="shared" ref="G121:H121" si="218">G120</f>
        <v>10</v>
      </c>
      <c r="H121" t="str">
        <f t="shared" si="218"/>
        <v>m</v>
      </c>
      <c r="I121" s="17">
        <f t="shared" si="204"/>
        <v>0.01</v>
      </c>
      <c r="J121" s="9">
        <v>10.001448057011556</v>
      </c>
      <c r="K121" s="9">
        <v>1.0947361529781742E-3</v>
      </c>
      <c r="L121" s="9">
        <v>1.9220315471229542E-3</v>
      </c>
      <c r="M121" s="9">
        <v>2.3348219138315509E-4</v>
      </c>
      <c r="N121" s="10">
        <v>3.0671492262943453E-4</v>
      </c>
      <c r="O121" s="10">
        <v>1.9486706117465195E-3</v>
      </c>
      <c r="P121" s="10">
        <v>1.3040211756672933E-3</v>
      </c>
      <c r="Q121" s="10">
        <v>1.6311879281883687E-3</v>
      </c>
      <c r="R121" s="10" t="s">
        <v>3</v>
      </c>
      <c r="S121" s="17">
        <f t="shared" si="171"/>
        <v>1E-3</v>
      </c>
      <c r="T121" s="5">
        <f t="shared" si="93"/>
        <v>1.0001141342088926E-2</v>
      </c>
      <c r="U121" s="5">
        <f t="shared" si="94"/>
        <v>2.2351206673739135E-6</v>
      </c>
      <c r="V121" s="5">
        <f t="shared" si="95"/>
        <v>6.1801037145566093E-7</v>
      </c>
      <c r="W121" s="5">
        <f t="shared" si="96"/>
        <v>1.6478130933939513E-6</v>
      </c>
      <c r="X121" s="5">
        <f t="shared" si="205"/>
        <v>1.0001141361183588E-2</v>
      </c>
      <c r="Y121">
        <f t="shared" si="97"/>
        <v>2.2351206654259219E-6</v>
      </c>
      <c r="Z121" s="5">
        <f t="shared" si="172"/>
        <v>6.1793984259395974E-5</v>
      </c>
      <c r="AA121" s="5">
        <f t="shared" si="98"/>
        <v>1.6476250425093757E-4</v>
      </c>
      <c r="AC121" t="str">
        <f t="shared" si="173"/>
        <v>2Hz10m</v>
      </c>
      <c r="AD121" s="17">
        <f>IFERROR(MATCH(AC121,'Ref Z'!$R$5:$R$1054,0),0)</f>
        <v>62</v>
      </c>
      <c r="AE121">
        <f>IF($AD121&gt;0,INDEX('Ref Z'!M$5:M$1054,$AD121),"")</f>
        <v>1.0000402873597863E-2</v>
      </c>
      <c r="AF121">
        <f>IF($AD121&gt;0,INDEX('Ref Z'!N$5:N$1054,$AD121),"")</f>
        <v>1.0000000000000001E-7</v>
      </c>
      <c r="AG121">
        <f>IF($AD121&gt;0,INDEX('Ref Z'!O$5:O$1054,$AD121),"")</f>
        <v>1.6180036664507369E-6</v>
      </c>
      <c r="AH121">
        <f>IF($AD121&gt;0,INDEX('Ref Z'!P$5:P$1054,$AD121),"")</f>
        <v>5.0000000000000008E-7</v>
      </c>
      <c r="AI121">
        <f t="shared" si="85"/>
        <v>1.0000403004489383E-2</v>
      </c>
      <c r="AJ121">
        <f t="shared" si="99"/>
        <v>1.000000314126935E-7</v>
      </c>
      <c r="AK121" s="5">
        <f t="shared" si="100"/>
        <v>1.6179384698631946E-4</v>
      </c>
      <c r="AL121" s="5">
        <f t="shared" si="101"/>
        <v>4.9997984430527468E-5</v>
      </c>
      <c r="AN121" t="str">
        <f t="shared" si="174"/>
        <v>2Hz100m10m</v>
      </c>
      <c r="AO121">
        <f t="shared" si="175"/>
        <v>-7.3846849106377899E-7</v>
      </c>
      <c r="AP121">
        <f t="shared" si="176"/>
        <v>2.1894723082400034E-3</v>
      </c>
      <c r="AQ121">
        <f t="shared" si="177"/>
        <v>9.9999329499507586E-7</v>
      </c>
      <c r="AR121">
        <f t="shared" si="178"/>
        <v>4.6696465045260231E-4</v>
      </c>
      <c r="AT121">
        <f t="shared" si="216"/>
        <v>0.99992617275693441</v>
      </c>
      <c r="AU121" s="35">
        <f t="shared" si="102"/>
        <v>4.4702414427282308E-6</v>
      </c>
      <c r="AV121">
        <f t="shared" si="142"/>
        <v>9.9999862726923486E-5</v>
      </c>
      <c r="AW121">
        <f t="shared" si="143"/>
        <v>3.332964591400217E-4</v>
      </c>
    </row>
    <row r="122" spans="1:49" x14ac:dyDescent="0.25">
      <c r="A122" s="4">
        <f t="shared" ref="A122:B122" si="219">A121</f>
        <v>100</v>
      </c>
      <c r="B122" s="3" t="str">
        <f t="shared" si="219"/>
        <v>m</v>
      </c>
      <c r="C122" s="17">
        <f t="shared" si="116"/>
        <v>0.1</v>
      </c>
      <c r="D122" s="17">
        <f t="shared" si="202"/>
        <v>5</v>
      </c>
      <c r="E122" s="4">
        <f t="shared" si="198"/>
        <v>5</v>
      </c>
      <c r="F122" s="4" t="str">
        <f t="shared" si="203"/>
        <v>Hz</v>
      </c>
      <c r="G122">
        <f t="shared" ref="G122:H122" si="220">G121</f>
        <v>10</v>
      </c>
      <c r="H122" t="str">
        <f t="shared" si="220"/>
        <v>m</v>
      </c>
      <c r="I122" s="17">
        <f t="shared" si="204"/>
        <v>0.01</v>
      </c>
      <c r="J122" s="9">
        <v>10.000296385029149</v>
      </c>
      <c r="K122" s="9">
        <v>3.1838743437990216E-4</v>
      </c>
      <c r="L122" s="9">
        <v>3.0234341583295368E-4</v>
      </c>
      <c r="M122" s="9">
        <v>1.6239580960914013E-3</v>
      </c>
      <c r="N122" s="10">
        <v>6.8278691390684821E-4</v>
      </c>
      <c r="O122" s="10">
        <v>1.3923624991121694E-3</v>
      </c>
      <c r="P122" s="10">
        <v>1.1692619194547456E-3</v>
      </c>
      <c r="Q122" s="10">
        <v>5.5649851525048431E-4</v>
      </c>
      <c r="R122" s="10" t="s">
        <v>3</v>
      </c>
      <c r="S122" s="17">
        <f t="shared" si="171"/>
        <v>1E-3</v>
      </c>
      <c r="T122" s="5">
        <f t="shared" si="93"/>
        <v>9.9996135981152406E-3</v>
      </c>
      <c r="U122" s="5">
        <f t="shared" si="94"/>
        <v>1.4283010492556892E-6</v>
      </c>
      <c r="V122" s="5">
        <f t="shared" si="95"/>
        <v>-8.6691850362179196E-7</v>
      </c>
      <c r="W122" s="5">
        <f t="shared" si="96"/>
        <v>1.7166626038149729E-6</v>
      </c>
      <c r="X122" s="5">
        <f t="shared" si="205"/>
        <v>9.9996136356940764E-3</v>
      </c>
      <c r="Y122">
        <f t="shared" si="97"/>
        <v>1.4283010516418151E-6</v>
      </c>
      <c r="Z122" s="5">
        <f t="shared" si="172"/>
        <v>-8.6695200063855967E-5</v>
      </c>
      <c r="AA122" s="5">
        <f t="shared" si="98"/>
        <v>1.716728930107818E-4</v>
      </c>
      <c r="AC122" t="str">
        <f t="shared" si="173"/>
        <v>5Hz10m</v>
      </c>
      <c r="AD122" s="17">
        <f>IFERROR(MATCH(AC122,'Ref Z'!$R$5:$R$1054,0),0)</f>
        <v>63</v>
      </c>
      <c r="AE122">
        <f>IF($AD122&gt;0,INDEX('Ref Z'!M$5:M$1054,$AD122),"")</f>
        <v>9.9990799629270898E-3</v>
      </c>
      <c r="AF122">
        <f>IF($AD122&gt;0,INDEX('Ref Z'!N$5:N$1054,$AD122),"")</f>
        <v>1.0000000000000001E-7</v>
      </c>
      <c r="AG122">
        <f>IF($AD122&gt;0,INDEX('Ref Z'!O$5:O$1054,$AD122),"")</f>
        <v>1.3303597670714301E-7</v>
      </c>
      <c r="AH122">
        <f>IF($AD122&gt;0,INDEX('Ref Z'!P$5:P$1054,$AD122),"")</f>
        <v>5.0000000000000008E-7</v>
      </c>
      <c r="AI122">
        <f t="shared" si="85"/>
        <v>9.9990799638121006E-3</v>
      </c>
      <c r="AJ122">
        <f t="shared" si="99"/>
        <v>1.0000000021242194E-7</v>
      </c>
      <c r="AK122" s="5">
        <f t="shared" si="100"/>
        <v>1.3304821762856337E-5</v>
      </c>
      <c r="AL122" s="5">
        <f t="shared" si="101"/>
        <v>5.0004600599962915E-5</v>
      </c>
      <c r="AN122" t="str">
        <f t="shared" si="174"/>
        <v>5Hz100m10m</v>
      </c>
      <c r="AO122">
        <f t="shared" si="175"/>
        <v>-5.336351881508189E-7</v>
      </c>
      <c r="AP122">
        <f t="shared" si="176"/>
        <v>6.3677487661187293E-4</v>
      </c>
      <c r="AQ122">
        <f t="shared" si="177"/>
        <v>9.9995448032893487E-7</v>
      </c>
      <c r="AR122">
        <f t="shared" si="178"/>
        <v>3.2479162306690173E-3</v>
      </c>
      <c r="AT122">
        <f t="shared" si="216"/>
        <v>0.99994663074980505</v>
      </c>
      <c r="AU122" s="35">
        <f t="shared" si="102"/>
        <v>2.8566022783032284E-6</v>
      </c>
      <c r="AV122">
        <f t="shared" si="142"/>
        <v>1.000000218267123E-4</v>
      </c>
      <c r="AW122">
        <f t="shared" si="143"/>
        <v>3.469679939993416E-4</v>
      </c>
    </row>
    <row r="123" spans="1:49" x14ac:dyDescent="0.25">
      <c r="A123" s="4">
        <f t="shared" ref="A123:B123" si="221">A122</f>
        <v>100</v>
      </c>
      <c r="B123" s="3" t="str">
        <f t="shared" si="221"/>
        <v>m</v>
      </c>
      <c r="C123" s="17">
        <f t="shared" si="116"/>
        <v>0.1</v>
      </c>
      <c r="D123" s="17">
        <f t="shared" si="202"/>
        <v>10</v>
      </c>
      <c r="E123" s="4">
        <f t="shared" si="198"/>
        <v>10</v>
      </c>
      <c r="F123" s="4" t="str">
        <f t="shared" si="203"/>
        <v>Hz</v>
      </c>
      <c r="G123">
        <f t="shared" ref="G123:H123" si="222">G122</f>
        <v>10</v>
      </c>
      <c r="H123" t="str">
        <f t="shared" si="222"/>
        <v>m</v>
      </c>
      <c r="I123" s="17">
        <f t="shared" si="204"/>
        <v>0.01</v>
      </c>
      <c r="J123" s="9">
        <v>10.000431517202147</v>
      </c>
      <c r="K123" s="9">
        <v>1.3295982750119086E-3</v>
      </c>
      <c r="L123" s="9">
        <v>8.1918278156606599E-4</v>
      </c>
      <c r="M123" s="9">
        <v>1.4541091818543888E-3</v>
      </c>
      <c r="N123" s="10">
        <v>7.6470347562197847E-4</v>
      </c>
      <c r="O123" s="10">
        <v>4.8200310253039964E-4</v>
      </c>
      <c r="P123" s="10">
        <v>-2.3173632295851992E-4</v>
      </c>
      <c r="Q123" s="10">
        <v>9.025137542681339E-5</v>
      </c>
      <c r="R123" s="10" t="s">
        <v>3</v>
      </c>
      <c r="S123" s="17">
        <f t="shared" si="171"/>
        <v>1E-3</v>
      </c>
      <c r="T123" s="5">
        <f t="shared" si="93"/>
        <v>9.9996668137265245E-3</v>
      </c>
      <c r="U123" s="5">
        <f t="shared" si="94"/>
        <v>1.4142696220182255E-6</v>
      </c>
      <c r="V123" s="5">
        <f t="shared" si="95"/>
        <v>1.0509191045245859E-6</v>
      </c>
      <c r="W123" s="5">
        <f t="shared" si="96"/>
        <v>1.4569072803441102E-6</v>
      </c>
      <c r="X123" s="5">
        <f t="shared" si="205"/>
        <v>9.9996668689499128E-3</v>
      </c>
      <c r="Y123">
        <f t="shared" si="97"/>
        <v>1.4142696224962591E-6</v>
      </c>
      <c r="Z123" s="5">
        <f t="shared" si="172"/>
        <v>1.05095411700402E-4</v>
      </c>
      <c r="AA123" s="5">
        <f t="shared" si="98"/>
        <v>1.4569558156021448E-4</v>
      </c>
      <c r="AC123" t="str">
        <f t="shared" si="173"/>
        <v>10Hz10m</v>
      </c>
      <c r="AD123" s="17">
        <f>IFERROR(MATCH(AC123,'Ref Z'!$R$5:$R$1054,0),0)</f>
        <v>64</v>
      </c>
      <c r="AE123">
        <f>IF($AD123&gt;0,INDEX('Ref Z'!M$5:M$1054,$AD123),"")</f>
        <v>9.9999411945353774E-3</v>
      </c>
      <c r="AF123">
        <f>IF($AD123&gt;0,INDEX('Ref Z'!N$5:N$1054,$AD123),"")</f>
        <v>1.0000000000000001E-7</v>
      </c>
      <c r="AG123">
        <f>IF($AD123&gt;0,INDEX('Ref Z'!O$5:O$1054,$AD123),"")</f>
        <v>2.0509426844855599E-6</v>
      </c>
      <c r="AH123">
        <f>IF($AD123&gt;0,INDEX('Ref Z'!P$5:P$1054,$AD123),"")</f>
        <v>5.0000000000000008E-7</v>
      </c>
      <c r="AI123">
        <f t="shared" si="85"/>
        <v>9.9999414048549066E-3</v>
      </c>
      <c r="AJ123">
        <f t="shared" si="99"/>
        <v>1.0000005047696954E-7</v>
      </c>
      <c r="AK123" s="5">
        <f t="shared" si="100"/>
        <v>2.0509547164630066E-4</v>
      </c>
      <c r="AL123" s="5">
        <f t="shared" si="101"/>
        <v>5.0000291967896605E-5</v>
      </c>
      <c r="AN123" t="str">
        <f t="shared" si="174"/>
        <v>10Hz100m10m</v>
      </c>
      <c r="AO123">
        <f t="shared" si="175"/>
        <v>2.7438080885296146E-7</v>
      </c>
      <c r="AP123">
        <f t="shared" si="176"/>
        <v>2.6591965519040845E-3</v>
      </c>
      <c r="AQ123">
        <f t="shared" si="177"/>
        <v>1.000023579960974E-6</v>
      </c>
      <c r="AR123">
        <f t="shared" si="178"/>
        <v>2.9082184066904194E-3</v>
      </c>
      <c r="AT123">
        <f t="shared" si="216"/>
        <v>1.0000274545050942</v>
      </c>
      <c r="AU123" s="35">
        <f t="shared" si="102"/>
        <v>2.8285394217506019E-6</v>
      </c>
      <c r="AV123">
        <f t="shared" si="142"/>
        <v>1.0000005994589866E-4</v>
      </c>
      <c r="AW123">
        <f t="shared" si="143"/>
        <v>2.9564985902508283E-4</v>
      </c>
    </row>
    <row r="124" spans="1:49" x14ac:dyDescent="0.25">
      <c r="A124" s="4">
        <f t="shared" ref="A124:B124" si="223">A123</f>
        <v>100</v>
      </c>
      <c r="B124" s="3" t="str">
        <f t="shared" si="223"/>
        <v>m</v>
      </c>
      <c r="C124" s="17">
        <f t="shared" si="116"/>
        <v>0.1</v>
      </c>
      <c r="D124" s="17">
        <f t="shared" si="202"/>
        <v>20</v>
      </c>
      <c r="E124" s="4">
        <f t="shared" si="198"/>
        <v>20</v>
      </c>
      <c r="F124" s="4" t="str">
        <f t="shared" si="203"/>
        <v>Hz</v>
      </c>
      <c r="G124">
        <f t="shared" ref="G124:H124" si="224">G123</f>
        <v>10</v>
      </c>
      <c r="H124" t="str">
        <f t="shared" si="224"/>
        <v>m</v>
      </c>
      <c r="I124" s="17">
        <f t="shared" si="204"/>
        <v>0.01</v>
      </c>
      <c r="J124" s="9">
        <v>10.001961518415582</v>
      </c>
      <c r="K124" s="9">
        <v>2.0191423795958272E-3</v>
      </c>
      <c r="L124" s="9">
        <v>-1.0635222941041327E-4</v>
      </c>
      <c r="M124" s="9">
        <v>2.4865934494187978E-4</v>
      </c>
      <c r="N124" s="10">
        <v>1.4904092190804417E-5</v>
      </c>
      <c r="O124" s="10">
        <v>1.6621641592448103E-3</v>
      </c>
      <c r="P124" s="10">
        <v>4.8468684962011603E-4</v>
      </c>
      <c r="Q124" s="10">
        <v>6.6692215080916021E-4</v>
      </c>
      <c r="R124" s="10" t="s">
        <v>3</v>
      </c>
      <c r="S124" s="17">
        <f t="shared" si="171"/>
        <v>1E-3</v>
      </c>
      <c r="T124" s="5">
        <f t="shared" si="93"/>
        <v>1.000194661432339E-2</v>
      </c>
      <c r="U124" s="5">
        <f t="shared" si="94"/>
        <v>2.6152869137740713E-6</v>
      </c>
      <c r="V124" s="5">
        <f t="shared" si="95"/>
        <v>-5.9103907903052932E-7</v>
      </c>
      <c r="W124" s="5">
        <f t="shared" si="96"/>
        <v>7.1177006474481708E-7</v>
      </c>
      <c r="X124" s="5">
        <f t="shared" si="205"/>
        <v>1.000194663178635E-2</v>
      </c>
      <c r="Y124">
        <f t="shared" si="97"/>
        <v>2.6152869095461101E-6</v>
      </c>
      <c r="Z124" s="5">
        <f t="shared" si="172"/>
        <v>-5.9092404822094686E-5</v>
      </c>
      <c r="AA124" s="5">
        <f t="shared" si="98"/>
        <v>7.116315518198984E-5</v>
      </c>
      <c r="AC124" t="str">
        <f t="shared" si="173"/>
        <v>20Hz10m</v>
      </c>
      <c r="AD124" s="17">
        <f>IFERROR(MATCH(AC124,'Ref Z'!$R$5:$R$1054,0),0)</f>
        <v>65</v>
      </c>
      <c r="AE124">
        <f>IF($AD124&gt;0,INDEX('Ref Z'!M$5:M$1054,$AD124),"")</f>
        <v>1.0001581841435479E-2</v>
      </c>
      <c r="AF124">
        <f>IF($AD124&gt;0,INDEX('Ref Z'!N$5:N$1054,$AD124),"")</f>
        <v>1.0000000000000001E-7</v>
      </c>
      <c r="AG124">
        <f>IF($AD124&gt;0,INDEX('Ref Z'!O$5:O$1054,$AD124),"")</f>
        <v>4.0912065846517234E-7</v>
      </c>
      <c r="AH124">
        <f>IF($AD124&gt;0,INDEX('Ref Z'!P$5:P$1054,$AD124),"")</f>
        <v>5.0000000000000008E-7</v>
      </c>
      <c r="AI124">
        <f t="shared" si="85"/>
        <v>1.0001581849803142E-2</v>
      </c>
      <c r="AJ124">
        <f t="shared" si="99"/>
        <v>1.0000000200792124E-7</v>
      </c>
      <c r="AK124" s="5">
        <f t="shared" si="100"/>
        <v>4.0905595207154121E-5</v>
      </c>
      <c r="AL124" s="5">
        <f t="shared" si="101"/>
        <v>4.9992091961758736E-5</v>
      </c>
      <c r="AN124" t="str">
        <f t="shared" si="174"/>
        <v>20Hz100m10m</v>
      </c>
      <c r="AO124">
        <f t="shared" si="175"/>
        <v>-3.6477288791088303E-7</v>
      </c>
      <c r="AP124">
        <f t="shared" si="176"/>
        <v>4.0382847604298038E-3</v>
      </c>
      <c r="AQ124">
        <f t="shared" si="177"/>
        <v>1.0001597374957016E-6</v>
      </c>
      <c r="AR124">
        <f t="shared" si="178"/>
        <v>4.9731894123157929E-4</v>
      </c>
      <c r="AT124">
        <f t="shared" si="216"/>
        <v>0.99996352890125917</v>
      </c>
      <c r="AU124" s="35">
        <f t="shared" si="102"/>
        <v>5.2305739147212498E-6</v>
      </c>
      <c r="AV124">
        <f t="shared" si="142"/>
        <v>9.9998000029248807E-5</v>
      </c>
      <c r="AW124">
        <f t="shared" si="143"/>
        <v>1.5085087961472685E-4</v>
      </c>
    </row>
    <row r="125" spans="1:49" x14ac:dyDescent="0.25">
      <c r="A125" s="4">
        <f t="shared" ref="A125:B125" si="225">A124</f>
        <v>100</v>
      </c>
      <c r="B125" s="3" t="str">
        <f t="shared" si="225"/>
        <v>m</v>
      </c>
      <c r="C125" s="17">
        <f t="shared" si="116"/>
        <v>0.1</v>
      </c>
      <c r="D125" s="17">
        <f t="shared" si="202"/>
        <v>50</v>
      </c>
      <c r="E125" s="4">
        <f t="shared" si="198"/>
        <v>50</v>
      </c>
      <c r="F125" s="4" t="str">
        <f t="shared" si="203"/>
        <v>Hz</v>
      </c>
      <c r="G125">
        <f t="shared" ref="G125:H125" si="226">G124</f>
        <v>10</v>
      </c>
      <c r="H125" t="str">
        <f t="shared" si="226"/>
        <v>m</v>
      </c>
      <c r="I125" s="17">
        <f t="shared" si="204"/>
        <v>0.01</v>
      </c>
      <c r="J125" s="9">
        <v>9.9994658615785994</v>
      </c>
      <c r="K125" s="9">
        <v>1.9979021263463615E-3</v>
      </c>
      <c r="L125" s="9">
        <v>2.6936713645551156E-3</v>
      </c>
      <c r="M125" s="9">
        <v>4.923225064445122E-4</v>
      </c>
      <c r="N125" s="10">
        <v>7.9995935264127755E-4</v>
      </c>
      <c r="O125" s="10">
        <v>3.8769344496043605E-4</v>
      </c>
      <c r="P125" s="10">
        <v>1.6623751520484519E-4</v>
      </c>
      <c r="Q125" s="10">
        <v>1.5106149329755227E-4</v>
      </c>
      <c r="R125" s="10" t="s">
        <v>3</v>
      </c>
      <c r="S125" s="17">
        <f t="shared" si="171"/>
        <v>1E-3</v>
      </c>
      <c r="T125" s="5">
        <f t="shared" si="93"/>
        <v>9.9986659022259592E-3</v>
      </c>
      <c r="U125" s="5">
        <f t="shared" si="94"/>
        <v>2.035170536767031E-6</v>
      </c>
      <c r="V125" s="5">
        <f t="shared" si="95"/>
        <v>2.5274338493502706E-6</v>
      </c>
      <c r="W125" s="5">
        <f t="shared" si="96"/>
        <v>5.1497672288084363E-7</v>
      </c>
      <c r="X125" s="5">
        <f t="shared" si="205"/>
        <v>9.9986662216646639E-3</v>
      </c>
      <c r="Y125">
        <f t="shared" si="97"/>
        <v>2.0351704759102637E-6</v>
      </c>
      <c r="Z125" s="5">
        <f t="shared" si="172"/>
        <v>2.5277710248888363E-4</v>
      </c>
      <c r="AA125" s="5">
        <f t="shared" si="98"/>
        <v>5.1504565905883915E-5</v>
      </c>
      <c r="AC125" t="str">
        <f t="shared" si="173"/>
        <v>50Hz10m</v>
      </c>
      <c r="AD125" s="17">
        <f>IFERROR(MATCH(AC125,'Ref Z'!$R$5:$R$1054,0),0)</f>
        <v>66</v>
      </c>
      <c r="AE125">
        <f>IF($AD125&gt;0,INDEX('Ref Z'!M$5:M$1054,$AD125),"")</f>
        <v>9.9995713592271936E-3</v>
      </c>
      <c r="AF125">
        <f>IF($AD125&gt;0,INDEX('Ref Z'!N$5:N$1054,$AD125),"")</f>
        <v>1.0000000000000001E-7</v>
      </c>
      <c r="AG125">
        <f>IF($AD125&gt;0,INDEX('Ref Z'!O$5:O$1054,$AD125),"")</f>
        <v>3.527623017209527E-6</v>
      </c>
      <c r="AH125">
        <f>IF($AD125&gt;0,INDEX('Ref Z'!P$5:P$1054,$AD125),"")</f>
        <v>5.0000000000000008E-7</v>
      </c>
      <c r="AI125">
        <f t="shared" si="85"/>
        <v>9.9995719814600526E-3</v>
      </c>
      <c r="AJ125">
        <f t="shared" si="99"/>
        <v>1.0000014934216229E-7</v>
      </c>
      <c r="AK125" s="5">
        <f t="shared" si="100"/>
        <v>3.527774085650766E-4</v>
      </c>
      <c r="AL125" s="5">
        <f t="shared" si="101"/>
        <v>5.0002137197330198E-5</v>
      </c>
      <c r="AN125" t="str">
        <f t="shared" si="174"/>
        <v>50Hz100m10m</v>
      </c>
      <c r="AO125">
        <f t="shared" si="175"/>
        <v>9.0545700123442763E-7</v>
      </c>
      <c r="AP125">
        <f t="shared" si="176"/>
        <v>3.9958042539440354E-3</v>
      </c>
      <c r="AQ125">
        <f t="shared" si="177"/>
        <v>1.0001891678592564E-6</v>
      </c>
      <c r="AR125">
        <f t="shared" si="178"/>
        <v>9.8464513983832118E-4</v>
      </c>
      <c r="AT125">
        <f t="shared" si="216"/>
        <v>1.0000905880619784</v>
      </c>
      <c r="AU125" s="35">
        <f t="shared" si="102"/>
        <v>4.0703410746279592E-6</v>
      </c>
      <c r="AV125">
        <f t="shared" si="142"/>
        <v>1.0000030607619297E-4</v>
      </c>
      <c r="AW125">
        <f t="shared" si="143"/>
        <v>1.1450368972620398E-4</v>
      </c>
    </row>
    <row r="126" spans="1:49" x14ac:dyDescent="0.25">
      <c r="A126" s="4">
        <f t="shared" ref="A126:B126" si="227">A125</f>
        <v>100</v>
      </c>
      <c r="B126" s="3" t="str">
        <f t="shared" si="227"/>
        <v>m</v>
      </c>
      <c r="C126" s="17">
        <f t="shared" si="116"/>
        <v>0.1</v>
      </c>
      <c r="D126" s="17">
        <f t="shared" si="202"/>
        <v>100</v>
      </c>
      <c r="E126" s="4">
        <f t="shared" si="198"/>
        <v>100</v>
      </c>
      <c r="F126" s="4" t="str">
        <f t="shared" si="203"/>
        <v>Hz</v>
      </c>
      <c r="G126">
        <f t="shared" ref="G126:H126" si="228">G125</f>
        <v>10</v>
      </c>
      <c r="H126" t="str">
        <f t="shared" si="228"/>
        <v>m</v>
      </c>
      <c r="I126" s="17">
        <f t="shared" si="204"/>
        <v>0.01</v>
      </c>
      <c r="J126" s="9">
        <v>10.002903089958613</v>
      </c>
      <c r="K126" s="9">
        <v>1.1592680354068257E-3</v>
      </c>
      <c r="L126" s="9">
        <v>2.046554663134751E-3</v>
      </c>
      <c r="M126" s="9">
        <v>1.0383448520702512E-3</v>
      </c>
      <c r="N126" s="10">
        <v>1.0153363104364798E-3</v>
      </c>
      <c r="O126" s="10">
        <v>9.223740478460457E-4</v>
      </c>
      <c r="P126" s="10">
        <v>9.9314955518361908E-5</v>
      </c>
      <c r="Q126" s="10">
        <v>1.4547014428371579E-3</v>
      </c>
      <c r="R126" s="10" t="s">
        <v>3</v>
      </c>
      <c r="S126" s="17">
        <f t="shared" si="171"/>
        <v>1E-3</v>
      </c>
      <c r="T126" s="5">
        <f t="shared" si="93"/>
        <v>1.0001887753648176E-2</v>
      </c>
      <c r="U126" s="5">
        <f t="shared" si="94"/>
        <v>1.4814439787099279E-6</v>
      </c>
      <c r="V126" s="5">
        <f t="shared" si="95"/>
        <v>1.9472397076163892E-6</v>
      </c>
      <c r="W126" s="5">
        <f t="shared" si="96"/>
        <v>1.7872650389948606E-6</v>
      </c>
      <c r="X126" s="5">
        <f t="shared" si="205"/>
        <v>1.0001887943199516E-2</v>
      </c>
      <c r="Y126">
        <f t="shared" si="97"/>
        <v>1.4814439914979473E-6</v>
      </c>
      <c r="Z126" s="5">
        <f t="shared" si="172"/>
        <v>1.946872161511698E-4</v>
      </c>
      <c r="AA126" s="5">
        <f t="shared" si="98"/>
        <v>1.7869276666013955E-4</v>
      </c>
      <c r="AC126" t="str">
        <f t="shared" si="173"/>
        <v>100Hz10m</v>
      </c>
      <c r="AD126" s="17">
        <f>IFERROR(MATCH(AC126,'Ref Z'!$R$5:$R$1054,0),0)</f>
        <v>67</v>
      </c>
      <c r="AE126">
        <f>IF($AD126&gt;0,INDEX('Ref Z'!M$5:M$1054,$AD126),"")</f>
        <v>1.0001343224304769E-2</v>
      </c>
      <c r="AF126">
        <f>IF($AD126&gt;0,INDEX('Ref Z'!N$5:N$1054,$AD126),"")</f>
        <v>1.0000000000000001E-7</v>
      </c>
      <c r="AG126">
        <f>IF($AD126&gt;0,INDEX('Ref Z'!O$5:O$1054,$AD126),"")</f>
        <v>2.9472553924470196E-6</v>
      </c>
      <c r="AH126">
        <f>IF($AD126&gt;0,INDEX('Ref Z'!P$5:P$1054,$AD126),"")</f>
        <v>5.0000000000000008E-7</v>
      </c>
      <c r="AI126">
        <f t="shared" si="85"/>
        <v>1.0001343658562147E-2</v>
      </c>
      <c r="AJ126">
        <f t="shared" si="99"/>
        <v>1.0000010420771208E-7</v>
      </c>
      <c r="AK126" s="5">
        <f t="shared" si="100"/>
        <v>2.9468594778066557E-4</v>
      </c>
      <c r="AL126" s="5">
        <f t="shared" si="101"/>
        <v>4.9993280525901784E-5</v>
      </c>
      <c r="AN126" t="str">
        <f t="shared" si="174"/>
        <v>100Hz100m10m</v>
      </c>
      <c r="AO126">
        <f t="shared" si="175"/>
        <v>-5.4452934340754044E-7</v>
      </c>
      <c r="AP126">
        <f t="shared" si="176"/>
        <v>2.3185360729701845E-3</v>
      </c>
      <c r="AQ126">
        <f t="shared" si="177"/>
        <v>1.0000156848306305E-6</v>
      </c>
      <c r="AR126">
        <f t="shared" si="178"/>
        <v>2.0766897643324502E-3</v>
      </c>
      <c r="AT126">
        <f t="shared" si="216"/>
        <v>0.99994558181010829</v>
      </c>
      <c r="AU126" s="35">
        <f t="shared" si="102"/>
        <v>2.9628881518142379E-6</v>
      </c>
      <c r="AV126">
        <f t="shared" si="142"/>
        <v>9.9998731629495771E-5</v>
      </c>
      <c r="AW126">
        <f t="shared" si="143"/>
        <v>3.608652761410577E-4</v>
      </c>
    </row>
    <row r="127" spans="1:49" x14ac:dyDescent="0.25">
      <c r="A127" s="4">
        <f t="shared" ref="A127:B127" si="229">A126</f>
        <v>100</v>
      </c>
      <c r="B127" s="3" t="str">
        <f t="shared" si="229"/>
        <v>m</v>
      </c>
      <c r="C127" s="17">
        <f t="shared" si="116"/>
        <v>0.1</v>
      </c>
      <c r="D127" s="17">
        <f t="shared" si="202"/>
        <v>200</v>
      </c>
      <c r="E127" s="4">
        <f t="shared" si="198"/>
        <v>200</v>
      </c>
      <c r="F127" s="4" t="str">
        <f t="shared" si="203"/>
        <v>Hz</v>
      </c>
      <c r="G127">
        <f t="shared" ref="G127:H127" si="230">G126</f>
        <v>10</v>
      </c>
      <c r="H127" t="str">
        <f t="shared" si="230"/>
        <v>m</v>
      </c>
      <c r="I127" s="17">
        <f t="shared" si="204"/>
        <v>0.01</v>
      </c>
      <c r="J127" s="9">
        <v>10.003974792484382</v>
      </c>
      <c r="K127" s="9">
        <v>8.6233943519263979E-4</v>
      </c>
      <c r="L127" s="9">
        <v>1.9312995549253431E-3</v>
      </c>
      <c r="M127" s="9">
        <v>1.2611767769772073E-3</v>
      </c>
      <c r="N127" s="10">
        <v>1.7357020619110934E-3</v>
      </c>
      <c r="O127" s="10">
        <v>3.1839593608906527E-4</v>
      </c>
      <c r="P127" s="10">
        <v>-1.0945313628326337E-3</v>
      </c>
      <c r="Q127" s="10">
        <v>7.7965210157321087E-5</v>
      </c>
      <c r="R127" s="10" t="s">
        <v>3</v>
      </c>
      <c r="S127" s="17">
        <f t="shared" si="171"/>
        <v>1E-3</v>
      </c>
      <c r="T127" s="5">
        <f t="shared" si="93"/>
        <v>1.0002239090422471E-2</v>
      </c>
      <c r="U127" s="5">
        <f t="shared" si="94"/>
        <v>9.1924168400176081E-7</v>
      </c>
      <c r="V127" s="5">
        <f t="shared" si="95"/>
        <v>3.0258309177579765E-6</v>
      </c>
      <c r="W127" s="5">
        <f t="shared" si="96"/>
        <v>1.2635843607695894E-6</v>
      </c>
      <c r="X127" s="5">
        <f t="shared" si="205"/>
        <v>1.0002239548102618E-2</v>
      </c>
      <c r="Y127">
        <f t="shared" si="97"/>
        <v>9.1924172141670269E-7</v>
      </c>
      <c r="Z127" s="5">
        <f t="shared" si="172"/>
        <v>3.025153466239188E-4</v>
      </c>
      <c r="AA127" s="5">
        <f t="shared" si="98"/>
        <v>1.2633014111228591E-4</v>
      </c>
      <c r="AC127" t="str">
        <f t="shared" si="173"/>
        <v>200Hz10m</v>
      </c>
      <c r="AD127" s="17">
        <f>IFERROR(MATCH(AC127,'Ref Z'!$R$5:$R$1054,0),0)</f>
        <v>68</v>
      </c>
      <c r="AE127">
        <f>IF($AD127&gt;0,INDEX('Ref Z'!M$5:M$1054,$AD127),"")</f>
        <v>1.0003161901043507E-2</v>
      </c>
      <c r="AF127">
        <f>IF($AD127&gt;0,INDEX('Ref Z'!N$5:N$1054,$AD127),"")</f>
        <v>1.0000000000000001E-7</v>
      </c>
      <c r="AG127">
        <f>IF($AD127&gt;0,INDEX('Ref Z'!O$5:O$1054,$AD127),"")</f>
        <v>4.0263774520991597E-6</v>
      </c>
      <c r="AH127">
        <f>IF($AD127&gt;0,INDEX('Ref Z'!P$5:P$1054,$AD127),"")</f>
        <v>5.0000000000000008E-7</v>
      </c>
      <c r="AI127">
        <f t="shared" si="85"/>
        <v>1.0003162711373026E-2</v>
      </c>
      <c r="AJ127">
        <f t="shared" si="99"/>
        <v>1.0000019441739887E-7</v>
      </c>
      <c r="AK127" s="5">
        <f t="shared" si="100"/>
        <v>4.0251045364316954E-4</v>
      </c>
      <c r="AL127" s="5">
        <f t="shared" si="101"/>
        <v>4.9984187555802677E-5</v>
      </c>
      <c r="AN127" t="str">
        <f t="shared" si="174"/>
        <v>200Hz100m10m</v>
      </c>
      <c r="AO127">
        <f t="shared" si="175"/>
        <v>9.2281062103599654E-7</v>
      </c>
      <c r="AP127">
        <f t="shared" si="176"/>
        <v>1.7246788732843701E-3</v>
      </c>
      <c r="AQ127">
        <f t="shared" si="177"/>
        <v>1.0005465343411832E-6</v>
      </c>
      <c r="AR127">
        <f t="shared" si="178"/>
        <v>2.5223536035113049E-3</v>
      </c>
      <c r="AT127">
        <f t="shared" si="216"/>
        <v>1.0000922956569844</v>
      </c>
      <c r="AU127" s="35">
        <f t="shared" si="102"/>
        <v>1.8384837149195587E-6</v>
      </c>
      <c r="AV127">
        <f t="shared" si="142"/>
        <v>9.9995107019250741E-5</v>
      </c>
      <c r="AW127">
        <f t="shared" si="143"/>
        <v>2.5755705624077538E-4</v>
      </c>
    </row>
    <row r="128" spans="1:49" x14ac:dyDescent="0.25">
      <c r="A128" s="4">
        <f t="shared" ref="A128:B128" si="231">A127</f>
        <v>100</v>
      </c>
      <c r="B128" s="3" t="str">
        <f t="shared" si="231"/>
        <v>m</v>
      </c>
      <c r="C128" s="17">
        <f t="shared" si="116"/>
        <v>0.1</v>
      </c>
      <c r="D128" s="17">
        <f t="shared" si="202"/>
        <v>500</v>
      </c>
      <c r="E128" s="4">
        <f t="shared" si="198"/>
        <v>500</v>
      </c>
      <c r="F128" s="4" t="str">
        <f t="shared" si="203"/>
        <v>Hz</v>
      </c>
      <c r="G128">
        <f t="shared" ref="G128:H128" si="232">G127</f>
        <v>10</v>
      </c>
      <c r="H128" t="str">
        <f t="shared" si="232"/>
        <v>m</v>
      </c>
      <c r="I128" s="17">
        <f t="shared" si="204"/>
        <v>0.01</v>
      </c>
      <c r="J128" s="9">
        <v>10.01319416631646</v>
      </c>
      <c r="K128" s="9">
        <v>6.5737842080341319E-4</v>
      </c>
      <c r="L128" s="9">
        <v>1.1123133964899093E-2</v>
      </c>
      <c r="M128" s="9">
        <v>3.1303743965022713E-5</v>
      </c>
      <c r="N128" s="10">
        <v>-2.5130694936507665E-4</v>
      </c>
      <c r="O128" s="10">
        <v>7.4992724588297149E-4</v>
      </c>
      <c r="P128" s="10">
        <v>-9.6089082361863667E-4</v>
      </c>
      <c r="Q128" s="10">
        <v>9.6886033251245246E-4</v>
      </c>
      <c r="R128" s="10" t="s">
        <v>3</v>
      </c>
      <c r="S128" s="17">
        <f t="shared" si="171"/>
        <v>1E-3</v>
      </c>
      <c r="T128" s="5">
        <f t="shared" si="93"/>
        <v>1.0013445473265825E-2</v>
      </c>
      <c r="U128" s="5">
        <f t="shared" si="94"/>
        <v>9.9726489071640742E-7</v>
      </c>
      <c r="V128" s="5">
        <f t="shared" si="95"/>
        <v>1.208402478851773E-5</v>
      </c>
      <c r="W128" s="5">
        <f t="shared" si="96"/>
        <v>9.6936591042927015E-7</v>
      </c>
      <c r="X128" s="5">
        <f t="shared" si="205"/>
        <v>1.0013452764642321E-2</v>
      </c>
      <c r="Y128">
        <f t="shared" si="97"/>
        <v>9.9726485065500416E-7</v>
      </c>
      <c r="Z128" s="5">
        <f t="shared" si="172"/>
        <v>1.2067793203373611E-3</v>
      </c>
      <c r="AA128" s="5">
        <f t="shared" si="98"/>
        <v>9.6806363841502643E-5</v>
      </c>
      <c r="AC128" t="str">
        <f t="shared" si="173"/>
        <v>500Hz10m</v>
      </c>
      <c r="AD128" s="17">
        <f>IFERROR(MATCH(AC128,'Ref Z'!$R$5:$R$1054,0),0)</f>
        <v>69</v>
      </c>
      <c r="AE128">
        <f>IF($AD128&gt;0,INDEX('Ref Z'!M$5:M$1054,$AD128),"")</f>
        <v>1.0013990322169439E-2</v>
      </c>
      <c r="AF128">
        <f>IF($AD128&gt;0,INDEX('Ref Z'!N$5:N$1054,$AD128),"")</f>
        <v>1.5811388300841901E-7</v>
      </c>
      <c r="AG128">
        <f>IF($AD128&gt;0,INDEX('Ref Z'!O$5:O$1054,$AD128),"")</f>
        <v>1.3086038602035773E-5</v>
      </c>
      <c r="AH128">
        <f>IF($AD128&gt;0,INDEX('Ref Z'!P$5:P$1054,$AD128),"")</f>
        <v>5.0000000000000008E-7</v>
      </c>
      <c r="AI128">
        <f t="shared" si="85"/>
        <v>1.0013998872424016E-2</v>
      </c>
      <c r="AJ128">
        <f t="shared" si="99"/>
        <v>1.5811509802489543E-7</v>
      </c>
      <c r="AK128" s="5">
        <f t="shared" si="100"/>
        <v>1.3067748951411339E-3</v>
      </c>
      <c r="AL128" s="5">
        <f t="shared" si="101"/>
        <v>4.9930065116474182E-5</v>
      </c>
      <c r="AN128" t="str">
        <f t="shared" si="174"/>
        <v>500Hz100m10m</v>
      </c>
      <c r="AO128">
        <f t="shared" si="175"/>
        <v>5.4484890361396199E-7</v>
      </c>
      <c r="AP128">
        <f t="shared" si="176"/>
        <v>1.3147568511142878E-3</v>
      </c>
      <c r="AQ128">
        <f t="shared" si="177"/>
        <v>1.0020138135180427E-6</v>
      </c>
      <c r="AR128">
        <f t="shared" si="178"/>
        <v>6.2609484464502528E-5</v>
      </c>
      <c r="AT128">
        <f t="shared" si="216"/>
        <v>1.0000545374102752</v>
      </c>
      <c r="AU128" s="35">
        <f t="shared" si="102"/>
        <v>1.9945303297210659E-6</v>
      </c>
      <c r="AV128">
        <f t="shared" si="142"/>
        <v>9.9995574803772797E-5</v>
      </c>
      <c r="AW128">
        <f t="shared" si="143"/>
        <v>1.9994724235004819E-4</v>
      </c>
    </row>
    <row r="129" spans="1:49" x14ac:dyDescent="0.25">
      <c r="A129" s="4">
        <f t="shared" ref="A129:B129" si="233">A128</f>
        <v>100</v>
      </c>
      <c r="B129" s="3" t="str">
        <f t="shared" si="233"/>
        <v>m</v>
      </c>
      <c r="C129" s="17">
        <f t="shared" si="116"/>
        <v>0.1</v>
      </c>
      <c r="D129" s="17">
        <f t="shared" si="202"/>
        <v>1000</v>
      </c>
      <c r="E129" s="4">
        <f>IF(F129="mHz",1000,IF(F129="kHz",0.001,1))*D129</f>
        <v>1</v>
      </c>
      <c r="F129" s="4" t="str">
        <f t="shared" si="203"/>
        <v>kHz</v>
      </c>
      <c r="G129">
        <f t="shared" ref="G129:H129" si="234">G128</f>
        <v>10</v>
      </c>
      <c r="H129" t="str">
        <f t="shared" si="234"/>
        <v>m</v>
      </c>
      <c r="I129" s="17">
        <f t="shared" si="204"/>
        <v>0.01</v>
      </c>
      <c r="J129" s="9">
        <v>10.034304443385107</v>
      </c>
      <c r="K129" s="9">
        <v>1.9234417273552319E-3</v>
      </c>
      <c r="L129" s="9">
        <v>2.5505412063800772E-2</v>
      </c>
      <c r="M129" s="9">
        <v>2.0497207329178357E-4</v>
      </c>
      <c r="N129" s="10">
        <v>6.5351796339488399E-4</v>
      </c>
      <c r="O129" s="10">
        <v>3.951615173054411E-4</v>
      </c>
      <c r="P129" s="10">
        <v>7.7562566604100572E-4</v>
      </c>
      <c r="Q129" s="10">
        <v>1.8276115729289155E-3</v>
      </c>
      <c r="R129" s="10" t="s">
        <v>3</v>
      </c>
      <c r="S129" s="17">
        <f t="shared" si="171"/>
        <v>1E-3</v>
      </c>
      <c r="T129" s="5">
        <f t="shared" si="93"/>
        <v>1.0033650925421713E-2</v>
      </c>
      <c r="U129" s="5">
        <f t="shared" si="94"/>
        <v>1.9636141941049459E-6</v>
      </c>
      <c r="V129" s="5">
        <f t="shared" si="95"/>
        <v>2.4729786397759767E-5</v>
      </c>
      <c r="W129" s="5">
        <f t="shared" si="96"/>
        <v>1.8390697682070783E-6</v>
      </c>
      <c r="X129" s="5">
        <f t="shared" si="205"/>
        <v>1.0033681400939104E-2</v>
      </c>
      <c r="Y129">
        <f t="shared" si="97"/>
        <v>1.9636134615358938E-6</v>
      </c>
      <c r="Z129" s="5">
        <f t="shared" si="172"/>
        <v>2.464679756815265E-3</v>
      </c>
      <c r="AA129" s="5">
        <f t="shared" si="98"/>
        <v>1.8328970961887527E-4</v>
      </c>
      <c r="AC129" t="str">
        <f t="shared" si="173"/>
        <v>1kHz10m</v>
      </c>
      <c r="AD129" s="17">
        <f>IFERROR(MATCH(AC129,'Ref Z'!$R$5:$R$1054,0),0)</f>
        <v>70</v>
      </c>
      <c r="AE129">
        <f>IF($AD129&gt;0,INDEX('Ref Z'!M$5:M$1054,$AD129),"")</f>
        <v>1.0034029435660586E-2</v>
      </c>
      <c r="AF129">
        <f>IF($AD129&gt;0,INDEX('Ref Z'!N$5:N$1054,$AD129),"")</f>
        <v>4.4721359549995803E-7</v>
      </c>
      <c r="AG129">
        <f>IF($AD129&gt;0,INDEX('Ref Z'!O$5:O$1054,$AD129),"")</f>
        <v>2.5733377472666547E-5</v>
      </c>
      <c r="AH129">
        <f>IF($AD129&gt;0,INDEX('Ref Z'!P$5:P$1054,$AD129),"")</f>
        <v>1.0000000000000002E-6</v>
      </c>
      <c r="AI129">
        <f t="shared" si="85"/>
        <v>1.0034062433651647E-2</v>
      </c>
      <c r="AJ129">
        <f t="shared" si="99"/>
        <v>4.4721947827336148E-7</v>
      </c>
      <c r="AK129" s="5">
        <f t="shared" si="100"/>
        <v>2.5646048997369272E-3</v>
      </c>
      <c r="AL129" s="5">
        <f t="shared" si="101"/>
        <v>9.9660269779591819E-5</v>
      </c>
      <c r="AN129" t="str">
        <f t="shared" si="174"/>
        <v>1kHz100m10m</v>
      </c>
      <c r="AO129">
        <f t="shared" si="175"/>
        <v>3.7851023887251756E-7</v>
      </c>
      <c r="AP129">
        <f t="shared" si="176"/>
        <v>3.8468834807055324E-3</v>
      </c>
      <c r="AQ129">
        <f t="shared" si="177"/>
        <v>1.0035910749067797E-6</v>
      </c>
      <c r="AR129">
        <f t="shared" si="178"/>
        <v>4.0994536626010199E-4</v>
      </c>
      <c r="AT129">
        <f t="shared" si="216"/>
        <v>1.0000379753649051</v>
      </c>
      <c r="AU129" s="35">
        <f t="shared" si="102"/>
        <v>3.9272294866460395E-6</v>
      </c>
      <c r="AV129">
        <f t="shared" si="142"/>
        <v>9.9925142921662193E-5</v>
      </c>
      <c r="AW129">
        <f t="shared" si="143"/>
        <v>3.798850352162184E-4</v>
      </c>
    </row>
    <row r="130" spans="1:49" x14ac:dyDescent="0.25">
      <c r="A130" s="4">
        <f t="shared" ref="A130:B130" si="235">A129</f>
        <v>100</v>
      </c>
      <c r="B130" s="3" t="str">
        <f t="shared" si="235"/>
        <v>m</v>
      </c>
      <c r="C130" s="17">
        <f t="shared" si="116"/>
        <v>0.1</v>
      </c>
      <c r="D130" s="17">
        <f t="shared" si="202"/>
        <v>2000</v>
      </c>
      <c r="E130" s="4">
        <f t="shared" ref="E130:E146" si="236">IF(F130="mHz",1000,IF(F130="kHz",0.001,1))*D130</f>
        <v>2</v>
      </c>
      <c r="F130" s="4" t="str">
        <f t="shared" si="203"/>
        <v>kHz</v>
      </c>
      <c r="G130">
        <f t="shared" ref="G130:H130" si="237">G129</f>
        <v>10</v>
      </c>
      <c r="H130" t="str">
        <f t="shared" si="237"/>
        <v>m</v>
      </c>
      <c r="I130" s="17">
        <f t="shared" si="204"/>
        <v>0.01</v>
      </c>
      <c r="J130" s="9">
        <v>10.095392239866033</v>
      </c>
      <c r="K130" s="9">
        <v>1.3396694989789354E-3</v>
      </c>
      <c r="L130" s="9">
        <v>5.3682152883785569E-2</v>
      </c>
      <c r="M130" s="9">
        <v>1.1115228001610505E-3</v>
      </c>
      <c r="N130" s="10">
        <v>-2.0199570347148449E-4</v>
      </c>
      <c r="O130" s="10">
        <v>1.4509729593740518E-4</v>
      </c>
      <c r="P130" s="10">
        <v>1.1094179557675614E-3</v>
      </c>
      <c r="Q130" s="10">
        <v>1.6553221288380911E-3</v>
      </c>
      <c r="R130" s="10" t="s">
        <v>3</v>
      </c>
      <c r="S130" s="17">
        <f t="shared" si="171"/>
        <v>1E-3</v>
      </c>
      <c r="T130" s="5">
        <f t="shared" si="93"/>
        <v>1.0095594235569506E-2</v>
      </c>
      <c r="U130" s="5">
        <f t="shared" si="94"/>
        <v>1.3475042084471644E-6</v>
      </c>
      <c r="V130" s="5">
        <f t="shared" si="95"/>
        <v>5.257273492801801E-5</v>
      </c>
      <c r="W130" s="5">
        <f t="shared" si="96"/>
        <v>1.9938842206855775E-6</v>
      </c>
      <c r="X130" s="5">
        <f t="shared" si="205"/>
        <v>1.0095731120712459E-2</v>
      </c>
      <c r="Y130">
        <f t="shared" si="97"/>
        <v>1.3475259403044665E-6</v>
      </c>
      <c r="Z130" s="5">
        <f t="shared" si="172"/>
        <v>5.2074457913894225E-3</v>
      </c>
      <c r="AA130" s="5">
        <f t="shared" si="98"/>
        <v>1.9749629916621252E-4</v>
      </c>
      <c r="AC130" t="str">
        <f t="shared" si="173"/>
        <v>2kHz10m</v>
      </c>
      <c r="AD130" s="17">
        <f>IFERROR(MATCH(AC130,'Ref Z'!$R$5:$R$1054,0),0)</f>
        <v>71</v>
      </c>
      <c r="AE130">
        <f>IF($AD130&gt;0,INDEX('Ref Z'!M$5:M$1054,$AD130),"")</f>
        <v>1.0096260015461045E-2</v>
      </c>
      <c r="AF130">
        <f>IF($AD130&gt;0,INDEX('Ref Z'!N$5:N$1054,$AD130),"")</f>
        <v>1.2649110640673521E-6</v>
      </c>
      <c r="AG130">
        <f>IF($AD130&gt;0,INDEX('Ref Z'!O$5:O$1054,$AD130),"")</f>
        <v>5.3584336055259081E-5</v>
      </c>
      <c r="AH130">
        <f>IF($AD130&gt;0,INDEX('Ref Z'!P$5:P$1054,$AD130),"")</f>
        <v>2.0000000000000003E-6</v>
      </c>
      <c r="AI130">
        <f t="shared" si="85"/>
        <v>1.0096402209741248E-2</v>
      </c>
      <c r="AJ130">
        <f t="shared" si="99"/>
        <v>1.2649377854600114E-6</v>
      </c>
      <c r="AK130" s="5">
        <f t="shared" si="100"/>
        <v>5.3072952620164164E-3</v>
      </c>
      <c r="AL130" s="5">
        <f t="shared" si="101"/>
        <v>1.9808869121000792E-4</v>
      </c>
      <c r="AN130" t="str">
        <f t="shared" si="174"/>
        <v>2kHz100m10m</v>
      </c>
      <c r="AO130">
        <f t="shared" si="175"/>
        <v>6.6577989153888961E-7</v>
      </c>
      <c r="AP130">
        <f t="shared" si="176"/>
        <v>2.6793392965389594E-3</v>
      </c>
      <c r="AQ130">
        <f t="shared" si="177"/>
        <v>1.0116011272410708E-6</v>
      </c>
      <c r="AR130">
        <f t="shared" si="178"/>
        <v>2.2230464999885742E-3</v>
      </c>
      <c r="AT130">
        <f t="shared" si="216"/>
        <v>1.000066472553673</v>
      </c>
      <c r="AU130" s="35">
        <f t="shared" si="102"/>
        <v>2.6950821368045325E-6</v>
      </c>
      <c r="AV130">
        <f t="shared" si="142"/>
        <v>9.9849470626993918E-5</v>
      </c>
      <c r="AW130">
        <f t="shared" si="143"/>
        <v>4.4188039368441587E-4</v>
      </c>
    </row>
    <row r="131" spans="1:49" x14ac:dyDescent="0.25">
      <c r="A131" s="4">
        <f t="shared" ref="A131:B131" si="238">A130</f>
        <v>100</v>
      </c>
      <c r="B131" s="3" t="str">
        <f t="shared" si="238"/>
        <v>m</v>
      </c>
      <c r="C131" s="17">
        <f t="shared" si="116"/>
        <v>0.1</v>
      </c>
      <c r="D131" s="17">
        <f t="shared" si="202"/>
        <v>5000</v>
      </c>
      <c r="E131" s="4">
        <f t="shared" si="236"/>
        <v>5</v>
      </c>
      <c r="F131" s="4" t="str">
        <f t="shared" si="203"/>
        <v>kHz</v>
      </c>
      <c r="G131">
        <f t="shared" ref="G131:H131" si="239">G130</f>
        <v>10</v>
      </c>
      <c r="H131" t="str">
        <f t="shared" si="239"/>
        <v>m</v>
      </c>
      <c r="I131" s="17">
        <f t="shared" si="204"/>
        <v>0.01</v>
      </c>
      <c r="J131" s="9">
        <v>10.377604271533581</v>
      </c>
      <c r="K131" s="9">
        <v>2.6271175029458579E-4</v>
      </c>
      <c r="L131" s="9">
        <v>0.13068381028519938</v>
      </c>
      <c r="M131" s="9">
        <v>1.6815859572358897E-3</v>
      </c>
      <c r="N131" s="10">
        <v>-1.3731090457269133E-3</v>
      </c>
      <c r="O131" s="10">
        <v>3.2755029312460723E-4</v>
      </c>
      <c r="P131" s="10">
        <v>8.5370928463172284E-4</v>
      </c>
      <c r="Q131" s="10">
        <v>1.9161044893535246E-3</v>
      </c>
      <c r="R131" s="10" t="s">
        <v>3</v>
      </c>
      <c r="S131" s="17">
        <f t="shared" si="171"/>
        <v>1E-3</v>
      </c>
      <c r="T131" s="5">
        <f t="shared" si="93"/>
        <v>1.0378977380579307E-2</v>
      </c>
      <c r="U131" s="5">
        <f t="shared" si="94"/>
        <v>4.1988886418772875E-7</v>
      </c>
      <c r="V131" s="5">
        <f t="shared" si="95"/>
        <v>1.2983010100056766E-4</v>
      </c>
      <c r="W131" s="5">
        <f t="shared" si="96"/>
        <v>2.5493504556442753E-6</v>
      </c>
      <c r="X131" s="5">
        <f t="shared" si="205"/>
        <v>1.0379789367887131E-2</v>
      </c>
      <c r="Y131">
        <f t="shared" si="97"/>
        <v>4.2106515978033462E-7</v>
      </c>
      <c r="Z131" s="5">
        <f t="shared" si="172"/>
        <v>1.2508296839432356E-2</v>
      </c>
      <c r="AA131" s="5">
        <f t="shared" si="98"/>
        <v>2.4558845518415971E-4</v>
      </c>
      <c r="AC131" t="str">
        <f t="shared" si="173"/>
        <v>5kHz10m</v>
      </c>
      <c r="AD131" s="17">
        <f>IFERROR(MATCH(AC131,'Ref Z'!$R$5:$R$1054,0),0)</f>
        <v>72</v>
      </c>
      <c r="AE131">
        <f>IF($AD131&gt;0,INDEX('Ref Z'!M$5:M$1054,$AD131),"")</f>
        <v>1.0378895527260779E-2</v>
      </c>
      <c r="AF131">
        <f>IF($AD131&gt;0,INDEX('Ref Z'!N$5:N$1054,$AD131),"")</f>
        <v>5.0000000000000004E-6</v>
      </c>
      <c r="AG131">
        <f>IF($AD131&gt;0,INDEX('Ref Z'!O$5:O$1054,$AD131),"")</f>
        <v>1.3086342103223864E-4</v>
      </c>
      <c r="AH131">
        <f>IF($AD131&gt;0,INDEX('Ref Z'!P$5:P$1054,$AD131),"")</f>
        <v>5.0000000000000004E-6</v>
      </c>
      <c r="AI131">
        <f t="shared" si="85"/>
        <v>1.0379720497236814E-2</v>
      </c>
      <c r="AJ131">
        <f t="shared" si="99"/>
        <v>5.0000000000000004E-6</v>
      </c>
      <c r="AK131" s="5">
        <f t="shared" si="100"/>
        <v>1.2607939504982948E-2</v>
      </c>
      <c r="AL131" s="5">
        <f t="shared" si="101"/>
        <v>4.8170853938996245E-4</v>
      </c>
      <c r="AN131" t="str">
        <f t="shared" si="174"/>
        <v>5kHz100m10m</v>
      </c>
      <c r="AO131">
        <f t="shared" si="175"/>
        <v>-8.1853318527683183E-8</v>
      </c>
      <c r="AP131">
        <f t="shared" si="176"/>
        <v>5.2544729038351624E-4</v>
      </c>
      <c r="AQ131">
        <f t="shared" si="177"/>
        <v>1.0333200316709791E-6</v>
      </c>
      <c r="AR131">
        <f t="shared" si="178"/>
        <v>3.3631756311991458E-3</v>
      </c>
      <c r="AT131">
        <f t="shared" si="216"/>
        <v>0.99999336492795032</v>
      </c>
      <c r="AU131" s="35">
        <f t="shared" si="102"/>
        <v>8.4372802241385667E-7</v>
      </c>
      <c r="AV131">
        <f t="shared" si="142"/>
        <v>9.9642665550592549E-5</v>
      </c>
      <c r="AW131">
        <f t="shared" si="143"/>
        <v>6.8796647752647011E-4</v>
      </c>
    </row>
    <row r="132" spans="1:49" ht="19.5" customHeight="1" x14ac:dyDescent="0.25">
      <c r="A132" s="4">
        <v>100</v>
      </c>
      <c r="B132" s="3" t="s">
        <v>3</v>
      </c>
      <c r="C132" s="17">
        <f t="shared" ref="C132:C149" si="240">IF(MID(B132,1,1)="m",0.001,IF(OR(MID(B132,1,1)="u",MID(B132,1,1)="µ"),0.000001,1))*A132</f>
        <v>0.1</v>
      </c>
      <c r="D132" s="17">
        <f t="shared" si="202"/>
        <v>0.01</v>
      </c>
      <c r="E132" s="4">
        <f t="shared" si="236"/>
        <v>10</v>
      </c>
      <c r="F132" s="4" t="str">
        <f>IF(D132&gt;=1000,"kHz",IF(D132&gt;=1,"Hz","mHz"))</f>
        <v>mHz</v>
      </c>
      <c r="G132">
        <v>100</v>
      </c>
      <c r="H132" t="s">
        <v>3</v>
      </c>
      <c r="I132" s="17">
        <f>IF(MID(H132,1,1)="m",0.001,IF(OR(MID(H132,1,1)="u",MID(H132,1,1)="µ"),0.000001,1))*G132</f>
        <v>0.1</v>
      </c>
      <c r="J132" s="9">
        <v>100.01688393372783</v>
      </c>
      <c r="K132" s="9">
        <v>2.5488868918184119E-3</v>
      </c>
      <c r="L132" s="9">
        <v>-4.7669909826022873E-3</v>
      </c>
      <c r="M132" s="9">
        <v>9.9021454630981564E-4</v>
      </c>
      <c r="N132" s="10">
        <v>-1.0167269648801854E-3</v>
      </c>
      <c r="O132" s="10">
        <v>1.9721164266748386E-3</v>
      </c>
      <c r="P132" s="10">
        <v>8.7987032157209159E-4</v>
      </c>
      <c r="Q132" s="10">
        <v>1.6690101609617481E-3</v>
      </c>
      <c r="R132" s="10" t="s">
        <v>3</v>
      </c>
      <c r="S132" s="17">
        <f t="shared" si="171"/>
        <v>1E-3</v>
      </c>
      <c r="T132" s="5">
        <f t="shared" si="93"/>
        <v>0.1000179006606927</v>
      </c>
      <c r="U132" s="5">
        <f t="shared" si="94"/>
        <v>3.2227422465416714E-6</v>
      </c>
      <c r="V132" s="5">
        <f t="shared" si="95"/>
        <v>-5.646861304174379E-6</v>
      </c>
      <c r="W132" s="5">
        <f t="shared" si="96"/>
        <v>1.9406493153367803E-6</v>
      </c>
      <c r="X132" s="5">
        <f>SUMSQ(T132,V132)^0.5</f>
        <v>0.10001790082009938</v>
      </c>
      <c r="Y132">
        <f t="shared" si="97"/>
        <v>3.2227422432678285E-6</v>
      </c>
      <c r="Z132" s="5">
        <f t="shared" si="172"/>
        <v>-5.6458506536057518E-5</v>
      </c>
      <c r="AA132" s="5">
        <f t="shared" si="98"/>
        <v>1.9403019908047332E-5</v>
      </c>
      <c r="AC132" t="str">
        <f t="shared" si="173"/>
        <v>10mHz100m</v>
      </c>
      <c r="AD132" s="17">
        <f>IFERROR(MATCH(AC132,'Ref Z'!$R$5:$R$1054,0),0)</f>
        <v>73</v>
      </c>
      <c r="AE132">
        <f>IF($AD132&gt;0,INDEX('Ref Z'!M$5:M$1054,$AD132),"")</f>
        <v>0.10002016309638312</v>
      </c>
      <c r="AF132">
        <f>IF($AD132&gt;0,INDEX('Ref Z'!N$5:N$1054,$AD132),"")</f>
        <v>1.0000000000000002E-6</v>
      </c>
      <c r="AG132">
        <f>IF($AD132&gt;0,INDEX('Ref Z'!O$5:O$1054,$AD132),"")</f>
        <v>-1.1852194929643478E-5</v>
      </c>
      <c r="AH132">
        <f>IF($AD132&gt;0,INDEX('Ref Z'!P$5:P$1054,$AD132),"")</f>
        <v>5.0000000000000004E-6</v>
      </c>
      <c r="AI132">
        <f t="shared" si="85"/>
        <v>0.10002016379861414</v>
      </c>
      <c r="AJ132">
        <f t="shared" si="99"/>
        <v>1.0000001685014561E-6</v>
      </c>
      <c r="AK132" s="5">
        <f t="shared" si="100"/>
        <v>-1.1849805586446529E-4</v>
      </c>
      <c r="AL132" s="5">
        <f t="shared" si="101"/>
        <v>4.9989919796241978E-5</v>
      </c>
      <c r="AN132" t="str">
        <f t="shared" si="174"/>
        <v>10mHz100m100m</v>
      </c>
      <c r="AO132">
        <f t="shared" si="175"/>
        <v>2.262435690417175E-6</v>
      </c>
      <c r="AP132">
        <f t="shared" si="176"/>
        <v>5.0977738817188523E-3</v>
      </c>
      <c r="AQ132">
        <f t="shared" si="177"/>
        <v>-6.2053336254690987E-6</v>
      </c>
      <c r="AR132">
        <f t="shared" si="178"/>
        <v>1.9804354043730424E-3</v>
      </c>
      <c r="AT132">
        <f t="shared" si="216"/>
        <v>1.0000226257349554</v>
      </c>
      <c r="AU132" s="35">
        <f t="shared" si="102"/>
        <v>6.4462604547153934E-6</v>
      </c>
      <c r="AV132">
        <f t="shared" si="142"/>
        <v>-6.2039549328407774E-5</v>
      </c>
      <c r="AW132">
        <f t="shared" si="143"/>
        <v>6.3284285627974261E-5</v>
      </c>
    </row>
    <row r="133" spans="1:49" x14ac:dyDescent="0.25">
      <c r="A133" s="4">
        <f>A132</f>
        <v>100</v>
      </c>
      <c r="B133" s="3" t="str">
        <f>B132</f>
        <v>m</v>
      </c>
      <c r="C133" s="17">
        <f t="shared" si="240"/>
        <v>0.1</v>
      </c>
      <c r="D133" s="17">
        <f t="shared" si="157"/>
        <v>0.02</v>
      </c>
      <c r="E133" s="4">
        <f t="shared" si="236"/>
        <v>20</v>
      </c>
      <c r="F133" s="4" t="str">
        <f t="shared" ref="F133:F149" si="241">IF(D133&gt;=1000,"kHz",IF(D133&gt;=1,"Hz","mHz"))</f>
        <v>mHz</v>
      </c>
      <c r="G133">
        <f>G132</f>
        <v>100</v>
      </c>
      <c r="H133" t="str">
        <f>H132</f>
        <v>m</v>
      </c>
      <c r="I133" s="17">
        <f t="shared" ref="I133:I149" si="242">IF(MID(H133,1,1)="m",0.001,IF(OR(MID(H133,1,1)="u",MID(H133,1,1)="µ"),0.000001,1))*G133</f>
        <v>0.1</v>
      </c>
      <c r="J133" s="9">
        <v>99.995160269420452</v>
      </c>
      <c r="K133" s="9">
        <v>8.7679147861899516E-4</v>
      </c>
      <c r="L133" s="9">
        <v>1.1948026813825979E-3</v>
      </c>
      <c r="M133" s="9">
        <v>1.4491737324370095E-3</v>
      </c>
      <c r="N133" s="10">
        <v>5.5937183859688315E-4</v>
      </c>
      <c r="O133" s="10">
        <v>1.5488081604849715E-4</v>
      </c>
      <c r="P133" s="10">
        <v>-1.7248922007456505E-4</v>
      </c>
      <c r="Q133" s="10">
        <v>1.0774211135263941E-3</v>
      </c>
      <c r="R133" s="10" t="s">
        <v>3</v>
      </c>
      <c r="S133" s="17">
        <f t="shared" si="171"/>
        <v>1E-3</v>
      </c>
      <c r="T133" s="5">
        <f t="shared" si="93"/>
        <v>9.9994600897581859E-2</v>
      </c>
      <c r="U133" s="5">
        <f t="shared" si="94"/>
        <v>8.9036585972213266E-7</v>
      </c>
      <c r="V133" s="5">
        <f t="shared" si="95"/>
        <v>1.3672919014571629E-6</v>
      </c>
      <c r="W133" s="5">
        <f t="shared" si="96"/>
        <v>1.8058075098575342E-6</v>
      </c>
      <c r="X133" s="5">
        <f t="shared" ref="X133:X149" si="243">SUMSQ(T133,V133)^0.5</f>
        <v>9.9994600906929798E-2</v>
      </c>
      <c r="Y133">
        <f t="shared" si="97"/>
        <v>8.9036585998128154E-7</v>
      </c>
      <c r="Z133" s="5">
        <f t="shared" si="172"/>
        <v>1.3673657268479724E-5</v>
      </c>
      <c r="AA133" s="5">
        <f t="shared" si="98"/>
        <v>1.8059050122221282E-5</v>
      </c>
      <c r="AC133" t="str">
        <f t="shared" si="173"/>
        <v>20mHz100m</v>
      </c>
      <c r="AD133" s="17">
        <f>IFERROR(MATCH(AC133,'Ref Z'!$R$5:$R$1054,0),0)</f>
        <v>74</v>
      </c>
      <c r="AE133">
        <f>IF($AD133&gt;0,INDEX('Ref Z'!M$5:M$1054,$AD133),"")</f>
        <v>9.9994194853603766E-2</v>
      </c>
      <c r="AF133">
        <f>IF($AD133&gt;0,INDEX('Ref Z'!N$5:N$1054,$AD133),"")</f>
        <v>1.0000000000000002E-6</v>
      </c>
      <c r="AG133">
        <f>IF($AD133&gt;0,INDEX('Ref Z'!O$5:O$1054,$AD133),"")</f>
        <v>-2.9683161502269408E-6</v>
      </c>
      <c r="AH133">
        <f>IF($AD133&gt;0,INDEX('Ref Z'!P$5:P$1054,$AD133),"")</f>
        <v>5.0000000000000004E-6</v>
      </c>
      <c r="AI133">
        <f t="shared" si="85"/>
        <v>9.9994194897660829E-2</v>
      </c>
      <c r="AJ133">
        <f t="shared" si="99"/>
        <v>1.0000000105743087E-6</v>
      </c>
      <c r="AK133" s="5">
        <f t="shared" si="100"/>
        <v>-2.9684884744567525E-5</v>
      </c>
      <c r="AL133" s="5">
        <f t="shared" si="101"/>
        <v>5.0002902698525595E-5</v>
      </c>
      <c r="AN133" t="str">
        <f t="shared" si="174"/>
        <v>20mHz100m100m</v>
      </c>
      <c r="AO133">
        <f t="shared" si="175"/>
        <v>-4.0604397809340664E-7</v>
      </c>
      <c r="AP133">
        <f t="shared" si="176"/>
        <v>1.7535832423684755E-3</v>
      </c>
      <c r="AQ133">
        <f t="shared" si="177"/>
        <v>-4.3356080516841038E-6</v>
      </c>
      <c r="AR133">
        <f t="shared" si="178"/>
        <v>2.8983517776732439E-3</v>
      </c>
      <c r="AT133">
        <f t="shared" si="216"/>
        <v>0.99999593968809031</v>
      </c>
      <c r="AU133" s="35">
        <f t="shared" si="102"/>
        <v>1.7835370416402423E-6</v>
      </c>
      <c r="AV133">
        <f t="shared" si="142"/>
        <v>-4.3358542013047252E-5</v>
      </c>
      <c r="AW133">
        <f t="shared" si="143"/>
        <v>6.1683121220847934E-5</v>
      </c>
    </row>
    <row r="134" spans="1:49" x14ac:dyDescent="0.25">
      <c r="A134" s="4">
        <f t="shared" ref="A134:B134" si="244">A133</f>
        <v>100</v>
      </c>
      <c r="B134" s="3" t="str">
        <f t="shared" si="244"/>
        <v>m</v>
      </c>
      <c r="C134" s="17">
        <f t="shared" si="240"/>
        <v>0.1</v>
      </c>
      <c r="D134" s="17">
        <f t="shared" si="157"/>
        <v>0.05</v>
      </c>
      <c r="E134" s="4">
        <f t="shared" si="236"/>
        <v>50</v>
      </c>
      <c r="F134" s="4" t="str">
        <f t="shared" si="241"/>
        <v>mHz</v>
      </c>
      <c r="G134">
        <f t="shared" ref="G134:H134" si="245">G133</f>
        <v>100</v>
      </c>
      <c r="H134" t="str">
        <f t="shared" si="245"/>
        <v>m</v>
      </c>
      <c r="I134" s="17">
        <f t="shared" si="242"/>
        <v>0.1</v>
      </c>
      <c r="J134" s="9">
        <v>100.00491454438463</v>
      </c>
      <c r="K134" s="9">
        <v>1.8060295021759356E-3</v>
      </c>
      <c r="L134" s="9">
        <v>-6.9254691591448519E-3</v>
      </c>
      <c r="M134" s="9">
        <v>9.9101618812233558E-4</v>
      </c>
      <c r="N134" s="10">
        <v>-8.9026303714234093E-4</v>
      </c>
      <c r="O134" s="10">
        <v>7.0946856352604591E-4</v>
      </c>
      <c r="P134" s="10">
        <v>-9.653874064245358E-4</v>
      </c>
      <c r="Q134" s="10">
        <v>1.2682501346423293E-3</v>
      </c>
      <c r="R134" s="10" t="s">
        <v>3</v>
      </c>
      <c r="S134" s="17">
        <f t="shared" ref="S134:S149" si="246">IF(MID(R134,1,1)="m",0.001,IF(OR(MID(R134,1,1)="u",MID(R134,1,1)="µ"),0.000001,1))</f>
        <v>1E-3</v>
      </c>
      <c r="T134" s="5">
        <f t="shared" si="93"/>
        <v>0.10000580480742177</v>
      </c>
      <c r="U134" s="5">
        <f t="shared" si="94"/>
        <v>1.9403835201736714E-6</v>
      </c>
      <c r="V134" s="5">
        <f t="shared" si="95"/>
        <v>-5.9600817527203158E-6</v>
      </c>
      <c r="W134" s="5">
        <f t="shared" si="96"/>
        <v>1.6095252371866712E-6</v>
      </c>
      <c r="X134" s="5">
        <f t="shared" si="243"/>
        <v>0.10000580498502433</v>
      </c>
      <c r="Y134">
        <f t="shared" si="97"/>
        <v>1.9403835190987032E-6</v>
      </c>
      <c r="Z134" s="5">
        <f t="shared" ref="Z134:Z149" si="247">ATAN2(T134,V134)</f>
        <v>-5.959735794478171E-5</v>
      </c>
      <c r="AA134" s="5">
        <f t="shared" si="98"/>
        <v>1.6094318112069952E-5</v>
      </c>
      <c r="AC134" t="str">
        <f t="shared" ref="AC134:AC149" si="248">E134&amp;F134&amp;G134&amp;H134</f>
        <v>50mHz100m</v>
      </c>
      <c r="AD134" s="17">
        <f>IFERROR(MATCH(AC134,'Ref Z'!$R$5:$R$1054,0),0)</f>
        <v>75</v>
      </c>
      <c r="AE134">
        <f>IF($AD134&gt;0,INDEX('Ref Z'!M$5:M$1054,$AD134),"")</f>
        <v>9.9999235496168418E-2</v>
      </c>
      <c r="AF134">
        <f>IF($AD134&gt;0,INDEX('Ref Z'!N$5:N$1054,$AD134),"")</f>
        <v>1.0000000000000002E-6</v>
      </c>
      <c r="AG134">
        <f>IF($AD134&gt;0,INDEX('Ref Z'!O$5:O$1054,$AD134),"")</f>
        <v>3.6375794814293039E-6</v>
      </c>
      <c r="AH134">
        <f>IF($AD134&gt;0,INDEX('Ref Z'!P$5:P$1054,$AD134),"")</f>
        <v>5.0000000000000004E-6</v>
      </c>
      <c r="AI134">
        <f t="shared" ref="AI134:AI149" si="249">SUMSQ(AE134,AG134)^0.5</f>
        <v>9.9999235562328842E-2</v>
      </c>
      <c r="AJ134">
        <f t="shared" si="99"/>
        <v>1.0000000158786242E-6</v>
      </c>
      <c r="AK134" s="5">
        <f t="shared" si="100"/>
        <v>3.6376072894719725E-5</v>
      </c>
      <c r="AL134" s="5">
        <f t="shared" si="101"/>
        <v>5.0000382189999947E-5</v>
      </c>
      <c r="AN134" t="str">
        <f t="shared" ref="AN134:AN149" si="250">E134&amp;F134&amp;A134&amp;B134&amp;G134&amp;H134</f>
        <v>50mHz100m100m</v>
      </c>
      <c r="AO134">
        <f t="shared" ref="AO134:AO149" si="251">AE134-T134</f>
        <v>-6.5693112533543596E-6</v>
      </c>
      <c r="AP134">
        <f t="shared" ref="AP134:AP149" si="252">(4*K134^2+AF134^2)^0.5</f>
        <v>3.6120591427770713E-3</v>
      </c>
      <c r="AQ134">
        <f t="shared" ref="AQ134:AQ149" si="253">AG134-V134</f>
        <v>9.5976612341496201E-6</v>
      </c>
      <c r="AR134">
        <f t="shared" ref="AR134:AR149" si="254">(4*M134^2+AH134^2)^0.5</f>
        <v>1.982038682892465E-3</v>
      </c>
      <c r="AT134">
        <f t="shared" si="216"/>
        <v>0.99993430958636376</v>
      </c>
      <c r="AU134" s="35">
        <f t="shared" si="102"/>
        <v>3.8820553790624599E-6</v>
      </c>
      <c r="AV134">
        <f t="shared" si="142"/>
        <v>9.5973430839501429E-5</v>
      </c>
      <c r="AW134">
        <f t="shared" si="143"/>
        <v>5.9465506986118222E-5</v>
      </c>
    </row>
    <row r="135" spans="1:49" x14ac:dyDescent="0.25">
      <c r="A135" s="4">
        <f t="shared" ref="A135:B135" si="255">A134</f>
        <v>100</v>
      </c>
      <c r="B135" s="3" t="str">
        <f t="shared" si="255"/>
        <v>m</v>
      </c>
      <c r="C135" s="17">
        <f t="shared" si="240"/>
        <v>0.1</v>
      </c>
      <c r="D135" s="17">
        <f t="shared" si="157"/>
        <v>0.1</v>
      </c>
      <c r="E135" s="4">
        <f t="shared" si="236"/>
        <v>100</v>
      </c>
      <c r="F135" s="4" t="str">
        <f t="shared" si="241"/>
        <v>mHz</v>
      </c>
      <c r="G135">
        <f t="shared" ref="G135:H135" si="256">G134</f>
        <v>100</v>
      </c>
      <c r="H135" t="str">
        <f t="shared" si="256"/>
        <v>m</v>
      </c>
      <c r="I135" s="17">
        <f t="shared" si="242"/>
        <v>0.1</v>
      </c>
      <c r="J135" s="9">
        <v>99.99494524872145</v>
      </c>
      <c r="K135" s="9">
        <v>2.390680784196195E-3</v>
      </c>
      <c r="L135" s="9">
        <v>8.1900270850148935E-3</v>
      </c>
      <c r="M135" s="9">
        <v>5.644635572045147E-4</v>
      </c>
      <c r="N135" s="10">
        <v>1.8641531148760474E-3</v>
      </c>
      <c r="O135" s="10">
        <v>3.5477953019803836E-4</v>
      </c>
      <c r="P135" s="10">
        <v>1.6497855949268322E-3</v>
      </c>
      <c r="Q135" s="10">
        <v>3.3744149526099434E-4</v>
      </c>
      <c r="R135" s="10" t="s">
        <v>3</v>
      </c>
      <c r="S135" s="17">
        <f t="shared" si="246"/>
        <v>1E-3</v>
      </c>
      <c r="T135" s="5">
        <f t="shared" ref="T135:T149" si="257">(J135 - N135)*$S135</f>
        <v>9.9993081095606576E-2</v>
      </c>
      <c r="U135" s="5">
        <f t="shared" ref="U135:U149" si="258">(K135^2 + O135^2)^0.5*$S135</f>
        <v>2.4168622482409863E-6</v>
      </c>
      <c r="V135" s="5">
        <f t="shared" ref="V135:V149" si="259">(L135 - P135)*$S135</f>
        <v>6.540241490088061E-6</v>
      </c>
      <c r="W135" s="5">
        <f t="shared" ref="W135:W149" si="260">(M135^2 + Q135^2)^0.5*$S135</f>
        <v>6.5763657907384537E-7</v>
      </c>
      <c r="X135" s="5">
        <f t="shared" si="243"/>
        <v>9.9993081309495177E-2</v>
      </c>
      <c r="Y135">
        <f t="shared" ref="Y135:Y149" si="261">IFERROR(((T135/X135*U135)^2 + (V135/X135*W135)^2)^0.5,(U135^2 + W135^2)^0.5)</f>
        <v>2.4168622434540055E-6</v>
      </c>
      <c r="Z135" s="5">
        <f t="shared" si="247"/>
        <v>6.5406940251277936E-5</v>
      </c>
      <c r="AA135" s="5">
        <f t="shared" ref="AA135:AA149" si="262">IFERROR(((V135/X135^2*U135)^2 + (T135/X135^2*W135)^2)^0.5,0)</f>
        <v>6.5768209965532716E-6</v>
      </c>
      <c r="AC135" t="str">
        <f t="shared" si="248"/>
        <v>100mHz100m</v>
      </c>
      <c r="AD135" s="17">
        <f>IFERROR(MATCH(AC135,'Ref Z'!$R$5:$R$1054,0),0)</f>
        <v>76</v>
      </c>
      <c r="AE135">
        <f>IF($AD135&gt;0,INDEX('Ref Z'!M$5:M$1054,$AD135),"")</f>
        <v>0.10000243329500902</v>
      </c>
      <c r="AF135">
        <f>IF($AD135&gt;0,INDEX('Ref Z'!N$5:N$1054,$AD135),"")</f>
        <v>1.0000000000000002E-6</v>
      </c>
      <c r="AG135">
        <f>IF($AD135&gt;0,INDEX('Ref Z'!O$5:O$1054,$AD135),"")</f>
        <v>9.7792022113481458E-7</v>
      </c>
      <c r="AH135">
        <f>IF($AD135&gt;0,INDEX('Ref Z'!P$5:P$1054,$AD135),"")</f>
        <v>5.0000000000000004E-6</v>
      </c>
      <c r="AI135">
        <f t="shared" si="249"/>
        <v>0.10000243329979056</v>
      </c>
      <c r="AJ135">
        <f t="shared" ref="AJ135:AJ149" si="263">IFERROR(((AE135/AI135*AF135)^2 + (AG135/AI135*AH135)^2)^0.5,(AF135^2+AH135^2)^0.5)</f>
        <v>1.0000000011475377E-6</v>
      </c>
      <c r="AK135" s="5">
        <f t="shared" ref="AK135:AK149" si="264">ATAN2(AE135,AG135)</f>
        <v>9.7789642599871516E-6</v>
      </c>
      <c r="AL135" s="5">
        <f t="shared" ref="AL135:AL149" si="265">((AG135/AI135^2*AF135)^2 + (AE135/AI135^2*AH135)^2)^0.5</f>
        <v>4.999878337741371E-5</v>
      </c>
      <c r="AN135" t="str">
        <f t="shared" si="250"/>
        <v>100mHz100m100m</v>
      </c>
      <c r="AO135">
        <f t="shared" si="251"/>
        <v>9.3521994024431399E-6</v>
      </c>
      <c r="AP135">
        <f t="shared" si="252"/>
        <v>4.7813616729651121E-3</v>
      </c>
      <c r="AQ135">
        <f t="shared" si="253"/>
        <v>-5.5623212689532464E-6</v>
      </c>
      <c r="AR135">
        <f t="shared" si="254"/>
        <v>1.1289381868144499E-3</v>
      </c>
      <c r="AT135">
        <f t="shared" si="216"/>
        <v>1.000093526373754</v>
      </c>
      <c r="AU135" s="35">
        <f t="shared" ref="AU135:AU149" si="266">(4*Y135^2 + (AJ135*X135)^2)^0.5</f>
        <v>4.8347586322035587E-6</v>
      </c>
      <c r="AV135">
        <f t="shared" si="142"/>
        <v>-5.5627975991290785E-5</v>
      </c>
      <c r="AW135">
        <f t="shared" si="143"/>
        <v>5.1700064186656068E-5</v>
      </c>
    </row>
    <row r="136" spans="1:49" x14ac:dyDescent="0.25">
      <c r="A136" s="4">
        <f t="shared" ref="A136:B136" si="267">A135</f>
        <v>100</v>
      </c>
      <c r="B136" s="3" t="str">
        <f t="shared" si="267"/>
        <v>m</v>
      </c>
      <c r="C136" s="17">
        <f t="shared" si="240"/>
        <v>0.1</v>
      </c>
      <c r="D136" s="17">
        <f t="shared" si="157"/>
        <v>0.2</v>
      </c>
      <c r="E136" s="4">
        <f t="shared" si="236"/>
        <v>200</v>
      </c>
      <c r="F136" s="4" t="str">
        <f t="shared" si="241"/>
        <v>mHz</v>
      </c>
      <c r="G136">
        <f t="shared" ref="G136:H136" si="268">G135</f>
        <v>100</v>
      </c>
      <c r="H136" t="str">
        <f t="shared" si="268"/>
        <v>m</v>
      </c>
      <c r="I136" s="17">
        <f t="shared" si="242"/>
        <v>0.1</v>
      </c>
      <c r="J136" s="9">
        <v>100.01393470565674</v>
      </c>
      <c r="K136" s="9">
        <v>2.3692687914948674E-3</v>
      </c>
      <c r="L136" s="9">
        <v>7.9098405929826331E-3</v>
      </c>
      <c r="M136" s="9">
        <v>1.8566257195243355E-3</v>
      </c>
      <c r="N136" s="10">
        <v>-7.0220303195541259E-4</v>
      </c>
      <c r="O136" s="10">
        <v>1.0814853263028687E-3</v>
      </c>
      <c r="P136" s="10">
        <v>1.4371530869088222E-3</v>
      </c>
      <c r="Q136" s="10">
        <v>6.8897834773073787E-5</v>
      </c>
      <c r="R136" s="10" t="s">
        <v>3</v>
      </c>
      <c r="S136" s="17">
        <f t="shared" si="246"/>
        <v>1E-3</v>
      </c>
      <c r="T136" s="5">
        <f t="shared" si="257"/>
        <v>0.10001463690868868</v>
      </c>
      <c r="U136" s="5">
        <f t="shared" si="258"/>
        <v>2.604427982755517E-6</v>
      </c>
      <c r="V136" s="5">
        <f t="shared" si="259"/>
        <v>6.4726875060738114E-6</v>
      </c>
      <c r="W136" s="5">
        <f t="shared" si="260"/>
        <v>1.8579036503639456E-6</v>
      </c>
      <c r="X136" s="5">
        <f t="shared" si="243"/>
        <v>0.10001463711813643</v>
      </c>
      <c r="Y136">
        <f t="shared" si="261"/>
        <v>2.6044279800769312E-6</v>
      </c>
      <c r="Z136" s="5">
        <f t="shared" si="247"/>
        <v>6.471740234328534E-5</v>
      </c>
      <c r="AA136" s="5">
        <f t="shared" si="262"/>
        <v>1.8576317503649741E-5</v>
      </c>
      <c r="AC136" t="str">
        <f t="shared" si="248"/>
        <v>200mHz100m</v>
      </c>
      <c r="AD136" s="17">
        <f>IFERROR(MATCH(AC136,'Ref Z'!$R$5:$R$1054,0),0)</f>
        <v>77</v>
      </c>
      <c r="AE136">
        <f>IF($AD136&gt;0,INDEX('Ref Z'!M$5:M$1054,$AD136),"")</f>
        <v>0.10000740990196261</v>
      </c>
      <c r="AF136">
        <f>IF($AD136&gt;0,INDEX('Ref Z'!N$5:N$1054,$AD136),"")</f>
        <v>1.0000000000000002E-6</v>
      </c>
      <c r="AG136">
        <f>IF($AD136&gt;0,INDEX('Ref Z'!O$5:O$1054,$AD136),"")</f>
        <v>3.3938800665609101E-7</v>
      </c>
      <c r="AH136">
        <f>IF($AD136&gt;0,INDEX('Ref Z'!P$5:P$1054,$AD136),"")</f>
        <v>5.0000000000000004E-6</v>
      </c>
      <c r="AI136">
        <f t="shared" si="249"/>
        <v>0.10000740990253848</v>
      </c>
      <c r="AJ136">
        <f t="shared" si="263"/>
        <v>1.0000000001382008E-6</v>
      </c>
      <c r="AK136" s="5">
        <f t="shared" si="264"/>
        <v>3.3936286019954986E-6</v>
      </c>
      <c r="AL136" s="5">
        <f t="shared" si="265"/>
        <v>4.9996295322967321E-5</v>
      </c>
      <c r="AN136" t="str">
        <f t="shared" si="250"/>
        <v>200mHz100m100m</v>
      </c>
      <c r="AO136">
        <f t="shared" si="251"/>
        <v>-7.227006726076568E-6</v>
      </c>
      <c r="AP136">
        <f t="shared" si="252"/>
        <v>4.7385376885075202E-3</v>
      </c>
      <c r="AQ136">
        <f t="shared" si="253"/>
        <v>-6.1332994994177204E-6</v>
      </c>
      <c r="AR136">
        <f t="shared" si="254"/>
        <v>3.7132548053691421E-3</v>
      </c>
      <c r="AT136">
        <f t="shared" si="216"/>
        <v>0.99992773842103311</v>
      </c>
      <c r="AU136" s="35">
        <f t="shared" si="266"/>
        <v>5.2098160563757966E-6</v>
      </c>
      <c r="AV136">
        <f t="shared" si="142"/>
        <v>-6.1323773741289839E-5</v>
      </c>
      <c r="AW136">
        <f t="shared" si="143"/>
        <v>6.2289227270909204E-5</v>
      </c>
    </row>
    <row r="137" spans="1:49" x14ac:dyDescent="0.25">
      <c r="A137" s="4">
        <f t="shared" ref="A137:B137" si="269">A136</f>
        <v>100</v>
      </c>
      <c r="B137" s="3" t="str">
        <f t="shared" si="269"/>
        <v>m</v>
      </c>
      <c r="C137" s="17">
        <f t="shared" si="240"/>
        <v>0.1</v>
      </c>
      <c r="D137" s="17">
        <f t="shared" si="157"/>
        <v>0.5</v>
      </c>
      <c r="E137" s="4">
        <f t="shared" si="236"/>
        <v>500</v>
      </c>
      <c r="F137" s="4" t="str">
        <f t="shared" si="241"/>
        <v>mHz</v>
      </c>
      <c r="G137">
        <f t="shared" ref="G137:H137" si="270">G136</f>
        <v>100</v>
      </c>
      <c r="H137" t="str">
        <f t="shared" si="270"/>
        <v>m</v>
      </c>
      <c r="I137" s="17">
        <f t="shared" si="242"/>
        <v>0.1</v>
      </c>
      <c r="J137" s="9">
        <v>99.997616808560878</v>
      </c>
      <c r="K137" s="9">
        <v>1.9416147862997689E-3</v>
      </c>
      <c r="L137" s="9">
        <v>2.0969659853814176E-3</v>
      </c>
      <c r="M137" s="9">
        <v>1.9069278522333295E-4</v>
      </c>
      <c r="N137" s="10">
        <v>-1.7861399320374251E-3</v>
      </c>
      <c r="O137" s="10">
        <v>1.9160108825255243E-3</v>
      </c>
      <c r="P137" s="10">
        <v>-1.990228949104853E-3</v>
      </c>
      <c r="Q137" s="10">
        <v>1.9472304834173317E-3</v>
      </c>
      <c r="R137" s="10" t="s">
        <v>3</v>
      </c>
      <c r="S137" s="17">
        <f t="shared" si="246"/>
        <v>1E-3</v>
      </c>
      <c r="T137" s="5">
        <f t="shared" si="257"/>
        <v>9.999940294849291E-2</v>
      </c>
      <c r="U137" s="5">
        <f t="shared" si="258"/>
        <v>2.7278133514472971E-6</v>
      </c>
      <c r="V137" s="5">
        <f t="shared" si="259"/>
        <v>4.0871949344862707E-6</v>
      </c>
      <c r="W137" s="5">
        <f t="shared" si="260"/>
        <v>1.9565455000806724E-6</v>
      </c>
      <c r="X137" s="5">
        <f t="shared" si="243"/>
        <v>9.9999403032019221E-2</v>
      </c>
      <c r="Y137">
        <f t="shared" si="261"/>
        <v>2.7278133503410128E-6</v>
      </c>
      <c r="Z137" s="5">
        <f t="shared" si="247"/>
        <v>4.0872193350149731E-5</v>
      </c>
      <c r="AA137" s="5">
        <f t="shared" si="262"/>
        <v>1.9565571816429523E-5</v>
      </c>
      <c r="AC137" t="str">
        <f t="shared" si="248"/>
        <v>500mHz100m</v>
      </c>
      <c r="AD137" s="17">
        <f>IFERROR(MATCH(AC137,'Ref Z'!$R$5:$R$1054,0),0)</f>
        <v>78</v>
      </c>
      <c r="AE137">
        <f>IF($AD137&gt;0,INDEX('Ref Z'!M$5:M$1054,$AD137),"")</f>
        <v>9.9993389494631532E-2</v>
      </c>
      <c r="AF137">
        <f>IF($AD137&gt;0,INDEX('Ref Z'!N$5:N$1054,$AD137),"")</f>
        <v>1.0000000000000002E-6</v>
      </c>
      <c r="AG137">
        <f>IF($AD137&gt;0,INDEX('Ref Z'!O$5:O$1054,$AD137),"")</f>
        <v>-5.7838294911860736E-6</v>
      </c>
      <c r="AH137">
        <f>IF($AD137&gt;0,INDEX('Ref Z'!P$5:P$1054,$AD137),"")</f>
        <v>5.0000000000000004E-6</v>
      </c>
      <c r="AI137">
        <f t="shared" si="249"/>
        <v>9.9993389661906004E-2</v>
      </c>
      <c r="AJ137">
        <f t="shared" si="263"/>
        <v>1.0000000401485273E-6</v>
      </c>
      <c r="AK137" s="5">
        <f t="shared" si="264"/>
        <v>-5.7842118503706257E-5</v>
      </c>
      <c r="AL137" s="5">
        <f t="shared" si="265"/>
        <v>5.0003305307241933E-5</v>
      </c>
      <c r="AN137" t="str">
        <f t="shared" si="250"/>
        <v>500mHz100m100m</v>
      </c>
      <c r="AO137">
        <f t="shared" si="251"/>
        <v>-6.0134538613781929E-6</v>
      </c>
      <c r="AP137">
        <f t="shared" si="252"/>
        <v>3.8832297013583405E-3</v>
      </c>
      <c r="AQ137">
        <f t="shared" si="253"/>
        <v>-9.8710244256723451E-6</v>
      </c>
      <c r="AR137">
        <f t="shared" si="254"/>
        <v>3.8141834426903061E-4</v>
      </c>
      <c r="AT137">
        <f t="shared" si="216"/>
        <v>0.99993986593988671</v>
      </c>
      <c r="AU137" s="35">
        <f t="shared" si="266"/>
        <v>5.4565430978417425E-6</v>
      </c>
      <c r="AV137">
        <f t="shared" si="142"/>
        <v>-9.8714311853855989E-5</v>
      </c>
      <c r="AW137">
        <f t="shared" si="143"/>
        <v>6.3494700122645621E-5</v>
      </c>
    </row>
    <row r="138" spans="1:49" x14ac:dyDescent="0.25">
      <c r="A138" s="4">
        <f t="shared" ref="A138:B138" si="271">A137</f>
        <v>100</v>
      </c>
      <c r="B138" s="3" t="str">
        <f t="shared" si="271"/>
        <v>m</v>
      </c>
      <c r="C138" s="17">
        <f t="shared" si="240"/>
        <v>0.1</v>
      </c>
      <c r="D138" s="17">
        <f t="shared" si="157"/>
        <v>1</v>
      </c>
      <c r="E138" s="4">
        <f t="shared" si="236"/>
        <v>1</v>
      </c>
      <c r="F138" s="4" t="str">
        <f t="shared" si="241"/>
        <v>Hz</v>
      </c>
      <c r="G138">
        <f t="shared" ref="G138:H138" si="272">G137</f>
        <v>100</v>
      </c>
      <c r="H138" t="str">
        <f t="shared" si="272"/>
        <v>m</v>
      </c>
      <c r="I138" s="17">
        <f t="shared" si="242"/>
        <v>0.1</v>
      </c>
      <c r="J138" s="9">
        <v>100.02679349625423</v>
      </c>
      <c r="K138" s="9">
        <v>1.7941394913882371E-3</v>
      </c>
      <c r="L138" s="9">
        <v>2.0363918092164344E-2</v>
      </c>
      <c r="M138" s="9">
        <v>1.9777025142676771E-3</v>
      </c>
      <c r="N138" s="10">
        <v>1.8637441684028753E-3</v>
      </c>
      <c r="O138" s="10">
        <v>9.3848398998524183E-4</v>
      </c>
      <c r="P138" s="10">
        <v>-5.3431653207008326E-4</v>
      </c>
      <c r="Q138" s="10">
        <v>1.6491111889926891E-3</v>
      </c>
      <c r="R138" s="10" t="s">
        <v>3</v>
      </c>
      <c r="S138" s="17">
        <f t="shared" si="246"/>
        <v>1E-3</v>
      </c>
      <c r="T138" s="5">
        <f t="shared" si="257"/>
        <v>0.10002492975208582</v>
      </c>
      <c r="U138" s="5">
        <f t="shared" si="258"/>
        <v>2.0247688050781158E-6</v>
      </c>
      <c r="V138" s="5">
        <f t="shared" si="259"/>
        <v>2.0898234624234428E-5</v>
      </c>
      <c r="W138" s="5">
        <f t="shared" si="260"/>
        <v>2.5750485332516693E-6</v>
      </c>
      <c r="X138" s="5">
        <f t="shared" si="243"/>
        <v>0.10002493193522261</v>
      </c>
      <c r="Y138">
        <f t="shared" si="261"/>
        <v>2.0247688323629507E-6</v>
      </c>
      <c r="Z138" s="5">
        <f t="shared" si="247"/>
        <v>2.0893025740631842E-4</v>
      </c>
      <c r="AA138" s="5">
        <f t="shared" si="262"/>
        <v>2.5744066623960817E-5</v>
      </c>
      <c r="AC138" t="str">
        <f t="shared" si="248"/>
        <v>1Hz100m</v>
      </c>
      <c r="AD138" s="17">
        <f>IFERROR(MATCH(AC138,'Ref Z'!$R$5:$R$1054,0),0)</f>
        <v>79</v>
      </c>
      <c r="AE138">
        <f>IF($AD138&gt;0,INDEX('Ref Z'!M$5:M$1054,$AD138),"")</f>
        <v>0.10001710082911822</v>
      </c>
      <c r="AF138">
        <f>IF($AD138&gt;0,INDEX('Ref Z'!N$5:N$1054,$AD138),"")</f>
        <v>1.0000000000000002E-6</v>
      </c>
      <c r="AG138">
        <f>IF($AD138&gt;0,INDEX('Ref Z'!O$5:O$1054,$AD138),"")</f>
        <v>2.3859704630643923E-5</v>
      </c>
      <c r="AH138">
        <f>IF($AD138&gt;0,INDEX('Ref Z'!P$5:P$1054,$AD138),"")</f>
        <v>5.0000000000000004E-6</v>
      </c>
      <c r="AI138">
        <f t="shared" si="249"/>
        <v>0.10001710367505903</v>
      </c>
      <c r="AJ138">
        <f t="shared" si="263"/>
        <v>1.0000006829087479E-6</v>
      </c>
      <c r="AK138" s="5">
        <f t="shared" si="264"/>
        <v>2.3855624668422988E-4</v>
      </c>
      <c r="AL138" s="5">
        <f t="shared" si="265"/>
        <v>4.9991448259314436E-5</v>
      </c>
      <c r="AN138" t="str">
        <f t="shared" si="250"/>
        <v>1Hz100m100m</v>
      </c>
      <c r="AO138">
        <f t="shared" si="251"/>
        <v>-7.8289229676065109E-6</v>
      </c>
      <c r="AP138">
        <f t="shared" si="252"/>
        <v>3.5882791221190373E-3</v>
      </c>
      <c r="AQ138">
        <f t="shared" si="253"/>
        <v>2.9614700064094949E-6</v>
      </c>
      <c r="AR138">
        <f t="shared" si="254"/>
        <v>3.9554081887667129E-3</v>
      </c>
      <c r="AT138">
        <f t="shared" si="216"/>
        <v>0.99992173691086694</v>
      </c>
      <c r="AU138" s="35">
        <f t="shared" si="266"/>
        <v>4.0507728026522726E-6</v>
      </c>
      <c r="AV138">
        <f t="shared" si="142"/>
        <v>2.9625989277911463E-5</v>
      </c>
      <c r="AW138">
        <f t="shared" si="143"/>
        <v>7.1764704168688975E-5</v>
      </c>
    </row>
    <row r="139" spans="1:49" x14ac:dyDescent="0.25">
      <c r="A139" s="4">
        <f t="shared" ref="A139:B139" si="273">A138</f>
        <v>100</v>
      </c>
      <c r="B139" s="3" t="str">
        <f t="shared" si="273"/>
        <v>m</v>
      </c>
      <c r="C139" s="17">
        <f t="shared" si="240"/>
        <v>0.1</v>
      </c>
      <c r="D139" s="17">
        <f t="shared" si="157"/>
        <v>2</v>
      </c>
      <c r="E139" s="4">
        <f t="shared" si="236"/>
        <v>2</v>
      </c>
      <c r="F139" s="4" t="str">
        <f t="shared" si="241"/>
        <v>Hz</v>
      </c>
      <c r="G139">
        <f t="shared" ref="G139:H139" si="274">G138</f>
        <v>100</v>
      </c>
      <c r="H139" t="str">
        <f t="shared" si="274"/>
        <v>m</v>
      </c>
      <c r="I139" s="17">
        <f t="shared" si="242"/>
        <v>0.1</v>
      </c>
      <c r="J139" s="9">
        <v>99.998827352883197</v>
      </c>
      <c r="K139" s="9">
        <v>2.2576720833252157E-3</v>
      </c>
      <c r="L139" s="9">
        <v>3.8102506286018874E-4</v>
      </c>
      <c r="M139" s="9">
        <v>2.1003100226671737E-4</v>
      </c>
      <c r="N139" s="10">
        <v>-1.4822204512004013E-3</v>
      </c>
      <c r="O139" s="10">
        <v>8.0023259138380998E-4</v>
      </c>
      <c r="P139" s="10">
        <v>-3.6525866326195131E-4</v>
      </c>
      <c r="Q139" s="10">
        <v>1.0317440815174974E-3</v>
      </c>
      <c r="R139" s="10" t="s">
        <v>3</v>
      </c>
      <c r="S139" s="17">
        <f t="shared" si="246"/>
        <v>1E-3</v>
      </c>
      <c r="T139" s="5">
        <f t="shared" si="257"/>
        <v>0.10000030957333439</v>
      </c>
      <c r="U139" s="5">
        <f t="shared" si="258"/>
        <v>2.3952986110585184E-6</v>
      </c>
      <c r="V139" s="5">
        <f t="shared" si="259"/>
        <v>7.4628372612214003E-7</v>
      </c>
      <c r="W139" s="5">
        <f t="shared" si="260"/>
        <v>1.0529049680097186E-6</v>
      </c>
      <c r="X139" s="5">
        <f t="shared" si="243"/>
        <v>0.10000030957611908</v>
      </c>
      <c r="Y139">
        <f t="shared" si="261"/>
        <v>2.3952986110047052E-6</v>
      </c>
      <c r="Z139" s="5">
        <f t="shared" si="247"/>
        <v>7.4628141582002274E-6</v>
      </c>
      <c r="AA139" s="5">
        <f t="shared" si="262"/>
        <v>1.0529017085998932E-5</v>
      </c>
      <c r="AC139" t="str">
        <f t="shared" si="248"/>
        <v>2Hz100m</v>
      </c>
      <c r="AD139" s="17">
        <f>IFERROR(MATCH(AC139,'Ref Z'!$R$5:$R$1054,0),0)</f>
        <v>80</v>
      </c>
      <c r="AE139">
        <f>IF($AD139&gt;0,INDEX('Ref Z'!M$5:M$1054,$AD139),"")</f>
        <v>9.9996180852382557E-2</v>
      </c>
      <c r="AF139">
        <f>IF($AD139&gt;0,INDEX('Ref Z'!N$5:N$1054,$AD139),"")</f>
        <v>1.0000000000000002E-6</v>
      </c>
      <c r="AG139">
        <f>IF($AD139&gt;0,INDEX('Ref Z'!O$5:O$1054,$AD139),"")</f>
        <v>7.6805004874640328E-6</v>
      </c>
      <c r="AH139">
        <f>IF($AD139&gt;0,INDEX('Ref Z'!P$5:P$1054,$AD139),"")</f>
        <v>5.0000000000000004E-6</v>
      </c>
      <c r="AI139">
        <f t="shared" si="249"/>
        <v>9.9996181147344251E-2</v>
      </c>
      <c r="AJ139">
        <f t="shared" si="263"/>
        <v>1.00000007079351E-6</v>
      </c>
      <c r="AK139" s="5">
        <f t="shared" si="264"/>
        <v>7.68079381321435E-5</v>
      </c>
      <c r="AL139" s="5">
        <f t="shared" si="265"/>
        <v>5.0001909357656407E-5</v>
      </c>
      <c r="AN139" t="str">
        <f t="shared" si="250"/>
        <v>2Hz100m100m</v>
      </c>
      <c r="AO139">
        <f t="shared" si="251"/>
        <v>-4.1287209518320322E-6</v>
      </c>
      <c r="AP139">
        <f t="shared" si="252"/>
        <v>4.5153442773839605E-3</v>
      </c>
      <c r="AQ139">
        <f t="shared" si="253"/>
        <v>6.9342167613418927E-6</v>
      </c>
      <c r="AR139">
        <f t="shared" si="254"/>
        <v>4.2009176099115219E-4</v>
      </c>
      <c r="AT139">
        <f t="shared" si="216"/>
        <v>0.99995871584005758</v>
      </c>
      <c r="AU139" s="35">
        <f t="shared" si="266"/>
        <v>4.7916408261529238E-6</v>
      </c>
      <c r="AV139">
        <f t="shared" si="142"/>
        <v>6.9345123973943274E-5</v>
      </c>
      <c r="AW139">
        <f t="shared" si="143"/>
        <v>5.4255246221912198E-5</v>
      </c>
    </row>
    <row r="140" spans="1:49" x14ac:dyDescent="0.25">
      <c r="A140" s="4">
        <f t="shared" ref="A140:B140" si="275">A139</f>
        <v>100</v>
      </c>
      <c r="B140" s="3" t="str">
        <f t="shared" si="275"/>
        <v>m</v>
      </c>
      <c r="C140" s="17">
        <f t="shared" si="240"/>
        <v>0.1</v>
      </c>
      <c r="D140" s="17">
        <f t="shared" si="157"/>
        <v>5</v>
      </c>
      <c r="E140" s="4">
        <f t="shared" si="236"/>
        <v>5</v>
      </c>
      <c r="F140" s="4" t="str">
        <f t="shared" si="241"/>
        <v>Hz</v>
      </c>
      <c r="G140">
        <f t="shared" ref="G140:H140" si="276">G139</f>
        <v>100</v>
      </c>
      <c r="H140" t="str">
        <f t="shared" si="276"/>
        <v>m</v>
      </c>
      <c r="I140" s="17">
        <f t="shared" si="242"/>
        <v>0.1</v>
      </c>
      <c r="J140" s="9">
        <v>99.990976228986028</v>
      </c>
      <c r="K140" s="9">
        <v>2.6787092075041662E-3</v>
      </c>
      <c r="L140" s="9">
        <v>-3.8146220275776466E-2</v>
      </c>
      <c r="M140" s="9">
        <v>1.576144143789396E-3</v>
      </c>
      <c r="N140" s="10">
        <v>1.9664763184446413E-3</v>
      </c>
      <c r="O140" s="10">
        <v>1.4606351059824369E-3</v>
      </c>
      <c r="P140" s="10">
        <v>3.1279540889729297E-4</v>
      </c>
      <c r="Q140" s="10">
        <v>2.9609764242959926E-4</v>
      </c>
      <c r="R140" s="10" t="s">
        <v>3</v>
      </c>
      <c r="S140" s="17">
        <f t="shared" si="246"/>
        <v>1E-3</v>
      </c>
      <c r="T140" s="5">
        <f t="shared" si="257"/>
        <v>9.9989009752667585E-2</v>
      </c>
      <c r="U140" s="5">
        <f t="shared" si="258"/>
        <v>3.0510552160188652E-6</v>
      </c>
      <c r="V140" s="5">
        <f t="shared" si="259"/>
        <v>-3.845901568467376E-5</v>
      </c>
      <c r="W140" s="5">
        <f t="shared" si="260"/>
        <v>1.6037157403523779E-6</v>
      </c>
      <c r="X140" s="5">
        <f t="shared" si="243"/>
        <v>9.9989017148959622E-2</v>
      </c>
      <c r="Y140">
        <f t="shared" si="261"/>
        <v>3.0510550526834339E-6</v>
      </c>
      <c r="Z140" s="5">
        <f t="shared" si="247"/>
        <v>-3.8463240993421915E-4</v>
      </c>
      <c r="AA140" s="5">
        <f t="shared" si="262"/>
        <v>1.6038922041882073E-5</v>
      </c>
      <c r="AC140" t="str">
        <f t="shared" si="248"/>
        <v>5Hz100m</v>
      </c>
      <c r="AD140" s="17">
        <f>IFERROR(MATCH(AC140,'Ref Z'!$R$5:$R$1054,0),0)</f>
        <v>81</v>
      </c>
      <c r="AE140">
        <f>IF($AD140&gt;0,INDEX('Ref Z'!M$5:M$1054,$AD140),"")</f>
        <v>9.9990549390049838E-2</v>
      </c>
      <c r="AF140">
        <f>IF($AD140&gt;0,INDEX('Ref Z'!N$5:N$1054,$AD140),"")</f>
        <v>1.0000000000000002E-6</v>
      </c>
      <c r="AG140">
        <f>IF($AD140&gt;0,INDEX('Ref Z'!O$5:O$1054,$AD140),"")</f>
        <v>-2.8674023029695508E-5</v>
      </c>
      <c r="AH140">
        <f>IF($AD140&gt;0,INDEX('Ref Z'!P$5:P$1054,$AD140),"")</f>
        <v>5.0000000000000004E-6</v>
      </c>
      <c r="AI140">
        <f t="shared" si="249"/>
        <v>9.9990553501436291E-2</v>
      </c>
      <c r="AJ140">
        <f t="shared" si="263"/>
        <v>1.0000009868254613E-6</v>
      </c>
      <c r="AK140" s="5">
        <f t="shared" si="264"/>
        <v>-2.8676732369810706E-4</v>
      </c>
      <c r="AL140" s="5">
        <f t="shared" si="265"/>
        <v>5.000472172166729E-5</v>
      </c>
      <c r="AN140" t="str">
        <f t="shared" si="250"/>
        <v>5Hz100m100m</v>
      </c>
      <c r="AO140">
        <f t="shared" si="251"/>
        <v>1.5396373822529341E-6</v>
      </c>
      <c r="AP140">
        <f t="shared" si="252"/>
        <v>5.357418508336864E-3</v>
      </c>
      <c r="AQ140">
        <f t="shared" si="253"/>
        <v>9.7849926549782521E-6</v>
      </c>
      <c r="AR140">
        <f t="shared" si="254"/>
        <v>3.1522922529496583E-3</v>
      </c>
      <c r="AT140">
        <f t="shared" si="216"/>
        <v>1.0000153652123052</v>
      </c>
      <c r="AU140" s="35">
        <f t="shared" si="266"/>
        <v>6.10292926071596E-6</v>
      </c>
      <c r="AV140">
        <f t="shared" si="142"/>
        <v>9.7865086236112095E-5</v>
      </c>
      <c r="AW140">
        <f t="shared" si="143"/>
        <v>5.9409260856567365E-5</v>
      </c>
    </row>
    <row r="141" spans="1:49" x14ac:dyDescent="0.25">
      <c r="A141" s="4">
        <f t="shared" ref="A141:B141" si="277">A140</f>
        <v>100</v>
      </c>
      <c r="B141" s="3" t="str">
        <f t="shared" si="277"/>
        <v>m</v>
      </c>
      <c r="C141" s="17">
        <f t="shared" si="240"/>
        <v>0.1</v>
      </c>
      <c r="D141" s="17">
        <f t="shared" si="157"/>
        <v>10</v>
      </c>
      <c r="E141" s="4">
        <f t="shared" si="236"/>
        <v>10</v>
      </c>
      <c r="F141" s="4" t="str">
        <f t="shared" si="241"/>
        <v>Hz</v>
      </c>
      <c r="G141">
        <f t="shared" ref="G141:H141" si="278">G140</f>
        <v>100</v>
      </c>
      <c r="H141" t="str">
        <f t="shared" si="278"/>
        <v>m</v>
      </c>
      <c r="I141" s="17">
        <f t="shared" si="242"/>
        <v>0.1</v>
      </c>
      <c r="J141" s="9">
        <v>100.00340145687963</v>
      </c>
      <c r="K141" s="9">
        <v>1.9458403602976753E-3</v>
      </c>
      <c r="L141" s="9">
        <v>2.7550254587406621E-3</v>
      </c>
      <c r="M141" s="9">
        <v>4.3208009333511497E-4</v>
      </c>
      <c r="N141" s="10">
        <v>-1.4083089738910642E-3</v>
      </c>
      <c r="O141" s="10">
        <v>5.139249395541655E-4</v>
      </c>
      <c r="P141" s="10">
        <v>-6.606755044626766E-4</v>
      </c>
      <c r="Q141" s="10">
        <v>2.0050498723209282E-4</v>
      </c>
      <c r="R141" s="10" t="s">
        <v>3</v>
      </c>
      <c r="S141" s="17">
        <f t="shared" si="246"/>
        <v>1E-3</v>
      </c>
      <c r="T141" s="5">
        <f t="shared" si="257"/>
        <v>0.10000480976585352</v>
      </c>
      <c r="U141" s="5">
        <f t="shared" si="258"/>
        <v>2.0125639247634198E-6</v>
      </c>
      <c r="V141" s="5">
        <f t="shared" si="259"/>
        <v>3.4157009632033391E-6</v>
      </c>
      <c r="W141" s="5">
        <f t="shared" si="260"/>
        <v>4.7633544583772409E-7</v>
      </c>
      <c r="X141" s="5">
        <f t="shared" si="243"/>
        <v>0.10000480982418578</v>
      </c>
      <c r="Y141">
        <f t="shared" si="261"/>
        <v>2.0125639236552627E-6</v>
      </c>
      <c r="Z141" s="5">
        <f t="shared" si="247"/>
        <v>3.4155366825580268E-5</v>
      </c>
      <c r="AA141" s="5">
        <f t="shared" si="262"/>
        <v>4.7631254072401327E-6</v>
      </c>
      <c r="AC141" t="str">
        <f t="shared" si="248"/>
        <v>10Hz100m</v>
      </c>
      <c r="AD141" s="17">
        <f>IFERROR(MATCH(AC141,'Ref Z'!$R$5:$R$1054,0),0)</f>
        <v>82</v>
      </c>
      <c r="AE141">
        <f>IF($AD141&gt;0,INDEX('Ref Z'!M$5:M$1054,$AD141),"")</f>
        <v>0.10000540241592436</v>
      </c>
      <c r="AF141">
        <f>IF($AD141&gt;0,INDEX('Ref Z'!N$5:N$1054,$AD141),"")</f>
        <v>1.0000000000000002E-6</v>
      </c>
      <c r="AG141">
        <f>IF($AD141&gt;0,INDEX('Ref Z'!O$5:O$1054,$AD141),"")</f>
        <v>4.2077404802345992E-6</v>
      </c>
      <c r="AH141">
        <f>IF($AD141&gt;0,INDEX('Ref Z'!P$5:P$1054,$AD141),"")</f>
        <v>5.0000000000000004E-6</v>
      </c>
      <c r="AI141">
        <f t="shared" si="249"/>
        <v>0.10000540250444498</v>
      </c>
      <c r="AJ141">
        <f t="shared" si="263"/>
        <v>1.0000000212438004E-6</v>
      </c>
      <c r="AK141" s="5">
        <f t="shared" si="264"/>
        <v>4.2075131703900511E-5</v>
      </c>
      <c r="AL141" s="5">
        <f t="shared" si="265"/>
        <v>4.9997298851219592E-5</v>
      </c>
      <c r="AN141" t="str">
        <f t="shared" si="250"/>
        <v>10Hz100m100m</v>
      </c>
      <c r="AO141">
        <f t="shared" si="251"/>
        <v>5.9265007083808552E-7</v>
      </c>
      <c r="AP141">
        <f t="shared" si="252"/>
        <v>3.8916808490745418E-3</v>
      </c>
      <c r="AQ141">
        <f t="shared" si="253"/>
        <v>7.9203951703126005E-7</v>
      </c>
      <c r="AR141">
        <f t="shared" si="254"/>
        <v>8.6417465145995033E-4</v>
      </c>
      <c r="AT141">
        <f t="shared" si="216"/>
        <v>1.0000059265175369</v>
      </c>
      <c r="AU141" s="35">
        <f t="shared" si="266"/>
        <v>4.0263699717745207E-6</v>
      </c>
      <c r="AV141">
        <f t="shared" si="142"/>
        <v>7.9197648783202435E-6</v>
      </c>
      <c r="AW141">
        <f t="shared" si="143"/>
        <v>5.0896751831512291E-5</v>
      </c>
    </row>
    <row r="142" spans="1:49" x14ac:dyDescent="0.25">
      <c r="A142" s="4">
        <f t="shared" ref="A142:B142" si="279">A141</f>
        <v>100</v>
      </c>
      <c r="B142" s="3" t="str">
        <f t="shared" si="279"/>
        <v>m</v>
      </c>
      <c r="C142" s="17">
        <f t="shared" si="240"/>
        <v>0.1</v>
      </c>
      <c r="D142" s="17">
        <f t="shared" si="157"/>
        <v>20</v>
      </c>
      <c r="E142" s="4">
        <f t="shared" si="236"/>
        <v>20</v>
      </c>
      <c r="F142" s="4" t="str">
        <f t="shared" si="241"/>
        <v>Hz</v>
      </c>
      <c r="G142">
        <f t="shared" ref="G142:H142" si="280">G141</f>
        <v>100</v>
      </c>
      <c r="H142" t="str">
        <f t="shared" si="280"/>
        <v>m</v>
      </c>
      <c r="I142" s="17">
        <f t="shared" si="242"/>
        <v>0.1</v>
      </c>
      <c r="J142" s="9">
        <v>100.00683594484197</v>
      </c>
      <c r="K142" s="9">
        <v>2.5411945694270872E-3</v>
      </c>
      <c r="L142" s="9">
        <v>1.3472598382271517E-2</v>
      </c>
      <c r="M142" s="9">
        <v>6.3884129238014973E-4</v>
      </c>
      <c r="N142" s="10">
        <v>1.9232475156856635E-3</v>
      </c>
      <c r="O142" s="10">
        <v>2.2936359319930305E-4</v>
      </c>
      <c r="P142" s="10">
        <v>-1.7679470971455242E-3</v>
      </c>
      <c r="Q142" s="10">
        <v>8.805971888778772E-4</v>
      </c>
      <c r="R142" s="10" t="s">
        <v>3</v>
      </c>
      <c r="S142" s="17">
        <f t="shared" si="246"/>
        <v>1E-3</v>
      </c>
      <c r="T142" s="5">
        <f t="shared" si="257"/>
        <v>0.10000491269732628</v>
      </c>
      <c r="U142" s="5">
        <f t="shared" si="258"/>
        <v>2.5515245437916165E-6</v>
      </c>
      <c r="V142" s="5">
        <f t="shared" si="259"/>
        <v>1.5240545479417042E-5</v>
      </c>
      <c r="W142" s="5">
        <f t="shared" si="260"/>
        <v>1.08791985270495E-6</v>
      </c>
      <c r="X142" s="5">
        <f t="shared" si="243"/>
        <v>0.10000491385864035</v>
      </c>
      <c r="Y142">
        <f t="shared" si="261"/>
        <v>2.5515245195485539E-6</v>
      </c>
      <c r="Z142" s="5">
        <f t="shared" si="247"/>
        <v>1.5239796676345255E-4</v>
      </c>
      <c r="AA142" s="5">
        <f t="shared" si="262"/>
        <v>1.0878664533430713E-5</v>
      </c>
      <c r="AC142" t="str">
        <f t="shared" si="248"/>
        <v>20Hz100m</v>
      </c>
      <c r="AD142" s="17">
        <f>IFERROR(MATCH(AC142,'Ref Z'!$R$5:$R$1054,0),0)</f>
        <v>83</v>
      </c>
      <c r="AE142">
        <f>IF($AD142&gt;0,INDEX('Ref Z'!M$5:M$1054,$AD142),"")</f>
        <v>0.10000812330115789</v>
      </c>
      <c r="AF142">
        <f>IF($AD142&gt;0,INDEX('Ref Z'!N$5:N$1054,$AD142),"")</f>
        <v>1.0000000000000002E-6</v>
      </c>
      <c r="AG142">
        <f>IF($AD142&gt;0,INDEX('Ref Z'!O$5:O$1054,$AD142),"")</f>
        <v>1.3860979013767246E-5</v>
      </c>
      <c r="AH142">
        <f>IF($AD142&gt;0,INDEX('Ref Z'!P$5:P$1054,$AD142),"")</f>
        <v>5.0000000000000004E-6</v>
      </c>
      <c r="AI142">
        <f t="shared" si="249"/>
        <v>0.10000812426171356</v>
      </c>
      <c r="AJ142">
        <f t="shared" si="263"/>
        <v>1.0000002305146038E-6</v>
      </c>
      <c r="AK142" s="5">
        <f t="shared" si="264"/>
        <v>1.3859853047409762E-4</v>
      </c>
      <c r="AL142" s="5">
        <f t="shared" si="265"/>
        <v>4.9995937738142737E-5</v>
      </c>
      <c r="AN142" t="str">
        <f t="shared" si="250"/>
        <v>20Hz100m100m</v>
      </c>
      <c r="AO142">
        <f t="shared" si="251"/>
        <v>3.2106038316132013E-6</v>
      </c>
      <c r="AP142">
        <f t="shared" si="252"/>
        <v>5.0823892372331026E-3</v>
      </c>
      <c r="AQ142">
        <f t="shared" si="253"/>
        <v>-1.3795664656497963E-6</v>
      </c>
      <c r="AR142">
        <f t="shared" si="254"/>
        <v>1.2776923680603873E-3</v>
      </c>
      <c r="AT142">
        <f t="shared" si="216"/>
        <v>1.0000321024532628</v>
      </c>
      <c r="AU142" s="35">
        <f t="shared" si="266"/>
        <v>5.1040288481587308E-6</v>
      </c>
      <c r="AV142">
        <f t="shared" si="142"/>
        <v>-1.3799436289354926E-5</v>
      </c>
      <c r="AW142">
        <f t="shared" si="143"/>
        <v>5.4524995721594859E-5</v>
      </c>
    </row>
    <row r="143" spans="1:49" x14ac:dyDescent="0.25">
      <c r="A143" s="4">
        <f t="shared" ref="A143:B143" si="281">A142</f>
        <v>100</v>
      </c>
      <c r="B143" s="3" t="str">
        <f t="shared" si="281"/>
        <v>m</v>
      </c>
      <c r="C143" s="17">
        <f t="shared" si="240"/>
        <v>0.1</v>
      </c>
      <c r="D143" s="17">
        <f t="shared" si="157"/>
        <v>50</v>
      </c>
      <c r="E143" s="4">
        <f t="shared" si="236"/>
        <v>50</v>
      </c>
      <c r="F143" s="4" t="str">
        <f t="shared" si="241"/>
        <v>Hz</v>
      </c>
      <c r="G143">
        <f t="shared" ref="G143:H143" si="282">G142</f>
        <v>100</v>
      </c>
      <c r="H143" t="str">
        <f t="shared" si="282"/>
        <v>m</v>
      </c>
      <c r="I143" s="17">
        <f t="shared" si="242"/>
        <v>0.1</v>
      </c>
      <c r="J143" s="9">
        <v>100.00940997747189</v>
      </c>
      <c r="K143" s="9">
        <v>2.3521095973521012E-3</v>
      </c>
      <c r="L143" s="9">
        <v>5.4762723281857701E-3</v>
      </c>
      <c r="M143" s="9">
        <v>1.8457527612008083E-3</v>
      </c>
      <c r="N143" s="10">
        <v>-3.625863842994457E-4</v>
      </c>
      <c r="O143" s="10">
        <v>2.1626203709483041E-4</v>
      </c>
      <c r="P143" s="10">
        <v>8.3973637566436908E-4</v>
      </c>
      <c r="Q143" s="10">
        <v>1.59057319587735E-3</v>
      </c>
      <c r="R143" s="10" t="s">
        <v>3</v>
      </c>
      <c r="S143" s="17">
        <f t="shared" si="246"/>
        <v>1E-3</v>
      </c>
      <c r="T143" s="5">
        <f t="shared" si="257"/>
        <v>0.10000977256385619</v>
      </c>
      <c r="U143" s="5">
        <f t="shared" si="258"/>
        <v>2.3620306574310734E-6</v>
      </c>
      <c r="V143" s="5">
        <f t="shared" si="259"/>
        <v>4.6365359525214008E-6</v>
      </c>
      <c r="W143" s="5">
        <f t="shared" si="260"/>
        <v>2.4365398307690142E-6</v>
      </c>
      <c r="X143" s="5">
        <f t="shared" si="243"/>
        <v>0.10000977267133303</v>
      </c>
      <c r="Y143">
        <f t="shared" si="261"/>
        <v>2.3620306575937436E-6</v>
      </c>
      <c r="Z143" s="5">
        <f t="shared" si="247"/>
        <v>4.6360828850392248E-5</v>
      </c>
      <c r="AA143" s="5">
        <f t="shared" si="262"/>
        <v>2.4363017388496991E-5</v>
      </c>
      <c r="AC143" t="str">
        <f t="shared" si="248"/>
        <v>50Hz100m</v>
      </c>
      <c r="AD143" s="17">
        <f>IFERROR(MATCH(AC143,'Ref Z'!$R$5:$R$1054,0),0)</f>
        <v>84</v>
      </c>
      <c r="AE143">
        <f>IF($AD143&gt;0,INDEX('Ref Z'!M$5:M$1054,$AD143),"")</f>
        <v>0.1000075994568541</v>
      </c>
      <c r="AF143">
        <f>IF($AD143&gt;0,INDEX('Ref Z'!N$5:N$1054,$AD143),"")</f>
        <v>1.0000000000000002E-6</v>
      </c>
      <c r="AG143">
        <f>IF($AD143&gt;0,INDEX('Ref Z'!O$5:O$1054,$AD143),"")</f>
        <v>8.2002597298352507E-6</v>
      </c>
      <c r="AH143">
        <f>IF($AD143&gt;0,INDEX('Ref Z'!P$5:P$1054,$AD143),"")</f>
        <v>5.0000000000000004E-6</v>
      </c>
      <c r="AI143">
        <f t="shared" si="249"/>
        <v>0.10000759979304984</v>
      </c>
      <c r="AJ143">
        <f t="shared" si="263"/>
        <v>1.0000000806808451E-6</v>
      </c>
      <c r="AK143" s="5">
        <f t="shared" si="264"/>
        <v>8.1996365836130004E-5</v>
      </c>
      <c r="AL143" s="5">
        <f t="shared" si="265"/>
        <v>4.9996200230887989E-5</v>
      </c>
      <c r="AN143" t="str">
        <f t="shared" si="250"/>
        <v>50Hz100m100m</v>
      </c>
      <c r="AO143">
        <f t="shared" si="251"/>
        <v>-2.173107002095831E-6</v>
      </c>
      <c r="AP143">
        <f t="shared" si="252"/>
        <v>4.7042193009917653E-3</v>
      </c>
      <c r="AQ143">
        <f t="shared" si="253"/>
        <v>3.5637237773138499E-6</v>
      </c>
      <c r="AR143">
        <f t="shared" si="254"/>
        <v>3.6915089085523866E-3</v>
      </c>
      <c r="AT143">
        <f t="shared" si="216"/>
        <v>0.99997827334044309</v>
      </c>
      <c r="AU143" s="35">
        <f t="shared" si="266"/>
        <v>4.7251198149776725E-6</v>
      </c>
      <c r="AV143">
        <f t="shared" si="142"/>
        <v>3.5635536985737757E-5</v>
      </c>
      <c r="AW143">
        <f t="shared" si="143"/>
        <v>6.9812939363816159E-5</v>
      </c>
    </row>
    <row r="144" spans="1:49" x14ac:dyDescent="0.25">
      <c r="A144" s="4">
        <f t="shared" ref="A144:B144" si="283">A143</f>
        <v>100</v>
      </c>
      <c r="B144" s="3" t="str">
        <f t="shared" si="283"/>
        <v>m</v>
      </c>
      <c r="C144" s="17">
        <f t="shared" si="240"/>
        <v>0.1</v>
      </c>
      <c r="D144" s="17">
        <f t="shared" si="157"/>
        <v>100</v>
      </c>
      <c r="E144" s="4">
        <f t="shared" si="236"/>
        <v>100</v>
      </c>
      <c r="F144" s="4" t="str">
        <f t="shared" si="241"/>
        <v>Hz</v>
      </c>
      <c r="G144">
        <f t="shared" ref="G144:H144" si="284">G143</f>
        <v>100</v>
      </c>
      <c r="H144" t="str">
        <f t="shared" si="284"/>
        <v>m</v>
      </c>
      <c r="I144" s="17">
        <f t="shared" si="242"/>
        <v>0.1</v>
      </c>
      <c r="J144" s="9">
        <v>100.02220136110884</v>
      </c>
      <c r="K144" s="9">
        <v>1.3180453002421481E-3</v>
      </c>
      <c r="L144" s="9">
        <v>2.7191194605222357E-2</v>
      </c>
      <c r="M144" s="9">
        <v>7.6394746484864835E-4</v>
      </c>
      <c r="N144" s="10">
        <v>-2.5796078878596586E-4</v>
      </c>
      <c r="O144" s="10">
        <v>1.3545857157355094E-3</v>
      </c>
      <c r="P144" s="10">
        <v>-8.1522417566418386E-4</v>
      </c>
      <c r="Q144" s="10">
        <v>1.1617882556391867E-3</v>
      </c>
      <c r="R144" s="10" t="s">
        <v>3</v>
      </c>
      <c r="S144" s="17">
        <f t="shared" si="246"/>
        <v>1E-3</v>
      </c>
      <c r="T144" s="5">
        <f t="shared" si="257"/>
        <v>0.10002245932189763</v>
      </c>
      <c r="U144" s="5">
        <f t="shared" si="258"/>
        <v>1.8900121361422779E-6</v>
      </c>
      <c r="V144" s="5">
        <f t="shared" si="259"/>
        <v>2.8006418780886541E-5</v>
      </c>
      <c r="W144" s="5">
        <f t="shared" si="260"/>
        <v>1.3904559252237452E-6</v>
      </c>
      <c r="X144" s="5">
        <f t="shared" si="243"/>
        <v>0.1000224632428144</v>
      </c>
      <c r="Y144">
        <f t="shared" si="261"/>
        <v>1.890012102152709E-6</v>
      </c>
      <c r="Z144" s="5">
        <f t="shared" si="247"/>
        <v>2.80001294097828E-4</v>
      </c>
      <c r="AA144" s="5">
        <f t="shared" si="262"/>
        <v>1.3901437000701035E-5</v>
      </c>
      <c r="AC144" t="str">
        <f t="shared" si="248"/>
        <v>100Hz100m</v>
      </c>
      <c r="AD144" s="17">
        <f>IFERROR(MATCH(AC144,'Ref Z'!$R$5:$R$1054,0),0)</f>
        <v>85</v>
      </c>
      <c r="AE144">
        <f>IF($AD144&gt;0,INDEX('Ref Z'!M$5:M$1054,$AD144),"")</f>
        <v>0.10001672344425283</v>
      </c>
      <c r="AF144">
        <f>IF($AD144&gt;0,INDEX('Ref Z'!N$5:N$1054,$AD144),"")</f>
        <v>1.0000000000000002E-6</v>
      </c>
      <c r="AG144">
        <f>IF($AD144&gt;0,INDEX('Ref Z'!O$5:O$1054,$AD144),"")</f>
        <v>2.9507774321516567E-5</v>
      </c>
      <c r="AH144">
        <f>IF($AD144&gt;0,INDEX('Ref Z'!P$5:P$1054,$AD144),"")</f>
        <v>5.0000000000000004E-6</v>
      </c>
      <c r="AI144">
        <f t="shared" si="249"/>
        <v>0.10001672779706852</v>
      </c>
      <c r="AJ144">
        <f t="shared" si="263"/>
        <v>1.0000010445004759E-6</v>
      </c>
      <c r="AK144" s="5">
        <f t="shared" si="264"/>
        <v>2.9502839574451178E-4</v>
      </c>
      <c r="AL144" s="5">
        <f t="shared" si="265"/>
        <v>4.9991635411675021E-5</v>
      </c>
      <c r="AN144" t="str">
        <f t="shared" si="250"/>
        <v>100Hz100m100m</v>
      </c>
      <c r="AO144">
        <f t="shared" si="251"/>
        <v>-5.7358776447968829E-6</v>
      </c>
      <c r="AP144">
        <f t="shared" si="252"/>
        <v>2.6360907901591055E-3</v>
      </c>
      <c r="AQ144">
        <f t="shared" si="253"/>
        <v>1.5013555406300263E-6</v>
      </c>
      <c r="AR144">
        <f t="shared" si="254"/>
        <v>1.5279031108662313E-3</v>
      </c>
      <c r="AT144">
        <f t="shared" si="216"/>
        <v>0.99994265842331886</v>
      </c>
      <c r="AU144" s="35">
        <f t="shared" si="266"/>
        <v>3.7813473126899327E-6</v>
      </c>
      <c r="AV144">
        <f t="shared" si="142"/>
        <v>1.5027101646683777E-5</v>
      </c>
      <c r="AW144">
        <f t="shared" si="143"/>
        <v>5.7202826974474602E-5</v>
      </c>
    </row>
    <row r="145" spans="1:49" x14ac:dyDescent="0.25">
      <c r="A145" s="4">
        <f t="shared" ref="A145:B145" si="285">A144</f>
        <v>100</v>
      </c>
      <c r="B145" s="3" t="str">
        <f t="shared" si="285"/>
        <v>m</v>
      </c>
      <c r="C145" s="17">
        <f t="shared" si="240"/>
        <v>0.1</v>
      </c>
      <c r="D145" s="17">
        <f t="shared" si="157"/>
        <v>200</v>
      </c>
      <c r="E145" s="4">
        <f t="shared" si="236"/>
        <v>200</v>
      </c>
      <c r="F145" s="4" t="str">
        <f t="shared" si="241"/>
        <v>Hz</v>
      </c>
      <c r="G145">
        <f t="shared" ref="G145:H145" si="286">G144</f>
        <v>100</v>
      </c>
      <c r="H145" t="str">
        <f t="shared" si="286"/>
        <v>m</v>
      </c>
      <c r="I145" s="17">
        <f t="shared" si="242"/>
        <v>0.1</v>
      </c>
      <c r="J145" s="9">
        <v>100.02635873411754</v>
      </c>
      <c r="K145" s="9">
        <v>1.2609825977577258E-3</v>
      </c>
      <c r="L145" s="9">
        <v>5.8083690481583169E-2</v>
      </c>
      <c r="M145" s="9">
        <v>2.8160264040921225E-4</v>
      </c>
      <c r="N145" s="10">
        <v>1.9399825564943762E-3</v>
      </c>
      <c r="O145" s="10">
        <v>6.3108101665901924E-4</v>
      </c>
      <c r="P145" s="10">
        <v>-1.3094408566307295E-3</v>
      </c>
      <c r="Q145" s="10">
        <v>4.1364105998877585E-4</v>
      </c>
      <c r="R145" s="10" t="s">
        <v>3</v>
      </c>
      <c r="S145" s="17">
        <f t="shared" si="246"/>
        <v>1E-3</v>
      </c>
      <c r="T145" s="5">
        <f t="shared" si="257"/>
        <v>0.10002441875156104</v>
      </c>
      <c r="U145" s="5">
        <f t="shared" si="258"/>
        <v>1.4100852319754306E-6</v>
      </c>
      <c r="V145" s="5">
        <f t="shared" si="259"/>
        <v>5.9393131338213897E-5</v>
      </c>
      <c r="W145" s="5">
        <f t="shared" si="260"/>
        <v>5.0039881454104001E-7</v>
      </c>
      <c r="X145" s="5">
        <f t="shared" si="243"/>
        <v>0.10002443638497388</v>
      </c>
      <c r="Y145">
        <f t="shared" si="261"/>
        <v>1.4100850146952973E-6</v>
      </c>
      <c r="Z145" s="5">
        <f t="shared" si="247"/>
        <v>5.9378624839015437E-4</v>
      </c>
      <c r="AA145" s="5">
        <f t="shared" si="262"/>
        <v>5.0027717716231384E-6</v>
      </c>
      <c r="AC145" t="str">
        <f t="shared" si="248"/>
        <v>200Hz100m</v>
      </c>
      <c r="AD145" s="17">
        <f>IFERROR(MATCH(AC145,'Ref Z'!$R$5:$R$1054,0),0)</f>
        <v>86</v>
      </c>
      <c r="AE145">
        <f>IF($AD145&gt;0,INDEX('Ref Z'!M$5:M$1054,$AD145),"")</f>
        <v>0.10002345710668725</v>
      </c>
      <c r="AF145">
        <f>IF($AD145&gt;0,INDEX('Ref Z'!N$5:N$1054,$AD145),"")</f>
        <v>1.0000000000000002E-6</v>
      </c>
      <c r="AG145">
        <f>IF($AD145&gt;0,INDEX('Ref Z'!O$5:O$1054,$AD145),"")</f>
        <v>5.546424871663865E-5</v>
      </c>
      <c r="AH145">
        <f>IF($AD145&gt;0,INDEX('Ref Z'!P$5:P$1054,$AD145),"")</f>
        <v>5.0000000000000004E-6</v>
      </c>
      <c r="AI145">
        <f t="shared" si="249"/>
        <v>0.10002347248449331</v>
      </c>
      <c r="AJ145">
        <f t="shared" si="263"/>
        <v>1.0000036898002734E-6</v>
      </c>
      <c r="AK145" s="5">
        <f t="shared" si="264"/>
        <v>5.5451235776314241E-4</v>
      </c>
      <c r="AL145" s="5">
        <f t="shared" si="265"/>
        <v>4.9988259134011595E-5</v>
      </c>
      <c r="AN145" t="str">
        <f t="shared" si="250"/>
        <v>200Hz100m100m</v>
      </c>
      <c r="AO145">
        <f t="shared" si="251"/>
        <v>-9.6164487378702646E-7</v>
      </c>
      <c r="AP145">
        <f t="shared" si="252"/>
        <v>2.5219653937735326E-3</v>
      </c>
      <c r="AQ145">
        <f t="shared" si="253"/>
        <v>-3.9288826215752465E-6</v>
      </c>
      <c r="AR145">
        <f t="shared" si="254"/>
        <v>5.6322747477529928E-4</v>
      </c>
      <c r="AT145">
        <f t="shared" si="216"/>
        <v>0.99999036335004321</v>
      </c>
      <c r="AU145" s="35">
        <f t="shared" si="266"/>
        <v>2.8219432943238408E-6</v>
      </c>
      <c r="AV145">
        <f t="shared" si="142"/>
        <v>-3.9273890627011961E-5</v>
      </c>
      <c r="AW145">
        <f t="shared" si="143"/>
        <v>5.0979770035229571E-5</v>
      </c>
    </row>
    <row r="146" spans="1:49" x14ac:dyDescent="0.25">
      <c r="A146" s="4">
        <f t="shared" ref="A146:B146" si="287">A145</f>
        <v>100</v>
      </c>
      <c r="B146" s="3" t="str">
        <f t="shared" si="287"/>
        <v>m</v>
      </c>
      <c r="C146" s="17">
        <f t="shared" si="240"/>
        <v>0.1</v>
      </c>
      <c r="D146" s="17">
        <f t="shared" si="157"/>
        <v>500</v>
      </c>
      <c r="E146" s="4">
        <f t="shared" si="236"/>
        <v>500</v>
      </c>
      <c r="F146" s="4" t="str">
        <f t="shared" si="241"/>
        <v>Hz</v>
      </c>
      <c r="G146">
        <f t="shared" ref="G146:H146" si="288">G145</f>
        <v>100</v>
      </c>
      <c r="H146" t="str">
        <f t="shared" si="288"/>
        <v>m</v>
      </c>
      <c r="I146" s="17">
        <f t="shared" si="242"/>
        <v>0.1</v>
      </c>
      <c r="J146" s="9">
        <v>100.11945182239091</v>
      </c>
      <c r="K146" s="9">
        <v>1.3685908563984025E-3</v>
      </c>
      <c r="L146" s="9">
        <v>0.12857380522099218</v>
      </c>
      <c r="M146" s="9">
        <v>6.4866458330927108E-4</v>
      </c>
      <c r="N146" s="10">
        <v>-1.9853845598688355E-3</v>
      </c>
      <c r="O146" s="10">
        <v>1.9293596091520594E-3</v>
      </c>
      <c r="P146" s="10">
        <v>1.1643817342296503E-3</v>
      </c>
      <c r="Q146" s="10">
        <v>1.4323006099113525E-5</v>
      </c>
      <c r="R146" s="10" t="s">
        <v>3</v>
      </c>
      <c r="S146" s="17">
        <f t="shared" si="246"/>
        <v>1E-3</v>
      </c>
      <c r="T146" s="5">
        <f t="shared" si="257"/>
        <v>0.10012143720695078</v>
      </c>
      <c r="U146" s="5">
        <f t="shared" si="258"/>
        <v>2.3654744626913012E-6</v>
      </c>
      <c r="V146" s="5">
        <f t="shared" si="259"/>
        <v>1.2740942348676254E-4</v>
      </c>
      <c r="W146" s="5">
        <f t="shared" si="260"/>
        <v>6.4882269545963437E-7</v>
      </c>
      <c r="X146" s="5">
        <f t="shared" si="243"/>
        <v>0.100121518274278</v>
      </c>
      <c r="Y146">
        <f t="shared" si="261"/>
        <v>2.3654726914879721E-6</v>
      </c>
      <c r="Z146" s="5">
        <f t="shared" si="247"/>
        <v>1.2725482001290959E-3</v>
      </c>
      <c r="AA146" s="5">
        <f t="shared" si="262"/>
        <v>6.4804166382263554E-6</v>
      </c>
      <c r="AC146" t="str">
        <f t="shared" si="248"/>
        <v>500Hz100m</v>
      </c>
      <c r="AD146" s="17">
        <f>IFERROR(MATCH(AC146,'Ref Z'!$R$5:$R$1054,0),0)</f>
        <v>87</v>
      </c>
      <c r="AE146">
        <f>IF($AD146&gt;0,INDEX('Ref Z'!M$5:M$1054,$AD146),"")</f>
        <v>0.10011417997510152</v>
      </c>
      <c r="AF146">
        <f>IF($AD146&gt;0,INDEX('Ref Z'!N$5:N$1054,$AD146),"")</f>
        <v>1.5811388300841902E-6</v>
      </c>
      <c r="AG146">
        <f>IF($AD146&gt;0,INDEX('Ref Z'!O$5:O$1054,$AD146),"")</f>
        <v>1.3455975566245876E-4</v>
      </c>
      <c r="AH146">
        <f>IF($AD146&gt;0,INDEX('Ref Z'!P$5:P$1054,$AD146),"")</f>
        <v>5.0000000000000004E-6</v>
      </c>
      <c r="AI146">
        <f t="shared" si="249"/>
        <v>0.10011427040344879</v>
      </c>
      <c r="AJ146">
        <f t="shared" si="263"/>
        <v>1.5811516835178128E-6</v>
      </c>
      <c r="AK146" s="5">
        <f t="shared" si="264"/>
        <v>1.344062096581959E-3</v>
      </c>
      <c r="AL146" s="5">
        <f t="shared" si="265"/>
        <v>4.994288941246666E-5</v>
      </c>
      <c r="AN146" t="str">
        <f t="shared" si="250"/>
        <v>500Hz100m100m</v>
      </c>
      <c r="AO146">
        <f t="shared" si="251"/>
        <v>-7.2572318492586385E-6</v>
      </c>
      <c r="AP146">
        <f t="shared" si="252"/>
        <v>2.7371821694708687E-3</v>
      </c>
      <c r="AQ146">
        <f t="shared" si="253"/>
        <v>7.1503321756962216E-6</v>
      </c>
      <c r="AR146">
        <f t="shared" si="254"/>
        <v>1.297338801762732E-3</v>
      </c>
      <c r="AT146">
        <f t="shared" si="216"/>
        <v>0.99992760925968638</v>
      </c>
      <c r="AU146" s="35">
        <f t="shared" si="266"/>
        <v>4.7335932884233556E-6</v>
      </c>
      <c r="AV146">
        <f t="shared" si="142"/>
        <v>7.1513896452863159E-5</v>
      </c>
      <c r="AW146">
        <f t="shared" si="143"/>
        <v>5.1597242194577403E-5</v>
      </c>
    </row>
    <row r="147" spans="1:49" x14ac:dyDescent="0.25">
      <c r="A147" s="4">
        <f t="shared" ref="A147:B147" si="289">A146</f>
        <v>100</v>
      </c>
      <c r="B147" s="3" t="str">
        <f t="shared" si="289"/>
        <v>m</v>
      </c>
      <c r="C147" s="17">
        <f t="shared" si="240"/>
        <v>0.1</v>
      </c>
      <c r="D147" s="17">
        <f t="shared" si="157"/>
        <v>1000</v>
      </c>
      <c r="E147" s="4">
        <f>IF(F147="mHz",1000,IF(F147="kHz",0.001,1))*D147</f>
        <v>1</v>
      </c>
      <c r="F147" s="4" t="str">
        <f t="shared" si="241"/>
        <v>kHz</v>
      </c>
      <c r="G147">
        <f t="shared" ref="G147:H147" si="290">G146</f>
        <v>100</v>
      </c>
      <c r="H147" t="str">
        <f t="shared" si="290"/>
        <v>m</v>
      </c>
      <c r="I147" s="17">
        <f t="shared" si="242"/>
        <v>0.1</v>
      </c>
      <c r="J147" s="9">
        <v>100.3483649050513</v>
      </c>
      <c r="K147" s="9">
        <v>1.3041853810202458E-3</v>
      </c>
      <c r="L147" s="9">
        <v>0.27117011321429929</v>
      </c>
      <c r="M147" s="9">
        <v>1.38266909078652E-3</v>
      </c>
      <c r="N147" s="10">
        <v>-1.4687113581404192E-3</v>
      </c>
      <c r="O147" s="10">
        <v>3.82278501028567E-4</v>
      </c>
      <c r="P147" s="10">
        <v>3.3133027624116959E-5</v>
      </c>
      <c r="Q147" s="10">
        <v>1.4631127233084406E-3</v>
      </c>
      <c r="R147" s="10" t="s">
        <v>3</v>
      </c>
      <c r="S147" s="17">
        <f t="shared" si="246"/>
        <v>1E-3</v>
      </c>
      <c r="T147" s="5">
        <f t="shared" si="257"/>
        <v>0.10034983361640944</v>
      </c>
      <c r="U147" s="5">
        <f t="shared" si="258"/>
        <v>1.359057158627102E-6</v>
      </c>
      <c r="V147" s="5">
        <f t="shared" si="259"/>
        <v>2.7113698018667515E-4</v>
      </c>
      <c r="W147" s="5">
        <f t="shared" si="260"/>
        <v>2.0130754222640204E-6</v>
      </c>
      <c r="X147" s="5">
        <f t="shared" si="243"/>
        <v>0.10035019991062839</v>
      </c>
      <c r="Y147">
        <f t="shared" si="261"/>
        <v>1.3590630819700567E-6</v>
      </c>
      <c r="Z147" s="5">
        <f t="shared" si="247"/>
        <v>2.7019110109033902E-3</v>
      </c>
      <c r="AA147" s="5">
        <f t="shared" si="262"/>
        <v>2.0060462511357641E-5</v>
      </c>
      <c r="AC147" t="str">
        <f t="shared" si="248"/>
        <v>1kHz100m</v>
      </c>
      <c r="AD147" s="17">
        <f>IFERROR(MATCH(AC147,'Ref Z'!$R$5:$R$1054,0),0)</f>
        <v>88</v>
      </c>
      <c r="AE147">
        <f>IF($AD147&gt;0,INDEX('Ref Z'!M$5:M$1054,$AD147),"")</f>
        <v>0.10034748867968163</v>
      </c>
      <c r="AF147">
        <f>IF($AD147&gt;0,INDEX('Ref Z'!N$5:N$1054,$AD147),"")</f>
        <v>4.4721359549995807E-6</v>
      </c>
      <c r="AG147">
        <f>IF($AD147&gt;0,INDEX('Ref Z'!O$5:O$1054,$AD147),"")</f>
        <v>2.6124109911046777E-4</v>
      </c>
      <c r="AH147">
        <f>IF($AD147&gt;0,INDEX('Ref Z'!P$5:P$1054,$AD147),"")</f>
        <v>1.0000000000000001E-5</v>
      </c>
      <c r="AI147">
        <f t="shared" si="249"/>
        <v>0.10034782873201939</v>
      </c>
      <c r="AJ147">
        <f t="shared" si="263"/>
        <v>4.4721965740452364E-6</v>
      </c>
      <c r="AK147" s="5">
        <f t="shared" si="264"/>
        <v>2.6033587124333585E-3</v>
      </c>
      <c r="AL147" s="5">
        <f t="shared" si="265"/>
        <v>9.9653106763508139E-5</v>
      </c>
      <c r="AN147" t="str">
        <f t="shared" si="250"/>
        <v>1kHz100m100m</v>
      </c>
      <c r="AO147">
        <f t="shared" si="251"/>
        <v>-2.3449367278077782E-6</v>
      </c>
      <c r="AP147">
        <f t="shared" si="252"/>
        <v>2.6083745958484748E-3</v>
      </c>
      <c r="AQ147">
        <f t="shared" si="253"/>
        <v>-9.8958810762073807E-6</v>
      </c>
      <c r="AR147">
        <f t="shared" si="254"/>
        <v>2.7653562624851231E-3</v>
      </c>
      <c r="AT147">
        <f t="shared" si="216"/>
        <v>0.99997637096277725</v>
      </c>
      <c r="AU147" s="35">
        <f t="shared" si="266"/>
        <v>2.7549262341392799E-6</v>
      </c>
      <c r="AV147">
        <f t="shared" si="142"/>
        <v>-9.8552298470031691E-5</v>
      </c>
      <c r="AW147">
        <f t="shared" si="143"/>
        <v>1.074263948585146E-4</v>
      </c>
    </row>
    <row r="148" spans="1:49" x14ac:dyDescent="0.25">
      <c r="A148" s="4">
        <f t="shared" ref="A148:B148" si="291">A147</f>
        <v>100</v>
      </c>
      <c r="B148" s="3" t="str">
        <f t="shared" si="291"/>
        <v>m</v>
      </c>
      <c r="C148" s="17">
        <f t="shared" si="240"/>
        <v>0.1</v>
      </c>
      <c r="D148" s="17">
        <f t="shared" si="157"/>
        <v>2000</v>
      </c>
      <c r="E148" s="4">
        <f t="shared" ref="E148:E149" si="292">IF(F148="mHz",1000,IF(F148="kHz",0.001,1))*D148</f>
        <v>2</v>
      </c>
      <c r="F148" s="4" t="str">
        <f t="shared" si="241"/>
        <v>kHz</v>
      </c>
      <c r="G148">
        <f t="shared" ref="G148:H148" si="293">G147</f>
        <v>100</v>
      </c>
      <c r="H148" t="str">
        <f t="shared" si="293"/>
        <v>m</v>
      </c>
      <c r="I148" s="17">
        <f t="shared" si="242"/>
        <v>0.1</v>
      </c>
      <c r="J148" s="9">
        <v>100.95399739119048</v>
      </c>
      <c r="K148" s="9">
        <v>9.608059684390835E-4</v>
      </c>
      <c r="L148" s="9">
        <v>0.51482842397522743</v>
      </c>
      <c r="M148" s="9">
        <v>1.1987950649521802E-3</v>
      </c>
      <c r="N148" s="10">
        <v>-9.9030556286756216E-4</v>
      </c>
      <c r="O148" s="10">
        <v>1.6134888049177802E-3</v>
      </c>
      <c r="P148" s="10">
        <v>4.9362493077004168E-4</v>
      </c>
      <c r="Q148" s="10">
        <v>4.4221775826873774E-4</v>
      </c>
      <c r="R148" s="10" t="s">
        <v>3</v>
      </c>
      <c r="S148" s="17">
        <f t="shared" si="246"/>
        <v>1E-3</v>
      </c>
      <c r="T148" s="5">
        <f t="shared" si="257"/>
        <v>0.10095498769675335</v>
      </c>
      <c r="U148" s="5">
        <f t="shared" si="258"/>
        <v>1.8778962251900854E-6</v>
      </c>
      <c r="V148" s="5">
        <f t="shared" si="259"/>
        <v>5.1433479904445742E-4</v>
      </c>
      <c r="W148" s="5">
        <f t="shared" si="260"/>
        <v>1.2777582531456919E-6</v>
      </c>
      <c r="X148" s="5">
        <f t="shared" si="243"/>
        <v>0.10095629787753277</v>
      </c>
      <c r="Y148">
        <f t="shared" si="261"/>
        <v>1.8778831374257787E-6</v>
      </c>
      <c r="Z148" s="5">
        <f t="shared" si="247"/>
        <v>5.094650208362801E-3</v>
      </c>
      <c r="AA148" s="5">
        <f t="shared" si="262"/>
        <v>1.2656738753576778E-5</v>
      </c>
      <c r="AC148" t="str">
        <f t="shared" si="248"/>
        <v>2kHz100m</v>
      </c>
      <c r="AD148" s="17">
        <f>IFERROR(MATCH(AC148,'Ref Z'!$R$5:$R$1054,0),0)</f>
        <v>89</v>
      </c>
      <c r="AE148">
        <f>IF($AD148&gt;0,INDEX('Ref Z'!M$5:M$1054,$AD148),"")</f>
        <v>0.10094662418669109</v>
      </c>
      <c r="AF148">
        <f>IF($AD148&gt;0,INDEX('Ref Z'!N$5:N$1054,$AD148),"")</f>
        <v>1.2649110640673522E-5</v>
      </c>
      <c r="AG148">
        <f>IF($AD148&gt;0,INDEX('Ref Z'!O$5:O$1054,$AD148),"")</f>
        <v>5.1005104618908302E-4</v>
      </c>
      <c r="AH148">
        <f>IF($AD148&gt;0,INDEX('Ref Z'!P$5:P$1054,$AD148),"")</f>
        <v>2.0000000000000002E-5</v>
      </c>
      <c r="AI148">
        <f t="shared" si="249"/>
        <v>0.10094791274097134</v>
      </c>
      <c r="AJ148">
        <f t="shared" si="263"/>
        <v>1.2649352827042075E-5</v>
      </c>
      <c r="AK148" s="5">
        <f t="shared" si="264"/>
        <v>5.0526375686336666E-3</v>
      </c>
      <c r="AL148" s="5">
        <f t="shared" si="265"/>
        <v>1.9812045918331556E-4</v>
      </c>
      <c r="AN148" t="str">
        <f t="shared" si="250"/>
        <v>2kHz100m100m</v>
      </c>
      <c r="AO148">
        <f t="shared" si="251"/>
        <v>-8.3635100622536651E-6</v>
      </c>
      <c r="AP148">
        <f t="shared" si="252"/>
        <v>1.9216535681419427E-3</v>
      </c>
      <c r="AQ148">
        <f t="shared" si="253"/>
        <v>-4.2837528553743955E-6</v>
      </c>
      <c r="AR148">
        <f t="shared" si="254"/>
        <v>2.3976735455467678E-3</v>
      </c>
      <c r="AT148">
        <f t="shared" si="216"/>
        <v>0.99991694290759747</v>
      </c>
      <c r="AU148" s="35">
        <f t="shared" si="266"/>
        <v>3.9669371826591734E-6</v>
      </c>
      <c r="AV148">
        <f t="shared" si="142"/>
        <v>-4.2012639729134375E-5</v>
      </c>
      <c r="AW148">
        <f t="shared" si="143"/>
        <v>1.9973104037808689E-4</v>
      </c>
    </row>
    <row r="149" spans="1:49" x14ac:dyDescent="0.25">
      <c r="A149" s="4">
        <f t="shared" ref="A149:B149" si="294">A148</f>
        <v>100</v>
      </c>
      <c r="B149" s="3" t="str">
        <f t="shared" si="294"/>
        <v>m</v>
      </c>
      <c r="C149" s="17">
        <f t="shared" si="240"/>
        <v>0.1</v>
      </c>
      <c r="D149" s="17">
        <f t="shared" si="157"/>
        <v>5000</v>
      </c>
      <c r="E149" s="4">
        <f t="shared" si="292"/>
        <v>5</v>
      </c>
      <c r="F149" s="4" t="str">
        <f t="shared" si="241"/>
        <v>kHz</v>
      </c>
      <c r="G149">
        <f t="shared" ref="G149:H149" si="295">G148</f>
        <v>100</v>
      </c>
      <c r="H149" t="str">
        <f t="shared" si="295"/>
        <v>m</v>
      </c>
      <c r="I149" s="17">
        <f t="shared" si="242"/>
        <v>0.1</v>
      </c>
      <c r="J149" s="9">
        <v>103.77483958586869</v>
      </c>
      <c r="K149" s="9">
        <v>1.7859690054006715E-3</v>
      </c>
      <c r="L149" s="9">
        <v>1.3067300502042047</v>
      </c>
      <c r="M149" s="9">
        <v>8.699889565922307E-4</v>
      </c>
      <c r="N149" s="10">
        <v>-8.782970415908975E-4</v>
      </c>
      <c r="O149" s="10">
        <v>6.2877868134573128E-5</v>
      </c>
      <c r="P149" s="10">
        <v>5.2526767821256732E-4</v>
      </c>
      <c r="Q149" s="10">
        <v>5.493781392716824E-4</v>
      </c>
      <c r="R149" s="10" t="s">
        <v>3</v>
      </c>
      <c r="S149" s="17">
        <f t="shared" si="246"/>
        <v>1E-3</v>
      </c>
      <c r="T149" s="5">
        <f t="shared" si="257"/>
        <v>0.10377571788291029</v>
      </c>
      <c r="U149" s="5">
        <f t="shared" si="258"/>
        <v>1.7870755201034489E-6</v>
      </c>
      <c r="V149" s="5">
        <f t="shared" si="259"/>
        <v>1.3062047825259922E-3</v>
      </c>
      <c r="W149" s="5">
        <f t="shared" si="260"/>
        <v>1.0289300872761251E-6</v>
      </c>
      <c r="X149" s="5">
        <f t="shared" si="243"/>
        <v>0.10378393803015609</v>
      </c>
      <c r="Y149">
        <f t="shared" si="261"/>
        <v>1.786980899245409E-6</v>
      </c>
      <c r="Z149" s="5">
        <f t="shared" si="247"/>
        <v>1.2586140920692577E-2</v>
      </c>
      <c r="AA149" s="5">
        <f t="shared" si="262"/>
        <v>9.9157386930778917E-6</v>
      </c>
      <c r="AC149" t="str">
        <f t="shared" si="248"/>
        <v>5kHz100m</v>
      </c>
      <c r="AD149" s="17">
        <f>IFERROR(MATCH(AC149,'Ref Z'!$R$5:$R$1054,0),0)</f>
        <v>90</v>
      </c>
      <c r="AE149">
        <f>IF($AD149&gt;0,INDEX('Ref Z'!M$5:M$1054,$AD149),"")</f>
        <v>0.10378558704000954</v>
      </c>
      <c r="AF149">
        <f>IF($AD149&gt;0,INDEX('Ref Z'!N$5:N$1054,$AD149),"")</f>
        <v>5.0000000000000002E-5</v>
      </c>
      <c r="AG149">
        <f>IF($AD149&gt;0,INDEX('Ref Z'!O$5:O$1054,$AD149),"")</f>
        <v>1.3075471932566963E-3</v>
      </c>
      <c r="AH149">
        <f>IF($AD149&gt;0,INDEX('Ref Z'!P$5:P$1054,$AD149),"")</f>
        <v>5.0000000000000002E-5</v>
      </c>
      <c r="AI149">
        <f t="shared" si="249"/>
        <v>0.10379382330804655</v>
      </c>
      <c r="AJ149">
        <f t="shared" si="263"/>
        <v>5.0000000000000002E-5</v>
      </c>
      <c r="AK149" s="5">
        <f t="shared" si="264"/>
        <v>1.2597876619836176E-2</v>
      </c>
      <c r="AL149" s="5">
        <f t="shared" si="265"/>
        <v>4.8172423373986828E-4</v>
      </c>
      <c r="AN149" t="str">
        <f t="shared" si="250"/>
        <v>5kHz100m100m</v>
      </c>
      <c r="AO149">
        <f t="shared" si="251"/>
        <v>9.8691570992459621E-6</v>
      </c>
      <c r="AP149">
        <f t="shared" si="252"/>
        <v>3.5722879437424214E-3</v>
      </c>
      <c r="AQ149">
        <f t="shared" si="253"/>
        <v>1.3424107307041019E-6</v>
      </c>
      <c r="AR149">
        <f t="shared" si="254"/>
        <v>1.7406961648632863E-3</v>
      </c>
      <c r="AT149">
        <f t="shared" si="216"/>
        <v>1.0000952486297792</v>
      </c>
      <c r="AU149" s="35">
        <f t="shared" si="266"/>
        <v>6.3008703700115848E-6</v>
      </c>
      <c r="AV149">
        <f t="shared" si="142"/>
        <v>1.1735699143599482E-5</v>
      </c>
      <c r="AW149">
        <f t="shared" si="143"/>
        <v>4.8213226905858609E-4</v>
      </c>
    </row>
  </sheetData>
  <mergeCells count="6">
    <mergeCell ref="G5:H5"/>
    <mergeCell ref="G4:H4"/>
    <mergeCell ref="A5:B5"/>
    <mergeCell ref="A4:B4"/>
    <mergeCell ref="E4:F4"/>
    <mergeCell ref="E5:F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R94"/>
  <sheetViews>
    <sheetView zoomScale="85" zoomScaleNormal="85" workbookViewId="0">
      <selection activeCell="A15" sqref="A15"/>
    </sheetView>
  </sheetViews>
  <sheetFormatPr defaultRowHeight="15" x14ac:dyDescent="0.25"/>
  <cols>
    <col min="2" max="3" width="5.140625" customWidth="1"/>
    <col min="4" max="4" width="6.140625" customWidth="1"/>
    <col min="5" max="5" width="6.5703125" customWidth="1"/>
    <col min="6" max="6" width="11" customWidth="1"/>
    <col min="11" max="11" width="9.7109375" bestFit="1" customWidth="1"/>
    <col min="12" max="12" width="10.85546875" customWidth="1"/>
    <col min="18" max="18" width="11.85546875" customWidth="1"/>
  </cols>
  <sheetData>
    <row r="1" spans="1:18" x14ac:dyDescent="0.25">
      <c r="A1" t="s">
        <v>15</v>
      </c>
    </row>
    <row r="3" spans="1:18" x14ac:dyDescent="0.25">
      <c r="A3" s="6" t="s">
        <v>0</v>
      </c>
      <c r="B3" s="38" t="s">
        <v>0</v>
      </c>
      <c r="C3" s="38"/>
      <c r="D3" s="38" t="s">
        <v>5</v>
      </c>
      <c r="E3" s="38"/>
      <c r="F3" s="6" t="s">
        <v>18</v>
      </c>
      <c r="G3" s="6" t="s">
        <v>8</v>
      </c>
      <c r="H3" s="6" t="s">
        <v>16</v>
      </c>
      <c r="I3" s="6" t="s">
        <v>10</v>
      </c>
      <c r="J3" s="6" t="s">
        <v>17</v>
      </c>
      <c r="K3" s="6" t="s">
        <v>12</v>
      </c>
      <c r="L3" s="6" t="s">
        <v>13</v>
      </c>
      <c r="M3" s="6" t="str">
        <f>G3</f>
        <v>Rs</v>
      </c>
      <c r="N3" s="6" t="str">
        <f t="shared" ref="N3:P4" si="0">H3</f>
        <v>U(Rs)</v>
      </c>
      <c r="O3" s="6" t="str">
        <f t="shared" si="0"/>
        <v>Xs</v>
      </c>
      <c r="P3" s="6" t="str">
        <f t="shared" si="0"/>
        <v>U(Xs)</v>
      </c>
      <c r="R3" s="6" t="s">
        <v>19</v>
      </c>
    </row>
    <row r="4" spans="1:18" x14ac:dyDescent="0.25">
      <c r="A4" s="1" t="s">
        <v>2</v>
      </c>
      <c r="B4" s="39" t="s">
        <v>1</v>
      </c>
      <c r="C4" s="39"/>
      <c r="D4" s="39" t="s">
        <v>4</v>
      </c>
      <c r="E4" s="39"/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1</v>
      </c>
      <c r="M4" s="1" t="str">
        <f>G4</f>
        <v>Ohm</v>
      </c>
      <c r="N4" s="1" t="str">
        <f t="shared" si="0"/>
        <v>Ohm</v>
      </c>
      <c r="O4" s="1" t="str">
        <f t="shared" si="0"/>
        <v>Ohm</v>
      </c>
      <c r="P4" s="1" t="str">
        <f t="shared" si="0"/>
        <v>Ohm</v>
      </c>
      <c r="R4" s="1" t="s">
        <v>1</v>
      </c>
    </row>
    <row r="5" spans="1:18" x14ac:dyDescent="0.25">
      <c r="A5" s="1">
        <v>0.01</v>
      </c>
      <c r="B5" s="4">
        <f t="shared" ref="B5:B19" si="1">IF(C5="mHz",1000,IF(C5="kHz",0.001,1))*A5</f>
        <v>10</v>
      </c>
      <c r="C5" s="4" t="str">
        <f>IF(A5&gt;=1000,"kHz",IF(A5&gt;=1,"Hz","mHz"))</f>
        <v>mHz</v>
      </c>
      <c r="D5">
        <v>0</v>
      </c>
      <c r="E5" t="s">
        <v>3</v>
      </c>
      <c r="F5" s="1">
        <f>IF(MID(E5,1,1)="m",0.001,IF(OR(MID(E5,1,1)="u",MID(E5,1,1)="µ"),0.000001,1))*D5</f>
        <v>0</v>
      </c>
      <c r="G5" s="9">
        <v>0</v>
      </c>
      <c r="H5" s="9">
        <v>0</v>
      </c>
      <c r="I5" s="9">
        <v>0</v>
      </c>
      <c r="J5" s="9">
        <v>0</v>
      </c>
      <c r="K5" s="10" t="s">
        <v>3</v>
      </c>
      <c r="L5" s="1">
        <f>IF(MID(K5,1,1)="m",0.001,IF(OR(MID(K5,1,1)="u",MID(K5,1,1)="µ"),0.000001,1))</f>
        <v>1E-3</v>
      </c>
      <c r="M5" s="5">
        <f>G5*$L5</f>
        <v>0</v>
      </c>
      <c r="N5" s="5">
        <f t="shared" ref="N5:P5" si="2">H5*$L5</f>
        <v>0</v>
      </c>
      <c r="O5" s="5">
        <f t="shared" si="2"/>
        <v>0</v>
      </c>
      <c r="P5" s="5">
        <f t="shared" si="2"/>
        <v>0</v>
      </c>
      <c r="R5" s="5" t="str">
        <f>B5&amp;C5&amp;D5&amp;E5</f>
        <v>10mHz0m</v>
      </c>
    </row>
    <row r="6" spans="1:18" x14ac:dyDescent="0.25">
      <c r="A6" s="1">
        <v>0.02</v>
      </c>
      <c r="B6" s="4">
        <f t="shared" si="1"/>
        <v>20</v>
      </c>
      <c r="C6" s="4" t="str">
        <f t="shared" ref="C6:C40" si="3">IF(A6&gt;=1000,"kHz",IF(A6&gt;=1,"Hz","mHz"))</f>
        <v>mHz</v>
      </c>
      <c r="D6">
        <f>D5</f>
        <v>0</v>
      </c>
      <c r="E6" t="str">
        <f>E5</f>
        <v>m</v>
      </c>
      <c r="F6" s="1">
        <f t="shared" ref="F6:F40" si="4">IF(MID(E6,1,1)="m",0.001,IF(OR(MID(E6,1,1)="u",MID(E6,1,1)="µ"),0.000001,1))*D6</f>
        <v>0</v>
      </c>
      <c r="G6" s="9">
        <v>0</v>
      </c>
      <c r="H6" s="9">
        <v>0</v>
      </c>
      <c r="I6" s="9">
        <v>0</v>
      </c>
      <c r="J6" s="9">
        <v>0</v>
      </c>
      <c r="K6" s="10" t="s">
        <v>3</v>
      </c>
      <c r="L6" s="1">
        <f t="shared" ref="L6:L40" si="5">IF(MID(K6,1,1)="m",0.001,IF(OR(MID(K6,1,1)="u",MID(K6,1,1)="µ"),0.000001,1))</f>
        <v>1E-3</v>
      </c>
      <c r="M6" s="5">
        <f t="shared" ref="M6:M69" si="6">G6*$L6</f>
        <v>0</v>
      </c>
      <c r="N6" s="5">
        <f t="shared" ref="N6:N69" si="7">H6*$L6</f>
        <v>0</v>
      </c>
      <c r="O6" s="5">
        <f t="shared" ref="O6:O69" si="8">I6*$L6</f>
        <v>0</v>
      </c>
      <c r="P6" s="5">
        <f t="shared" ref="P6:P69" si="9">J6*$L6</f>
        <v>0</v>
      </c>
      <c r="R6" s="5" t="str">
        <f t="shared" ref="R6:R40" si="10">B6&amp;C6&amp;D6&amp;E6</f>
        <v>20mHz0m</v>
      </c>
    </row>
    <row r="7" spans="1:18" x14ac:dyDescent="0.25">
      <c r="A7" s="1">
        <v>0.05</v>
      </c>
      <c r="B7" s="4">
        <f t="shared" si="1"/>
        <v>50</v>
      </c>
      <c r="C7" s="4" t="str">
        <f t="shared" si="3"/>
        <v>mHz</v>
      </c>
      <c r="D7">
        <f t="shared" ref="D7:D22" si="11">D6</f>
        <v>0</v>
      </c>
      <c r="E7" t="str">
        <f t="shared" ref="E7:E22" si="12">E6</f>
        <v>m</v>
      </c>
      <c r="F7" s="1">
        <f t="shared" si="4"/>
        <v>0</v>
      </c>
      <c r="G7" s="9">
        <v>0</v>
      </c>
      <c r="H7" s="9">
        <v>0</v>
      </c>
      <c r="I7" s="9">
        <v>0</v>
      </c>
      <c r="J7" s="9">
        <v>0</v>
      </c>
      <c r="K7" s="10" t="s">
        <v>3</v>
      </c>
      <c r="L7" s="1">
        <f t="shared" si="5"/>
        <v>1E-3</v>
      </c>
      <c r="M7" s="5">
        <f t="shared" si="6"/>
        <v>0</v>
      </c>
      <c r="N7" s="5">
        <f t="shared" si="7"/>
        <v>0</v>
      </c>
      <c r="O7" s="5">
        <f t="shared" si="8"/>
        <v>0</v>
      </c>
      <c r="P7" s="5">
        <f t="shared" si="9"/>
        <v>0</v>
      </c>
      <c r="R7" s="5" t="str">
        <f t="shared" si="10"/>
        <v>50mHz0m</v>
      </c>
    </row>
    <row r="8" spans="1:18" x14ac:dyDescent="0.25">
      <c r="A8" s="1">
        <v>0.1</v>
      </c>
      <c r="B8" s="4">
        <f t="shared" si="1"/>
        <v>100</v>
      </c>
      <c r="C8" s="4" t="str">
        <f t="shared" si="3"/>
        <v>mHz</v>
      </c>
      <c r="D8">
        <f t="shared" si="11"/>
        <v>0</v>
      </c>
      <c r="E8" t="str">
        <f t="shared" si="12"/>
        <v>m</v>
      </c>
      <c r="F8" s="1">
        <f t="shared" si="4"/>
        <v>0</v>
      </c>
      <c r="G8" s="9">
        <v>0</v>
      </c>
      <c r="H8" s="9">
        <v>0</v>
      </c>
      <c r="I8" s="9">
        <v>0</v>
      </c>
      <c r="J8" s="9">
        <v>0</v>
      </c>
      <c r="K8" s="10" t="s">
        <v>3</v>
      </c>
      <c r="L8" s="1">
        <f t="shared" si="5"/>
        <v>1E-3</v>
      </c>
      <c r="M8" s="5">
        <f t="shared" si="6"/>
        <v>0</v>
      </c>
      <c r="N8" s="5">
        <f t="shared" si="7"/>
        <v>0</v>
      </c>
      <c r="O8" s="5">
        <f t="shared" si="8"/>
        <v>0</v>
      </c>
      <c r="P8" s="5">
        <f t="shared" si="9"/>
        <v>0</v>
      </c>
      <c r="R8" s="5" t="str">
        <f t="shared" si="10"/>
        <v>100mHz0m</v>
      </c>
    </row>
    <row r="9" spans="1:18" x14ac:dyDescent="0.25">
      <c r="A9" s="1">
        <v>0.2</v>
      </c>
      <c r="B9" s="4">
        <f t="shared" si="1"/>
        <v>200</v>
      </c>
      <c r="C9" s="4" t="str">
        <f t="shared" si="3"/>
        <v>mHz</v>
      </c>
      <c r="D9">
        <f t="shared" si="11"/>
        <v>0</v>
      </c>
      <c r="E9" t="str">
        <f t="shared" si="12"/>
        <v>m</v>
      </c>
      <c r="F9" s="1">
        <f t="shared" si="4"/>
        <v>0</v>
      </c>
      <c r="G9" s="9">
        <v>0</v>
      </c>
      <c r="H9" s="9">
        <v>0</v>
      </c>
      <c r="I9" s="9">
        <v>0</v>
      </c>
      <c r="J9" s="9">
        <v>0</v>
      </c>
      <c r="K9" s="10" t="s">
        <v>3</v>
      </c>
      <c r="L9" s="1">
        <f t="shared" si="5"/>
        <v>1E-3</v>
      </c>
      <c r="M9" s="5">
        <f t="shared" si="6"/>
        <v>0</v>
      </c>
      <c r="N9" s="5">
        <f t="shared" si="7"/>
        <v>0</v>
      </c>
      <c r="O9" s="5">
        <f t="shared" si="8"/>
        <v>0</v>
      </c>
      <c r="P9" s="5">
        <f t="shared" si="9"/>
        <v>0</v>
      </c>
      <c r="R9" s="5" t="str">
        <f t="shared" si="10"/>
        <v>200mHz0m</v>
      </c>
    </row>
    <row r="10" spans="1:18" x14ac:dyDescent="0.25">
      <c r="A10" s="1">
        <v>0.5</v>
      </c>
      <c r="B10" s="4">
        <f t="shared" si="1"/>
        <v>500</v>
      </c>
      <c r="C10" s="4" t="str">
        <f t="shared" si="3"/>
        <v>mHz</v>
      </c>
      <c r="D10">
        <f t="shared" si="11"/>
        <v>0</v>
      </c>
      <c r="E10" t="str">
        <f t="shared" si="12"/>
        <v>m</v>
      </c>
      <c r="F10" s="1">
        <f t="shared" si="4"/>
        <v>0</v>
      </c>
      <c r="G10" s="9">
        <v>0</v>
      </c>
      <c r="H10" s="9">
        <v>0</v>
      </c>
      <c r="I10" s="9">
        <v>0</v>
      </c>
      <c r="J10" s="9">
        <v>0</v>
      </c>
      <c r="K10" s="10" t="s">
        <v>3</v>
      </c>
      <c r="L10" s="1">
        <f t="shared" si="5"/>
        <v>1E-3</v>
      </c>
      <c r="M10" s="5">
        <f t="shared" si="6"/>
        <v>0</v>
      </c>
      <c r="N10" s="5">
        <f t="shared" si="7"/>
        <v>0</v>
      </c>
      <c r="O10" s="5">
        <f t="shared" si="8"/>
        <v>0</v>
      </c>
      <c r="P10" s="5">
        <f t="shared" si="9"/>
        <v>0</v>
      </c>
      <c r="R10" s="5" t="str">
        <f t="shared" si="10"/>
        <v>500mHz0m</v>
      </c>
    </row>
    <row r="11" spans="1:18" x14ac:dyDescent="0.25">
      <c r="A11" s="1">
        <v>1</v>
      </c>
      <c r="B11" s="4">
        <f t="shared" si="1"/>
        <v>1</v>
      </c>
      <c r="C11" s="4" t="str">
        <f t="shared" si="3"/>
        <v>Hz</v>
      </c>
      <c r="D11">
        <f t="shared" si="11"/>
        <v>0</v>
      </c>
      <c r="E11" t="str">
        <f t="shared" si="12"/>
        <v>m</v>
      </c>
      <c r="F11" s="1">
        <f t="shared" si="4"/>
        <v>0</v>
      </c>
      <c r="G11" s="9">
        <v>0</v>
      </c>
      <c r="H11" s="9">
        <v>0</v>
      </c>
      <c r="I11" s="9">
        <v>0</v>
      </c>
      <c r="J11" s="9">
        <v>0</v>
      </c>
      <c r="K11" s="10" t="s">
        <v>3</v>
      </c>
      <c r="L11" s="1">
        <f t="shared" si="5"/>
        <v>1E-3</v>
      </c>
      <c r="M11" s="5">
        <f t="shared" si="6"/>
        <v>0</v>
      </c>
      <c r="N11" s="5">
        <f t="shared" si="7"/>
        <v>0</v>
      </c>
      <c r="O11" s="5">
        <f t="shared" si="8"/>
        <v>0</v>
      </c>
      <c r="P11" s="5">
        <f t="shared" si="9"/>
        <v>0</v>
      </c>
      <c r="R11" s="5" t="str">
        <f t="shared" si="10"/>
        <v>1Hz0m</v>
      </c>
    </row>
    <row r="12" spans="1:18" x14ac:dyDescent="0.25">
      <c r="A12" s="1">
        <v>2</v>
      </c>
      <c r="B12" s="4">
        <f t="shared" si="1"/>
        <v>2</v>
      </c>
      <c r="C12" s="4" t="str">
        <f t="shared" si="3"/>
        <v>Hz</v>
      </c>
      <c r="D12">
        <f t="shared" si="11"/>
        <v>0</v>
      </c>
      <c r="E12" t="str">
        <f t="shared" si="12"/>
        <v>m</v>
      </c>
      <c r="F12" s="1">
        <f t="shared" si="4"/>
        <v>0</v>
      </c>
      <c r="G12" s="9">
        <v>0</v>
      </c>
      <c r="H12" s="9">
        <v>0</v>
      </c>
      <c r="I12" s="9">
        <v>0</v>
      </c>
      <c r="J12" s="9">
        <v>0</v>
      </c>
      <c r="K12" s="10" t="s">
        <v>3</v>
      </c>
      <c r="L12" s="1">
        <f t="shared" si="5"/>
        <v>1E-3</v>
      </c>
      <c r="M12" s="5">
        <f t="shared" si="6"/>
        <v>0</v>
      </c>
      <c r="N12" s="5">
        <f t="shared" si="7"/>
        <v>0</v>
      </c>
      <c r="O12" s="5">
        <f t="shared" si="8"/>
        <v>0</v>
      </c>
      <c r="P12" s="5">
        <f t="shared" si="9"/>
        <v>0</v>
      </c>
      <c r="R12" s="5" t="str">
        <f t="shared" si="10"/>
        <v>2Hz0m</v>
      </c>
    </row>
    <row r="13" spans="1:18" x14ac:dyDescent="0.25">
      <c r="A13" s="1">
        <v>5</v>
      </c>
      <c r="B13" s="4">
        <f t="shared" si="1"/>
        <v>5</v>
      </c>
      <c r="C13" s="4" t="str">
        <f t="shared" si="3"/>
        <v>Hz</v>
      </c>
      <c r="D13">
        <f t="shared" si="11"/>
        <v>0</v>
      </c>
      <c r="E13" t="str">
        <f t="shared" si="12"/>
        <v>m</v>
      </c>
      <c r="F13" s="1">
        <f t="shared" si="4"/>
        <v>0</v>
      </c>
      <c r="G13" s="9">
        <v>0</v>
      </c>
      <c r="H13" s="9">
        <v>0</v>
      </c>
      <c r="I13" s="9">
        <v>0</v>
      </c>
      <c r="J13" s="9">
        <v>0</v>
      </c>
      <c r="K13" s="10" t="s">
        <v>3</v>
      </c>
      <c r="L13" s="1">
        <f t="shared" si="5"/>
        <v>1E-3</v>
      </c>
      <c r="M13" s="5">
        <f t="shared" si="6"/>
        <v>0</v>
      </c>
      <c r="N13" s="5">
        <f t="shared" si="7"/>
        <v>0</v>
      </c>
      <c r="O13" s="5">
        <f t="shared" si="8"/>
        <v>0</v>
      </c>
      <c r="P13" s="5">
        <f t="shared" si="9"/>
        <v>0</v>
      </c>
      <c r="R13" s="5" t="str">
        <f t="shared" si="10"/>
        <v>5Hz0m</v>
      </c>
    </row>
    <row r="14" spans="1:18" x14ac:dyDescent="0.25">
      <c r="A14" s="1">
        <v>10</v>
      </c>
      <c r="B14" s="4">
        <f t="shared" si="1"/>
        <v>10</v>
      </c>
      <c r="C14" s="4" t="str">
        <f t="shared" si="3"/>
        <v>Hz</v>
      </c>
      <c r="D14">
        <f t="shared" si="11"/>
        <v>0</v>
      </c>
      <c r="E14" t="str">
        <f t="shared" si="12"/>
        <v>m</v>
      </c>
      <c r="F14" s="1">
        <f t="shared" si="4"/>
        <v>0</v>
      </c>
      <c r="G14" s="9">
        <v>0</v>
      </c>
      <c r="H14" s="9">
        <v>0</v>
      </c>
      <c r="I14" s="9">
        <v>0</v>
      </c>
      <c r="J14" s="9">
        <v>0</v>
      </c>
      <c r="K14" s="10" t="s">
        <v>3</v>
      </c>
      <c r="L14" s="1">
        <f t="shared" si="5"/>
        <v>1E-3</v>
      </c>
      <c r="M14" s="5">
        <f t="shared" si="6"/>
        <v>0</v>
      </c>
      <c r="N14" s="5">
        <f t="shared" si="7"/>
        <v>0</v>
      </c>
      <c r="O14" s="5">
        <f t="shared" si="8"/>
        <v>0</v>
      </c>
      <c r="P14" s="5">
        <f t="shared" si="9"/>
        <v>0</v>
      </c>
      <c r="R14" s="5" t="str">
        <f t="shared" si="10"/>
        <v>10Hz0m</v>
      </c>
    </row>
    <row r="15" spans="1:18" x14ac:dyDescent="0.25">
      <c r="A15" s="1">
        <v>20</v>
      </c>
      <c r="B15" s="4">
        <f t="shared" si="1"/>
        <v>20</v>
      </c>
      <c r="C15" s="4" t="str">
        <f t="shared" si="3"/>
        <v>Hz</v>
      </c>
      <c r="D15">
        <f t="shared" si="11"/>
        <v>0</v>
      </c>
      <c r="E15" t="str">
        <f t="shared" si="12"/>
        <v>m</v>
      </c>
      <c r="F15" s="1">
        <f t="shared" si="4"/>
        <v>0</v>
      </c>
      <c r="G15" s="9">
        <v>0</v>
      </c>
      <c r="H15" s="9">
        <v>0</v>
      </c>
      <c r="I15" s="9">
        <v>0</v>
      </c>
      <c r="J15" s="9">
        <v>0</v>
      </c>
      <c r="K15" s="10" t="s">
        <v>3</v>
      </c>
      <c r="L15" s="1">
        <f t="shared" si="5"/>
        <v>1E-3</v>
      </c>
      <c r="M15" s="5">
        <f t="shared" si="6"/>
        <v>0</v>
      </c>
      <c r="N15" s="5">
        <f t="shared" si="7"/>
        <v>0</v>
      </c>
      <c r="O15" s="5">
        <f t="shared" si="8"/>
        <v>0</v>
      </c>
      <c r="P15" s="5">
        <f t="shared" si="9"/>
        <v>0</v>
      </c>
      <c r="R15" s="5" t="str">
        <f t="shared" si="10"/>
        <v>20Hz0m</v>
      </c>
    </row>
    <row r="16" spans="1:18" x14ac:dyDescent="0.25">
      <c r="A16" s="1">
        <v>50</v>
      </c>
      <c r="B16" s="4">
        <f t="shared" si="1"/>
        <v>50</v>
      </c>
      <c r="C16" s="4" t="str">
        <f t="shared" si="3"/>
        <v>Hz</v>
      </c>
      <c r="D16">
        <f t="shared" si="11"/>
        <v>0</v>
      </c>
      <c r="E16" t="str">
        <f t="shared" si="12"/>
        <v>m</v>
      </c>
      <c r="F16" s="1">
        <f t="shared" si="4"/>
        <v>0</v>
      </c>
      <c r="G16" s="9">
        <v>0</v>
      </c>
      <c r="H16" s="9">
        <v>0</v>
      </c>
      <c r="I16" s="9">
        <v>0</v>
      </c>
      <c r="J16" s="9">
        <v>0</v>
      </c>
      <c r="K16" s="10" t="s">
        <v>3</v>
      </c>
      <c r="L16" s="1">
        <f t="shared" si="5"/>
        <v>1E-3</v>
      </c>
      <c r="M16" s="5">
        <f t="shared" si="6"/>
        <v>0</v>
      </c>
      <c r="N16" s="5">
        <f t="shared" si="7"/>
        <v>0</v>
      </c>
      <c r="O16" s="5">
        <f t="shared" si="8"/>
        <v>0</v>
      </c>
      <c r="P16" s="5">
        <f t="shared" si="9"/>
        <v>0</v>
      </c>
      <c r="R16" s="5" t="str">
        <f t="shared" si="10"/>
        <v>50Hz0m</v>
      </c>
    </row>
    <row r="17" spans="1:18" x14ac:dyDescent="0.25">
      <c r="A17" s="1">
        <v>100</v>
      </c>
      <c r="B17" s="4">
        <f t="shared" si="1"/>
        <v>100</v>
      </c>
      <c r="C17" s="4" t="str">
        <f t="shared" si="3"/>
        <v>Hz</v>
      </c>
      <c r="D17">
        <f t="shared" si="11"/>
        <v>0</v>
      </c>
      <c r="E17" t="str">
        <f t="shared" si="12"/>
        <v>m</v>
      </c>
      <c r="F17" s="1">
        <f t="shared" si="4"/>
        <v>0</v>
      </c>
      <c r="G17" s="9">
        <v>0</v>
      </c>
      <c r="H17" s="9">
        <v>0</v>
      </c>
      <c r="I17" s="9">
        <v>0</v>
      </c>
      <c r="J17" s="9">
        <v>0</v>
      </c>
      <c r="K17" s="10" t="s">
        <v>3</v>
      </c>
      <c r="L17" s="1">
        <f t="shared" si="5"/>
        <v>1E-3</v>
      </c>
      <c r="M17" s="5">
        <f t="shared" si="6"/>
        <v>0</v>
      </c>
      <c r="N17" s="5">
        <f t="shared" si="7"/>
        <v>0</v>
      </c>
      <c r="O17" s="5">
        <f t="shared" si="8"/>
        <v>0</v>
      </c>
      <c r="P17" s="5">
        <f t="shared" si="9"/>
        <v>0</v>
      </c>
      <c r="R17" s="5" t="str">
        <f t="shared" si="10"/>
        <v>100Hz0m</v>
      </c>
    </row>
    <row r="18" spans="1:18" x14ac:dyDescent="0.25">
      <c r="A18" s="1">
        <v>200</v>
      </c>
      <c r="B18" s="4">
        <f t="shared" si="1"/>
        <v>200</v>
      </c>
      <c r="C18" s="4" t="str">
        <f t="shared" si="3"/>
        <v>Hz</v>
      </c>
      <c r="D18">
        <f t="shared" si="11"/>
        <v>0</v>
      </c>
      <c r="E18" t="str">
        <f t="shared" si="12"/>
        <v>m</v>
      </c>
      <c r="F18" s="1">
        <f t="shared" si="4"/>
        <v>0</v>
      </c>
      <c r="G18" s="9">
        <v>0</v>
      </c>
      <c r="H18" s="9">
        <v>0</v>
      </c>
      <c r="I18" s="9">
        <v>0</v>
      </c>
      <c r="J18" s="9">
        <v>0</v>
      </c>
      <c r="K18" s="10" t="s">
        <v>3</v>
      </c>
      <c r="L18" s="1">
        <f t="shared" si="5"/>
        <v>1E-3</v>
      </c>
      <c r="M18" s="5">
        <f t="shared" si="6"/>
        <v>0</v>
      </c>
      <c r="N18" s="5">
        <f t="shared" si="7"/>
        <v>0</v>
      </c>
      <c r="O18" s="5">
        <f t="shared" si="8"/>
        <v>0</v>
      </c>
      <c r="P18" s="5">
        <f t="shared" si="9"/>
        <v>0</v>
      </c>
      <c r="R18" s="5" t="str">
        <f t="shared" si="10"/>
        <v>200Hz0m</v>
      </c>
    </row>
    <row r="19" spans="1:18" x14ac:dyDescent="0.25">
      <c r="A19" s="1">
        <v>500</v>
      </c>
      <c r="B19" s="4">
        <f t="shared" si="1"/>
        <v>500</v>
      </c>
      <c r="C19" s="4" t="str">
        <f t="shared" si="3"/>
        <v>Hz</v>
      </c>
      <c r="D19">
        <f t="shared" si="11"/>
        <v>0</v>
      </c>
      <c r="E19" t="str">
        <f t="shared" si="12"/>
        <v>m</v>
      </c>
      <c r="F19" s="1">
        <f t="shared" si="4"/>
        <v>0</v>
      </c>
      <c r="G19" s="9">
        <v>0</v>
      </c>
      <c r="H19" s="9">
        <v>0</v>
      </c>
      <c r="I19" s="9">
        <v>0</v>
      </c>
      <c r="J19" s="9">
        <v>0</v>
      </c>
      <c r="K19" s="10" t="s">
        <v>3</v>
      </c>
      <c r="L19" s="1">
        <f t="shared" si="5"/>
        <v>1E-3</v>
      </c>
      <c r="M19" s="5">
        <f t="shared" si="6"/>
        <v>0</v>
      </c>
      <c r="N19" s="5">
        <f t="shared" si="7"/>
        <v>0</v>
      </c>
      <c r="O19" s="5">
        <f t="shared" si="8"/>
        <v>0</v>
      </c>
      <c r="P19" s="5">
        <f t="shared" si="9"/>
        <v>0</v>
      </c>
      <c r="R19" s="5" t="str">
        <f t="shared" si="10"/>
        <v>500Hz0m</v>
      </c>
    </row>
    <row r="20" spans="1:18" x14ac:dyDescent="0.25">
      <c r="A20" s="1">
        <v>1000</v>
      </c>
      <c r="B20" s="4">
        <f>IF(C20="mHz",1000,IF(C20="kHz",0.001,1))*A20</f>
        <v>1</v>
      </c>
      <c r="C20" s="4" t="str">
        <f t="shared" si="3"/>
        <v>kHz</v>
      </c>
      <c r="D20">
        <f t="shared" si="11"/>
        <v>0</v>
      </c>
      <c r="E20" t="str">
        <f t="shared" si="12"/>
        <v>m</v>
      </c>
      <c r="F20" s="1">
        <f t="shared" si="4"/>
        <v>0</v>
      </c>
      <c r="G20" s="9">
        <v>0</v>
      </c>
      <c r="H20" s="9">
        <v>0</v>
      </c>
      <c r="I20" s="9">
        <v>0</v>
      </c>
      <c r="J20" s="9">
        <v>0</v>
      </c>
      <c r="K20" s="10" t="s">
        <v>3</v>
      </c>
      <c r="L20" s="1">
        <f t="shared" si="5"/>
        <v>1E-3</v>
      </c>
      <c r="M20" s="5">
        <f t="shared" si="6"/>
        <v>0</v>
      </c>
      <c r="N20" s="5">
        <f t="shared" si="7"/>
        <v>0</v>
      </c>
      <c r="O20" s="5">
        <f t="shared" si="8"/>
        <v>0</v>
      </c>
      <c r="P20" s="5">
        <f t="shared" si="9"/>
        <v>0</v>
      </c>
      <c r="R20" s="5" t="str">
        <f t="shared" si="10"/>
        <v>1kHz0m</v>
      </c>
    </row>
    <row r="21" spans="1:18" x14ac:dyDescent="0.25">
      <c r="A21" s="1">
        <v>2000</v>
      </c>
      <c r="B21" s="4">
        <f t="shared" ref="B21:B40" si="13">IF(C21="mHz",1000,IF(C21="kHz",0.001,1))*A21</f>
        <v>2</v>
      </c>
      <c r="C21" s="4" t="str">
        <f t="shared" si="3"/>
        <v>kHz</v>
      </c>
      <c r="D21">
        <f t="shared" si="11"/>
        <v>0</v>
      </c>
      <c r="E21" t="str">
        <f t="shared" si="12"/>
        <v>m</v>
      </c>
      <c r="F21" s="1">
        <f t="shared" si="4"/>
        <v>0</v>
      </c>
      <c r="G21" s="9">
        <v>0</v>
      </c>
      <c r="H21" s="9">
        <v>0</v>
      </c>
      <c r="I21" s="9">
        <v>0</v>
      </c>
      <c r="J21" s="9">
        <v>0</v>
      </c>
      <c r="K21" s="10" t="s">
        <v>3</v>
      </c>
      <c r="L21" s="1">
        <f t="shared" si="5"/>
        <v>1E-3</v>
      </c>
      <c r="M21" s="5">
        <f t="shared" si="6"/>
        <v>0</v>
      </c>
      <c r="N21" s="5">
        <f t="shared" si="7"/>
        <v>0</v>
      </c>
      <c r="O21" s="5">
        <f t="shared" si="8"/>
        <v>0</v>
      </c>
      <c r="P21" s="5">
        <f t="shared" si="9"/>
        <v>0</v>
      </c>
      <c r="R21" s="5" t="str">
        <f t="shared" si="10"/>
        <v>2kHz0m</v>
      </c>
    </row>
    <row r="22" spans="1:18" x14ac:dyDescent="0.25">
      <c r="A22" s="1">
        <v>5000</v>
      </c>
      <c r="B22" s="4">
        <f t="shared" si="13"/>
        <v>5</v>
      </c>
      <c r="C22" s="4" t="str">
        <f t="shared" si="3"/>
        <v>kHz</v>
      </c>
      <c r="D22">
        <f t="shared" si="11"/>
        <v>0</v>
      </c>
      <c r="E22" t="str">
        <f t="shared" si="12"/>
        <v>m</v>
      </c>
      <c r="F22" s="1">
        <f t="shared" si="4"/>
        <v>0</v>
      </c>
      <c r="G22" s="9">
        <v>0</v>
      </c>
      <c r="H22" s="9">
        <v>0</v>
      </c>
      <c r="I22" s="9">
        <v>0</v>
      </c>
      <c r="J22" s="9">
        <v>0</v>
      </c>
      <c r="K22" s="10" t="s">
        <v>3</v>
      </c>
      <c r="L22" s="1">
        <f t="shared" si="5"/>
        <v>1E-3</v>
      </c>
      <c r="M22" s="5">
        <f t="shared" si="6"/>
        <v>0</v>
      </c>
      <c r="N22" s="5">
        <f t="shared" si="7"/>
        <v>0</v>
      </c>
      <c r="O22" s="5">
        <f t="shared" si="8"/>
        <v>0</v>
      </c>
      <c r="P22" s="5">
        <f t="shared" si="9"/>
        <v>0</v>
      </c>
      <c r="R22" s="5" t="str">
        <f t="shared" si="10"/>
        <v>5kHz0m</v>
      </c>
    </row>
    <row r="23" spans="1:18" ht="21.75" customHeight="1" x14ac:dyDescent="0.25">
      <c r="A23" s="1">
        <f>A5</f>
        <v>0.01</v>
      </c>
      <c r="B23" s="4">
        <f t="shared" si="13"/>
        <v>10</v>
      </c>
      <c r="C23" s="4" t="str">
        <f>IF(A23&gt;=1000,"kHz",IF(A23&gt;=1,"Hz","mHz"))</f>
        <v>mHz</v>
      </c>
      <c r="D23">
        <v>1</v>
      </c>
      <c r="E23" t="s">
        <v>3</v>
      </c>
      <c r="F23" s="1">
        <f t="shared" si="4"/>
        <v>1E-3</v>
      </c>
      <c r="G23" s="9">
        <v>0.99989360097643609</v>
      </c>
      <c r="H23" s="9">
        <v>1.0000000000000001E-5</v>
      </c>
      <c r="I23" s="9">
        <v>-2.6314623832058103E-5</v>
      </c>
      <c r="J23" s="9">
        <v>5.0000000000000002E-5</v>
      </c>
      <c r="K23" s="10" t="s">
        <v>3</v>
      </c>
      <c r="L23" s="1">
        <f>IF(MID(K23,1,1)="m",0.001,IF(OR(MID(K23,1,1)="u",MID(K23,1,1)="µ"),0.000001,1))</f>
        <v>1E-3</v>
      </c>
      <c r="M23" s="5">
        <f t="shared" si="6"/>
        <v>9.9989360097643611E-4</v>
      </c>
      <c r="N23" s="5">
        <f t="shared" si="7"/>
        <v>1E-8</v>
      </c>
      <c r="O23" s="5">
        <f t="shared" si="8"/>
        <v>-2.6314623832058103E-8</v>
      </c>
      <c r="P23" s="5">
        <f t="shared" si="9"/>
        <v>5.0000000000000004E-8</v>
      </c>
      <c r="R23" s="5" t="str">
        <f t="shared" si="10"/>
        <v>10mHz1m</v>
      </c>
    </row>
    <row r="24" spans="1:18" x14ac:dyDescent="0.25">
      <c r="A24" s="1">
        <f t="shared" ref="A24:A87" si="14">A6</f>
        <v>0.02</v>
      </c>
      <c r="B24" s="4">
        <f t="shared" si="13"/>
        <v>20</v>
      </c>
      <c r="C24" s="4" t="str">
        <f t="shared" si="3"/>
        <v>mHz</v>
      </c>
      <c r="D24">
        <f>D23</f>
        <v>1</v>
      </c>
      <c r="E24" t="str">
        <f>E23</f>
        <v>m</v>
      </c>
      <c r="F24" s="1">
        <f t="shared" si="4"/>
        <v>1E-3</v>
      </c>
      <c r="G24" s="9">
        <v>0.99989534372831557</v>
      </c>
      <c r="H24" s="9">
        <v>1.0000000000000001E-5</v>
      </c>
      <c r="I24" s="9">
        <v>-6.5945693395258914E-5</v>
      </c>
      <c r="J24" s="9">
        <v>5.0000000000000002E-5</v>
      </c>
      <c r="K24" s="10" t="s">
        <v>3</v>
      </c>
      <c r="L24" s="1">
        <f t="shared" si="5"/>
        <v>1E-3</v>
      </c>
      <c r="M24" s="5">
        <f t="shared" si="6"/>
        <v>9.9989534372831555E-4</v>
      </c>
      <c r="N24" s="5">
        <f t="shared" si="7"/>
        <v>1E-8</v>
      </c>
      <c r="O24" s="5">
        <f t="shared" si="8"/>
        <v>-6.594569339525891E-8</v>
      </c>
      <c r="P24" s="5">
        <f t="shared" si="9"/>
        <v>5.0000000000000004E-8</v>
      </c>
      <c r="R24" s="5" t="str">
        <f t="shared" si="10"/>
        <v>20mHz1m</v>
      </c>
    </row>
    <row r="25" spans="1:18" x14ac:dyDescent="0.25">
      <c r="A25" s="1">
        <f t="shared" si="14"/>
        <v>0.05</v>
      </c>
      <c r="B25" s="4">
        <f t="shared" si="13"/>
        <v>50</v>
      </c>
      <c r="C25" s="4" t="str">
        <f t="shared" si="3"/>
        <v>mHz</v>
      </c>
      <c r="D25">
        <f t="shared" ref="D25:D40" si="15">D24</f>
        <v>1</v>
      </c>
      <c r="E25" t="str">
        <f t="shared" ref="E25:E40" si="16">E24</f>
        <v>m</v>
      </c>
      <c r="F25" s="1">
        <f t="shared" si="4"/>
        <v>1E-3</v>
      </c>
      <c r="G25" s="9">
        <v>0.99986785729986083</v>
      </c>
      <c r="H25" s="9">
        <v>1.0000000000000001E-5</v>
      </c>
      <c r="I25" s="9">
        <v>5.5442713093711028E-5</v>
      </c>
      <c r="J25" s="9">
        <v>5.0000000000000002E-5</v>
      </c>
      <c r="K25" s="10" t="s">
        <v>3</v>
      </c>
      <c r="L25" s="1">
        <f t="shared" si="5"/>
        <v>1E-3</v>
      </c>
      <c r="M25" s="5">
        <f t="shared" si="6"/>
        <v>9.9986785729986086E-4</v>
      </c>
      <c r="N25" s="5">
        <f t="shared" si="7"/>
        <v>1E-8</v>
      </c>
      <c r="O25" s="5">
        <f t="shared" si="8"/>
        <v>5.5442713093711027E-8</v>
      </c>
      <c r="P25" s="5">
        <f t="shared" si="9"/>
        <v>5.0000000000000004E-8</v>
      </c>
      <c r="R25" s="5" t="str">
        <f t="shared" si="10"/>
        <v>50mHz1m</v>
      </c>
    </row>
    <row r="26" spans="1:18" x14ac:dyDescent="0.25">
      <c r="A26" s="1">
        <f t="shared" si="14"/>
        <v>0.1</v>
      </c>
      <c r="B26" s="4">
        <f t="shared" si="13"/>
        <v>100</v>
      </c>
      <c r="C26" s="4" t="str">
        <f t="shared" si="3"/>
        <v>mHz</v>
      </c>
      <c r="D26">
        <f t="shared" si="15"/>
        <v>1</v>
      </c>
      <c r="E26" t="str">
        <f t="shared" si="16"/>
        <v>m</v>
      </c>
      <c r="F26" s="1">
        <f t="shared" si="4"/>
        <v>1E-3</v>
      </c>
      <c r="G26" s="9">
        <v>0.99994449580213263</v>
      </c>
      <c r="H26" s="9">
        <v>1.0000000000000001E-5</v>
      </c>
      <c r="I26" s="9">
        <v>-7.6077624902912779E-5</v>
      </c>
      <c r="J26" s="9">
        <v>5.0000000000000002E-5</v>
      </c>
      <c r="K26" s="10" t="s">
        <v>3</v>
      </c>
      <c r="L26" s="1">
        <f t="shared" si="5"/>
        <v>1E-3</v>
      </c>
      <c r="M26" s="5">
        <f t="shared" si="6"/>
        <v>9.9994449580213265E-4</v>
      </c>
      <c r="N26" s="5">
        <f t="shared" si="7"/>
        <v>1E-8</v>
      </c>
      <c r="O26" s="5">
        <f t="shared" si="8"/>
        <v>-7.6077624902912783E-8</v>
      </c>
      <c r="P26" s="5">
        <f t="shared" si="9"/>
        <v>5.0000000000000004E-8</v>
      </c>
      <c r="R26" s="5" t="str">
        <f t="shared" si="10"/>
        <v>100mHz1m</v>
      </c>
    </row>
    <row r="27" spans="1:18" x14ac:dyDescent="0.25">
      <c r="A27" s="1">
        <f t="shared" si="14"/>
        <v>0.2</v>
      </c>
      <c r="B27" s="4">
        <f t="shared" si="13"/>
        <v>200</v>
      </c>
      <c r="C27" s="4" t="str">
        <f t="shared" si="3"/>
        <v>mHz</v>
      </c>
      <c r="D27">
        <f t="shared" si="15"/>
        <v>1</v>
      </c>
      <c r="E27" t="str">
        <f t="shared" si="16"/>
        <v>m</v>
      </c>
      <c r="F27" s="1">
        <f t="shared" si="4"/>
        <v>1E-3</v>
      </c>
      <c r="G27" s="9">
        <v>0.99993190531574483</v>
      </c>
      <c r="H27" s="9">
        <v>1.0000000000000001E-5</v>
      </c>
      <c r="I27" s="9">
        <v>-3.1993516761354767E-5</v>
      </c>
      <c r="J27" s="9">
        <v>5.0000000000000002E-5</v>
      </c>
      <c r="K27" s="10" t="s">
        <v>3</v>
      </c>
      <c r="L27" s="1">
        <f t="shared" si="5"/>
        <v>1E-3</v>
      </c>
      <c r="M27" s="5">
        <f t="shared" si="6"/>
        <v>9.9993190531574481E-4</v>
      </c>
      <c r="N27" s="5">
        <f t="shared" si="7"/>
        <v>1E-8</v>
      </c>
      <c r="O27" s="5">
        <f t="shared" si="8"/>
        <v>-3.199351676135477E-8</v>
      </c>
      <c r="P27" s="5">
        <f t="shared" si="9"/>
        <v>5.0000000000000004E-8</v>
      </c>
      <c r="R27" s="5" t="str">
        <f t="shared" si="10"/>
        <v>200mHz1m</v>
      </c>
    </row>
    <row r="28" spans="1:18" x14ac:dyDescent="0.25">
      <c r="A28" s="1">
        <f t="shared" si="14"/>
        <v>0.5</v>
      </c>
      <c r="B28" s="4">
        <f t="shared" si="13"/>
        <v>500</v>
      </c>
      <c r="C28" s="4" t="str">
        <f t="shared" si="3"/>
        <v>mHz</v>
      </c>
      <c r="D28">
        <f t="shared" si="15"/>
        <v>1</v>
      </c>
      <c r="E28" t="str">
        <f t="shared" si="16"/>
        <v>m</v>
      </c>
      <c r="F28" s="1">
        <f t="shared" si="4"/>
        <v>1E-3</v>
      </c>
      <c r="G28" s="9">
        <v>0.99990845317633092</v>
      </c>
      <c r="H28" s="9">
        <v>1.0000000000000001E-5</v>
      </c>
      <c r="I28" s="9">
        <v>1.5338017268342528E-4</v>
      </c>
      <c r="J28" s="9">
        <v>5.0000000000000002E-5</v>
      </c>
      <c r="K28" s="10" t="s">
        <v>3</v>
      </c>
      <c r="L28" s="1">
        <f t="shared" si="5"/>
        <v>1E-3</v>
      </c>
      <c r="M28" s="5">
        <f t="shared" si="6"/>
        <v>9.9990845317633097E-4</v>
      </c>
      <c r="N28" s="5">
        <f t="shared" si="7"/>
        <v>1E-8</v>
      </c>
      <c r="O28" s="5">
        <f t="shared" si="8"/>
        <v>1.5338017268342528E-7</v>
      </c>
      <c r="P28" s="5">
        <f t="shared" si="9"/>
        <v>5.0000000000000004E-8</v>
      </c>
      <c r="R28" s="5" t="str">
        <f t="shared" si="10"/>
        <v>500mHz1m</v>
      </c>
    </row>
    <row r="29" spans="1:18" x14ac:dyDescent="0.25">
      <c r="A29" s="1">
        <f t="shared" si="14"/>
        <v>1</v>
      </c>
      <c r="B29" s="4">
        <f t="shared" si="13"/>
        <v>1</v>
      </c>
      <c r="C29" s="4" t="str">
        <f t="shared" si="3"/>
        <v>Hz</v>
      </c>
      <c r="D29">
        <f t="shared" si="15"/>
        <v>1</v>
      </c>
      <c r="E29" t="str">
        <f t="shared" si="16"/>
        <v>m</v>
      </c>
      <c r="F29" s="1">
        <f t="shared" si="4"/>
        <v>1E-3</v>
      </c>
      <c r="G29" s="9">
        <v>1.0000137708736909</v>
      </c>
      <c r="H29" s="9">
        <v>1.0000000000000001E-5</v>
      </c>
      <c r="I29" s="9">
        <v>-2.0345678789601712E-5</v>
      </c>
      <c r="J29" s="9">
        <v>5.0000000000000002E-5</v>
      </c>
      <c r="K29" s="10" t="s">
        <v>3</v>
      </c>
      <c r="L29" s="1">
        <f t="shared" si="5"/>
        <v>1E-3</v>
      </c>
      <c r="M29" s="5">
        <f t="shared" si="6"/>
        <v>1.000013770873691E-3</v>
      </c>
      <c r="N29" s="5">
        <f t="shared" si="7"/>
        <v>1E-8</v>
      </c>
      <c r="O29" s="5">
        <f t="shared" si="8"/>
        <v>-2.0345678789601714E-8</v>
      </c>
      <c r="P29" s="5">
        <f t="shared" si="9"/>
        <v>5.0000000000000004E-8</v>
      </c>
      <c r="R29" s="5" t="str">
        <f t="shared" si="10"/>
        <v>1Hz1m</v>
      </c>
    </row>
    <row r="30" spans="1:18" x14ac:dyDescent="0.25">
      <c r="A30" s="1">
        <f t="shared" si="14"/>
        <v>2</v>
      </c>
      <c r="B30" s="4">
        <f t="shared" si="13"/>
        <v>2</v>
      </c>
      <c r="C30" s="4" t="str">
        <f t="shared" si="3"/>
        <v>Hz</v>
      </c>
      <c r="D30">
        <f t="shared" si="15"/>
        <v>1</v>
      </c>
      <c r="E30" t="str">
        <f t="shared" si="16"/>
        <v>m</v>
      </c>
      <c r="F30" s="1">
        <f t="shared" si="4"/>
        <v>1E-3</v>
      </c>
      <c r="G30" s="9">
        <v>1.000088142290614</v>
      </c>
      <c r="H30" s="9">
        <v>1.0000000000000001E-5</v>
      </c>
      <c r="I30" s="9">
        <v>1.5097885537544637E-5</v>
      </c>
      <c r="J30" s="9">
        <v>5.0000000000000002E-5</v>
      </c>
      <c r="K30" s="10" t="s">
        <v>3</v>
      </c>
      <c r="L30" s="1">
        <f t="shared" si="5"/>
        <v>1E-3</v>
      </c>
      <c r="M30" s="5">
        <f t="shared" si="6"/>
        <v>1.0000881422906141E-3</v>
      </c>
      <c r="N30" s="5">
        <f t="shared" si="7"/>
        <v>1E-8</v>
      </c>
      <c r="O30" s="5">
        <f t="shared" si="8"/>
        <v>1.5097885537544638E-8</v>
      </c>
      <c r="P30" s="5">
        <f t="shared" si="9"/>
        <v>5.0000000000000004E-8</v>
      </c>
      <c r="R30" s="5" t="str">
        <f t="shared" si="10"/>
        <v>2Hz1m</v>
      </c>
    </row>
    <row r="31" spans="1:18" x14ac:dyDescent="0.25">
      <c r="A31" s="1">
        <f t="shared" si="14"/>
        <v>5</v>
      </c>
      <c r="B31" s="4">
        <f t="shared" si="13"/>
        <v>5</v>
      </c>
      <c r="C31" s="4" t="str">
        <f t="shared" si="3"/>
        <v>Hz</v>
      </c>
      <c r="D31">
        <f t="shared" si="15"/>
        <v>1</v>
      </c>
      <c r="E31" t="str">
        <f t="shared" si="16"/>
        <v>m</v>
      </c>
      <c r="F31" s="1">
        <f t="shared" si="4"/>
        <v>1E-3</v>
      </c>
      <c r="G31" s="9">
        <v>1.0000287167878776</v>
      </c>
      <c r="H31" s="9">
        <v>1.0000000000000001E-5</v>
      </c>
      <c r="I31" s="9">
        <v>-1.9943013625284747E-5</v>
      </c>
      <c r="J31" s="9">
        <v>5.0000000000000002E-5</v>
      </c>
      <c r="K31" s="10" t="s">
        <v>3</v>
      </c>
      <c r="L31" s="1">
        <f t="shared" si="5"/>
        <v>1E-3</v>
      </c>
      <c r="M31" s="5">
        <f t="shared" si="6"/>
        <v>1.0000287167878776E-3</v>
      </c>
      <c r="N31" s="5">
        <f t="shared" si="7"/>
        <v>1E-8</v>
      </c>
      <c r="O31" s="5">
        <f t="shared" si="8"/>
        <v>-1.9943013625284747E-8</v>
      </c>
      <c r="P31" s="5">
        <f t="shared" si="9"/>
        <v>5.0000000000000004E-8</v>
      </c>
      <c r="R31" s="5" t="str">
        <f t="shared" si="10"/>
        <v>5Hz1m</v>
      </c>
    </row>
    <row r="32" spans="1:18" x14ac:dyDescent="0.25">
      <c r="A32" s="1">
        <f t="shared" si="14"/>
        <v>10</v>
      </c>
      <c r="B32" s="4">
        <f t="shared" si="13"/>
        <v>10</v>
      </c>
      <c r="C32" s="4" t="str">
        <f t="shared" si="3"/>
        <v>Hz</v>
      </c>
      <c r="D32">
        <f t="shared" si="15"/>
        <v>1</v>
      </c>
      <c r="E32" t="str">
        <f t="shared" si="16"/>
        <v>m</v>
      </c>
      <c r="F32" s="1">
        <f t="shared" si="4"/>
        <v>1E-3</v>
      </c>
      <c r="G32" s="9">
        <v>0.99982784969313265</v>
      </c>
      <c r="H32" s="9">
        <v>1.0000000000000001E-5</v>
      </c>
      <c r="I32" s="9">
        <v>1.6365509920215579E-4</v>
      </c>
      <c r="J32" s="9">
        <v>5.0000000000000002E-5</v>
      </c>
      <c r="K32" s="10" t="s">
        <v>3</v>
      </c>
      <c r="L32" s="1">
        <f t="shared" si="5"/>
        <v>1E-3</v>
      </c>
      <c r="M32" s="5">
        <f t="shared" si="6"/>
        <v>9.998278496931327E-4</v>
      </c>
      <c r="N32" s="5">
        <f t="shared" si="7"/>
        <v>1E-8</v>
      </c>
      <c r="O32" s="5">
        <f t="shared" si="8"/>
        <v>1.6365509920215578E-7</v>
      </c>
      <c r="P32" s="5">
        <f t="shared" si="9"/>
        <v>5.0000000000000004E-8</v>
      </c>
      <c r="R32" s="5" t="str">
        <f t="shared" si="10"/>
        <v>10Hz1m</v>
      </c>
    </row>
    <row r="33" spans="1:18" x14ac:dyDescent="0.25">
      <c r="A33" s="1">
        <f t="shared" si="14"/>
        <v>20</v>
      </c>
      <c r="B33" s="4">
        <f t="shared" si="13"/>
        <v>20</v>
      </c>
      <c r="C33" s="4" t="str">
        <f t="shared" si="3"/>
        <v>Hz</v>
      </c>
      <c r="D33">
        <f t="shared" si="15"/>
        <v>1</v>
      </c>
      <c r="E33" t="str">
        <f t="shared" si="16"/>
        <v>m</v>
      </c>
      <c r="F33" s="1">
        <f t="shared" si="4"/>
        <v>1E-3</v>
      </c>
      <c r="G33" s="9">
        <v>0.9999262433349756</v>
      </c>
      <c r="H33" s="9">
        <v>1.0000000000000001E-5</v>
      </c>
      <c r="I33" s="9">
        <v>-3.5290788930696809E-5</v>
      </c>
      <c r="J33" s="9">
        <v>5.0000000000000002E-5</v>
      </c>
      <c r="K33" s="10" t="s">
        <v>3</v>
      </c>
      <c r="L33" s="1">
        <f t="shared" si="5"/>
        <v>1E-3</v>
      </c>
      <c r="M33" s="5">
        <f t="shared" si="6"/>
        <v>9.9992624333497559E-4</v>
      </c>
      <c r="N33" s="5">
        <f t="shared" si="7"/>
        <v>1E-8</v>
      </c>
      <c r="O33" s="5">
        <f t="shared" si="8"/>
        <v>-3.5290788930696807E-8</v>
      </c>
      <c r="P33" s="5">
        <f t="shared" si="9"/>
        <v>5.0000000000000004E-8</v>
      </c>
      <c r="R33" s="5" t="str">
        <f t="shared" si="10"/>
        <v>20Hz1m</v>
      </c>
    </row>
    <row r="34" spans="1:18" x14ac:dyDescent="0.25">
      <c r="A34" s="1">
        <f t="shared" si="14"/>
        <v>50</v>
      </c>
      <c r="B34" s="4">
        <f t="shared" si="13"/>
        <v>50</v>
      </c>
      <c r="C34" s="4" t="str">
        <f t="shared" si="3"/>
        <v>Hz</v>
      </c>
      <c r="D34">
        <f t="shared" si="15"/>
        <v>1</v>
      </c>
      <c r="E34" t="str">
        <f t="shared" si="16"/>
        <v>m</v>
      </c>
      <c r="F34" s="1">
        <f t="shared" si="4"/>
        <v>1E-3</v>
      </c>
      <c r="G34" s="9">
        <v>1.0000880917222772</v>
      </c>
      <c r="H34" s="9">
        <v>1.0000000000000001E-5</v>
      </c>
      <c r="I34" s="9">
        <v>2.3030043377469245E-4</v>
      </c>
      <c r="J34" s="9">
        <v>5.0000000000000002E-5</v>
      </c>
      <c r="K34" s="10" t="s">
        <v>3</v>
      </c>
      <c r="L34" s="1">
        <f t="shared" si="5"/>
        <v>1E-3</v>
      </c>
      <c r="M34" s="5">
        <f t="shared" si="6"/>
        <v>1.0000880917222772E-3</v>
      </c>
      <c r="N34" s="5">
        <f t="shared" si="7"/>
        <v>1E-8</v>
      </c>
      <c r="O34" s="5">
        <f t="shared" si="8"/>
        <v>2.3030043377469244E-7</v>
      </c>
      <c r="P34" s="5">
        <f t="shared" si="9"/>
        <v>5.0000000000000004E-8</v>
      </c>
      <c r="R34" s="5" t="str">
        <f t="shared" si="10"/>
        <v>50Hz1m</v>
      </c>
    </row>
    <row r="35" spans="1:18" x14ac:dyDescent="0.25">
      <c r="A35" s="1">
        <f t="shared" si="14"/>
        <v>100</v>
      </c>
      <c r="B35" s="4">
        <f t="shared" si="13"/>
        <v>100</v>
      </c>
      <c r="C35" s="4" t="str">
        <f t="shared" si="3"/>
        <v>Hz</v>
      </c>
      <c r="D35">
        <f t="shared" si="15"/>
        <v>1</v>
      </c>
      <c r="E35" t="str">
        <f t="shared" si="16"/>
        <v>m</v>
      </c>
      <c r="F35" s="1">
        <f t="shared" si="4"/>
        <v>1E-3</v>
      </c>
      <c r="G35" s="9">
        <v>1.0000908097545054</v>
      </c>
      <c r="H35" s="9">
        <v>1.0000000000000001E-5</v>
      </c>
      <c r="I35" s="9">
        <v>3.0765934703200025E-4</v>
      </c>
      <c r="J35" s="9">
        <v>5.0000000000000002E-5</v>
      </c>
      <c r="K35" s="10" t="s">
        <v>3</v>
      </c>
      <c r="L35" s="1">
        <f t="shared" si="5"/>
        <v>1E-3</v>
      </c>
      <c r="M35" s="5">
        <f t="shared" si="6"/>
        <v>1.0000908097545053E-3</v>
      </c>
      <c r="N35" s="5">
        <f t="shared" si="7"/>
        <v>1E-8</v>
      </c>
      <c r="O35" s="5">
        <f t="shared" si="8"/>
        <v>3.0765934703200027E-7</v>
      </c>
      <c r="P35" s="5">
        <f t="shared" si="9"/>
        <v>5.0000000000000004E-8</v>
      </c>
      <c r="R35" s="5" t="str">
        <f t="shared" si="10"/>
        <v>100Hz1m</v>
      </c>
    </row>
    <row r="36" spans="1:18" x14ac:dyDescent="0.25">
      <c r="A36" s="1">
        <f t="shared" si="14"/>
        <v>200</v>
      </c>
      <c r="B36" s="4">
        <f t="shared" si="13"/>
        <v>200</v>
      </c>
      <c r="C36" s="4" t="str">
        <f t="shared" si="3"/>
        <v>Hz</v>
      </c>
      <c r="D36">
        <f t="shared" si="15"/>
        <v>1</v>
      </c>
      <c r="E36" t="str">
        <f t="shared" si="16"/>
        <v>m</v>
      </c>
      <c r="F36" s="1">
        <f t="shared" si="4"/>
        <v>1E-3</v>
      </c>
      <c r="G36" s="9">
        <v>1.0004329275496073</v>
      </c>
      <c r="H36" s="9">
        <v>1.0000000000000001E-5</v>
      </c>
      <c r="I36" s="9">
        <v>5.2145402727710752E-4</v>
      </c>
      <c r="J36" s="9">
        <v>5.0000000000000002E-5</v>
      </c>
      <c r="K36" s="10" t="s">
        <v>3</v>
      </c>
      <c r="L36" s="1">
        <f t="shared" si="5"/>
        <v>1E-3</v>
      </c>
      <c r="M36" s="5">
        <f t="shared" si="6"/>
        <v>1.0004329275496073E-3</v>
      </c>
      <c r="N36" s="5">
        <f t="shared" si="7"/>
        <v>1E-8</v>
      </c>
      <c r="O36" s="5">
        <f t="shared" si="8"/>
        <v>5.2145402727710757E-7</v>
      </c>
      <c r="P36" s="5">
        <f t="shared" si="9"/>
        <v>5.0000000000000004E-8</v>
      </c>
      <c r="R36" s="5" t="str">
        <f t="shared" si="10"/>
        <v>200Hz1m</v>
      </c>
    </row>
    <row r="37" spans="1:18" x14ac:dyDescent="0.25">
      <c r="A37" s="1">
        <f t="shared" si="14"/>
        <v>500</v>
      </c>
      <c r="B37" s="4">
        <f t="shared" si="13"/>
        <v>500</v>
      </c>
      <c r="C37" s="4" t="str">
        <f t="shared" si="3"/>
        <v>Hz</v>
      </c>
      <c r="D37">
        <f t="shared" si="15"/>
        <v>1</v>
      </c>
      <c r="E37" t="str">
        <f t="shared" si="16"/>
        <v>m</v>
      </c>
      <c r="F37" s="1">
        <f t="shared" si="4"/>
        <v>1E-3</v>
      </c>
      <c r="G37" s="9">
        <v>1.001135866165662</v>
      </c>
      <c r="H37" s="9">
        <v>1.5811388300841901E-5</v>
      </c>
      <c r="I37" s="9">
        <v>1.3241552785399472E-3</v>
      </c>
      <c r="J37" s="9">
        <v>5.0000000000000002E-5</v>
      </c>
      <c r="K37" s="10" t="s">
        <v>3</v>
      </c>
      <c r="L37" s="1">
        <f t="shared" si="5"/>
        <v>1E-3</v>
      </c>
      <c r="M37" s="5">
        <f t="shared" si="6"/>
        <v>1.001135866165662E-3</v>
      </c>
      <c r="N37" s="5">
        <f t="shared" si="7"/>
        <v>1.5811388300841903E-8</v>
      </c>
      <c r="O37" s="5">
        <f t="shared" si="8"/>
        <v>1.3241552785399472E-6</v>
      </c>
      <c r="P37" s="5">
        <f t="shared" si="9"/>
        <v>5.0000000000000004E-8</v>
      </c>
      <c r="R37" s="5" t="str">
        <f t="shared" si="10"/>
        <v>500Hz1m</v>
      </c>
    </row>
    <row r="38" spans="1:18" x14ac:dyDescent="0.25">
      <c r="A38" s="1">
        <f t="shared" si="14"/>
        <v>1000</v>
      </c>
      <c r="B38" s="4">
        <f>IF(C38="mHz",1000,IF(C38="kHz",0.001,1))*A38</f>
        <v>1</v>
      </c>
      <c r="C38" s="4" t="str">
        <f t="shared" si="3"/>
        <v>kHz</v>
      </c>
      <c r="D38">
        <f t="shared" si="15"/>
        <v>1</v>
      </c>
      <c r="E38" t="str">
        <f t="shared" si="16"/>
        <v>m</v>
      </c>
      <c r="F38" s="1">
        <f t="shared" si="4"/>
        <v>1E-3</v>
      </c>
      <c r="G38" s="9">
        <v>1.0033423130228893</v>
      </c>
      <c r="H38" s="9">
        <v>4.4721359549995802E-5</v>
      </c>
      <c r="I38" s="9">
        <v>2.4578125053274094E-3</v>
      </c>
      <c r="J38" s="9">
        <v>1E-4</v>
      </c>
      <c r="K38" s="10" t="s">
        <v>3</v>
      </c>
      <c r="L38" s="1">
        <f t="shared" si="5"/>
        <v>1E-3</v>
      </c>
      <c r="M38" s="5">
        <f t="shared" si="6"/>
        <v>1.0033423130228895E-3</v>
      </c>
      <c r="N38" s="5">
        <f t="shared" si="7"/>
        <v>4.4721359549995803E-8</v>
      </c>
      <c r="O38" s="5">
        <f t="shared" si="8"/>
        <v>2.4578125053274095E-6</v>
      </c>
      <c r="P38" s="5">
        <f t="shared" si="9"/>
        <v>1.0000000000000001E-7</v>
      </c>
      <c r="R38" s="5" t="str">
        <f t="shared" si="10"/>
        <v>1kHz1m</v>
      </c>
    </row>
    <row r="39" spans="1:18" x14ac:dyDescent="0.25">
      <c r="A39" s="1">
        <f t="shared" si="14"/>
        <v>2000</v>
      </c>
      <c r="B39" s="4">
        <f t="shared" si="13"/>
        <v>2</v>
      </c>
      <c r="C39" s="4" t="str">
        <f t="shared" si="3"/>
        <v>kHz</v>
      </c>
      <c r="D39">
        <f t="shared" si="15"/>
        <v>1</v>
      </c>
      <c r="E39" t="str">
        <f t="shared" si="16"/>
        <v>m</v>
      </c>
      <c r="F39" s="1">
        <f t="shared" si="4"/>
        <v>1E-3</v>
      </c>
      <c r="G39" s="9">
        <v>1.009544619194124</v>
      </c>
      <c r="H39" s="9">
        <v>1.2649110640673521E-4</v>
      </c>
      <c r="I39" s="9">
        <v>5.1647252645824326E-3</v>
      </c>
      <c r="J39" s="9">
        <v>2.0000000000000001E-4</v>
      </c>
      <c r="K39" s="10" t="s">
        <v>3</v>
      </c>
      <c r="L39" s="1">
        <f t="shared" si="5"/>
        <v>1E-3</v>
      </c>
      <c r="M39" s="5">
        <f t="shared" si="6"/>
        <v>1.0095446191941239E-3</v>
      </c>
      <c r="N39" s="5">
        <f t="shared" si="7"/>
        <v>1.2649110640673522E-7</v>
      </c>
      <c r="O39" s="5">
        <f t="shared" si="8"/>
        <v>5.1647252645824326E-6</v>
      </c>
      <c r="P39" s="5">
        <f t="shared" si="9"/>
        <v>2.0000000000000002E-7</v>
      </c>
      <c r="R39" s="5" t="str">
        <f t="shared" si="10"/>
        <v>2kHz1m</v>
      </c>
    </row>
    <row r="40" spans="1:18" x14ac:dyDescent="0.25">
      <c r="A40" s="1">
        <f t="shared" si="14"/>
        <v>5000</v>
      </c>
      <c r="B40" s="4">
        <f t="shared" si="13"/>
        <v>5</v>
      </c>
      <c r="C40" s="4" t="str">
        <f t="shared" si="3"/>
        <v>kHz</v>
      </c>
      <c r="D40">
        <f t="shared" si="15"/>
        <v>1</v>
      </c>
      <c r="E40" t="str">
        <f t="shared" si="16"/>
        <v>m</v>
      </c>
      <c r="F40" s="1">
        <f t="shared" si="4"/>
        <v>1E-3</v>
      </c>
      <c r="G40" s="9">
        <v>1.0377776891958455</v>
      </c>
      <c r="H40" s="9">
        <v>5.0000000000000001E-4</v>
      </c>
      <c r="I40" s="9">
        <v>1.2944041876025809E-2</v>
      </c>
      <c r="J40" s="9">
        <v>5.0000000000000001E-4</v>
      </c>
      <c r="K40" s="10" t="s">
        <v>3</v>
      </c>
      <c r="L40" s="1">
        <f t="shared" si="5"/>
        <v>1E-3</v>
      </c>
      <c r="M40" s="5">
        <f t="shared" si="6"/>
        <v>1.0377776891958455E-3</v>
      </c>
      <c r="N40" s="5">
        <f t="shared" si="7"/>
        <v>4.9999999999999998E-7</v>
      </c>
      <c r="O40" s="5">
        <f t="shared" si="8"/>
        <v>1.294404187602581E-5</v>
      </c>
      <c r="P40" s="5">
        <f t="shared" si="9"/>
        <v>4.9999999999999998E-7</v>
      </c>
      <c r="R40" s="5" t="str">
        <f t="shared" si="10"/>
        <v>5kHz1m</v>
      </c>
    </row>
    <row r="41" spans="1:18" ht="21.75" customHeight="1" x14ac:dyDescent="0.25">
      <c r="A41" s="17">
        <f>A23</f>
        <v>0.01</v>
      </c>
      <c r="B41" s="4">
        <f t="shared" ref="B41:B55" si="17">IF(C41="mHz",1000,IF(C41="kHz",0.001,1))*A41</f>
        <v>10</v>
      </c>
      <c r="C41" s="4" t="str">
        <f>IF(A41&gt;=1000,"kHz",IF(A41&gt;=1,"Hz","mHz"))</f>
        <v>mHz</v>
      </c>
      <c r="D41">
        <v>3</v>
      </c>
      <c r="E41" t="s">
        <v>3</v>
      </c>
      <c r="F41" s="17">
        <f t="shared" ref="F41:F58" si="18">IF(MID(E41,1,1)="m",0.001,IF(OR(MID(E41,1,1)="u",MID(E41,1,1)="µ"),0.000001,1))*D41</f>
        <v>3.0000000000000001E-3</v>
      </c>
      <c r="G41" s="9">
        <v>2.9999547876652697</v>
      </c>
      <c r="H41" s="9">
        <v>3.0000000000000004E-5</v>
      </c>
      <c r="I41" s="9">
        <v>3.8588162405810454E-4</v>
      </c>
      <c r="J41" s="9">
        <v>1.5000000000000001E-4</v>
      </c>
      <c r="K41" s="10" t="s">
        <v>3</v>
      </c>
      <c r="L41" s="17">
        <f>IF(MID(K41,1,1)="m",0.001,IF(OR(MID(K41,1,1)="u",MID(K41,1,1)="µ"),0.000001,1))</f>
        <v>1E-3</v>
      </c>
      <c r="M41" s="5">
        <f t="shared" si="6"/>
        <v>2.9999547876652698E-3</v>
      </c>
      <c r="N41" s="5">
        <f t="shared" si="7"/>
        <v>3.0000000000000004E-8</v>
      </c>
      <c r="O41" s="5">
        <f t="shared" si="8"/>
        <v>3.8588162405810453E-7</v>
      </c>
      <c r="P41" s="5">
        <f t="shared" si="9"/>
        <v>1.5000000000000002E-7</v>
      </c>
      <c r="R41" s="5" t="str">
        <f t="shared" ref="R41:R58" si="19">B41&amp;C41&amp;D41&amp;E41</f>
        <v>10mHz3m</v>
      </c>
    </row>
    <row r="42" spans="1:18" x14ac:dyDescent="0.25">
      <c r="A42" s="17">
        <f t="shared" si="14"/>
        <v>0.02</v>
      </c>
      <c r="B42" s="4">
        <f t="shared" si="17"/>
        <v>20</v>
      </c>
      <c r="C42" s="4" t="str">
        <f t="shared" ref="C42:C58" si="20">IF(A42&gt;=1000,"kHz",IF(A42&gt;=1,"Hz","mHz"))</f>
        <v>mHz</v>
      </c>
      <c r="D42">
        <f>D41</f>
        <v>3</v>
      </c>
      <c r="E42" t="str">
        <f>E41</f>
        <v>m</v>
      </c>
      <c r="F42" s="17">
        <f t="shared" si="18"/>
        <v>3.0000000000000001E-3</v>
      </c>
      <c r="G42" s="9">
        <v>2.9998212171898304</v>
      </c>
      <c r="H42" s="9">
        <v>3.0000000000000004E-5</v>
      </c>
      <c r="I42" s="9">
        <v>-3.6687740742389955E-6</v>
      </c>
      <c r="J42" s="9">
        <v>1.5000000000000001E-4</v>
      </c>
      <c r="K42" s="10" t="s">
        <v>3</v>
      </c>
      <c r="L42" s="17">
        <f t="shared" ref="L42:L58" si="21">IF(MID(K42,1,1)="m",0.001,IF(OR(MID(K42,1,1)="u",MID(K42,1,1)="µ"),0.000001,1))</f>
        <v>1E-3</v>
      </c>
      <c r="M42" s="5">
        <f t="shared" si="6"/>
        <v>2.9998212171898305E-3</v>
      </c>
      <c r="N42" s="5">
        <f t="shared" si="7"/>
        <v>3.0000000000000004E-8</v>
      </c>
      <c r="O42" s="5">
        <f t="shared" si="8"/>
        <v>-3.6687740742389955E-9</v>
      </c>
      <c r="P42" s="5">
        <f t="shared" si="9"/>
        <v>1.5000000000000002E-7</v>
      </c>
      <c r="R42" s="5" t="str">
        <f t="shared" si="19"/>
        <v>20mHz3m</v>
      </c>
    </row>
    <row r="43" spans="1:18" x14ac:dyDescent="0.25">
      <c r="A43" s="17">
        <f t="shared" si="14"/>
        <v>0.05</v>
      </c>
      <c r="B43" s="4">
        <f t="shared" si="17"/>
        <v>50</v>
      </c>
      <c r="C43" s="4" t="str">
        <f t="shared" si="20"/>
        <v>mHz</v>
      </c>
      <c r="D43">
        <f t="shared" ref="D43:E58" si="22">D42</f>
        <v>3</v>
      </c>
      <c r="E43" t="str">
        <f t="shared" si="22"/>
        <v>m</v>
      </c>
      <c r="F43" s="17">
        <f t="shared" si="18"/>
        <v>3.0000000000000001E-3</v>
      </c>
      <c r="G43" s="9">
        <v>3.0007564622724088</v>
      </c>
      <c r="H43" s="9">
        <v>3.0000000000000004E-5</v>
      </c>
      <c r="I43" s="9">
        <v>-5.7726779617114042E-4</v>
      </c>
      <c r="J43" s="9">
        <v>1.5000000000000001E-4</v>
      </c>
      <c r="K43" s="10" t="s">
        <v>3</v>
      </c>
      <c r="L43" s="17">
        <f t="shared" si="21"/>
        <v>1E-3</v>
      </c>
      <c r="M43" s="5">
        <f t="shared" si="6"/>
        <v>3.000756462272409E-3</v>
      </c>
      <c r="N43" s="5">
        <f t="shared" si="7"/>
        <v>3.0000000000000004E-8</v>
      </c>
      <c r="O43" s="5">
        <f t="shared" si="8"/>
        <v>-5.7726779617114039E-7</v>
      </c>
      <c r="P43" s="5">
        <f t="shared" si="9"/>
        <v>1.5000000000000002E-7</v>
      </c>
      <c r="R43" s="5" t="str">
        <f t="shared" si="19"/>
        <v>50mHz3m</v>
      </c>
    </row>
    <row r="44" spans="1:18" x14ac:dyDescent="0.25">
      <c r="A44" s="17">
        <f t="shared" si="14"/>
        <v>0.1</v>
      </c>
      <c r="B44" s="4">
        <f t="shared" si="17"/>
        <v>100</v>
      </c>
      <c r="C44" s="4" t="str">
        <f t="shared" si="20"/>
        <v>mHz</v>
      </c>
      <c r="D44">
        <f t="shared" si="22"/>
        <v>3</v>
      </c>
      <c r="E44" t="str">
        <f t="shared" si="22"/>
        <v>m</v>
      </c>
      <c r="F44" s="17">
        <f t="shared" si="18"/>
        <v>3.0000000000000001E-3</v>
      </c>
      <c r="G44" s="9">
        <v>2.9999634723483859</v>
      </c>
      <c r="H44" s="9">
        <v>3.0000000000000004E-5</v>
      </c>
      <c r="I44" s="9">
        <v>1.1574631232161879E-4</v>
      </c>
      <c r="J44" s="9">
        <v>1.5000000000000001E-4</v>
      </c>
      <c r="K44" s="10" t="s">
        <v>3</v>
      </c>
      <c r="L44" s="17">
        <f t="shared" si="21"/>
        <v>1E-3</v>
      </c>
      <c r="M44" s="5">
        <f t="shared" si="6"/>
        <v>2.9999634723483861E-3</v>
      </c>
      <c r="N44" s="5">
        <f t="shared" si="7"/>
        <v>3.0000000000000004E-8</v>
      </c>
      <c r="O44" s="5">
        <f t="shared" si="8"/>
        <v>1.157463123216188E-7</v>
      </c>
      <c r="P44" s="5">
        <f t="shared" si="9"/>
        <v>1.5000000000000002E-7</v>
      </c>
      <c r="R44" s="5" t="str">
        <f t="shared" si="19"/>
        <v>100mHz3m</v>
      </c>
    </row>
    <row r="45" spans="1:18" x14ac:dyDescent="0.25">
      <c r="A45" s="17">
        <f t="shared" si="14"/>
        <v>0.2</v>
      </c>
      <c r="B45" s="4">
        <f t="shared" si="17"/>
        <v>200</v>
      </c>
      <c r="C45" s="4" t="str">
        <f t="shared" si="20"/>
        <v>mHz</v>
      </c>
      <c r="D45">
        <f t="shared" si="22"/>
        <v>3</v>
      </c>
      <c r="E45" t="str">
        <f t="shared" si="22"/>
        <v>m</v>
      </c>
      <c r="F45" s="17">
        <f t="shared" si="18"/>
        <v>3.0000000000000001E-3</v>
      </c>
      <c r="G45" s="9">
        <v>2.9996582870689483</v>
      </c>
      <c r="H45" s="9">
        <v>3.0000000000000004E-5</v>
      </c>
      <c r="I45" s="9">
        <v>-1.6619099712251797E-4</v>
      </c>
      <c r="J45" s="9">
        <v>1.5000000000000001E-4</v>
      </c>
      <c r="K45" s="10" t="s">
        <v>3</v>
      </c>
      <c r="L45" s="17">
        <f t="shared" si="21"/>
        <v>1E-3</v>
      </c>
      <c r="M45" s="5">
        <f t="shared" si="6"/>
        <v>2.9996582870689486E-3</v>
      </c>
      <c r="N45" s="5">
        <f t="shared" si="7"/>
        <v>3.0000000000000004E-8</v>
      </c>
      <c r="O45" s="5">
        <f t="shared" si="8"/>
        <v>-1.6619099712251797E-7</v>
      </c>
      <c r="P45" s="5">
        <f t="shared" si="9"/>
        <v>1.5000000000000002E-7</v>
      </c>
      <c r="R45" s="5" t="str">
        <f t="shared" si="19"/>
        <v>200mHz3m</v>
      </c>
    </row>
    <row r="46" spans="1:18" x14ac:dyDescent="0.25">
      <c r="A46" s="17">
        <f t="shared" si="14"/>
        <v>0.5</v>
      </c>
      <c r="B46" s="4">
        <f t="shared" si="17"/>
        <v>500</v>
      </c>
      <c r="C46" s="4" t="str">
        <f t="shared" si="20"/>
        <v>mHz</v>
      </c>
      <c r="D46">
        <f t="shared" si="22"/>
        <v>3</v>
      </c>
      <c r="E46" t="str">
        <f t="shared" si="22"/>
        <v>m</v>
      </c>
      <c r="F46" s="17">
        <f t="shared" si="18"/>
        <v>3.0000000000000001E-3</v>
      </c>
      <c r="G46" s="9">
        <v>2.9997662537506686</v>
      </c>
      <c r="H46" s="9">
        <v>3.0000000000000004E-5</v>
      </c>
      <c r="I46" s="9">
        <v>-5.5364757657541612E-5</v>
      </c>
      <c r="J46" s="9">
        <v>1.5000000000000001E-4</v>
      </c>
      <c r="K46" s="10" t="s">
        <v>3</v>
      </c>
      <c r="L46" s="17">
        <f t="shared" si="21"/>
        <v>1E-3</v>
      </c>
      <c r="M46" s="5">
        <f t="shared" si="6"/>
        <v>2.9997662537506685E-3</v>
      </c>
      <c r="N46" s="5">
        <f t="shared" si="7"/>
        <v>3.0000000000000004E-8</v>
      </c>
      <c r="O46" s="5">
        <f t="shared" si="8"/>
        <v>-5.536475765754161E-8</v>
      </c>
      <c r="P46" s="5">
        <f t="shared" si="9"/>
        <v>1.5000000000000002E-7</v>
      </c>
      <c r="R46" s="5" t="str">
        <f t="shared" si="19"/>
        <v>500mHz3m</v>
      </c>
    </row>
    <row r="47" spans="1:18" x14ac:dyDescent="0.25">
      <c r="A47" s="17">
        <f t="shared" si="14"/>
        <v>1</v>
      </c>
      <c r="B47" s="4">
        <f t="shared" si="17"/>
        <v>1</v>
      </c>
      <c r="C47" s="4" t="str">
        <f t="shared" si="20"/>
        <v>Hz</v>
      </c>
      <c r="D47">
        <f t="shared" si="22"/>
        <v>3</v>
      </c>
      <c r="E47" t="str">
        <f t="shared" si="22"/>
        <v>m</v>
      </c>
      <c r="F47" s="17">
        <f t="shared" si="18"/>
        <v>3.0000000000000001E-3</v>
      </c>
      <c r="G47" s="9">
        <v>2.9996437277557737</v>
      </c>
      <c r="H47" s="9">
        <v>3.0000000000000004E-5</v>
      </c>
      <c r="I47" s="9">
        <v>-2.9816331815168376E-4</v>
      </c>
      <c r="J47" s="9">
        <v>1.5000000000000001E-4</v>
      </c>
      <c r="K47" s="10" t="s">
        <v>3</v>
      </c>
      <c r="L47" s="17">
        <f t="shared" si="21"/>
        <v>1E-3</v>
      </c>
      <c r="M47" s="5">
        <f t="shared" si="6"/>
        <v>2.9996437277557738E-3</v>
      </c>
      <c r="N47" s="5">
        <f t="shared" si="7"/>
        <v>3.0000000000000004E-8</v>
      </c>
      <c r="O47" s="5">
        <f t="shared" si="8"/>
        <v>-2.9816331815168378E-7</v>
      </c>
      <c r="P47" s="5">
        <f t="shared" si="9"/>
        <v>1.5000000000000002E-7</v>
      </c>
      <c r="R47" s="5" t="str">
        <f t="shared" si="19"/>
        <v>1Hz3m</v>
      </c>
    </row>
    <row r="48" spans="1:18" x14ac:dyDescent="0.25">
      <c r="A48" s="17">
        <f t="shared" si="14"/>
        <v>2</v>
      </c>
      <c r="B48" s="4">
        <f t="shared" si="17"/>
        <v>2</v>
      </c>
      <c r="C48" s="4" t="str">
        <f t="shared" si="20"/>
        <v>Hz</v>
      </c>
      <c r="D48">
        <f t="shared" si="22"/>
        <v>3</v>
      </c>
      <c r="E48" t="str">
        <f t="shared" si="22"/>
        <v>m</v>
      </c>
      <c r="F48" s="17">
        <f t="shared" si="18"/>
        <v>3.0000000000000001E-3</v>
      </c>
      <c r="G48" s="9">
        <v>3.0004703503602719</v>
      </c>
      <c r="H48" s="9">
        <v>3.0000000000000004E-5</v>
      </c>
      <c r="I48" s="9">
        <v>7.0630830979462236E-5</v>
      </c>
      <c r="J48" s="9">
        <v>1.5000000000000001E-4</v>
      </c>
      <c r="K48" s="10" t="s">
        <v>3</v>
      </c>
      <c r="L48" s="17">
        <f t="shared" si="21"/>
        <v>1E-3</v>
      </c>
      <c r="M48" s="5">
        <f t="shared" si="6"/>
        <v>3.0004703503602719E-3</v>
      </c>
      <c r="N48" s="5">
        <f t="shared" si="7"/>
        <v>3.0000000000000004E-8</v>
      </c>
      <c r="O48" s="5">
        <f t="shared" si="8"/>
        <v>7.0630830979462232E-8</v>
      </c>
      <c r="P48" s="5">
        <f t="shared" si="9"/>
        <v>1.5000000000000002E-7</v>
      </c>
      <c r="R48" s="5" t="str">
        <f t="shared" si="19"/>
        <v>2Hz3m</v>
      </c>
    </row>
    <row r="49" spans="1:18" x14ac:dyDescent="0.25">
      <c r="A49" s="17">
        <f t="shared" si="14"/>
        <v>5</v>
      </c>
      <c r="B49" s="4">
        <f t="shared" si="17"/>
        <v>5</v>
      </c>
      <c r="C49" s="4" t="str">
        <f t="shared" si="20"/>
        <v>Hz</v>
      </c>
      <c r="D49">
        <f t="shared" si="22"/>
        <v>3</v>
      </c>
      <c r="E49" t="str">
        <f t="shared" si="22"/>
        <v>m</v>
      </c>
      <c r="F49" s="17">
        <f t="shared" si="18"/>
        <v>3.0000000000000001E-3</v>
      </c>
      <c r="G49" s="9">
        <v>2.9997138992195804</v>
      </c>
      <c r="H49" s="9">
        <v>3.0000000000000004E-5</v>
      </c>
      <c r="I49" s="9">
        <v>3.0067489985975151E-4</v>
      </c>
      <c r="J49" s="9">
        <v>1.5000000000000001E-4</v>
      </c>
      <c r="K49" s="10" t="s">
        <v>3</v>
      </c>
      <c r="L49" s="17">
        <f t="shared" si="21"/>
        <v>1E-3</v>
      </c>
      <c r="M49" s="5">
        <f t="shared" si="6"/>
        <v>2.9997138992195805E-3</v>
      </c>
      <c r="N49" s="5">
        <f t="shared" si="7"/>
        <v>3.0000000000000004E-8</v>
      </c>
      <c r="O49" s="5">
        <f t="shared" si="8"/>
        <v>3.0067489985975151E-7</v>
      </c>
      <c r="P49" s="5">
        <f t="shared" si="9"/>
        <v>1.5000000000000002E-7</v>
      </c>
      <c r="R49" s="5" t="str">
        <f t="shared" si="19"/>
        <v>5Hz3m</v>
      </c>
    </row>
    <row r="50" spans="1:18" x14ac:dyDescent="0.25">
      <c r="A50" s="17">
        <f t="shared" si="14"/>
        <v>10</v>
      </c>
      <c r="B50" s="4">
        <f t="shared" si="17"/>
        <v>10</v>
      </c>
      <c r="C50" s="4" t="str">
        <f t="shared" si="20"/>
        <v>Hz</v>
      </c>
      <c r="D50">
        <f t="shared" si="22"/>
        <v>3</v>
      </c>
      <c r="E50" t="str">
        <f t="shared" si="22"/>
        <v>m</v>
      </c>
      <c r="F50" s="17">
        <f t="shared" si="18"/>
        <v>3.0000000000000001E-3</v>
      </c>
      <c r="G50" s="9">
        <v>3.0001762984450706</v>
      </c>
      <c r="H50" s="9">
        <v>3.0000000000000004E-5</v>
      </c>
      <c r="I50" s="9">
        <v>-5.5728184303838811E-5</v>
      </c>
      <c r="J50" s="9">
        <v>1.5000000000000001E-4</v>
      </c>
      <c r="K50" s="10" t="s">
        <v>3</v>
      </c>
      <c r="L50" s="17">
        <f t="shared" si="21"/>
        <v>1E-3</v>
      </c>
      <c r="M50" s="5">
        <f t="shared" si="6"/>
        <v>3.0001762984450705E-3</v>
      </c>
      <c r="N50" s="5">
        <f t="shared" si="7"/>
        <v>3.0000000000000004E-8</v>
      </c>
      <c r="O50" s="5">
        <f t="shared" si="8"/>
        <v>-5.5728184303838812E-8</v>
      </c>
      <c r="P50" s="5">
        <f t="shared" si="9"/>
        <v>1.5000000000000002E-7</v>
      </c>
      <c r="R50" s="5" t="str">
        <f t="shared" si="19"/>
        <v>10Hz3m</v>
      </c>
    </row>
    <row r="51" spans="1:18" x14ac:dyDescent="0.25">
      <c r="A51" s="17">
        <f t="shared" si="14"/>
        <v>20</v>
      </c>
      <c r="B51" s="4">
        <f t="shared" si="17"/>
        <v>20</v>
      </c>
      <c r="C51" s="4" t="str">
        <f t="shared" si="20"/>
        <v>Hz</v>
      </c>
      <c r="D51">
        <f t="shared" si="22"/>
        <v>3</v>
      </c>
      <c r="E51" t="str">
        <f t="shared" si="22"/>
        <v>m</v>
      </c>
      <c r="F51" s="17">
        <f t="shared" si="18"/>
        <v>3.0000000000000001E-3</v>
      </c>
      <c r="G51" s="9">
        <v>3.0007222180286974</v>
      </c>
      <c r="H51" s="9">
        <v>3.0000000000000004E-5</v>
      </c>
      <c r="I51" s="9">
        <v>6.4788508935237951E-4</v>
      </c>
      <c r="J51" s="9">
        <v>1.5000000000000001E-4</v>
      </c>
      <c r="K51" s="10" t="s">
        <v>3</v>
      </c>
      <c r="L51" s="17">
        <f t="shared" si="21"/>
        <v>1E-3</v>
      </c>
      <c r="M51" s="5">
        <f t="shared" si="6"/>
        <v>3.0007222180286975E-3</v>
      </c>
      <c r="N51" s="5">
        <f t="shared" si="7"/>
        <v>3.0000000000000004E-8</v>
      </c>
      <c r="O51" s="5">
        <f t="shared" si="8"/>
        <v>6.4788508935237956E-7</v>
      </c>
      <c r="P51" s="5">
        <f t="shared" si="9"/>
        <v>1.5000000000000002E-7</v>
      </c>
      <c r="R51" s="5" t="str">
        <f t="shared" si="19"/>
        <v>20Hz3m</v>
      </c>
    </row>
    <row r="52" spans="1:18" x14ac:dyDescent="0.25">
      <c r="A52" s="17">
        <f t="shared" si="14"/>
        <v>50</v>
      </c>
      <c r="B52" s="4">
        <f t="shared" si="17"/>
        <v>50</v>
      </c>
      <c r="C52" s="4" t="str">
        <f t="shared" si="20"/>
        <v>Hz</v>
      </c>
      <c r="D52">
        <f t="shared" si="22"/>
        <v>3</v>
      </c>
      <c r="E52" t="str">
        <f t="shared" si="22"/>
        <v>m</v>
      </c>
      <c r="F52" s="17">
        <f t="shared" si="18"/>
        <v>3.0000000000000001E-3</v>
      </c>
      <c r="G52" s="9">
        <v>3.0000974744797255</v>
      </c>
      <c r="H52" s="9">
        <v>3.0000000000000004E-5</v>
      </c>
      <c r="I52" s="9">
        <v>6.1494262124730387E-4</v>
      </c>
      <c r="J52" s="9">
        <v>1.5000000000000001E-4</v>
      </c>
      <c r="K52" s="10" t="s">
        <v>3</v>
      </c>
      <c r="L52" s="17">
        <f t="shared" si="21"/>
        <v>1E-3</v>
      </c>
      <c r="M52" s="5">
        <f t="shared" si="6"/>
        <v>3.0000974744797257E-3</v>
      </c>
      <c r="N52" s="5">
        <f t="shared" si="7"/>
        <v>3.0000000000000004E-8</v>
      </c>
      <c r="O52" s="5">
        <f t="shared" si="8"/>
        <v>6.1494262124730393E-7</v>
      </c>
      <c r="P52" s="5">
        <f t="shared" si="9"/>
        <v>1.5000000000000002E-7</v>
      </c>
      <c r="R52" s="5" t="str">
        <f t="shared" si="19"/>
        <v>50Hz3m</v>
      </c>
    </row>
    <row r="53" spans="1:18" x14ac:dyDescent="0.25">
      <c r="A53" s="17">
        <f t="shared" si="14"/>
        <v>100</v>
      </c>
      <c r="B53" s="4">
        <f t="shared" si="17"/>
        <v>100</v>
      </c>
      <c r="C53" s="4" t="str">
        <f t="shared" si="20"/>
        <v>Hz</v>
      </c>
      <c r="D53">
        <f t="shared" si="22"/>
        <v>3</v>
      </c>
      <c r="E53" t="str">
        <f t="shared" si="22"/>
        <v>m</v>
      </c>
      <c r="F53" s="17">
        <f t="shared" si="18"/>
        <v>3.0000000000000001E-3</v>
      </c>
      <c r="G53" s="9">
        <v>3.0002275907479454</v>
      </c>
      <c r="H53" s="9">
        <v>3.0000000000000004E-5</v>
      </c>
      <c r="I53" s="9">
        <v>9.0165422031510394E-4</v>
      </c>
      <c r="J53" s="9">
        <v>1.5000000000000001E-4</v>
      </c>
      <c r="K53" s="10" t="s">
        <v>3</v>
      </c>
      <c r="L53" s="17">
        <f t="shared" si="21"/>
        <v>1E-3</v>
      </c>
      <c r="M53" s="5">
        <f t="shared" si="6"/>
        <v>3.0002275907479456E-3</v>
      </c>
      <c r="N53" s="5">
        <f t="shared" si="7"/>
        <v>3.0000000000000004E-8</v>
      </c>
      <c r="O53" s="5">
        <f t="shared" si="8"/>
        <v>9.0165422031510392E-7</v>
      </c>
      <c r="P53" s="5">
        <f t="shared" si="9"/>
        <v>1.5000000000000002E-7</v>
      </c>
      <c r="R53" s="5" t="str">
        <f t="shared" si="19"/>
        <v>100Hz3m</v>
      </c>
    </row>
    <row r="54" spans="1:18" x14ac:dyDescent="0.25">
      <c r="A54" s="17">
        <f t="shared" si="14"/>
        <v>200</v>
      </c>
      <c r="B54" s="4">
        <f t="shared" si="17"/>
        <v>200</v>
      </c>
      <c r="C54" s="4" t="str">
        <f t="shared" si="20"/>
        <v>Hz</v>
      </c>
      <c r="D54">
        <f t="shared" si="22"/>
        <v>3</v>
      </c>
      <c r="E54" t="str">
        <f t="shared" si="22"/>
        <v>m</v>
      </c>
      <c r="F54" s="17">
        <f t="shared" si="18"/>
        <v>3.0000000000000001E-3</v>
      </c>
      <c r="G54" s="9">
        <v>3.0006461773516957</v>
      </c>
      <c r="H54" s="9">
        <v>3.0000000000000004E-5</v>
      </c>
      <c r="I54" s="9">
        <v>1.7290791488131535E-3</v>
      </c>
      <c r="J54" s="9">
        <v>1.5000000000000001E-4</v>
      </c>
      <c r="K54" s="10" t="s">
        <v>3</v>
      </c>
      <c r="L54" s="17">
        <f t="shared" si="21"/>
        <v>1E-3</v>
      </c>
      <c r="M54" s="5">
        <f t="shared" si="6"/>
        <v>3.0006461773516959E-3</v>
      </c>
      <c r="N54" s="5">
        <f t="shared" si="7"/>
        <v>3.0000000000000004E-8</v>
      </c>
      <c r="O54" s="5">
        <f t="shared" si="8"/>
        <v>1.7290791488131536E-6</v>
      </c>
      <c r="P54" s="5">
        <f t="shared" si="9"/>
        <v>1.5000000000000002E-7</v>
      </c>
      <c r="R54" s="5" t="str">
        <f t="shared" si="19"/>
        <v>200Hz3m</v>
      </c>
    </row>
    <row r="55" spans="1:18" x14ac:dyDescent="0.25">
      <c r="A55" s="17">
        <f t="shared" si="14"/>
        <v>500</v>
      </c>
      <c r="B55" s="4">
        <f t="shared" si="17"/>
        <v>500</v>
      </c>
      <c r="C55" s="4" t="str">
        <f t="shared" si="20"/>
        <v>Hz</v>
      </c>
      <c r="D55">
        <f t="shared" si="22"/>
        <v>3</v>
      </c>
      <c r="E55" t="str">
        <f t="shared" si="22"/>
        <v>m</v>
      </c>
      <c r="F55" s="17">
        <f t="shared" si="18"/>
        <v>3.0000000000000001E-3</v>
      </c>
      <c r="G55" s="9">
        <v>3.0037541045605645</v>
      </c>
      <c r="H55" s="9">
        <v>4.7434164902525703E-5</v>
      </c>
      <c r="I55" s="9">
        <v>3.7346205359260545E-3</v>
      </c>
      <c r="J55" s="9">
        <v>1.5000000000000001E-4</v>
      </c>
      <c r="K55" s="10" t="s">
        <v>3</v>
      </c>
      <c r="L55" s="17">
        <f t="shared" si="21"/>
        <v>1E-3</v>
      </c>
      <c r="M55" s="5">
        <f t="shared" si="6"/>
        <v>3.0037541045605646E-3</v>
      </c>
      <c r="N55" s="5">
        <f t="shared" si="7"/>
        <v>4.7434164902525701E-8</v>
      </c>
      <c r="O55" s="5">
        <f t="shared" si="8"/>
        <v>3.7346205359260546E-6</v>
      </c>
      <c r="P55" s="5">
        <f t="shared" si="9"/>
        <v>1.5000000000000002E-7</v>
      </c>
      <c r="R55" s="5" t="str">
        <f t="shared" si="19"/>
        <v>500Hz3m</v>
      </c>
    </row>
    <row r="56" spans="1:18" x14ac:dyDescent="0.25">
      <c r="A56" s="17">
        <f t="shared" si="14"/>
        <v>1000</v>
      </c>
      <c r="B56" s="4">
        <f>IF(C56="mHz",1000,IF(C56="kHz",0.001,1))*A56</f>
        <v>1</v>
      </c>
      <c r="C56" s="4" t="str">
        <f t="shared" si="20"/>
        <v>kHz</v>
      </c>
      <c r="D56">
        <f t="shared" si="22"/>
        <v>3</v>
      </c>
      <c r="E56" t="str">
        <f t="shared" si="22"/>
        <v>m</v>
      </c>
      <c r="F56" s="17">
        <f t="shared" si="18"/>
        <v>3.0000000000000001E-3</v>
      </c>
      <c r="G56" s="9">
        <v>3.0105709265829028</v>
      </c>
      <c r="H56" s="9">
        <v>1.3416407864998741E-4</v>
      </c>
      <c r="I56" s="9">
        <v>7.9215606970308109E-3</v>
      </c>
      <c r="J56" s="9">
        <v>3.0000000000000003E-4</v>
      </c>
      <c r="K56" s="10" t="s">
        <v>3</v>
      </c>
      <c r="L56" s="17">
        <f t="shared" si="21"/>
        <v>1E-3</v>
      </c>
      <c r="M56" s="5">
        <f t="shared" si="6"/>
        <v>3.010570926582903E-3</v>
      </c>
      <c r="N56" s="5">
        <f t="shared" si="7"/>
        <v>1.3416407864998741E-7</v>
      </c>
      <c r="O56" s="5">
        <f t="shared" si="8"/>
        <v>7.9215606970308114E-6</v>
      </c>
      <c r="P56" s="5">
        <f t="shared" si="9"/>
        <v>3.0000000000000004E-7</v>
      </c>
      <c r="R56" s="5" t="str">
        <f t="shared" si="19"/>
        <v>1kHz3m</v>
      </c>
    </row>
    <row r="57" spans="1:18" x14ac:dyDescent="0.25">
      <c r="A57" s="17">
        <f t="shared" si="14"/>
        <v>2000</v>
      </c>
      <c r="B57" s="4">
        <f t="shared" ref="B57:B73" si="23">IF(C57="mHz",1000,IF(C57="kHz",0.001,1))*A57</f>
        <v>2</v>
      </c>
      <c r="C57" s="4" t="str">
        <f t="shared" si="20"/>
        <v>kHz</v>
      </c>
      <c r="D57">
        <f t="shared" si="22"/>
        <v>3</v>
      </c>
      <c r="E57" t="str">
        <f t="shared" si="22"/>
        <v>m</v>
      </c>
      <c r="F57" s="17">
        <f t="shared" si="18"/>
        <v>3.0000000000000001E-3</v>
      </c>
      <c r="G57" s="9">
        <v>3.0284378701131045</v>
      </c>
      <c r="H57" s="9">
        <v>3.7947331922020562E-4</v>
      </c>
      <c r="I57" s="9">
        <v>1.576173285474429E-2</v>
      </c>
      <c r="J57" s="9">
        <v>6.0000000000000006E-4</v>
      </c>
      <c r="K57" s="10" t="s">
        <v>3</v>
      </c>
      <c r="L57" s="17">
        <f t="shared" si="21"/>
        <v>1E-3</v>
      </c>
      <c r="M57" s="5">
        <f t="shared" si="6"/>
        <v>3.0284378701131045E-3</v>
      </c>
      <c r="N57" s="5">
        <f t="shared" si="7"/>
        <v>3.7947331922020561E-7</v>
      </c>
      <c r="O57" s="5">
        <f t="shared" si="8"/>
        <v>1.5761732854744291E-5</v>
      </c>
      <c r="P57" s="5">
        <f t="shared" si="9"/>
        <v>6.0000000000000008E-7</v>
      </c>
      <c r="R57" s="5" t="str">
        <f t="shared" si="19"/>
        <v>2kHz3m</v>
      </c>
    </row>
    <row r="58" spans="1:18" x14ac:dyDescent="0.25">
      <c r="A58" s="17">
        <f t="shared" si="14"/>
        <v>5000</v>
      </c>
      <c r="B58" s="4">
        <f t="shared" si="23"/>
        <v>5</v>
      </c>
      <c r="C58" s="4" t="str">
        <f t="shared" si="20"/>
        <v>kHz</v>
      </c>
      <c r="D58">
        <f t="shared" si="22"/>
        <v>3</v>
      </c>
      <c r="E58" t="str">
        <f t="shared" si="22"/>
        <v>m</v>
      </c>
      <c r="F58" s="17">
        <f t="shared" si="18"/>
        <v>3.0000000000000001E-3</v>
      </c>
      <c r="G58" s="9">
        <v>3.1137374283747037</v>
      </c>
      <c r="H58" s="9">
        <v>1.5E-3</v>
      </c>
      <c r="I58" s="9">
        <v>3.8871967979208978E-2</v>
      </c>
      <c r="J58" s="9">
        <v>1.5E-3</v>
      </c>
      <c r="K58" s="10" t="s">
        <v>3</v>
      </c>
      <c r="L58" s="17">
        <f t="shared" si="21"/>
        <v>1E-3</v>
      </c>
      <c r="M58" s="5">
        <f t="shared" si="6"/>
        <v>3.1137374283747039E-3</v>
      </c>
      <c r="N58" s="5">
        <f t="shared" si="7"/>
        <v>1.5E-6</v>
      </c>
      <c r="O58" s="5">
        <f t="shared" si="8"/>
        <v>3.8871967979208976E-5</v>
      </c>
      <c r="P58" s="5">
        <f t="shared" si="9"/>
        <v>1.5E-6</v>
      </c>
      <c r="R58" s="5" t="str">
        <f t="shared" si="19"/>
        <v>5kHz3m</v>
      </c>
    </row>
    <row r="59" spans="1:18" ht="21.75" customHeight="1" x14ac:dyDescent="0.25">
      <c r="A59" s="17">
        <f>A41</f>
        <v>0.01</v>
      </c>
      <c r="B59" s="4">
        <f t="shared" si="23"/>
        <v>10</v>
      </c>
      <c r="C59" s="4" t="str">
        <f>IF(A59&gt;=1000,"kHz",IF(A59&gt;=1,"Hz","mHz"))</f>
        <v>mHz</v>
      </c>
      <c r="D59">
        <v>10</v>
      </c>
      <c r="E59" t="s">
        <v>3</v>
      </c>
      <c r="F59" s="17">
        <f t="shared" ref="F59:F76" si="24">IF(MID(E59,1,1)="m",0.001,IF(OR(MID(E59,1,1)="u",MID(E59,1,1)="µ"),0.000001,1))*D59</f>
        <v>0.01</v>
      </c>
      <c r="G59" s="9">
        <v>9.9981597442856369</v>
      </c>
      <c r="H59" s="9">
        <v>1E-4</v>
      </c>
      <c r="I59" s="9">
        <v>1.3592603245389343E-3</v>
      </c>
      <c r="J59" s="9">
        <v>5.0000000000000012E-4</v>
      </c>
      <c r="K59" s="10" t="s">
        <v>3</v>
      </c>
      <c r="L59" s="17">
        <f>IF(MID(K59,1,1)="m",0.001,IF(OR(MID(K59,1,1)="u",MID(K59,1,1)="µ"),0.000001,1))</f>
        <v>1E-3</v>
      </c>
      <c r="M59" s="5">
        <f t="shared" si="6"/>
        <v>9.9981597442856378E-3</v>
      </c>
      <c r="N59" s="5">
        <f t="shared" si="7"/>
        <v>1.0000000000000001E-7</v>
      </c>
      <c r="O59" s="5">
        <f t="shared" si="8"/>
        <v>1.3592603245389344E-6</v>
      </c>
      <c r="P59" s="5">
        <f t="shared" si="9"/>
        <v>5.0000000000000008E-7</v>
      </c>
      <c r="R59" s="5" t="str">
        <f t="shared" ref="R59:R76" si="25">B59&amp;C59&amp;D59&amp;E59</f>
        <v>10mHz10m</v>
      </c>
    </row>
    <row r="60" spans="1:18" x14ac:dyDescent="0.25">
      <c r="A60" s="17">
        <f t="shared" si="14"/>
        <v>0.02</v>
      </c>
      <c r="B60" s="4">
        <f t="shared" si="23"/>
        <v>20</v>
      </c>
      <c r="C60" s="4" t="str">
        <f t="shared" ref="C60:C76" si="26">IF(A60&gt;=1000,"kHz",IF(A60&gt;=1,"Hz","mHz"))</f>
        <v>mHz</v>
      </c>
      <c r="D60">
        <f>D59</f>
        <v>10</v>
      </c>
      <c r="E60" t="str">
        <f>E59</f>
        <v>m</v>
      </c>
      <c r="F60" s="17">
        <f t="shared" si="24"/>
        <v>0.01</v>
      </c>
      <c r="G60" s="9">
        <v>9.9996460578222823</v>
      </c>
      <c r="H60" s="9">
        <v>1E-4</v>
      </c>
      <c r="I60" s="9">
        <v>-1.2517985964628977E-3</v>
      </c>
      <c r="J60" s="9">
        <v>5.0000000000000012E-4</v>
      </c>
      <c r="K60" s="10" t="s">
        <v>3</v>
      </c>
      <c r="L60" s="17">
        <f t="shared" ref="L60:L76" si="27">IF(MID(K60,1,1)="m",0.001,IF(OR(MID(K60,1,1)="u",MID(K60,1,1)="µ"),0.000001,1))</f>
        <v>1E-3</v>
      </c>
      <c r="M60" s="5">
        <f t="shared" si="6"/>
        <v>9.9996460578222826E-3</v>
      </c>
      <c r="N60" s="5">
        <f t="shared" si="7"/>
        <v>1.0000000000000001E-7</v>
      </c>
      <c r="O60" s="5">
        <f t="shared" si="8"/>
        <v>-1.2517985964628976E-6</v>
      </c>
      <c r="P60" s="5">
        <f t="shared" si="9"/>
        <v>5.0000000000000008E-7</v>
      </c>
      <c r="R60" s="5" t="str">
        <f t="shared" si="25"/>
        <v>20mHz10m</v>
      </c>
    </row>
    <row r="61" spans="1:18" x14ac:dyDescent="0.25">
      <c r="A61" s="17">
        <f t="shared" si="14"/>
        <v>0.05</v>
      </c>
      <c r="B61" s="4">
        <f t="shared" si="23"/>
        <v>50</v>
      </c>
      <c r="C61" s="4" t="str">
        <f t="shared" si="26"/>
        <v>mHz</v>
      </c>
      <c r="D61">
        <f t="shared" ref="D61:E61" si="28">D60</f>
        <v>10</v>
      </c>
      <c r="E61" t="str">
        <f t="shared" si="28"/>
        <v>m</v>
      </c>
      <c r="F61" s="17">
        <f t="shared" si="24"/>
        <v>0.01</v>
      </c>
      <c r="G61" s="9">
        <v>9.9998217323087246</v>
      </c>
      <c r="H61" s="9">
        <v>1E-4</v>
      </c>
      <c r="I61" s="9">
        <v>3.3603469549767755E-4</v>
      </c>
      <c r="J61" s="9">
        <v>5.0000000000000012E-4</v>
      </c>
      <c r="K61" s="10" t="s">
        <v>3</v>
      </c>
      <c r="L61" s="17">
        <f t="shared" si="27"/>
        <v>1E-3</v>
      </c>
      <c r="M61" s="5">
        <f t="shared" si="6"/>
        <v>9.9998217323087248E-3</v>
      </c>
      <c r="N61" s="5">
        <f t="shared" si="7"/>
        <v>1.0000000000000001E-7</v>
      </c>
      <c r="O61" s="5">
        <f t="shared" si="8"/>
        <v>3.3603469549767755E-7</v>
      </c>
      <c r="P61" s="5">
        <f t="shared" si="9"/>
        <v>5.0000000000000008E-7</v>
      </c>
      <c r="R61" s="5" t="str">
        <f t="shared" si="25"/>
        <v>50mHz10m</v>
      </c>
    </row>
    <row r="62" spans="1:18" x14ac:dyDescent="0.25">
      <c r="A62" s="17">
        <f t="shared" si="14"/>
        <v>0.1</v>
      </c>
      <c r="B62" s="4">
        <f t="shared" si="23"/>
        <v>100</v>
      </c>
      <c r="C62" s="4" t="str">
        <f t="shared" si="26"/>
        <v>mHz</v>
      </c>
      <c r="D62">
        <f t="shared" ref="D62:E62" si="29">D61</f>
        <v>10</v>
      </c>
      <c r="E62" t="str">
        <f t="shared" si="29"/>
        <v>m</v>
      </c>
      <c r="F62" s="17">
        <f t="shared" si="24"/>
        <v>0.01</v>
      </c>
      <c r="G62" s="9">
        <v>10.000355038964662</v>
      </c>
      <c r="H62" s="9">
        <v>1E-4</v>
      </c>
      <c r="I62" s="9">
        <v>2.0038664967346427E-4</v>
      </c>
      <c r="J62" s="9">
        <v>5.0000000000000012E-4</v>
      </c>
      <c r="K62" s="10" t="s">
        <v>3</v>
      </c>
      <c r="L62" s="17">
        <f t="shared" si="27"/>
        <v>1E-3</v>
      </c>
      <c r="M62" s="5">
        <f t="shared" si="6"/>
        <v>1.0000355038964662E-2</v>
      </c>
      <c r="N62" s="5">
        <f t="shared" si="7"/>
        <v>1.0000000000000001E-7</v>
      </c>
      <c r="O62" s="5">
        <f t="shared" si="8"/>
        <v>2.0038664967346428E-7</v>
      </c>
      <c r="P62" s="5">
        <f t="shared" si="9"/>
        <v>5.0000000000000008E-7</v>
      </c>
      <c r="R62" s="5" t="str">
        <f t="shared" si="25"/>
        <v>100mHz10m</v>
      </c>
    </row>
    <row r="63" spans="1:18" x14ac:dyDescent="0.25">
      <c r="A63" s="17">
        <f t="shared" si="14"/>
        <v>0.2</v>
      </c>
      <c r="B63" s="4">
        <f t="shared" si="23"/>
        <v>200</v>
      </c>
      <c r="C63" s="4" t="str">
        <f t="shared" si="26"/>
        <v>mHz</v>
      </c>
      <c r="D63">
        <f t="shared" ref="D63:E63" si="30">D62</f>
        <v>10</v>
      </c>
      <c r="E63" t="str">
        <f t="shared" si="30"/>
        <v>m</v>
      </c>
      <c r="F63" s="17">
        <f t="shared" si="24"/>
        <v>0.01</v>
      </c>
      <c r="G63" s="9">
        <v>10.00208222795708</v>
      </c>
      <c r="H63" s="9">
        <v>1E-4</v>
      </c>
      <c r="I63" s="9">
        <v>-7.1477755874666882E-4</v>
      </c>
      <c r="J63" s="9">
        <v>5.0000000000000012E-4</v>
      </c>
      <c r="K63" s="10" t="s">
        <v>3</v>
      </c>
      <c r="L63" s="17">
        <f t="shared" si="27"/>
        <v>1E-3</v>
      </c>
      <c r="M63" s="5">
        <f t="shared" si="6"/>
        <v>1.0002082227957081E-2</v>
      </c>
      <c r="N63" s="5">
        <f t="shared" si="7"/>
        <v>1.0000000000000001E-7</v>
      </c>
      <c r="O63" s="5">
        <f t="shared" si="8"/>
        <v>-7.1477755874666879E-7</v>
      </c>
      <c r="P63" s="5">
        <f t="shared" si="9"/>
        <v>5.0000000000000008E-7</v>
      </c>
      <c r="R63" s="5" t="str">
        <f t="shared" si="25"/>
        <v>200mHz10m</v>
      </c>
    </row>
    <row r="64" spans="1:18" x14ac:dyDescent="0.25">
      <c r="A64" s="17">
        <f t="shared" si="14"/>
        <v>0.5</v>
      </c>
      <c r="B64" s="4">
        <f t="shared" si="23"/>
        <v>500</v>
      </c>
      <c r="C64" s="4" t="str">
        <f t="shared" si="26"/>
        <v>mHz</v>
      </c>
      <c r="D64">
        <f t="shared" ref="D64:E64" si="31">D63</f>
        <v>10</v>
      </c>
      <c r="E64" t="str">
        <f t="shared" si="31"/>
        <v>m</v>
      </c>
      <c r="F64" s="17">
        <f t="shared" si="24"/>
        <v>0.01</v>
      </c>
      <c r="G64" s="9">
        <v>10.000176870866312</v>
      </c>
      <c r="H64" s="9">
        <v>1E-4</v>
      </c>
      <c r="I64" s="9">
        <v>1.0088586491533824E-3</v>
      </c>
      <c r="J64" s="9">
        <v>5.0000000000000012E-4</v>
      </c>
      <c r="K64" s="10" t="s">
        <v>3</v>
      </c>
      <c r="L64" s="17">
        <f t="shared" si="27"/>
        <v>1E-3</v>
      </c>
      <c r="M64" s="5">
        <f t="shared" si="6"/>
        <v>1.0000176870866313E-2</v>
      </c>
      <c r="N64" s="5">
        <f t="shared" si="7"/>
        <v>1.0000000000000001E-7</v>
      </c>
      <c r="O64" s="5">
        <f t="shared" si="8"/>
        <v>1.0088586491533824E-6</v>
      </c>
      <c r="P64" s="5">
        <f t="shared" si="9"/>
        <v>5.0000000000000008E-7</v>
      </c>
      <c r="R64" s="5" t="str">
        <f t="shared" si="25"/>
        <v>500mHz10m</v>
      </c>
    </row>
    <row r="65" spans="1:18" x14ac:dyDescent="0.25">
      <c r="A65" s="17">
        <f t="shared" si="14"/>
        <v>1</v>
      </c>
      <c r="B65" s="4">
        <f t="shared" si="23"/>
        <v>1</v>
      </c>
      <c r="C65" s="4" t="str">
        <f t="shared" si="26"/>
        <v>Hz</v>
      </c>
      <c r="D65">
        <f t="shared" ref="D65:E65" si="32">D64</f>
        <v>10</v>
      </c>
      <c r="E65" t="str">
        <f t="shared" si="32"/>
        <v>m</v>
      </c>
      <c r="F65" s="17">
        <f t="shared" si="24"/>
        <v>0.01</v>
      </c>
      <c r="G65" s="9">
        <v>10.000361633853117</v>
      </c>
      <c r="H65" s="9">
        <v>1E-4</v>
      </c>
      <c r="I65" s="9">
        <v>-8.1803458144909193E-5</v>
      </c>
      <c r="J65" s="9">
        <v>5.0000000000000012E-4</v>
      </c>
      <c r="K65" s="10" t="s">
        <v>3</v>
      </c>
      <c r="L65" s="17">
        <f t="shared" si="27"/>
        <v>1E-3</v>
      </c>
      <c r="M65" s="5">
        <f t="shared" si="6"/>
        <v>1.0000361633853117E-2</v>
      </c>
      <c r="N65" s="5">
        <f t="shared" si="7"/>
        <v>1.0000000000000001E-7</v>
      </c>
      <c r="O65" s="5">
        <f t="shared" si="8"/>
        <v>-8.1803458144909194E-8</v>
      </c>
      <c r="P65" s="5">
        <f t="shared" si="9"/>
        <v>5.0000000000000008E-7</v>
      </c>
      <c r="R65" s="5" t="str">
        <f t="shared" si="25"/>
        <v>1Hz10m</v>
      </c>
    </row>
    <row r="66" spans="1:18" x14ac:dyDescent="0.25">
      <c r="A66" s="17">
        <f t="shared" si="14"/>
        <v>2</v>
      </c>
      <c r="B66" s="4">
        <f t="shared" si="23"/>
        <v>2</v>
      </c>
      <c r="C66" s="4" t="str">
        <f t="shared" si="26"/>
        <v>Hz</v>
      </c>
      <c r="D66">
        <f t="shared" ref="D66:E66" si="33">D65</f>
        <v>10</v>
      </c>
      <c r="E66" t="str">
        <f t="shared" si="33"/>
        <v>m</v>
      </c>
      <c r="F66" s="17">
        <f t="shared" si="24"/>
        <v>0.01</v>
      </c>
      <c r="G66" s="9">
        <v>10.000402873597862</v>
      </c>
      <c r="H66" s="9">
        <v>1E-4</v>
      </c>
      <c r="I66" s="9">
        <v>1.6180036664507368E-3</v>
      </c>
      <c r="J66" s="9">
        <v>5.0000000000000012E-4</v>
      </c>
      <c r="K66" s="10" t="s">
        <v>3</v>
      </c>
      <c r="L66" s="17">
        <f t="shared" si="27"/>
        <v>1E-3</v>
      </c>
      <c r="M66" s="5">
        <f t="shared" si="6"/>
        <v>1.0000402873597863E-2</v>
      </c>
      <c r="N66" s="5">
        <f t="shared" si="7"/>
        <v>1.0000000000000001E-7</v>
      </c>
      <c r="O66" s="5">
        <f t="shared" si="8"/>
        <v>1.6180036664507369E-6</v>
      </c>
      <c r="P66" s="5">
        <f t="shared" si="9"/>
        <v>5.0000000000000008E-7</v>
      </c>
      <c r="R66" s="5" t="str">
        <f t="shared" si="25"/>
        <v>2Hz10m</v>
      </c>
    </row>
    <row r="67" spans="1:18" x14ac:dyDescent="0.25">
      <c r="A67" s="17">
        <f t="shared" si="14"/>
        <v>5</v>
      </c>
      <c r="B67" s="4">
        <f t="shared" si="23"/>
        <v>5</v>
      </c>
      <c r="C67" s="4" t="str">
        <f t="shared" si="26"/>
        <v>Hz</v>
      </c>
      <c r="D67">
        <f t="shared" ref="D67:E67" si="34">D66</f>
        <v>10</v>
      </c>
      <c r="E67" t="str">
        <f t="shared" si="34"/>
        <v>m</v>
      </c>
      <c r="F67" s="17">
        <f t="shared" si="24"/>
        <v>0.01</v>
      </c>
      <c r="G67" s="9">
        <v>9.9990799629270892</v>
      </c>
      <c r="H67" s="9">
        <v>1E-4</v>
      </c>
      <c r="I67" s="9">
        <v>1.3303597670714302E-4</v>
      </c>
      <c r="J67" s="9">
        <v>5.0000000000000012E-4</v>
      </c>
      <c r="K67" s="10" t="s">
        <v>3</v>
      </c>
      <c r="L67" s="17">
        <f t="shared" si="27"/>
        <v>1E-3</v>
      </c>
      <c r="M67" s="5">
        <f t="shared" si="6"/>
        <v>9.9990799629270898E-3</v>
      </c>
      <c r="N67" s="5">
        <f t="shared" si="7"/>
        <v>1.0000000000000001E-7</v>
      </c>
      <c r="O67" s="5">
        <f t="shared" si="8"/>
        <v>1.3303597670714301E-7</v>
      </c>
      <c r="P67" s="5">
        <f t="shared" si="9"/>
        <v>5.0000000000000008E-7</v>
      </c>
      <c r="R67" s="5" t="str">
        <f t="shared" si="25"/>
        <v>5Hz10m</v>
      </c>
    </row>
    <row r="68" spans="1:18" x14ac:dyDescent="0.25">
      <c r="A68" s="17">
        <f t="shared" si="14"/>
        <v>10</v>
      </c>
      <c r="B68" s="4">
        <f t="shared" si="23"/>
        <v>10</v>
      </c>
      <c r="C68" s="4" t="str">
        <f t="shared" si="26"/>
        <v>Hz</v>
      </c>
      <c r="D68">
        <f t="shared" ref="D68:E68" si="35">D67</f>
        <v>10</v>
      </c>
      <c r="E68" t="str">
        <f t="shared" si="35"/>
        <v>m</v>
      </c>
      <c r="F68" s="17">
        <f t="shared" si="24"/>
        <v>0.01</v>
      </c>
      <c r="G68" s="9">
        <v>9.9999411945353778</v>
      </c>
      <c r="H68" s="9">
        <v>1E-4</v>
      </c>
      <c r="I68" s="9">
        <v>2.0509426844855599E-3</v>
      </c>
      <c r="J68" s="9">
        <v>5.0000000000000012E-4</v>
      </c>
      <c r="K68" s="10" t="s">
        <v>3</v>
      </c>
      <c r="L68" s="17">
        <f t="shared" si="27"/>
        <v>1E-3</v>
      </c>
      <c r="M68" s="5">
        <f t="shared" si="6"/>
        <v>9.9999411945353774E-3</v>
      </c>
      <c r="N68" s="5">
        <f t="shared" si="7"/>
        <v>1.0000000000000001E-7</v>
      </c>
      <c r="O68" s="5">
        <f t="shared" si="8"/>
        <v>2.0509426844855599E-6</v>
      </c>
      <c r="P68" s="5">
        <f t="shared" si="9"/>
        <v>5.0000000000000008E-7</v>
      </c>
      <c r="R68" s="5" t="str">
        <f t="shared" si="25"/>
        <v>10Hz10m</v>
      </c>
    </row>
    <row r="69" spans="1:18" x14ac:dyDescent="0.25">
      <c r="A69" s="17">
        <f t="shared" si="14"/>
        <v>20</v>
      </c>
      <c r="B69" s="4">
        <f t="shared" si="23"/>
        <v>20</v>
      </c>
      <c r="C69" s="4" t="str">
        <f t="shared" si="26"/>
        <v>Hz</v>
      </c>
      <c r="D69">
        <f t="shared" ref="D69:E69" si="36">D68</f>
        <v>10</v>
      </c>
      <c r="E69" t="str">
        <f t="shared" si="36"/>
        <v>m</v>
      </c>
      <c r="F69" s="17">
        <f t="shared" si="24"/>
        <v>0.01</v>
      </c>
      <c r="G69" s="9">
        <v>10.001581841435479</v>
      </c>
      <c r="H69" s="9">
        <v>1E-4</v>
      </c>
      <c r="I69" s="9">
        <v>4.0912065846517232E-4</v>
      </c>
      <c r="J69" s="9">
        <v>5.0000000000000012E-4</v>
      </c>
      <c r="K69" s="10" t="s">
        <v>3</v>
      </c>
      <c r="L69" s="17">
        <f t="shared" si="27"/>
        <v>1E-3</v>
      </c>
      <c r="M69" s="5">
        <f t="shared" si="6"/>
        <v>1.0001581841435479E-2</v>
      </c>
      <c r="N69" s="5">
        <f t="shared" si="7"/>
        <v>1.0000000000000001E-7</v>
      </c>
      <c r="O69" s="5">
        <f t="shared" si="8"/>
        <v>4.0912065846517234E-7</v>
      </c>
      <c r="P69" s="5">
        <f t="shared" si="9"/>
        <v>5.0000000000000008E-7</v>
      </c>
      <c r="R69" s="5" t="str">
        <f t="shared" si="25"/>
        <v>20Hz10m</v>
      </c>
    </row>
    <row r="70" spans="1:18" x14ac:dyDescent="0.25">
      <c r="A70" s="17">
        <f t="shared" si="14"/>
        <v>50</v>
      </c>
      <c r="B70" s="4">
        <f t="shared" si="23"/>
        <v>50</v>
      </c>
      <c r="C70" s="4" t="str">
        <f t="shared" si="26"/>
        <v>Hz</v>
      </c>
      <c r="D70">
        <f t="shared" ref="D70:E70" si="37">D69</f>
        <v>10</v>
      </c>
      <c r="E70" t="str">
        <f t="shared" si="37"/>
        <v>m</v>
      </c>
      <c r="F70" s="17">
        <f t="shared" si="24"/>
        <v>0.01</v>
      </c>
      <c r="G70" s="9">
        <v>9.9995713592271933</v>
      </c>
      <c r="H70" s="9">
        <v>1E-4</v>
      </c>
      <c r="I70" s="9">
        <v>3.5276230172095269E-3</v>
      </c>
      <c r="J70" s="9">
        <v>5.0000000000000012E-4</v>
      </c>
      <c r="K70" s="10" t="s">
        <v>3</v>
      </c>
      <c r="L70" s="17">
        <f t="shared" si="27"/>
        <v>1E-3</v>
      </c>
      <c r="M70" s="5">
        <f t="shared" ref="M70:M94" si="38">G70*$L70</f>
        <v>9.9995713592271936E-3</v>
      </c>
      <c r="N70" s="5">
        <f t="shared" ref="N70:N94" si="39">H70*$L70</f>
        <v>1.0000000000000001E-7</v>
      </c>
      <c r="O70" s="5">
        <f t="shared" ref="O70:O94" si="40">I70*$L70</f>
        <v>3.527623017209527E-6</v>
      </c>
      <c r="P70" s="5">
        <f t="shared" ref="P70:P94" si="41">J70*$L70</f>
        <v>5.0000000000000008E-7</v>
      </c>
      <c r="R70" s="5" t="str">
        <f t="shared" si="25"/>
        <v>50Hz10m</v>
      </c>
    </row>
    <row r="71" spans="1:18" x14ac:dyDescent="0.25">
      <c r="A71" s="17">
        <f t="shared" si="14"/>
        <v>100</v>
      </c>
      <c r="B71" s="4">
        <f t="shared" si="23"/>
        <v>100</v>
      </c>
      <c r="C71" s="4" t="str">
        <f t="shared" si="26"/>
        <v>Hz</v>
      </c>
      <c r="D71">
        <f t="shared" ref="D71:E71" si="42">D70</f>
        <v>10</v>
      </c>
      <c r="E71" t="str">
        <f t="shared" si="42"/>
        <v>m</v>
      </c>
      <c r="F71" s="17">
        <f t="shared" si="24"/>
        <v>0.01</v>
      </c>
      <c r="G71" s="9">
        <v>10.001343224304769</v>
      </c>
      <c r="H71" s="9">
        <v>1E-4</v>
      </c>
      <c r="I71" s="9">
        <v>2.9472553924470195E-3</v>
      </c>
      <c r="J71" s="9">
        <v>5.0000000000000012E-4</v>
      </c>
      <c r="K71" s="10" t="s">
        <v>3</v>
      </c>
      <c r="L71" s="17">
        <f t="shared" si="27"/>
        <v>1E-3</v>
      </c>
      <c r="M71" s="5">
        <f t="shared" si="38"/>
        <v>1.0001343224304769E-2</v>
      </c>
      <c r="N71" s="5">
        <f t="shared" si="39"/>
        <v>1.0000000000000001E-7</v>
      </c>
      <c r="O71" s="5">
        <f t="shared" si="40"/>
        <v>2.9472553924470196E-6</v>
      </c>
      <c r="P71" s="5">
        <f t="shared" si="41"/>
        <v>5.0000000000000008E-7</v>
      </c>
      <c r="R71" s="5" t="str">
        <f t="shared" si="25"/>
        <v>100Hz10m</v>
      </c>
    </row>
    <row r="72" spans="1:18" x14ac:dyDescent="0.25">
      <c r="A72" s="17">
        <f t="shared" si="14"/>
        <v>200</v>
      </c>
      <c r="B72" s="4">
        <f t="shared" si="23"/>
        <v>200</v>
      </c>
      <c r="C72" s="4" t="str">
        <f t="shared" si="26"/>
        <v>Hz</v>
      </c>
      <c r="D72">
        <f t="shared" ref="D72:E72" si="43">D71</f>
        <v>10</v>
      </c>
      <c r="E72" t="str">
        <f t="shared" si="43"/>
        <v>m</v>
      </c>
      <c r="F72" s="17">
        <f t="shared" si="24"/>
        <v>0.01</v>
      </c>
      <c r="G72" s="9">
        <v>10.003161901043507</v>
      </c>
      <c r="H72" s="9">
        <v>1E-4</v>
      </c>
      <c r="I72" s="9">
        <v>4.0263774520991596E-3</v>
      </c>
      <c r="J72" s="9">
        <v>5.0000000000000012E-4</v>
      </c>
      <c r="K72" s="10" t="s">
        <v>3</v>
      </c>
      <c r="L72" s="17">
        <f t="shared" si="27"/>
        <v>1E-3</v>
      </c>
      <c r="M72" s="5">
        <f t="shared" si="38"/>
        <v>1.0003161901043507E-2</v>
      </c>
      <c r="N72" s="5">
        <f t="shared" si="39"/>
        <v>1.0000000000000001E-7</v>
      </c>
      <c r="O72" s="5">
        <f t="shared" si="40"/>
        <v>4.0263774520991597E-6</v>
      </c>
      <c r="P72" s="5">
        <f t="shared" si="41"/>
        <v>5.0000000000000008E-7</v>
      </c>
      <c r="R72" s="5" t="str">
        <f t="shared" si="25"/>
        <v>200Hz10m</v>
      </c>
    </row>
    <row r="73" spans="1:18" x14ac:dyDescent="0.25">
      <c r="A73" s="17">
        <f t="shared" si="14"/>
        <v>500</v>
      </c>
      <c r="B73" s="4">
        <f t="shared" si="23"/>
        <v>500</v>
      </c>
      <c r="C73" s="4" t="str">
        <f t="shared" si="26"/>
        <v>Hz</v>
      </c>
      <c r="D73">
        <f t="shared" ref="D73:E73" si="44">D72</f>
        <v>10</v>
      </c>
      <c r="E73" t="str">
        <f t="shared" si="44"/>
        <v>m</v>
      </c>
      <c r="F73" s="17">
        <f t="shared" si="24"/>
        <v>0.01</v>
      </c>
      <c r="G73" s="9">
        <v>10.013990322169439</v>
      </c>
      <c r="H73" s="9">
        <v>1.58113883008419E-4</v>
      </c>
      <c r="I73" s="9">
        <v>1.3086038602035771E-2</v>
      </c>
      <c r="J73" s="9">
        <v>5.0000000000000012E-4</v>
      </c>
      <c r="K73" s="10" t="s">
        <v>3</v>
      </c>
      <c r="L73" s="17">
        <f t="shared" si="27"/>
        <v>1E-3</v>
      </c>
      <c r="M73" s="5">
        <f t="shared" si="38"/>
        <v>1.0013990322169439E-2</v>
      </c>
      <c r="N73" s="5">
        <f t="shared" si="39"/>
        <v>1.5811388300841901E-7</v>
      </c>
      <c r="O73" s="5">
        <f t="shared" si="40"/>
        <v>1.3086038602035773E-5</v>
      </c>
      <c r="P73" s="5">
        <f t="shared" si="41"/>
        <v>5.0000000000000008E-7</v>
      </c>
      <c r="R73" s="5" t="str">
        <f t="shared" si="25"/>
        <v>500Hz10m</v>
      </c>
    </row>
    <row r="74" spans="1:18" x14ac:dyDescent="0.25">
      <c r="A74" s="17">
        <f t="shared" si="14"/>
        <v>1000</v>
      </c>
      <c r="B74" s="4">
        <f>IF(C74="mHz",1000,IF(C74="kHz",0.001,1))*A74</f>
        <v>1</v>
      </c>
      <c r="C74" s="4" t="str">
        <f t="shared" si="26"/>
        <v>kHz</v>
      </c>
      <c r="D74">
        <f t="shared" ref="D74:E74" si="45">D73</f>
        <v>10</v>
      </c>
      <c r="E74" t="str">
        <f t="shared" si="45"/>
        <v>m</v>
      </c>
      <c r="F74" s="17">
        <f t="shared" si="24"/>
        <v>0.01</v>
      </c>
      <c r="G74" s="9">
        <v>10.034029435660585</v>
      </c>
      <c r="H74" s="9">
        <v>4.4721359549995801E-4</v>
      </c>
      <c r="I74" s="9">
        <v>2.5733377472666547E-2</v>
      </c>
      <c r="J74" s="9">
        <v>1.0000000000000002E-3</v>
      </c>
      <c r="K74" s="10" t="s">
        <v>3</v>
      </c>
      <c r="L74" s="17">
        <f t="shared" si="27"/>
        <v>1E-3</v>
      </c>
      <c r="M74" s="5">
        <f t="shared" si="38"/>
        <v>1.0034029435660586E-2</v>
      </c>
      <c r="N74" s="5">
        <f t="shared" si="39"/>
        <v>4.4721359549995803E-7</v>
      </c>
      <c r="O74" s="5">
        <f t="shared" si="40"/>
        <v>2.5733377472666547E-5</v>
      </c>
      <c r="P74" s="5">
        <f t="shared" si="41"/>
        <v>1.0000000000000002E-6</v>
      </c>
      <c r="R74" s="5" t="str">
        <f t="shared" si="25"/>
        <v>1kHz10m</v>
      </c>
    </row>
    <row r="75" spans="1:18" x14ac:dyDescent="0.25">
      <c r="A75" s="17">
        <f t="shared" si="14"/>
        <v>2000</v>
      </c>
      <c r="B75" s="4">
        <f t="shared" ref="B75:B91" si="46">IF(C75="mHz",1000,IF(C75="kHz",0.001,1))*A75</f>
        <v>2</v>
      </c>
      <c r="C75" s="4" t="str">
        <f t="shared" si="26"/>
        <v>kHz</v>
      </c>
      <c r="D75">
        <f t="shared" ref="D75:E75" si="47">D74</f>
        <v>10</v>
      </c>
      <c r="E75" t="str">
        <f t="shared" si="47"/>
        <v>m</v>
      </c>
      <c r="F75" s="17">
        <f t="shared" si="24"/>
        <v>0.01</v>
      </c>
      <c r="G75" s="9">
        <v>10.096260015461045</v>
      </c>
      <c r="H75" s="9">
        <v>1.264911064067352E-3</v>
      </c>
      <c r="I75" s="9">
        <v>5.3584336055259078E-2</v>
      </c>
      <c r="J75" s="9">
        <v>2.0000000000000005E-3</v>
      </c>
      <c r="K75" s="10" t="s">
        <v>3</v>
      </c>
      <c r="L75" s="17">
        <f t="shared" si="27"/>
        <v>1E-3</v>
      </c>
      <c r="M75" s="5">
        <f t="shared" si="38"/>
        <v>1.0096260015461045E-2</v>
      </c>
      <c r="N75" s="5">
        <f t="shared" si="39"/>
        <v>1.2649110640673521E-6</v>
      </c>
      <c r="O75" s="5">
        <f t="shared" si="40"/>
        <v>5.3584336055259081E-5</v>
      </c>
      <c r="P75" s="5">
        <f t="shared" si="41"/>
        <v>2.0000000000000003E-6</v>
      </c>
      <c r="R75" s="5" t="str">
        <f t="shared" si="25"/>
        <v>2kHz10m</v>
      </c>
    </row>
    <row r="76" spans="1:18" x14ac:dyDescent="0.25">
      <c r="A76" s="17">
        <f t="shared" si="14"/>
        <v>5000</v>
      </c>
      <c r="B76" s="4">
        <f t="shared" si="46"/>
        <v>5</v>
      </c>
      <c r="C76" s="4" t="str">
        <f t="shared" si="26"/>
        <v>kHz</v>
      </c>
      <c r="D76">
        <f t="shared" ref="D76:E76" si="48">D75</f>
        <v>10</v>
      </c>
      <c r="E76" t="str">
        <f t="shared" si="48"/>
        <v>m</v>
      </c>
      <c r="F76" s="17">
        <f t="shared" si="24"/>
        <v>0.01</v>
      </c>
      <c r="G76" s="9">
        <v>10.378895527260779</v>
      </c>
      <c r="H76" s="9">
        <v>5.0000000000000001E-3</v>
      </c>
      <c r="I76" s="9">
        <v>0.13086342103223864</v>
      </c>
      <c r="J76" s="9">
        <v>5.0000000000000001E-3</v>
      </c>
      <c r="K76" s="10" t="s">
        <v>3</v>
      </c>
      <c r="L76" s="17">
        <f t="shared" si="27"/>
        <v>1E-3</v>
      </c>
      <c r="M76" s="5">
        <f t="shared" si="38"/>
        <v>1.0378895527260779E-2</v>
      </c>
      <c r="N76" s="5">
        <f t="shared" si="39"/>
        <v>5.0000000000000004E-6</v>
      </c>
      <c r="O76" s="5">
        <f t="shared" si="40"/>
        <v>1.3086342103223864E-4</v>
      </c>
      <c r="P76" s="5">
        <f t="shared" si="41"/>
        <v>5.0000000000000004E-6</v>
      </c>
      <c r="R76" s="5" t="str">
        <f t="shared" si="25"/>
        <v>5kHz10m</v>
      </c>
    </row>
    <row r="77" spans="1:18" ht="21.75" customHeight="1" x14ac:dyDescent="0.25">
      <c r="A77" s="17">
        <f>A59</f>
        <v>0.01</v>
      </c>
      <c r="B77" s="4">
        <f t="shared" si="46"/>
        <v>10</v>
      </c>
      <c r="C77" s="4" t="str">
        <f>IF(A77&gt;=1000,"kHz",IF(A77&gt;=1,"Hz","mHz"))</f>
        <v>mHz</v>
      </c>
      <c r="D77">
        <v>100</v>
      </c>
      <c r="E77" t="s">
        <v>3</v>
      </c>
      <c r="F77" s="17">
        <f t="shared" ref="F77:F94" si="49">IF(MID(E77,1,1)="m",0.001,IF(OR(MID(E77,1,1)="u",MID(E77,1,1)="µ"),0.000001,1))*D77</f>
        <v>0.1</v>
      </c>
      <c r="G77" s="9">
        <v>100.02016309638311</v>
      </c>
      <c r="H77" s="9">
        <v>1.0000000000000002E-3</v>
      </c>
      <c r="I77" s="9">
        <v>-1.1852194929643477E-2</v>
      </c>
      <c r="J77" s="9">
        <v>5.0000000000000001E-3</v>
      </c>
      <c r="K77" s="10" t="s">
        <v>3</v>
      </c>
      <c r="L77" s="17">
        <f>IF(MID(K77,1,1)="m",0.001,IF(OR(MID(K77,1,1)="u",MID(K77,1,1)="µ"),0.000001,1))</f>
        <v>1E-3</v>
      </c>
      <c r="M77" s="5">
        <f t="shared" si="38"/>
        <v>0.10002016309638312</v>
      </c>
      <c r="N77" s="5">
        <f t="shared" si="39"/>
        <v>1.0000000000000002E-6</v>
      </c>
      <c r="O77" s="5">
        <f t="shared" si="40"/>
        <v>-1.1852194929643478E-5</v>
      </c>
      <c r="P77" s="5">
        <f t="shared" si="41"/>
        <v>5.0000000000000004E-6</v>
      </c>
      <c r="R77" s="5" t="str">
        <f t="shared" ref="R77:R94" si="50">B77&amp;C77&amp;D77&amp;E77</f>
        <v>10mHz100m</v>
      </c>
    </row>
    <row r="78" spans="1:18" x14ac:dyDescent="0.25">
      <c r="A78" s="17">
        <f t="shared" si="14"/>
        <v>0.02</v>
      </c>
      <c r="B78" s="4">
        <f t="shared" si="46"/>
        <v>20</v>
      </c>
      <c r="C78" s="4" t="str">
        <f t="shared" ref="C78:C94" si="51">IF(A78&gt;=1000,"kHz",IF(A78&gt;=1,"Hz","mHz"))</f>
        <v>mHz</v>
      </c>
      <c r="D78">
        <f>D77</f>
        <v>100</v>
      </c>
      <c r="E78" t="str">
        <f>E77</f>
        <v>m</v>
      </c>
      <c r="F78" s="17">
        <f t="shared" si="49"/>
        <v>0.1</v>
      </c>
      <c r="G78" s="9">
        <v>99.994194853603759</v>
      </c>
      <c r="H78" s="9">
        <v>1.0000000000000002E-3</v>
      </c>
      <c r="I78" s="9">
        <v>-2.9683161502269406E-3</v>
      </c>
      <c r="J78" s="9">
        <v>5.0000000000000001E-3</v>
      </c>
      <c r="K78" s="10" t="s">
        <v>3</v>
      </c>
      <c r="L78" s="17">
        <f t="shared" ref="L78:L94" si="52">IF(MID(K78,1,1)="m",0.001,IF(OR(MID(K78,1,1)="u",MID(K78,1,1)="µ"),0.000001,1))</f>
        <v>1E-3</v>
      </c>
      <c r="M78" s="5">
        <f t="shared" si="38"/>
        <v>9.9994194853603766E-2</v>
      </c>
      <c r="N78" s="5">
        <f t="shared" si="39"/>
        <v>1.0000000000000002E-6</v>
      </c>
      <c r="O78" s="5">
        <f t="shared" si="40"/>
        <v>-2.9683161502269408E-6</v>
      </c>
      <c r="P78" s="5">
        <f t="shared" si="41"/>
        <v>5.0000000000000004E-6</v>
      </c>
      <c r="R78" s="5" t="str">
        <f t="shared" si="50"/>
        <v>20mHz100m</v>
      </c>
    </row>
    <row r="79" spans="1:18" x14ac:dyDescent="0.25">
      <c r="A79" s="17">
        <f t="shared" si="14"/>
        <v>0.05</v>
      </c>
      <c r="B79" s="4">
        <f t="shared" si="46"/>
        <v>50</v>
      </c>
      <c r="C79" s="4" t="str">
        <f t="shared" si="51"/>
        <v>mHz</v>
      </c>
      <c r="D79">
        <f t="shared" ref="D79:E79" si="53">D78</f>
        <v>100</v>
      </c>
      <c r="E79" t="str">
        <f t="shared" si="53"/>
        <v>m</v>
      </c>
      <c r="F79" s="17">
        <f t="shared" si="49"/>
        <v>0.1</v>
      </c>
      <c r="G79" s="9">
        <v>99.99923549616841</v>
      </c>
      <c r="H79" s="9">
        <v>1.0000000000000002E-3</v>
      </c>
      <c r="I79" s="9">
        <v>3.6375794814293037E-3</v>
      </c>
      <c r="J79" s="9">
        <v>5.0000000000000001E-3</v>
      </c>
      <c r="K79" s="10" t="s">
        <v>3</v>
      </c>
      <c r="L79" s="17">
        <f t="shared" si="52"/>
        <v>1E-3</v>
      </c>
      <c r="M79" s="5">
        <f t="shared" si="38"/>
        <v>9.9999235496168418E-2</v>
      </c>
      <c r="N79" s="5">
        <f t="shared" si="39"/>
        <v>1.0000000000000002E-6</v>
      </c>
      <c r="O79" s="5">
        <f t="shared" si="40"/>
        <v>3.6375794814293039E-6</v>
      </c>
      <c r="P79" s="5">
        <f t="shared" si="41"/>
        <v>5.0000000000000004E-6</v>
      </c>
      <c r="R79" s="5" t="str">
        <f t="shared" si="50"/>
        <v>50mHz100m</v>
      </c>
    </row>
    <row r="80" spans="1:18" x14ac:dyDescent="0.25">
      <c r="A80" s="17">
        <f t="shared" si="14"/>
        <v>0.1</v>
      </c>
      <c r="B80" s="4">
        <f t="shared" si="46"/>
        <v>100</v>
      </c>
      <c r="C80" s="4" t="str">
        <f t="shared" si="51"/>
        <v>mHz</v>
      </c>
      <c r="D80">
        <f t="shared" ref="D80:E80" si="54">D79</f>
        <v>100</v>
      </c>
      <c r="E80" t="str">
        <f t="shared" si="54"/>
        <v>m</v>
      </c>
      <c r="F80" s="17">
        <f t="shared" si="49"/>
        <v>0.1</v>
      </c>
      <c r="G80" s="9">
        <v>100.00243329500901</v>
      </c>
      <c r="H80" s="9">
        <v>1.0000000000000002E-3</v>
      </c>
      <c r="I80" s="9">
        <v>9.7792022113481463E-4</v>
      </c>
      <c r="J80" s="9">
        <v>5.0000000000000001E-3</v>
      </c>
      <c r="K80" s="10" t="s">
        <v>3</v>
      </c>
      <c r="L80" s="17">
        <f t="shared" si="52"/>
        <v>1E-3</v>
      </c>
      <c r="M80" s="5">
        <f t="shared" si="38"/>
        <v>0.10000243329500902</v>
      </c>
      <c r="N80" s="5">
        <f t="shared" si="39"/>
        <v>1.0000000000000002E-6</v>
      </c>
      <c r="O80" s="5">
        <f t="shared" si="40"/>
        <v>9.7792022113481458E-7</v>
      </c>
      <c r="P80" s="5">
        <f t="shared" si="41"/>
        <v>5.0000000000000004E-6</v>
      </c>
      <c r="R80" s="5" t="str">
        <f t="shared" si="50"/>
        <v>100mHz100m</v>
      </c>
    </row>
    <row r="81" spans="1:18" x14ac:dyDescent="0.25">
      <c r="A81" s="17">
        <f t="shared" si="14"/>
        <v>0.2</v>
      </c>
      <c r="B81" s="4">
        <f t="shared" si="46"/>
        <v>200</v>
      </c>
      <c r="C81" s="4" t="str">
        <f t="shared" si="51"/>
        <v>mHz</v>
      </c>
      <c r="D81">
        <f t="shared" ref="D81:E81" si="55">D80</f>
        <v>100</v>
      </c>
      <c r="E81" t="str">
        <f t="shared" si="55"/>
        <v>m</v>
      </c>
      <c r="F81" s="17">
        <f t="shared" si="49"/>
        <v>0.1</v>
      </c>
      <c r="G81" s="9">
        <v>100.0074099019626</v>
      </c>
      <c r="H81" s="9">
        <v>1.0000000000000002E-3</v>
      </c>
      <c r="I81" s="9">
        <v>3.3938800665609103E-4</v>
      </c>
      <c r="J81" s="9">
        <v>5.0000000000000001E-3</v>
      </c>
      <c r="K81" s="10" t="s">
        <v>3</v>
      </c>
      <c r="L81" s="17">
        <f t="shared" si="52"/>
        <v>1E-3</v>
      </c>
      <c r="M81" s="5">
        <f t="shared" si="38"/>
        <v>0.10000740990196261</v>
      </c>
      <c r="N81" s="5">
        <f t="shared" si="39"/>
        <v>1.0000000000000002E-6</v>
      </c>
      <c r="O81" s="5">
        <f t="shared" si="40"/>
        <v>3.3938800665609101E-7</v>
      </c>
      <c r="P81" s="5">
        <f t="shared" si="41"/>
        <v>5.0000000000000004E-6</v>
      </c>
      <c r="R81" s="5" t="str">
        <f t="shared" si="50"/>
        <v>200mHz100m</v>
      </c>
    </row>
    <row r="82" spans="1:18" x14ac:dyDescent="0.25">
      <c r="A82" s="17">
        <f t="shared" si="14"/>
        <v>0.5</v>
      </c>
      <c r="B82" s="4">
        <f t="shared" si="46"/>
        <v>500</v>
      </c>
      <c r="C82" s="4" t="str">
        <f t="shared" si="51"/>
        <v>mHz</v>
      </c>
      <c r="D82">
        <f t="shared" ref="D82:E82" si="56">D81</f>
        <v>100</v>
      </c>
      <c r="E82" t="str">
        <f t="shared" si="56"/>
        <v>m</v>
      </c>
      <c r="F82" s="17">
        <f t="shared" si="49"/>
        <v>0.1</v>
      </c>
      <c r="G82" s="9">
        <v>99.993389494631529</v>
      </c>
      <c r="H82" s="9">
        <v>1.0000000000000002E-3</v>
      </c>
      <c r="I82" s="9">
        <v>-5.7838294911860735E-3</v>
      </c>
      <c r="J82" s="9">
        <v>5.0000000000000001E-3</v>
      </c>
      <c r="K82" s="10" t="s">
        <v>3</v>
      </c>
      <c r="L82" s="17">
        <f t="shared" si="52"/>
        <v>1E-3</v>
      </c>
      <c r="M82" s="5">
        <f t="shared" si="38"/>
        <v>9.9993389494631532E-2</v>
      </c>
      <c r="N82" s="5">
        <f t="shared" si="39"/>
        <v>1.0000000000000002E-6</v>
      </c>
      <c r="O82" s="5">
        <f t="shared" si="40"/>
        <v>-5.7838294911860736E-6</v>
      </c>
      <c r="P82" s="5">
        <f t="shared" si="41"/>
        <v>5.0000000000000004E-6</v>
      </c>
      <c r="R82" s="5" t="str">
        <f t="shared" si="50"/>
        <v>500mHz100m</v>
      </c>
    </row>
    <row r="83" spans="1:18" x14ac:dyDescent="0.25">
      <c r="A83" s="17">
        <f t="shared" si="14"/>
        <v>1</v>
      </c>
      <c r="B83" s="4">
        <f t="shared" si="46"/>
        <v>1</v>
      </c>
      <c r="C83" s="4" t="str">
        <f t="shared" si="51"/>
        <v>Hz</v>
      </c>
      <c r="D83">
        <f t="shared" ref="D83:E83" si="57">D82</f>
        <v>100</v>
      </c>
      <c r="E83" t="str">
        <f t="shared" si="57"/>
        <v>m</v>
      </c>
      <c r="F83" s="17">
        <f t="shared" si="49"/>
        <v>0.1</v>
      </c>
      <c r="G83" s="9">
        <v>100.01710082911822</v>
      </c>
      <c r="H83" s="9">
        <v>1.0000000000000002E-3</v>
      </c>
      <c r="I83" s="9">
        <v>2.3859704630643921E-2</v>
      </c>
      <c r="J83" s="9">
        <v>5.0000000000000001E-3</v>
      </c>
      <c r="K83" s="10" t="s">
        <v>3</v>
      </c>
      <c r="L83" s="17">
        <f t="shared" si="52"/>
        <v>1E-3</v>
      </c>
      <c r="M83" s="5">
        <f t="shared" si="38"/>
        <v>0.10001710082911822</v>
      </c>
      <c r="N83" s="5">
        <f t="shared" si="39"/>
        <v>1.0000000000000002E-6</v>
      </c>
      <c r="O83" s="5">
        <f t="shared" si="40"/>
        <v>2.3859704630643923E-5</v>
      </c>
      <c r="P83" s="5">
        <f t="shared" si="41"/>
        <v>5.0000000000000004E-6</v>
      </c>
      <c r="R83" s="5" t="str">
        <f t="shared" si="50"/>
        <v>1Hz100m</v>
      </c>
    </row>
    <row r="84" spans="1:18" x14ac:dyDescent="0.25">
      <c r="A84" s="17">
        <f t="shared" si="14"/>
        <v>2</v>
      </c>
      <c r="B84" s="4">
        <f t="shared" si="46"/>
        <v>2</v>
      </c>
      <c r="C84" s="4" t="str">
        <f t="shared" si="51"/>
        <v>Hz</v>
      </c>
      <c r="D84">
        <f t="shared" ref="D84:E84" si="58">D83</f>
        <v>100</v>
      </c>
      <c r="E84" t="str">
        <f t="shared" si="58"/>
        <v>m</v>
      </c>
      <c r="F84" s="17">
        <f t="shared" si="49"/>
        <v>0.1</v>
      </c>
      <c r="G84" s="9">
        <v>99.996180852382551</v>
      </c>
      <c r="H84" s="9">
        <v>1.0000000000000002E-3</v>
      </c>
      <c r="I84" s="9">
        <v>7.6805004874640325E-3</v>
      </c>
      <c r="J84" s="9">
        <v>5.0000000000000001E-3</v>
      </c>
      <c r="K84" s="10" t="s">
        <v>3</v>
      </c>
      <c r="L84" s="17">
        <f t="shared" si="52"/>
        <v>1E-3</v>
      </c>
      <c r="M84" s="5">
        <f t="shared" si="38"/>
        <v>9.9996180852382557E-2</v>
      </c>
      <c r="N84" s="5">
        <f t="shared" si="39"/>
        <v>1.0000000000000002E-6</v>
      </c>
      <c r="O84" s="5">
        <f t="shared" si="40"/>
        <v>7.6805004874640328E-6</v>
      </c>
      <c r="P84" s="5">
        <f t="shared" si="41"/>
        <v>5.0000000000000004E-6</v>
      </c>
      <c r="R84" s="5" t="str">
        <f t="shared" si="50"/>
        <v>2Hz100m</v>
      </c>
    </row>
    <row r="85" spans="1:18" x14ac:dyDescent="0.25">
      <c r="A85" s="17">
        <f t="shared" si="14"/>
        <v>5</v>
      </c>
      <c r="B85" s="4">
        <f t="shared" si="46"/>
        <v>5</v>
      </c>
      <c r="C85" s="4" t="str">
        <f t="shared" si="51"/>
        <v>Hz</v>
      </c>
      <c r="D85">
        <f t="shared" ref="D85:E85" si="59">D84</f>
        <v>100</v>
      </c>
      <c r="E85" t="str">
        <f t="shared" si="59"/>
        <v>m</v>
      </c>
      <c r="F85" s="17">
        <f t="shared" si="49"/>
        <v>0.1</v>
      </c>
      <c r="G85" s="9">
        <v>99.990549390049836</v>
      </c>
      <c r="H85" s="9">
        <v>1.0000000000000002E-3</v>
      </c>
      <c r="I85" s="9">
        <v>-2.8674023029695506E-2</v>
      </c>
      <c r="J85" s="9">
        <v>5.0000000000000001E-3</v>
      </c>
      <c r="K85" s="10" t="s">
        <v>3</v>
      </c>
      <c r="L85" s="17">
        <f t="shared" si="52"/>
        <v>1E-3</v>
      </c>
      <c r="M85" s="5">
        <f t="shared" si="38"/>
        <v>9.9990549390049838E-2</v>
      </c>
      <c r="N85" s="5">
        <f t="shared" si="39"/>
        <v>1.0000000000000002E-6</v>
      </c>
      <c r="O85" s="5">
        <f t="shared" si="40"/>
        <v>-2.8674023029695508E-5</v>
      </c>
      <c r="P85" s="5">
        <f t="shared" si="41"/>
        <v>5.0000000000000004E-6</v>
      </c>
      <c r="R85" s="5" t="str">
        <f t="shared" si="50"/>
        <v>5Hz100m</v>
      </c>
    </row>
    <row r="86" spans="1:18" x14ac:dyDescent="0.25">
      <c r="A86" s="17">
        <f t="shared" si="14"/>
        <v>10</v>
      </c>
      <c r="B86" s="4">
        <f t="shared" si="46"/>
        <v>10</v>
      </c>
      <c r="C86" s="4" t="str">
        <f t="shared" si="51"/>
        <v>Hz</v>
      </c>
      <c r="D86">
        <f t="shared" ref="D86:E86" si="60">D85</f>
        <v>100</v>
      </c>
      <c r="E86" t="str">
        <f t="shared" si="60"/>
        <v>m</v>
      </c>
      <c r="F86" s="17">
        <f t="shared" si="49"/>
        <v>0.1</v>
      </c>
      <c r="G86" s="9">
        <v>100.00540241592435</v>
      </c>
      <c r="H86" s="9">
        <v>1.0000000000000002E-3</v>
      </c>
      <c r="I86" s="9">
        <v>4.2077404802345992E-3</v>
      </c>
      <c r="J86" s="9">
        <v>5.0000000000000001E-3</v>
      </c>
      <c r="K86" s="10" t="s">
        <v>3</v>
      </c>
      <c r="L86" s="17">
        <f t="shared" si="52"/>
        <v>1E-3</v>
      </c>
      <c r="M86" s="5">
        <f t="shared" si="38"/>
        <v>0.10000540241592436</v>
      </c>
      <c r="N86" s="5">
        <f t="shared" si="39"/>
        <v>1.0000000000000002E-6</v>
      </c>
      <c r="O86" s="5">
        <f t="shared" si="40"/>
        <v>4.2077404802345992E-6</v>
      </c>
      <c r="P86" s="5">
        <f t="shared" si="41"/>
        <v>5.0000000000000004E-6</v>
      </c>
      <c r="R86" s="5" t="str">
        <f t="shared" si="50"/>
        <v>10Hz100m</v>
      </c>
    </row>
    <row r="87" spans="1:18" x14ac:dyDescent="0.25">
      <c r="A87" s="17">
        <f t="shared" si="14"/>
        <v>20</v>
      </c>
      <c r="B87" s="4">
        <f t="shared" si="46"/>
        <v>20</v>
      </c>
      <c r="C87" s="4" t="str">
        <f t="shared" si="51"/>
        <v>Hz</v>
      </c>
      <c r="D87">
        <f t="shared" ref="D87:E87" si="61">D86</f>
        <v>100</v>
      </c>
      <c r="E87" t="str">
        <f t="shared" si="61"/>
        <v>m</v>
      </c>
      <c r="F87" s="17">
        <f t="shared" si="49"/>
        <v>0.1</v>
      </c>
      <c r="G87" s="9">
        <v>100.00812330115789</v>
      </c>
      <c r="H87" s="9">
        <v>1.0000000000000002E-3</v>
      </c>
      <c r="I87" s="9">
        <v>1.3860979013767245E-2</v>
      </c>
      <c r="J87" s="9">
        <v>5.0000000000000001E-3</v>
      </c>
      <c r="K87" s="10" t="s">
        <v>3</v>
      </c>
      <c r="L87" s="17">
        <f t="shared" si="52"/>
        <v>1E-3</v>
      </c>
      <c r="M87" s="5">
        <f t="shared" si="38"/>
        <v>0.10000812330115789</v>
      </c>
      <c r="N87" s="5">
        <f t="shared" si="39"/>
        <v>1.0000000000000002E-6</v>
      </c>
      <c r="O87" s="5">
        <f t="shared" si="40"/>
        <v>1.3860979013767246E-5</v>
      </c>
      <c r="P87" s="5">
        <f t="shared" si="41"/>
        <v>5.0000000000000004E-6</v>
      </c>
      <c r="R87" s="5" t="str">
        <f t="shared" si="50"/>
        <v>20Hz100m</v>
      </c>
    </row>
    <row r="88" spans="1:18" x14ac:dyDescent="0.25">
      <c r="A88" s="17">
        <f t="shared" ref="A88:A94" si="62">A70</f>
        <v>50</v>
      </c>
      <c r="B88" s="4">
        <f t="shared" si="46"/>
        <v>50</v>
      </c>
      <c r="C88" s="4" t="str">
        <f t="shared" si="51"/>
        <v>Hz</v>
      </c>
      <c r="D88">
        <f t="shared" ref="D88:E88" si="63">D87</f>
        <v>100</v>
      </c>
      <c r="E88" t="str">
        <f t="shared" si="63"/>
        <v>m</v>
      </c>
      <c r="F88" s="17">
        <f t="shared" si="49"/>
        <v>0.1</v>
      </c>
      <c r="G88" s="9">
        <v>100.00759945685409</v>
      </c>
      <c r="H88" s="9">
        <v>1.0000000000000002E-3</v>
      </c>
      <c r="I88" s="9">
        <v>8.2002597298352509E-3</v>
      </c>
      <c r="J88" s="9">
        <v>5.0000000000000001E-3</v>
      </c>
      <c r="K88" s="10" t="s">
        <v>3</v>
      </c>
      <c r="L88" s="17">
        <f t="shared" si="52"/>
        <v>1E-3</v>
      </c>
      <c r="M88" s="5">
        <f t="shared" si="38"/>
        <v>0.1000075994568541</v>
      </c>
      <c r="N88" s="5">
        <f t="shared" si="39"/>
        <v>1.0000000000000002E-6</v>
      </c>
      <c r="O88" s="5">
        <f t="shared" si="40"/>
        <v>8.2002597298352507E-6</v>
      </c>
      <c r="P88" s="5">
        <f t="shared" si="41"/>
        <v>5.0000000000000004E-6</v>
      </c>
      <c r="R88" s="5" t="str">
        <f t="shared" si="50"/>
        <v>50Hz100m</v>
      </c>
    </row>
    <row r="89" spans="1:18" x14ac:dyDescent="0.25">
      <c r="A89" s="17">
        <f t="shared" si="62"/>
        <v>100</v>
      </c>
      <c r="B89" s="4">
        <f t="shared" si="46"/>
        <v>100</v>
      </c>
      <c r="C89" s="4" t="str">
        <f t="shared" si="51"/>
        <v>Hz</v>
      </c>
      <c r="D89">
        <f t="shared" ref="D89:E89" si="64">D88</f>
        <v>100</v>
      </c>
      <c r="E89" t="str">
        <f t="shared" si="64"/>
        <v>m</v>
      </c>
      <c r="F89" s="17">
        <f t="shared" si="49"/>
        <v>0.1</v>
      </c>
      <c r="G89" s="9">
        <v>100.01672344425283</v>
      </c>
      <c r="H89" s="9">
        <v>1.0000000000000002E-3</v>
      </c>
      <c r="I89" s="9">
        <v>2.9507774321516567E-2</v>
      </c>
      <c r="J89" s="9">
        <v>5.0000000000000001E-3</v>
      </c>
      <c r="K89" s="10" t="s">
        <v>3</v>
      </c>
      <c r="L89" s="17">
        <f t="shared" si="52"/>
        <v>1E-3</v>
      </c>
      <c r="M89" s="5">
        <f t="shared" si="38"/>
        <v>0.10001672344425283</v>
      </c>
      <c r="N89" s="5">
        <f t="shared" si="39"/>
        <v>1.0000000000000002E-6</v>
      </c>
      <c r="O89" s="5">
        <f t="shared" si="40"/>
        <v>2.9507774321516567E-5</v>
      </c>
      <c r="P89" s="5">
        <f t="shared" si="41"/>
        <v>5.0000000000000004E-6</v>
      </c>
      <c r="R89" s="5" t="str">
        <f t="shared" si="50"/>
        <v>100Hz100m</v>
      </c>
    </row>
    <row r="90" spans="1:18" x14ac:dyDescent="0.25">
      <c r="A90" s="17">
        <f t="shared" si="62"/>
        <v>200</v>
      </c>
      <c r="B90" s="4">
        <f t="shared" si="46"/>
        <v>200</v>
      </c>
      <c r="C90" s="4" t="str">
        <f t="shared" si="51"/>
        <v>Hz</v>
      </c>
      <c r="D90">
        <f t="shared" ref="D90:E90" si="65">D89</f>
        <v>100</v>
      </c>
      <c r="E90" t="str">
        <f t="shared" si="65"/>
        <v>m</v>
      </c>
      <c r="F90" s="17">
        <f t="shared" si="49"/>
        <v>0.1</v>
      </c>
      <c r="G90" s="9">
        <v>100.02345710668725</v>
      </c>
      <c r="H90" s="9">
        <v>1.0000000000000002E-3</v>
      </c>
      <c r="I90" s="9">
        <v>5.5464248716638652E-2</v>
      </c>
      <c r="J90" s="9">
        <v>5.0000000000000001E-3</v>
      </c>
      <c r="K90" s="10" t="s">
        <v>3</v>
      </c>
      <c r="L90" s="17">
        <f t="shared" si="52"/>
        <v>1E-3</v>
      </c>
      <c r="M90" s="5">
        <f t="shared" si="38"/>
        <v>0.10002345710668725</v>
      </c>
      <c r="N90" s="5">
        <f t="shared" si="39"/>
        <v>1.0000000000000002E-6</v>
      </c>
      <c r="O90" s="5">
        <f t="shared" si="40"/>
        <v>5.546424871663865E-5</v>
      </c>
      <c r="P90" s="5">
        <f t="shared" si="41"/>
        <v>5.0000000000000004E-6</v>
      </c>
      <c r="R90" s="5" t="str">
        <f t="shared" si="50"/>
        <v>200Hz100m</v>
      </c>
    </row>
    <row r="91" spans="1:18" x14ac:dyDescent="0.25">
      <c r="A91" s="17">
        <f t="shared" si="62"/>
        <v>500</v>
      </c>
      <c r="B91" s="4">
        <f t="shared" si="46"/>
        <v>500</v>
      </c>
      <c r="C91" s="4" t="str">
        <f t="shared" si="51"/>
        <v>Hz</v>
      </c>
      <c r="D91">
        <f t="shared" ref="D91:E91" si="66">D90</f>
        <v>100</v>
      </c>
      <c r="E91" t="str">
        <f t="shared" si="66"/>
        <v>m</v>
      </c>
      <c r="F91" s="17">
        <f t="shared" si="49"/>
        <v>0.1</v>
      </c>
      <c r="G91" s="9">
        <v>100.11417997510152</v>
      </c>
      <c r="H91" s="9">
        <v>1.5811388300841901E-3</v>
      </c>
      <c r="I91" s="9">
        <v>0.13455975566245876</v>
      </c>
      <c r="J91" s="9">
        <v>5.0000000000000001E-3</v>
      </c>
      <c r="K91" s="10" t="s">
        <v>3</v>
      </c>
      <c r="L91" s="17">
        <f t="shared" si="52"/>
        <v>1E-3</v>
      </c>
      <c r="M91" s="5">
        <f t="shared" si="38"/>
        <v>0.10011417997510152</v>
      </c>
      <c r="N91" s="5">
        <f t="shared" si="39"/>
        <v>1.5811388300841902E-6</v>
      </c>
      <c r="O91" s="5">
        <f t="shared" si="40"/>
        <v>1.3455975566245876E-4</v>
      </c>
      <c r="P91" s="5">
        <f t="shared" si="41"/>
        <v>5.0000000000000004E-6</v>
      </c>
      <c r="R91" s="5" t="str">
        <f t="shared" si="50"/>
        <v>500Hz100m</v>
      </c>
    </row>
    <row r="92" spans="1:18" x14ac:dyDescent="0.25">
      <c r="A92" s="17">
        <f t="shared" si="62"/>
        <v>1000</v>
      </c>
      <c r="B92" s="4">
        <f>IF(C92="mHz",1000,IF(C92="kHz",0.001,1))*A92</f>
        <v>1</v>
      </c>
      <c r="C92" s="4" t="str">
        <f t="shared" si="51"/>
        <v>kHz</v>
      </c>
      <c r="D92">
        <f t="shared" ref="D92:E92" si="67">D91</f>
        <v>100</v>
      </c>
      <c r="E92" t="str">
        <f t="shared" si="67"/>
        <v>m</v>
      </c>
      <c r="F92" s="17">
        <f t="shared" si="49"/>
        <v>0.1</v>
      </c>
      <c r="G92" s="9">
        <v>100.34748867968163</v>
      </c>
      <c r="H92" s="9">
        <v>4.4721359549995806E-3</v>
      </c>
      <c r="I92" s="9">
        <v>0.26124109911046778</v>
      </c>
      <c r="J92" s="9">
        <v>0.01</v>
      </c>
      <c r="K92" s="10" t="s">
        <v>3</v>
      </c>
      <c r="L92" s="17">
        <f t="shared" si="52"/>
        <v>1E-3</v>
      </c>
      <c r="M92" s="5">
        <f t="shared" si="38"/>
        <v>0.10034748867968163</v>
      </c>
      <c r="N92" s="5">
        <f t="shared" si="39"/>
        <v>4.4721359549995807E-6</v>
      </c>
      <c r="O92" s="5">
        <f t="shared" si="40"/>
        <v>2.6124109911046777E-4</v>
      </c>
      <c r="P92" s="5">
        <f t="shared" si="41"/>
        <v>1.0000000000000001E-5</v>
      </c>
      <c r="R92" s="5" t="str">
        <f t="shared" si="50"/>
        <v>1kHz100m</v>
      </c>
    </row>
    <row r="93" spans="1:18" x14ac:dyDescent="0.25">
      <c r="A93" s="17">
        <f t="shared" si="62"/>
        <v>2000</v>
      </c>
      <c r="B93" s="4">
        <f t="shared" ref="B93:B94" si="68">IF(C93="mHz",1000,IF(C93="kHz",0.001,1))*A93</f>
        <v>2</v>
      </c>
      <c r="C93" s="4" t="str">
        <f t="shared" si="51"/>
        <v>kHz</v>
      </c>
      <c r="D93">
        <f t="shared" ref="D93:E93" si="69">D92</f>
        <v>100</v>
      </c>
      <c r="E93" t="str">
        <f t="shared" si="69"/>
        <v>m</v>
      </c>
      <c r="F93" s="17">
        <f t="shared" si="49"/>
        <v>0.1</v>
      </c>
      <c r="G93" s="9">
        <v>100.9466241866911</v>
      </c>
      <c r="H93" s="9">
        <v>1.2649110640673521E-2</v>
      </c>
      <c r="I93" s="9">
        <v>0.51005104618908303</v>
      </c>
      <c r="J93" s="9">
        <v>0.02</v>
      </c>
      <c r="K93" s="10" t="s">
        <v>3</v>
      </c>
      <c r="L93" s="17">
        <f t="shared" si="52"/>
        <v>1E-3</v>
      </c>
      <c r="M93" s="5">
        <f t="shared" si="38"/>
        <v>0.10094662418669109</v>
      </c>
      <c r="N93" s="5">
        <f t="shared" si="39"/>
        <v>1.2649110640673522E-5</v>
      </c>
      <c r="O93" s="5">
        <f t="shared" si="40"/>
        <v>5.1005104618908302E-4</v>
      </c>
      <c r="P93" s="5">
        <f t="shared" si="41"/>
        <v>2.0000000000000002E-5</v>
      </c>
      <c r="R93" s="5" t="str">
        <f t="shared" si="50"/>
        <v>2kHz100m</v>
      </c>
    </row>
    <row r="94" spans="1:18" x14ac:dyDescent="0.25">
      <c r="A94" s="17">
        <f t="shared" si="62"/>
        <v>5000</v>
      </c>
      <c r="B94" s="4">
        <f t="shared" si="68"/>
        <v>5</v>
      </c>
      <c r="C94" s="4" t="str">
        <f t="shared" si="51"/>
        <v>kHz</v>
      </c>
      <c r="D94">
        <f t="shared" ref="D94:E94" si="70">D93</f>
        <v>100</v>
      </c>
      <c r="E94" t="str">
        <f t="shared" si="70"/>
        <v>m</v>
      </c>
      <c r="F94" s="17">
        <f t="shared" si="49"/>
        <v>0.1</v>
      </c>
      <c r="G94" s="9">
        <v>103.78558704000953</v>
      </c>
      <c r="H94" s="9">
        <v>0.05</v>
      </c>
      <c r="I94" s="9">
        <v>1.3075471932566962</v>
      </c>
      <c r="J94" s="9">
        <v>0.05</v>
      </c>
      <c r="K94" s="10" t="s">
        <v>3</v>
      </c>
      <c r="L94" s="17">
        <f t="shared" si="52"/>
        <v>1E-3</v>
      </c>
      <c r="M94" s="5">
        <f t="shared" si="38"/>
        <v>0.10378558704000954</v>
      </c>
      <c r="N94" s="5">
        <f t="shared" si="39"/>
        <v>5.0000000000000002E-5</v>
      </c>
      <c r="O94" s="5">
        <f t="shared" si="40"/>
        <v>1.3075471932566963E-3</v>
      </c>
      <c r="P94" s="5">
        <f t="shared" si="41"/>
        <v>5.0000000000000002E-5</v>
      </c>
      <c r="R94" s="5" t="str">
        <f t="shared" si="50"/>
        <v>5kHz100m</v>
      </c>
    </row>
  </sheetData>
  <mergeCells count="4">
    <mergeCell ref="D4:E4"/>
    <mergeCell ref="D3:E3"/>
    <mergeCell ref="B3:C3"/>
    <mergeCell ref="B4:C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F31" sqref="F31"/>
    </sheetView>
  </sheetViews>
  <sheetFormatPr defaultRowHeight="15" x14ac:dyDescent="0.25"/>
  <cols>
    <col min="1" max="1" width="5" customWidth="1"/>
    <col min="2" max="2" width="4.5703125" customWidth="1"/>
    <col min="3" max="3" width="8" customWidth="1"/>
    <col min="4" max="4" width="6.85546875" customWidth="1"/>
    <col min="5" max="5" width="5.85546875" customWidth="1"/>
    <col min="7" max="8" width="5.140625" customWidth="1"/>
    <col min="9" max="9" width="8" bestFit="1" customWidth="1"/>
  </cols>
  <sheetData>
    <row r="1" spans="1:9" x14ac:dyDescent="0.25">
      <c r="A1" t="s">
        <v>32</v>
      </c>
    </row>
    <row r="3" spans="1:9" x14ac:dyDescent="0.25">
      <c r="A3" s="38" t="s">
        <v>14</v>
      </c>
      <c r="B3" s="38"/>
      <c r="C3" s="6" t="s">
        <v>14</v>
      </c>
      <c r="D3" s="11" t="s">
        <v>33</v>
      </c>
      <c r="E3" s="11"/>
      <c r="F3" s="11"/>
      <c r="G3" s="11"/>
      <c r="H3" s="11"/>
      <c r="I3" s="11"/>
    </row>
    <row r="4" spans="1:9" x14ac:dyDescent="0.25">
      <c r="A4" s="39" t="s">
        <v>4</v>
      </c>
      <c r="B4" s="39"/>
      <c r="C4" s="1" t="s">
        <v>4</v>
      </c>
      <c r="D4" s="4" t="s">
        <v>1</v>
      </c>
      <c r="E4" s="4"/>
      <c r="F4" s="4"/>
      <c r="G4" s="4"/>
      <c r="H4" s="4"/>
      <c r="I4" s="4"/>
    </row>
    <row r="5" spans="1:9" x14ac:dyDescent="0.25">
      <c r="A5">
        <v>0</v>
      </c>
      <c r="B5" t="s">
        <v>3</v>
      </c>
      <c r="C5" s="1">
        <f>IF(MID(B5,1,1)="m",0.001,IF(OR(MID(B5,1,1)="u",MID(B5,1,1)="µ"),0.000001,1))*A5</f>
        <v>0</v>
      </c>
      <c r="D5" s="1" t="str">
        <f>A5 &amp; B5</f>
        <v>0m</v>
      </c>
      <c r="F5" s="1"/>
      <c r="I5" s="1"/>
    </row>
    <row r="6" spans="1:9" x14ac:dyDescent="0.25">
      <c r="A6">
        <v>1</v>
      </c>
      <c r="B6" t="s">
        <v>3</v>
      </c>
      <c r="C6" s="1">
        <f>IF(MID(B6,1,1)="m",0.001,IF(OR(MID(B6,1,1)="u",MID(B6,1,1)="µ"),0.000001,1))*A6</f>
        <v>1E-3</v>
      </c>
      <c r="D6" s="1" t="str">
        <f t="shared" ref="D6:D9" si="0">A6 &amp; B6</f>
        <v>1m</v>
      </c>
      <c r="F6" s="1"/>
      <c r="I6" s="1"/>
    </row>
    <row r="7" spans="1:9" x14ac:dyDescent="0.25">
      <c r="A7">
        <v>3</v>
      </c>
      <c r="B7" t="s">
        <v>3</v>
      </c>
      <c r="C7" s="1">
        <f>IF(MID(B7,1,1)="m",0.001,IF(OR(MID(B7,1,1)="u",MID(B7,1,1)="µ"),0.000001,1))*A7</f>
        <v>3.0000000000000001E-3</v>
      </c>
      <c r="D7" s="1" t="str">
        <f t="shared" si="0"/>
        <v>3m</v>
      </c>
      <c r="F7" s="1"/>
      <c r="I7" s="1"/>
    </row>
    <row r="8" spans="1:9" x14ac:dyDescent="0.25">
      <c r="A8">
        <v>10</v>
      </c>
      <c r="B8" t="s">
        <v>3</v>
      </c>
      <c r="C8" s="1">
        <f>IF(MID(B8,1,1)="m",0.001,IF(OR(MID(B8,1,1)="u",MID(B8,1,1)="µ"),0.000001,1))*A8</f>
        <v>0.01</v>
      </c>
      <c r="D8" s="1" t="str">
        <f t="shared" si="0"/>
        <v>10m</v>
      </c>
      <c r="F8" s="1"/>
      <c r="I8" s="1"/>
    </row>
    <row r="9" spans="1:9" x14ac:dyDescent="0.25">
      <c r="A9">
        <v>100</v>
      </c>
      <c r="B9" t="s">
        <v>3</v>
      </c>
      <c r="C9" s="1">
        <f>IF(MID(B9,1,1)="m",0.001,IF(OR(MID(B9,1,1)="u",MID(B9,1,1)="µ"),0.000001,1))*A9</f>
        <v>0.1</v>
      </c>
      <c r="D9" s="1" t="str">
        <f t="shared" si="0"/>
        <v>100m</v>
      </c>
      <c r="F9" s="1"/>
      <c r="I9" s="1"/>
    </row>
  </sheetData>
  <mergeCells count="2">
    <mergeCell ref="A3:B3"/>
    <mergeCell ref="A4:B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E13" sqref="E13"/>
    </sheetView>
  </sheetViews>
  <sheetFormatPr defaultRowHeight="15" x14ac:dyDescent="0.25"/>
  <cols>
    <col min="1" max="1" width="5" customWidth="1"/>
    <col min="2" max="2" width="4.5703125" customWidth="1"/>
    <col min="3" max="3" width="8" customWidth="1"/>
    <col min="4" max="5" width="5.85546875" customWidth="1"/>
    <col min="7" max="8" width="5.140625" customWidth="1"/>
    <col min="9" max="9" width="8" bestFit="1" customWidth="1"/>
  </cols>
  <sheetData>
    <row r="1" spans="1:9" x14ac:dyDescent="0.25">
      <c r="A1" t="s">
        <v>6</v>
      </c>
    </row>
    <row r="3" spans="1:9" x14ac:dyDescent="0.25">
      <c r="A3" s="38" t="s">
        <v>7</v>
      </c>
      <c r="B3" s="38"/>
      <c r="C3" s="6" t="s">
        <v>56</v>
      </c>
      <c r="D3" s="38" t="s">
        <v>30</v>
      </c>
      <c r="E3" s="38"/>
      <c r="F3" s="11" t="s">
        <v>62</v>
      </c>
      <c r="G3" s="38" t="s">
        <v>31</v>
      </c>
      <c r="H3" s="38"/>
      <c r="I3" s="11" t="s">
        <v>63</v>
      </c>
    </row>
    <row r="4" spans="1:9" x14ac:dyDescent="0.25">
      <c r="A4" s="39" t="s">
        <v>4</v>
      </c>
      <c r="B4" s="39"/>
      <c r="C4" s="1" t="s">
        <v>4</v>
      </c>
      <c r="D4" s="39" t="s">
        <v>4</v>
      </c>
      <c r="E4" s="39"/>
      <c r="F4" s="4" t="s">
        <v>4</v>
      </c>
      <c r="G4" s="39" t="s">
        <v>4</v>
      </c>
      <c r="H4" s="39"/>
      <c r="I4" s="4" t="s">
        <v>4</v>
      </c>
    </row>
    <row r="5" spans="1:9" x14ac:dyDescent="0.25">
      <c r="A5" s="9">
        <v>1</v>
      </c>
      <c r="B5" s="9" t="s">
        <v>3</v>
      </c>
      <c r="C5" s="14">
        <f>IF(MID(B5,1,1)="m",0.001,IF(OR(MID(B5,1,1)="u",MID(B5,1,1)="µ"),0.000001,1))*A5</f>
        <v>1E-3</v>
      </c>
      <c r="D5" s="9">
        <v>0</v>
      </c>
      <c r="E5" s="9" t="s">
        <v>3</v>
      </c>
      <c r="F5" s="14">
        <f>IF(MID(E5,1,1)="m",0.001,IF(OR(MID(E5,1,1)="u",MID(E5,1,1)="µ"),0.000001,1))*D5</f>
        <v>0</v>
      </c>
      <c r="G5" s="9">
        <v>1</v>
      </c>
      <c r="H5" s="9" t="s">
        <v>3</v>
      </c>
      <c r="I5" s="14">
        <f>IF(MID(H5,1,1)="m",0.001,IF(OR(MID(H5,1,1)="u",MID(H5,1,1)="µ"),0.000001,1))*G5</f>
        <v>1E-3</v>
      </c>
    </row>
    <row r="6" spans="1:9" x14ac:dyDescent="0.25">
      <c r="A6" s="9">
        <v>3</v>
      </c>
      <c r="B6" s="9" t="s">
        <v>3</v>
      </c>
      <c r="C6" s="14">
        <f>IF(MID(B6,1,1)="m",0.001,IF(OR(MID(B6,1,1)="u",MID(B6,1,1)="µ"),0.000001,1))*A6</f>
        <v>3.0000000000000001E-3</v>
      </c>
      <c r="D6" s="9">
        <v>1</v>
      </c>
      <c r="E6" s="9" t="s">
        <v>3</v>
      </c>
      <c r="F6" s="14">
        <f>IF(MID(E6,1,1)="m",0.001,IF(OR(MID(E6,1,1)="u",MID(E6,1,1)="µ"),0.000001,1))*D6</f>
        <v>1E-3</v>
      </c>
      <c r="G6" s="9">
        <v>3</v>
      </c>
      <c r="H6" s="9" t="s">
        <v>3</v>
      </c>
      <c r="I6" s="14">
        <f>IF(MID(H6,1,1)="m",0.001,IF(OR(MID(H6,1,1)="u",MID(H6,1,1)="µ"),0.000001,1))*G6</f>
        <v>3.0000000000000001E-3</v>
      </c>
    </row>
    <row r="7" spans="1:9" x14ac:dyDescent="0.25">
      <c r="A7" s="9">
        <v>10</v>
      </c>
      <c r="B7" s="9" t="s">
        <v>3</v>
      </c>
      <c r="C7" s="14">
        <f>IF(MID(B7,1,1)="m",0.001,IF(OR(MID(B7,1,1)="u",MID(B7,1,1)="µ"),0.000001,1))*A7</f>
        <v>0.01</v>
      </c>
      <c r="D7" s="9">
        <v>3</v>
      </c>
      <c r="E7" s="9" t="s">
        <v>3</v>
      </c>
      <c r="F7" s="14">
        <f>IF(MID(E7,1,1)="m",0.001,IF(OR(MID(E7,1,1)="u",MID(E7,1,1)="µ"),0.000001,1))*D7</f>
        <v>3.0000000000000001E-3</v>
      </c>
      <c r="G7" s="9">
        <v>10</v>
      </c>
      <c r="H7" s="9" t="s">
        <v>3</v>
      </c>
      <c r="I7" s="14">
        <f>IF(MID(H7,1,1)="m",0.001,IF(OR(MID(H7,1,1)="u",MID(H7,1,1)="µ"),0.000001,1))*G7</f>
        <v>0.01</v>
      </c>
    </row>
    <row r="8" spans="1:9" x14ac:dyDescent="0.25">
      <c r="A8" s="9">
        <v>100</v>
      </c>
      <c r="B8" s="9" t="s">
        <v>3</v>
      </c>
      <c r="C8" s="14">
        <f>IF(MID(B8,1,1)="m",0.001,IF(OR(MID(B8,1,1)="u",MID(B8,1,1)="µ"),0.000001,1))*A8</f>
        <v>0.1</v>
      </c>
      <c r="D8" s="9">
        <v>10</v>
      </c>
      <c r="E8" s="9" t="s">
        <v>3</v>
      </c>
      <c r="F8" s="14">
        <f>IF(MID(E8,1,1)="m",0.001,IF(OR(MID(E8,1,1)="u",MID(E8,1,1)="µ"),0.000001,1))*D8</f>
        <v>0.01</v>
      </c>
      <c r="G8" s="9">
        <v>100</v>
      </c>
      <c r="H8" s="9" t="s">
        <v>3</v>
      </c>
      <c r="I8" s="14">
        <f>IF(MID(H8,1,1)="m",0.001,IF(OR(MID(H8,1,1)="u",MID(H8,1,1)="µ"),0.000001,1))*G8</f>
        <v>0.1</v>
      </c>
    </row>
  </sheetData>
  <mergeCells count="6">
    <mergeCell ref="A3:B3"/>
    <mergeCell ref="A4:B4"/>
    <mergeCell ref="D3:E3"/>
    <mergeCell ref="D4:E4"/>
    <mergeCell ref="G3:H3"/>
    <mergeCell ref="G4:H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Measurement</vt:lpstr>
      <vt:lpstr>Cal Data</vt:lpstr>
      <vt:lpstr>Ref Z</vt:lpstr>
      <vt:lpstr>Ref Z list</vt:lpstr>
      <vt:lpstr>Ranges</vt:lpstr>
    </vt:vector>
  </TitlesOfParts>
  <Company>doma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stenli</dc:creator>
  <cp:lastModifiedBy>CMI</cp:lastModifiedBy>
  <dcterms:created xsi:type="dcterms:W3CDTF">2021-03-17T18:51:20Z</dcterms:created>
  <dcterms:modified xsi:type="dcterms:W3CDTF">2021-03-23T12:23:37Z</dcterms:modified>
</cp:coreProperties>
</file>