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ace\Z\LiB\RLC-bridge-corrections\spreadsheets\"/>
    </mc:Choice>
  </mc:AlternateContent>
  <bookViews>
    <workbookView xWindow="4710" yWindow="7545" windowWidth="7335" windowHeight="1035"/>
  </bookViews>
  <sheets>
    <sheet name="Measurement" sheetId="3" r:id="rId1"/>
    <sheet name="Ranges" sheetId="4" r:id="rId2"/>
    <sheet name="Cal Data" sheetId="1" r:id="rId3"/>
    <sheet name="Ref Z list" sheetId="5" r:id="rId4"/>
    <sheet name="Ref Z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O7" i="3"/>
  <c r="M8" i="3"/>
  <c r="O8" i="3"/>
  <c r="M9" i="3"/>
  <c r="O9" i="3"/>
  <c r="M10" i="3"/>
  <c r="O10" i="3"/>
  <c r="M11" i="3"/>
  <c r="O11" i="3"/>
  <c r="M12" i="3"/>
  <c r="O12" i="3"/>
  <c r="M13" i="3"/>
  <c r="O13" i="3"/>
  <c r="M14" i="3"/>
  <c r="O14" i="3"/>
  <c r="M15" i="3"/>
  <c r="O15" i="3"/>
  <c r="M16" i="3"/>
  <c r="O16" i="3"/>
  <c r="M17" i="3"/>
  <c r="O17" i="3"/>
  <c r="M18" i="3"/>
  <c r="O18" i="3"/>
  <c r="M19" i="3"/>
  <c r="O19" i="3"/>
  <c r="M20" i="3"/>
  <c r="O20" i="3"/>
  <c r="M21" i="3"/>
  <c r="O21" i="3"/>
  <c r="M22" i="3"/>
  <c r="O22" i="3"/>
  <c r="M23" i="3"/>
  <c r="O23" i="3"/>
  <c r="M24" i="3"/>
  <c r="O24" i="3"/>
  <c r="M25" i="3"/>
  <c r="O25" i="3"/>
  <c r="M26" i="3"/>
  <c r="O26" i="3"/>
  <c r="M27" i="3"/>
  <c r="O27" i="3"/>
  <c r="M28" i="3"/>
  <c r="O28" i="3"/>
  <c r="M29" i="3"/>
  <c r="O29" i="3"/>
  <c r="M30" i="3"/>
  <c r="O30" i="3"/>
  <c r="M31" i="3"/>
  <c r="O31" i="3"/>
  <c r="M32" i="3"/>
  <c r="O32" i="3"/>
  <c r="M33" i="3"/>
  <c r="O33" i="3"/>
  <c r="M34" i="3"/>
  <c r="O34" i="3"/>
  <c r="M35" i="3"/>
  <c r="O35" i="3"/>
  <c r="M36" i="3"/>
  <c r="O36" i="3"/>
  <c r="M37" i="3"/>
  <c r="O37" i="3"/>
  <c r="M38" i="3"/>
  <c r="O38" i="3"/>
  <c r="M39" i="3"/>
  <c r="O39" i="3"/>
  <c r="M40" i="3"/>
  <c r="O40" i="3"/>
  <c r="M41" i="3"/>
  <c r="O41" i="3"/>
  <c r="M42" i="3"/>
  <c r="O42" i="3"/>
  <c r="M43" i="3"/>
  <c r="O43" i="3"/>
  <c r="M44" i="3"/>
  <c r="O44" i="3"/>
  <c r="M45" i="3"/>
  <c r="O45" i="3"/>
  <c r="M46" i="3"/>
  <c r="O46" i="3"/>
  <c r="M47" i="3"/>
  <c r="O47" i="3"/>
  <c r="M48" i="3"/>
  <c r="O48" i="3"/>
  <c r="M49" i="3"/>
  <c r="O49" i="3"/>
  <c r="M50" i="3"/>
  <c r="O50" i="3"/>
  <c r="M51" i="3"/>
  <c r="O51" i="3"/>
  <c r="M52" i="3"/>
  <c r="O52" i="3"/>
  <c r="M53" i="3"/>
  <c r="O53" i="3"/>
  <c r="M54" i="3"/>
  <c r="O54" i="3"/>
  <c r="M55" i="3"/>
  <c r="O55" i="3"/>
  <c r="M56" i="3"/>
  <c r="O56" i="3"/>
  <c r="M57" i="3"/>
  <c r="O57" i="3"/>
  <c r="M58" i="3"/>
  <c r="O58" i="3"/>
  <c r="M59" i="3"/>
  <c r="O59" i="3"/>
  <c r="M60" i="3"/>
  <c r="O60" i="3"/>
  <c r="M61" i="3"/>
  <c r="O61" i="3"/>
  <c r="M62" i="3"/>
  <c r="O62" i="3"/>
  <c r="M63" i="3"/>
  <c r="O63" i="3"/>
  <c r="M64" i="3"/>
  <c r="O64" i="3"/>
  <c r="M65" i="3"/>
  <c r="O65" i="3"/>
  <c r="M66" i="3"/>
  <c r="O66" i="3"/>
  <c r="M67" i="3"/>
  <c r="O67" i="3"/>
  <c r="M68" i="3"/>
  <c r="O68" i="3"/>
  <c r="M69" i="3"/>
  <c r="O69" i="3"/>
  <c r="M70" i="3"/>
  <c r="O70" i="3"/>
  <c r="M71" i="3"/>
  <c r="O71" i="3"/>
  <c r="M72" i="3"/>
  <c r="O72" i="3"/>
  <c r="M73" i="3"/>
  <c r="O73" i="3"/>
  <c r="M74" i="3"/>
  <c r="O74" i="3"/>
  <c r="M75" i="3"/>
  <c r="O75" i="3"/>
  <c r="M76" i="3"/>
  <c r="O76" i="3"/>
  <c r="M77" i="3"/>
  <c r="O77" i="3"/>
  <c r="M78" i="3"/>
  <c r="O78" i="3"/>
  <c r="M79" i="3"/>
  <c r="O79" i="3"/>
  <c r="M80" i="3"/>
  <c r="O80" i="3"/>
  <c r="M81" i="3"/>
  <c r="O81" i="3"/>
  <c r="M82" i="3"/>
  <c r="O82" i="3"/>
  <c r="M83" i="3"/>
  <c r="O83" i="3"/>
  <c r="M84" i="3"/>
  <c r="O84" i="3"/>
  <c r="M85" i="3"/>
  <c r="O85" i="3"/>
  <c r="M86" i="3"/>
  <c r="O86" i="3"/>
  <c r="M87" i="3"/>
  <c r="O87" i="3"/>
  <c r="M88" i="3"/>
  <c r="O88" i="3"/>
  <c r="M89" i="3"/>
  <c r="O89" i="3"/>
  <c r="M90" i="3"/>
  <c r="O90" i="3"/>
  <c r="M91" i="3"/>
  <c r="O91" i="3"/>
  <c r="M92" i="3"/>
  <c r="O92" i="3"/>
  <c r="M93" i="3"/>
  <c r="O93" i="3"/>
  <c r="M94" i="3"/>
  <c r="O94" i="3"/>
  <c r="M95" i="3"/>
  <c r="O95" i="3"/>
  <c r="M96" i="3"/>
  <c r="O96" i="3"/>
  <c r="M97" i="3"/>
  <c r="O97" i="3"/>
  <c r="M98" i="3"/>
  <c r="O98" i="3"/>
  <c r="M99" i="3"/>
  <c r="O99" i="3"/>
  <c r="M100" i="3"/>
  <c r="O100" i="3"/>
  <c r="M6" i="3"/>
  <c r="O6" i="3"/>
  <c r="P6" i="3"/>
  <c r="CA5" i="3"/>
  <c r="AC7" i="3" l="1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6" i="3"/>
  <c r="AA5" i="3"/>
  <c r="Y5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6" i="3"/>
  <c r="E7" i="3"/>
  <c r="D7" i="3" s="1"/>
  <c r="AD7" i="3"/>
  <c r="AE7" i="3" s="1"/>
  <c r="P7" i="3"/>
  <c r="E8" i="3"/>
  <c r="D8" i="3" s="1"/>
  <c r="AD8" i="3"/>
  <c r="AH8" i="3" s="1"/>
  <c r="P8" i="3"/>
  <c r="E9" i="3"/>
  <c r="D9" i="3" s="1"/>
  <c r="AD9" i="3"/>
  <c r="AE9" i="3" s="1"/>
  <c r="P9" i="3"/>
  <c r="E10" i="3"/>
  <c r="D10" i="3" s="1"/>
  <c r="AD10" i="3"/>
  <c r="AE10" i="3" s="1"/>
  <c r="P10" i="3"/>
  <c r="E11" i="3"/>
  <c r="D11" i="3" s="1"/>
  <c r="AD11" i="3"/>
  <c r="AH11" i="3" s="1"/>
  <c r="P11" i="3"/>
  <c r="E12" i="3"/>
  <c r="D12" i="3" s="1"/>
  <c r="AD12" i="3"/>
  <c r="AE12" i="3" s="1"/>
  <c r="P12" i="3"/>
  <c r="E13" i="3"/>
  <c r="D13" i="3" s="1"/>
  <c r="AD13" i="3"/>
  <c r="AH13" i="3" s="1"/>
  <c r="P13" i="3"/>
  <c r="E14" i="3"/>
  <c r="D14" i="3" s="1"/>
  <c r="AD14" i="3"/>
  <c r="AG14" i="3" s="1"/>
  <c r="P14" i="3"/>
  <c r="E15" i="3"/>
  <c r="D15" i="3" s="1"/>
  <c r="AD15" i="3"/>
  <c r="AH15" i="3" s="1"/>
  <c r="P15" i="3"/>
  <c r="E16" i="3"/>
  <c r="D16" i="3" s="1"/>
  <c r="AD16" i="3"/>
  <c r="AG16" i="3" s="1"/>
  <c r="P16" i="3"/>
  <c r="E17" i="3"/>
  <c r="D17" i="3" s="1"/>
  <c r="AD17" i="3"/>
  <c r="AG17" i="3" s="1"/>
  <c r="P17" i="3"/>
  <c r="E18" i="3"/>
  <c r="D18" i="3" s="1"/>
  <c r="AD18" i="3"/>
  <c r="P18" i="3"/>
  <c r="E19" i="3"/>
  <c r="D19" i="3" s="1"/>
  <c r="AD19" i="3"/>
  <c r="P19" i="3"/>
  <c r="E20" i="3"/>
  <c r="D20" i="3" s="1"/>
  <c r="AD20" i="3"/>
  <c r="AE20" i="3" s="1"/>
  <c r="P20" i="3"/>
  <c r="E21" i="3"/>
  <c r="D21" i="3" s="1"/>
  <c r="AD21" i="3"/>
  <c r="AF21" i="3" s="1"/>
  <c r="P21" i="3"/>
  <c r="E22" i="3"/>
  <c r="D22" i="3" s="1"/>
  <c r="AD22" i="3"/>
  <c r="AE22" i="3" s="1"/>
  <c r="P22" i="3"/>
  <c r="E23" i="3"/>
  <c r="D23" i="3" s="1"/>
  <c r="AD23" i="3"/>
  <c r="AH23" i="3" s="1"/>
  <c r="P23" i="3"/>
  <c r="E24" i="3"/>
  <c r="D24" i="3" s="1"/>
  <c r="AD24" i="3"/>
  <c r="AG24" i="3" s="1"/>
  <c r="P24" i="3"/>
  <c r="E25" i="3"/>
  <c r="D25" i="3" s="1"/>
  <c r="AD25" i="3"/>
  <c r="AG25" i="3" s="1"/>
  <c r="P25" i="3"/>
  <c r="E26" i="3"/>
  <c r="D26" i="3" s="1"/>
  <c r="AD26" i="3"/>
  <c r="AE26" i="3" s="1"/>
  <c r="P26" i="3"/>
  <c r="E27" i="3"/>
  <c r="D27" i="3" s="1"/>
  <c r="AD27" i="3"/>
  <c r="P27" i="3"/>
  <c r="E28" i="3"/>
  <c r="D28" i="3" s="1"/>
  <c r="AD28" i="3"/>
  <c r="AE28" i="3" s="1"/>
  <c r="P28" i="3"/>
  <c r="E29" i="3"/>
  <c r="D29" i="3" s="1"/>
  <c r="AD29" i="3"/>
  <c r="AG29" i="3" s="1"/>
  <c r="P29" i="3"/>
  <c r="E30" i="3"/>
  <c r="D30" i="3" s="1"/>
  <c r="AD30" i="3"/>
  <c r="AH30" i="3" s="1"/>
  <c r="P30" i="3"/>
  <c r="E31" i="3"/>
  <c r="D31" i="3" s="1"/>
  <c r="AD31" i="3"/>
  <c r="AH31" i="3" s="1"/>
  <c r="P31" i="3"/>
  <c r="E32" i="3"/>
  <c r="D32" i="3" s="1"/>
  <c r="AD32" i="3"/>
  <c r="AF32" i="3" s="1"/>
  <c r="P32" i="3"/>
  <c r="E33" i="3"/>
  <c r="D33" i="3" s="1"/>
  <c r="AD33" i="3"/>
  <c r="P33" i="3"/>
  <c r="E34" i="3"/>
  <c r="D34" i="3" s="1"/>
  <c r="AD34" i="3"/>
  <c r="AF34" i="3" s="1"/>
  <c r="P34" i="3"/>
  <c r="E35" i="3"/>
  <c r="D35" i="3" s="1"/>
  <c r="AD35" i="3"/>
  <c r="AF35" i="3" s="1"/>
  <c r="P35" i="3"/>
  <c r="E36" i="3"/>
  <c r="D36" i="3" s="1"/>
  <c r="AD36" i="3"/>
  <c r="AF36" i="3" s="1"/>
  <c r="P36" i="3"/>
  <c r="E37" i="3"/>
  <c r="D37" i="3" s="1"/>
  <c r="AD37" i="3"/>
  <c r="AH37" i="3" s="1"/>
  <c r="P37" i="3"/>
  <c r="E38" i="3"/>
  <c r="D38" i="3" s="1"/>
  <c r="AD38" i="3"/>
  <c r="AF38" i="3" s="1"/>
  <c r="P38" i="3"/>
  <c r="E39" i="3"/>
  <c r="D39" i="3" s="1"/>
  <c r="AD39" i="3"/>
  <c r="P39" i="3"/>
  <c r="E40" i="3"/>
  <c r="D40" i="3" s="1"/>
  <c r="AD40" i="3"/>
  <c r="AF40" i="3" s="1"/>
  <c r="P40" i="3"/>
  <c r="E41" i="3"/>
  <c r="D41" i="3" s="1"/>
  <c r="AD41" i="3"/>
  <c r="AE41" i="3" s="1"/>
  <c r="P41" i="3"/>
  <c r="E42" i="3"/>
  <c r="D42" i="3" s="1"/>
  <c r="AD42" i="3"/>
  <c r="AF42" i="3" s="1"/>
  <c r="P42" i="3"/>
  <c r="E43" i="3"/>
  <c r="D43" i="3" s="1"/>
  <c r="AD43" i="3"/>
  <c r="AG43" i="3" s="1"/>
  <c r="P43" i="3"/>
  <c r="E44" i="3"/>
  <c r="D44" i="3" s="1"/>
  <c r="AD44" i="3"/>
  <c r="P44" i="3"/>
  <c r="E45" i="3"/>
  <c r="D45" i="3" s="1"/>
  <c r="AD45" i="3"/>
  <c r="AE45" i="3" s="1"/>
  <c r="P45" i="3"/>
  <c r="E46" i="3"/>
  <c r="D46" i="3" s="1"/>
  <c r="AD46" i="3"/>
  <c r="AG46" i="3" s="1"/>
  <c r="P46" i="3"/>
  <c r="E47" i="3"/>
  <c r="D47" i="3" s="1"/>
  <c r="AD47" i="3"/>
  <c r="AE47" i="3" s="1"/>
  <c r="P47" i="3"/>
  <c r="E48" i="3"/>
  <c r="D48" i="3" s="1"/>
  <c r="AD48" i="3"/>
  <c r="AE48" i="3" s="1"/>
  <c r="P48" i="3"/>
  <c r="E49" i="3"/>
  <c r="D49" i="3" s="1"/>
  <c r="AD49" i="3"/>
  <c r="AG49" i="3" s="1"/>
  <c r="P49" i="3"/>
  <c r="E50" i="3"/>
  <c r="D50" i="3" s="1"/>
  <c r="AD50" i="3"/>
  <c r="AE50" i="3" s="1"/>
  <c r="P50" i="3"/>
  <c r="E51" i="3"/>
  <c r="D51" i="3" s="1"/>
  <c r="AD51" i="3"/>
  <c r="AF51" i="3" s="1"/>
  <c r="P51" i="3"/>
  <c r="E52" i="3"/>
  <c r="D52" i="3" s="1"/>
  <c r="AD52" i="3"/>
  <c r="AE52" i="3" s="1"/>
  <c r="P52" i="3"/>
  <c r="E53" i="3"/>
  <c r="D53" i="3" s="1"/>
  <c r="AD53" i="3"/>
  <c r="AF53" i="3" s="1"/>
  <c r="P53" i="3"/>
  <c r="E54" i="3"/>
  <c r="D54" i="3" s="1"/>
  <c r="AD54" i="3"/>
  <c r="AE54" i="3" s="1"/>
  <c r="P54" i="3"/>
  <c r="E55" i="3"/>
  <c r="D55" i="3" s="1"/>
  <c r="AD55" i="3"/>
  <c r="AE55" i="3" s="1"/>
  <c r="P55" i="3"/>
  <c r="E56" i="3"/>
  <c r="D56" i="3" s="1"/>
  <c r="AD56" i="3"/>
  <c r="AG56" i="3" s="1"/>
  <c r="P56" i="3"/>
  <c r="E57" i="3"/>
  <c r="D57" i="3" s="1"/>
  <c r="AD57" i="3"/>
  <c r="AF57" i="3" s="1"/>
  <c r="P57" i="3"/>
  <c r="E58" i="3"/>
  <c r="D58" i="3" s="1"/>
  <c r="AD58" i="3"/>
  <c r="AE58" i="3" s="1"/>
  <c r="P58" i="3"/>
  <c r="E59" i="3"/>
  <c r="D59" i="3" s="1"/>
  <c r="AD59" i="3"/>
  <c r="AG59" i="3" s="1"/>
  <c r="P59" i="3"/>
  <c r="E60" i="3"/>
  <c r="D60" i="3" s="1"/>
  <c r="AD60" i="3"/>
  <c r="AG60" i="3" s="1"/>
  <c r="P60" i="3"/>
  <c r="E61" i="3"/>
  <c r="D61" i="3" s="1"/>
  <c r="AD61" i="3"/>
  <c r="AF61" i="3" s="1"/>
  <c r="P61" i="3"/>
  <c r="E62" i="3"/>
  <c r="D62" i="3" s="1"/>
  <c r="AD62" i="3"/>
  <c r="AE62" i="3" s="1"/>
  <c r="P62" i="3"/>
  <c r="E63" i="3"/>
  <c r="D63" i="3" s="1"/>
  <c r="AD63" i="3"/>
  <c r="AE63" i="3" s="1"/>
  <c r="P63" i="3"/>
  <c r="E64" i="3"/>
  <c r="D64" i="3" s="1"/>
  <c r="AD64" i="3"/>
  <c r="AG64" i="3" s="1"/>
  <c r="P64" i="3"/>
  <c r="E65" i="3"/>
  <c r="D65" i="3" s="1"/>
  <c r="AD65" i="3"/>
  <c r="P65" i="3"/>
  <c r="E66" i="3"/>
  <c r="D66" i="3" s="1"/>
  <c r="AD66" i="3"/>
  <c r="AG66" i="3" s="1"/>
  <c r="P66" i="3"/>
  <c r="E67" i="3"/>
  <c r="D67" i="3" s="1"/>
  <c r="AD67" i="3"/>
  <c r="AF67" i="3" s="1"/>
  <c r="P67" i="3"/>
  <c r="E68" i="3"/>
  <c r="D68" i="3" s="1"/>
  <c r="AD68" i="3"/>
  <c r="AF68" i="3" s="1"/>
  <c r="P68" i="3"/>
  <c r="E69" i="3"/>
  <c r="D69" i="3" s="1"/>
  <c r="AD69" i="3"/>
  <c r="AF69" i="3" s="1"/>
  <c r="P69" i="3"/>
  <c r="E70" i="3"/>
  <c r="D70" i="3" s="1"/>
  <c r="AD70" i="3"/>
  <c r="AE70" i="3" s="1"/>
  <c r="P70" i="3"/>
  <c r="E71" i="3"/>
  <c r="D71" i="3" s="1"/>
  <c r="AD71" i="3"/>
  <c r="AF71" i="3" s="1"/>
  <c r="P71" i="3"/>
  <c r="E72" i="3"/>
  <c r="D72" i="3" s="1"/>
  <c r="AD72" i="3"/>
  <c r="AG72" i="3" s="1"/>
  <c r="P72" i="3"/>
  <c r="E73" i="3"/>
  <c r="D73" i="3" s="1"/>
  <c r="AD73" i="3"/>
  <c r="AF73" i="3" s="1"/>
  <c r="P73" i="3"/>
  <c r="E74" i="3"/>
  <c r="D74" i="3" s="1"/>
  <c r="AD74" i="3"/>
  <c r="AE74" i="3" s="1"/>
  <c r="P74" i="3"/>
  <c r="E75" i="3"/>
  <c r="D75" i="3" s="1"/>
  <c r="AD75" i="3"/>
  <c r="AG75" i="3" s="1"/>
  <c r="P75" i="3"/>
  <c r="E76" i="3"/>
  <c r="D76" i="3" s="1"/>
  <c r="AD76" i="3"/>
  <c r="AG76" i="3" s="1"/>
  <c r="AH76" i="3"/>
  <c r="P76" i="3"/>
  <c r="E77" i="3"/>
  <c r="D77" i="3" s="1"/>
  <c r="AD77" i="3"/>
  <c r="P77" i="3"/>
  <c r="E78" i="3"/>
  <c r="D78" i="3" s="1"/>
  <c r="AD78" i="3"/>
  <c r="AH78" i="3" s="1"/>
  <c r="P78" i="3"/>
  <c r="E79" i="3"/>
  <c r="D79" i="3" s="1"/>
  <c r="AD79" i="3"/>
  <c r="AG79" i="3" s="1"/>
  <c r="P79" i="3"/>
  <c r="E80" i="3"/>
  <c r="D80" i="3" s="1"/>
  <c r="AD80" i="3"/>
  <c r="AE80" i="3" s="1"/>
  <c r="P80" i="3"/>
  <c r="E81" i="3"/>
  <c r="D81" i="3" s="1"/>
  <c r="AD81" i="3"/>
  <c r="AF81" i="3" s="1"/>
  <c r="P81" i="3"/>
  <c r="E82" i="3"/>
  <c r="D82" i="3" s="1"/>
  <c r="AD82" i="3"/>
  <c r="AF82" i="3" s="1"/>
  <c r="P82" i="3"/>
  <c r="E83" i="3"/>
  <c r="D83" i="3" s="1"/>
  <c r="AD83" i="3"/>
  <c r="AF83" i="3" s="1"/>
  <c r="P83" i="3"/>
  <c r="E84" i="3"/>
  <c r="D84" i="3" s="1"/>
  <c r="AD84" i="3"/>
  <c r="AH84" i="3" s="1"/>
  <c r="P84" i="3"/>
  <c r="E85" i="3"/>
  <c r="D85" i="3" s="1"/>
  <c r="AD85" i="3"/>
  <c r="AF85" i="3" s="1"/>
  <c r="P85" i="3"/>
  <c r="E86" i="3"/>
  <c r="D86" i="3" s="1"/>
  <c r="AD86" i="3"/>
  <c r="AE86" i="3" s="1"/>
  <c r="P86" i="3"/>
  <c r="E87" i="3"/>
  <c r="D87" i="3" s="1"/>
  <c r="AD87" i="3"/>
  <c r="AF87" i="3" s="1"/>
  <c r="P87" i="3"/>
  <c r="E88" i="3"/>
  <c r="D88" i="3" s="1"/>
  <c r="AD88" i="3"/>
  <c r="AG88" i="3" s="1"/>
  <c r="P88" i="3"/>
  <c r="E89" i="3"/>
  <c r="D89" i="3" s="1"/>
  <c r="AD89" i="3"/>
  <c r="AF89" i="3" s="1"/>
  <c r="P89" i="3"/>
  <c r="E90" i="3"/>
  <c r="D90" i="3" s="1"/>
  <c r="AD90" i="3"/>
  <c r="AE90" i="3" s="1"/>
  <c r="P90" i="3"/>
  <c r="E91" i="3"/>
  <c r="D91" i="3" s="1"/>
  <c r="AD91" i="3"/>
  <c r="AE91" i="3" s="1"/>
  <c r="P91" i="3"/>
  <c r="E92" i="3"/>
  <c r="D92" i="3" s="1"/>
  <c r="AD92" i="3"/>
  <c r="AG92" i="3" s="1"/>
  <c r="P92" i="3"/>
  <c r="E93" i="3"/>
  <c r="D93" i="3" s="1"/>
  <c r="AD93" i="3"/>
  <c r="AF93" i="3" s="1"/>
  <c r="P93" i="3"/>
  <c r="E94" i="3"/>
  <c r="D94" i="3" s="1"/>
  <c r="AD94" i="3"/>
  <c r="AE94" i="3" s="1"/>
  <c r="P94" i="3"/>
  <c r="E95" i="3"/>
  <c r="D95" i="3" s="1"/>
  <c r="AD95" i="3"/>
  <c r="AE95" i="3" s="1"/>
  <c r="P95" i="3"/>
  <c r="E96" i="3"/>
  <c r="D96" i="3" s="1"/>
  <c r="AD96" i="3"/>
  <c r="AE96" i="3" s="1"/>
  <c r="P96" i="3"/>
  <c r="E97" i="3"/>
  <c r="D97" i="3" s="1"/>
  <c r="AD97" i="3"/>
  <c r="AG97" i="3" s="1"/>
  <c r="P97" i="3"/>
  <c r="E98" i="3"/>
  <c r="D98" i="3" s="1"/>
  <c r="AD98" i="3"/>
  <c r="AG98" i="3" s="1"/>
  <c r="P98" i="3"/>
  <c r="E99" i="3"/>
  <c r="D99" i="3" s="1"/>
  <c r="AD99" i="3"/>
  <c r="AF99" i="3" s="1"/>
  <c r="P99" i="3"/>
  <c r="E100" i="3"/>
  <c r="D100" i="3" s="1"/>
  <c r="AD100" i="3"/>
  <c r="AE100" i="3" s="1"/>
  <c r="P100" i="3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N5" i="2"/>
  <c r="O5" i="2"/>
  <c r="P5" i="2"/>
  <c r="M5" i="2"/>
  <c r="C42" i="1"/>
  <c r="I42" i="1"/>
  <c r="O42" i="1"/>
  <c r="P42" i="1" s="1"/>
  <c r="Q42" i="1"/>
  <c r="A43" i="1"/>
  <c r="B43" i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H43" i="1"/>
  <c r="I43" i="1" s="1"/>
  <c r="O4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H44" i="1"/>
  <c r="O44" i="1"/>
  <c r="R44" i="1" s="1"/>
  <c r="Q44" i="1"/>
  <c r="S44" i="1"/>
  <c r="O45" i="1"/>
  <c r="O46" i="1"/>
  <c r="R46" i="1" s="1"/>
  <c r="Q46" i="1"/>
  <c r="S46" i="1"/>
  <c r="O47" i="1"/>
  <c r="S47" i="1" s="1"/>
  <c r="O48" i="1"/>
  <c r="R48" i="1" s="1"/>
  <c r="Q48" i="1"/>
  <c r="O49" i="1"/>
  <c r="Q49" i="1"/>
  <c r="O50" i="1"/>
  <c r="O51" i="1"/>
  <c r="Q51" i="1"/>
  <c r="S51" i="1"/>
  <c r="O52" i="1"/>
  <c r="P52" i="1" s="1"/>
  <c r="R52" i="1"/>
  <c r="O53" i="1"/>
  <c r="R53" i="1" s="1"/>
  <c r="O54" i="1"/>
  <c r="P54" i="1" s="1"/>
  <c r="Q54" i="1"/>
  <c r="S54" i="1"/>
  <c r="O55" i="1"/>
  <c r="P55" i="1" s="1"/>
  <c r="S55" i="1"/>
  <c r="O56" i="1"/>
  <c r="R56" i="1" s="1"/>
  <c r="O57" i="1"/>
  <c r="P57" i="1" s="1"/>
  <c r="S57" i="1"/>
  <c r="O58" i="1"/>
  <c r="R58" i="1" s="1"/>
  <c r="Q58" i="1"/>
  <c r="S58" i="1"/>
  <c r="O59" i="1"/>
  <c r="P59" i="1" s="1"/>
  <c r="O149" i="1"/>
  <c r="S149" i="1" s="1"/>
  <c r="O148" i="1"/>
  <c r="O147" i="1"/>
  <c r="O146" i="1"/>
  <c r="S146" i="1" s="1"/>
  <c r="O145" i="1"/>
  <c r="S145" i="1" s="1"/>
  <c r="O144" i="1"/>
  <c r="S144" i="1" s="1"/>
  <c r="O143" i="1"/>
  <c r="P143" i="1" s="1"/>
  <c r="O142" i="1"/>
  <c r="Q141" i="1"/>
  <c r="O141" i="1"/>
  <c r="S141" i="1" s="1"/>
  <c r="O140" i="1"/>
  <c r="O139" i="1"/>
  <c r="S138" i="1"/>
  <c r="O138" i="1"/>
  <c r="O137" i="1"/>
  <c r="S137" i="1" s="1"/>
  <c r="O136" i="1"/>
  <c r="S136" i="1" s="1"/>
  <c r="O135" i="1"/>
  <c r="S135" i="1" s="1"/>
  <c r="O134" i="1"/>
  <c r="S134" i="1" s="1"/>
  <c r="O133" i="1"/>
  <c r="S133" i="1" s="1"/>
  <c r="H133" i="1"/>
  <c r="H134" i="1" s="1"/>
  <c r="H135" i="1" s="1"/>
  <c r="H136" i="1" s="1"/>
  <c r="G133" i="1"/>
  <c r="G134" i="1" s="1"/>
  <c r="B133" i="1"/>
  <c r="B134" i="1" s="1"/>
  <c r="B135" i="1" s="1"/>
  <c r="B136" i="1" s="1"/>
  <c r="B137" i="1" s="1"/>
  <c r="B138" i="1" s="1"/>
  <c r="A133" i="1"/>
  <c r="O132" i="1"/>
  <c r="I132" i="1"/>
  <c r="C132" i="1"/>
  <c r="O131" i="1"/>
  <c r="S131" i="1" s="1"/>
  <c r="O130" i="1"/>
  <c r="Q130" i="1" s="1"/>
  <c r="O129" i="1"/>
  <c r="S129" i="1" s="1"/>
  <c r="O128" i="1"/>
  <c r="Q128" i="1" s="1"/>
  <c r="O127" i="1"/>
  <c r="S127" i="1" s="1"/>
  <c r="O126" i="1"/>
  <c r="Q126" i="1" s="1"/>
  <c r="O125" i="1"/>
  <c r="S125" i="1" s="1"/>
  <c r="O124" i="1"/>
  <c r="Q124" i="1" s="1"/>
  <c r="O123" i="1"/>
  <c r="S123" i="1" s="1"/>
  <c r="O122" i="1"/>
  <c r="Q122" i="1" s="1"/>
  <c r="O121" i="1"/>
  <c r="S121" i="1" s="1"/>
  <c r="O120" i="1"/>
  <c r="Q120" i="1" s="1"/>
  <c r="P119" i="1"/>
  <c r="O119" i="1"/>
  <c r="S119" i="1" s="1"/>
  <c r="O118" i="1"/>
  <c r="O117" i="1"/>
  <c r="Q116" i="1"/>
  <c r="O116" i="1"/>
  <c r="P116" i="1" s="1"/>
  <c r="O115" i="1"/>
  <c r="P115" i="1" s="1"/>
  <c r="H115" i="1"/>
  <c r="H116" i="1" s="1"/>
  <c r="H117" i="1" s="1"/>
  <c r="H118" i="1" s="1"/>
  <c r="H119" i="1" s="1"/>
  <c r="H120" i="1" s="1"/>
  <c r="G115" i="1"/>
  <c r="B115" i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O114" i="1"/>
  <c r="P114" i="1" s="1"/>
  <c r="I114" i="1"/>
  <c r="C114" i="1"/>
  <c r="O113" i="1"/>
  <c r="Q113" i="1" s="1"/>
  <c r="Q112" i="1"/>
  <c r="O112" i="1"/>
  <c r="S112" i="1" s="1"/>
  <c r="O111" i="1"/>
  <c r="Q111" i="1" s="1"/>
  <c r="O110" i="1"/>
  <c r="S110" i="1" s="1"/>
  <c r="O109" i="1"/>
  <c r="Q109" i="1" s="1"/>
  <c r="O108" i="1"/>
  <c r="S108" i="1" s="1"/>
  <c r="O107" i="1"/>
  <c r="S107" i="1" s="1"/>
  <c r="O106" i="1"/>
  <c r="R106" i="1" s="1"/>
  <c r="O105" i="1"/>
  <c r="P105" i="1" s="1"/>
  <c r="O104" i="1"/>
  <c r="Q104" i="1" s="1"/>
  <c r="O103" i="1"/>
  <c r="Q103" i="1" s="1"/>
  <c r="O102" i="1"/>
  <c r="S102" i="1" s="1"/>
  <c r="O101" i="1"/>
  <c r="O100" i="1"/>
  <c r="Q100" i="1" s="1"/>
  <c r="O99" i="1"/>
  <c r="P99" i="1" s="1"/>
  <c r="O98" i="1"/>
  <c r="O97" i="1"/>
  <c r="Q97" i="1" s="1"/>
  <c r="H97" i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B97" i="1"/>
  <c r="B98" i="1" s="1"/>
  <c r="B99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O96" i="1"/>
  <c r="P96" i="1" s="1"/>
  <c r="I96" i="1"/>
  <c r="C96" i="1"/>
  <c r="O95" i="1"/>
  <c r="S95" i="1" s="1"/>
  <c r="O94" i="1"/>
  <c r="P94" i="1" s="1"/>
  <c r="O93" i="1"/>
  <c r="O92" i="1"/>
  <c r="R92" i="1" s="1"/>
  <c r="O91" i="1"/>
  <c r="R91" i="1" s="1"/>
  <c r="O90" i="1"/>
  <c r="O89" i="1"/>
  <c r="S89" i="1" s="1"/>
  <c r="O88" i="1"/>
  <c r="S88" i="1" s="1"/>
  <c r="O87" i="1"/>
  <c r="S87" i="1" s="1"/>
  <c r="O86" i="1"/>
  <c r="Q86" i="1" s="1"/>
  <c r="O85" i="1"/>
  <c r="O84" i="1"/>
  <c r="P84" i="1" s="1"/>
  <c r="O83" i="1"/>
  <c r="O82" i="1"/>
  <c r="S82" i="1" s="1"/>
  <c r="O81" i="1"/>
  <c r="S81" i="1" s="1"/>
  <c r="O80" i="1"/>
  <c r="P80" i="1" s="1"/>
  <c r="O79" i="1"/>
  <c r="S79" i="1" s="1"/>
  <c r="H79" i="1"/>
  <c r="H80" i="1" s="1"/>
  <c r="H81" i="1" s="1"/>
  <c r="H82" i="1" s="1"/>
  <c r="G79" i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B79" i="1"/>
  <c r="B80" i="1" s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O78" i="1"/>
  <c r="P78" i="1" s="1"/>
  <c r="I78" i="1"/>
  <c r="C78" i="1"/>
  <c r="O77" i="1"/>
  <c r="P77" i="1" s="1"/>
  <c r="O76" i="1"/>
  <c r="O75" i="1"/>
  <c r="S75" i="1" s="1"/>
  <c r="O74" i="1"/>
  <c r="P73" i="1"/>
  <c r="O73" i="1"/>
  <c r="O72" i="1"/>
  <c r="O71" i="1"/>
  <c r="O70" i="1"/>
  <c r="O69" i="1"/>
  <c r="O68" i="1"/>
  <c r="S68" i="1" s="1"/>
  <c r="O67" i="1"/>
  <c r="R66" i="1"/>
  <c r="O66" i="1"/>
  <c r="O65" i="1"/>
  <c r="O64" i="1"/>
  <c r="P64" i="1" s="1"/>
  <c r="S63" i="1"/>
  <c r="O63" i="1"/>
  <c r="P63" i="1" s="1"/>
  <c r="O62" i="1"/>
  <c r="O61" i="1"/>
  <c r="H61" i="1"/>
  <c r="H62" i="1" s="1"/>
  <c r="H63" i="1" s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B61" i="1"/>
  <c r="B62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O60" i="1"/>
  <c r="I60" i="1"/>
  <c r="C60" i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E78" i="2"/>
  <c r="D78" i="2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L77" i="2"/>
  <c r="F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E60" i="2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L59" i="2"/>
  <c r="F59" i="2"/>
  <c r="L58" i="2"/>
  <c r="L57" i="2"/>
  <c r="L56" i="2"/>
  <c r="L55" i="2"/>
  <c r="L54" i="2"/>
  <c r="L53" i="2"/>
  <c r="L52" i="2"/>
  <c r="L51" i="2"/>
  <c r="A51" i="2"/>
  <c r="C51" i="2" s="1"/>
  <c r="B51" i="2" s="1"/>
  <c r="L50" i="2"/>
  <c r="L49" i="2"/>
  <c r="L48" i="2"/>
  <c r="L47" i="2"/>
  <c r="L46" i="2"/>
  <c r="L45" i="2"/>
  <c r="L44" i="2"/>
  <c r="L43" i="2"/>
  <c r="A43" i="2"/>
  <c r="L42" i="2"/>
  <c r="E42" i="2"/>
  <c r="D42" i="2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L41" i="2"/>
  <c r="F41" i="2"/>
  <c r="A41" i="2"/>
  <c r="C41" i="2" s="1"/>
  <c r="B41" i="2" s="1"/>
  <c r="R41" i="2" s="1"/>
  <c r="BO5" i="3"/>
  <c r="BN5" i="3"/>
  <c r="BM5" i="3"/>
  <c r="BL5" i="3"/>
  <c r="M5" i="3"/>
  <c r="N5" i="3"/>
  <c r="O5" i="3"/>
  <c r="L5" i="3"/>
  <c r="BJ5" i="3"/>
  <c r="BI5" i="3"/>
  <c r="BH5" i="3"/>
  <c r="BG5" i="3"/>
  <c r="D6" i="5"/>
  <c r="D7" i="5"/>
  <c r="D8" i="5"/>
  <c r="D9" i="5"/>
  <c r="D5" i="5"/>
  <c r="C9" i="5"/>
  <c r="C8" i="5"/>
  <c r="C7" i="5"/>
  <c r="C6" i="5"/>
  <c r="C5" i="5"/>
  <c r="I8" i="4"/>
  <c r="I7" i="4"/>
  <c r="I6" i="4"/>
  <c r="I5" i="4"/>
  <c r="F8" i="4"/>
  <c r="F7" i="4"/>
  <c r="F6" i="4"/>
  <c r="F5" i="4"/>
  <c r="C5" i="4"/>
  <c r="C6" i="4"/>
  <c r="C7" i="4"/>
  <c r="C8" i="4"/>
  <c r="AD6" i="3"/>
  <c r="AG6" i="3" s="1"/>
  <c r="AH5" i="3"/>
  <c r="AG5" i="3"/>
  <c r="AF5" i="3"/>
  <c r="AE5" i="3"/>
  <c r="E6" i="3"/>
  <c r="D6" i="3" s="1"/>
  <c r="O41" i="1"/>
  <c r="R41" i="1" s="1"/>
  <c r="O40" i="1"/>
  <c r="R40" i="1" s="1"/>
  <c r="O39" i="1"/>
  <c r="R39" i="1" s="1"/>
  <c r="O38" i="1"/>
  <c r="R38" i="1" s="1"/>
  <c r="O37" i="1"/>
  <c r="R37" i="1" s="1"/>
  <c r="O36" i="1"/>
  <c r="R36" i="1" s="1"/>
  <c r="O35" i="1"/>
  <c r="R35" i="1" s="1"/>
  <c r="O34" i="1"/>
  <c r="R34" i="1" s="1"/>
  <c r="O33" i="1"/>
  <c r="R33" i="1" s="1"/>
  <c r="O32" i="1"/>
  <c r="R32" i="1" s="1"/>
  <c r="O31" i="1"/>
  <c r="R31" i="1" s="1"/>
  <c r="O30" i="1"/>
  <c r="R30" i="1" s="1"/>
  <c r="O29" i="1"/>
  <c r="R29" i="1" s="1"/>
  <c r="O28" i="1"/>
  <c r="R28" i="1" s="1"/>
  <c r="O27" i="1"/>
  <c r="R27" i="1" s="1"/>
  <c r="O26" i="1"/>
  <c r="R26" i="1" s="1"/>
  <c r="O25" i="1"/>
  <c r="R25" i="1" s="1"/>
  <c r="O24" i="1"/>
  <c r="R24" i="1" s="1"/>
  <c r="H25" i="1"/>
  <c r="H26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I24" i="1"/>
  <c r="D25" i="1"/>
  <c r="D26" i="1"/>
  <c r="F26" i="1" s="1"/>
  <c r="E26" i="1" s="1"/>
  <c r="D27" i="1"/>
  <c r="D28" i="1"/>
  <c r="F28" i="1" s="1"/>
  <c r="E28" i="1" s="1"/>
  <c r="D29" i="1"/>
  <c r="D47" i="1" s="1"/>
  <c r="F47" i="1" s="1"/>
  <c r="E47" i="1" s="1"/>
  <c r="D30" i="1"/>
  <c r="F30" i="1" s="1"/>
  <c r="E30" i="1" s="1"/>
  <c r="D31" i="1"/>
  <c r="D49" i="1" s="1"/>
  <c r="F49" i="1" s="1"/>
  <c r="E49" i="1" s="1"/>
  <c r="D32" i="1"/>
  <c r="D50" i="1" s="1"/>
  <c r="F50" i="1" s="1"/>
  <c r="E50" i="1" s="1"/>
  <c r="D33" i="1"/>
  <c r="D51" i="1" s="1"/>
  <c r="F51" i="1" s="1"/>
  <c r="E51" i="1" s="1"/>
  <c r="D34" i="1"/>
  <c r="D52" i="1" s="1"/>
  <c r="F52" i="1" s="1"/>
  <c r="E52" i="1" s="1"/>
  <c r="D35" i="1"/>
  <c r="D53" i="1" s="1"/>
  <c r="F53" i="1" s="1"/>
  <c r="E53" i="1" s="1"/>
  <c r="D36" i="1"/>
  <c r="D54" i="1" s="1"/>
  <c r="F54" i="1" s="1"/>
  <c r="E54" i="1" s="1"/>
  <c r="D37" i="1"/>
  <c r="D55" i="1" s="1"/>
  <c r="F55" i="1" s="1"/>
  <c r="E55" i="1" s="1"/>
  <c r="D38" i="1"/>
  <c r="D56" i="1" s="1"/>
  <c r="F56" i="1" s="1"/>
  <c r="E56" i="1" s="1"/>
  <c r="D39" i="1"/>
  <c r="D57" i="1" s="1"/>
  <c r="F57" i="1" s="1"/>
  <c r="E57" i="1" s="1"/>
  <c r="D40" i="1"/>
  <c r="D58" i="1" s="1"/>
  <c r="F58" i="1" s="1"/>
  <c r="E58" i="1" s="1"/>
  <c r="D41" i="1"/>
  <c r="D59" i="1" s="1"/>
  <c r="F59" i="1" s="1"/>
  <c r="E59" i="1" s="1"/>
  <c r="D24" i="1"/>
  <c r="C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J5" i="1"/>
  <c r="AI5" i="1"/>
  <c r="AG5" i="1"/>
  <c r="AH5" i="1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F23" i="2"/>
  <c r="F31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A24" i="2"/>
  <c r="C24" i="2" s="1"/>
  <c r="B24" i="2" s="1"/>
  <c r="R24" i="2" s="1"/>
  <c r="A25" i="2"/>
  <c r="C25" i="2" s="1"/>
  <c r="B25" i="2" s="1"/>
  <c r="A26" i="2"/>
  <c r="C26" i="2" s="1"/>
  <c r="B26" i="2" s="1"/>
  <c r="R26" i="2" s="1"/>
  <c r="A27" i="2"/>
  <c r="C27" i="2" s="1"/>
  <c r="B27" i="2" s="1"/>
  <c r="A28" i="2"/>
  <c r="C28" i="2" s="1"/>
  <c r="B28" i="2" s="1"/>
  <c r="R28" i="2" s="1"/>
  <c r="A29" i="2"/>
  <c r="C29" i="2" s="1"/>
  <c r="B29" i="2" s="1"/>
  <c r="A30" i="2"/>
  <c r="C30" i="2" s="1"/>
  <c r="B30" i="2" s="1"/>
  <c r="R30" i="2" s="1"/>
  <c r="A31" i="2"/>
  <c r="C31" i="2" s="1"/>
  <c r="B31" i="2" s="1"/>
  <c r="A32" i="2"/>
  <c r="C32" i="2" s="1"/>
  <c r="B32" i="2" s="1"/>
  <c r="R32" i="2" s="1"/>
  <c r="A33" i="2"/>
  <c r="C33" i="2" s="1"/>
  <c r="B33" i="2" s="1"/>
  <c r="A34" i="2"/>
  <c r="C34" i="2" s="1"/>
  <c r="B34" i="2" s="1"/>
  <c r="R34" i="2" s="1"/>
  <c r="A35" i="2"/>
  <c r="C35" i="2" s="1"/>
  <c r="B35" i="2" s="1"/>
  <c r="A36" i="2"/>
  <c r="C36" i="2" s="1"/>
  <c r="B36" i="2" s="1"/>
  <c r="R36" i="2" s="1"/>
  <c r="A37" i="2"/>
  <c r="C37" i="2" s="1"/>
  <c r="B37" i="2" s="1"/>
  <c r="A38" i="2"/>
  <c r="C38" i="2" s="1"/>
  <c r="B38" i="2" s="1"/>
  <c r="R38" i="2" s="1"/>
  <c r="A39" i="2"/>
  <c r="C39" i="2" s="1"/>
  <c r="B39" i="2" s="1"/>
  <c r="A40" i="2"/>
  <c r="A23" i="2"/>
  <c r="C23" i="2" s="1"/>
  <c r="B23" i="2" s="1"/>
  <c r="R23" i="2" s="1"/>
  <c r="C22" i="2"/>
  <c r="B22" i="2" s="1"/>
  <c r="C21" i="2"/>
  <c r="B21" i="2" s="1"/>
  <c r="C20" i="2"/>
  <c r="B20" i="2" s="1"/>
  <c r="C19" i="2"/>
  <c r="B19" i="2" s="1"/>
  <c r="C18" i="2"/>
  <c r="B18" i="2" s="1"/>
  <c r="C17" i="2"/>
  <c r="B17" i="2" s="1"/>
  <c r="C16" i="2"/>
  <c r="B16" i="2" s="1"/>
  <c r="C15" i="2"/>
  <c r="B15" i="2" s="1"/>
  <c r="C14" i="2"/>
  <c r="B14" i="2" s="1"/>
  <c r="C13" i="2"/>
  <c r="B13" i="2" s="1"/>
  <c r="C12" i="2"/>
  <c r="B12" i="2" s="1"/>
  <c r="C11" i="2"/>
  <c r="B11" i="2" s="1"/>
  <c r="C10" i="2"/>
  <c r="B10" i="2" s="1"/>
  <c r="C9" i="2"/>
  <c r="B9" i="2" s="1"/>
  <c r="C8" i="2"/>
  <c r="B8" i="2" s="1"/>
  <c r="C7" i="2"/>
  <c r="B7" i="2" s="1"/>
  <c r="C6" i="2"/>
  <c r="B6" i="2" s="1"/>
  <c r="C5" i="2"/>
  <c r="B5" i="2" s="1"/>
  <c r="R5" i="2" s="1"/>
  <c r="P4" i="2"/>
  <c r="O4" i="2"/>
  <c r="N4" i="2"/>
  <c r="M4" i="2"/>
  <c r="P3" i="2"/>
  <c r="O3" i="2"/>
  <c r="N3" i="2"/>
  <c r="M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F5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6" i="1"/>
  <c r="E6" i="1" s="1"/>
  <c r="W6" i="1" s="1"/>
  <c r="Q5" i="1"/>
  <c r="R5" i="1"/>
  <c r="S5" i="1"/>
  <c r="P5" i="1"/>
  <c r="Q4" i="1"/>
  <c r="R4" i="1"/>
  <c r="S4" i="1"/>
  <c r="P4" i="1"/>
  <c r="C6" i="1"/>
  <c r="I6" i="1"/>
  <c r="O7" i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Q20" i="1" s="1"/>
  <c r="O21" i="1"/>
  <c r="S21" i="1" s="1"/>
  <c r="O22" i="1"/>
  <c r="S22" i="1" s="1"/>
  <c r="O23" i="1"/>
  <c r="S23" i="1" s="1"/>
  <c r="O6" i="1"/>
  <c r="P6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H7" i="1"/>
  <c r="H8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U52" i="1" l="1"/>
  <c r="AG100" i="3"/>
  <c r="AJ100" i="3" s="1"/>
  <c r="AG50" i="3"/>
  <c r="AJ50" i="3" s="1"/>
  <c r="AH41" i="3"/>
  <c r="AH24" i="3"/>
  <c r="AF60" i="3"/>
  <c r="AH100" i="3"/>
  <c r="AG34" i="3"/>
  <c r="AG95" i="3"/>
  <c r="AI95" i="3" s="1"/>
  <c r="AL95" i="3" s="1"/>
  <c r="AO95" i="3" s="1"/>
  <c r="AE76" i="3"/>
  <c r="AJ76" i="3" s="1"/>
  <c r="AH75" i="3"/>
  <c r="AE73" i="3"/>
  <c r="AH67" i="3"/>
  <c r="AF62" i="3"/>
  <c r="AH38" i="3"/>
  <c r="AF37" i="3"/>
  <c r="AG9" i="3"/>
  <c r="AJ9" i="3" s="1"/>
  <c r="AG8" i="3"/>
  <c r="AH95" i="3"/>
  <c r="AF95" i="3"/>
  <c r="AE75" i="3"/>
  <c r="AG69" i="3"/>
  <c r="AH28" i="3"/>
  <c r="AF100" i="3"/>
  <c r="AF94" i="3"/>
  <c r="AH93" i="3"/>
  <c r="AF79" i="3"/>
  <c r="AF75" i="3"/>
  <c r="AG73" i="3"/>
  <c r="AH71" i="3"/>
  <c r="AE69" i="3"/>
  <c r="AE67" i="3"/>
  <c r="AH60" i="3"/>
  <c r="AG41" i="3"/>
  <c r="AJ41" i="3" s="1"/>
  <c r="AH40" i="3"/>
  <c r="AH32" i="3"/>
  <c r="AG31" i="3"/>
  <c r="AE30" i="3"/>
  <c r="AG28" i="3"/>
  <c r="AI28" i="3" s="1"/>
  <c r="AL28" i="3" s="1"/>
  <c r="AF24" i="3"/>
  <c r="AF14" i="3"/>
  <c r="AF13" i="3"/>
  <c r="AE81" i="3"/>
  <c r="AG71" i="3"/>
  <c r="AH59" i="3"/>
  <c r="AF28" i="3"/>
  <c r="AF90" i="3"/>
  <c r="AG89" i="3"/>
  <c r="AF84" i="3"/>
  <c r="AE83" i="3"/>
  <c r="AE71" i="3"/>
  <c r="AF70" i="3"/>
  <c r="AH69" i="3"/>
  <c r="AE59" i="3"/>
  <c r="AJ59" i="3" s="1"/>
  <c r="AF54" i="3"/>
  <c r="AE17" i="3"/>
  <c r="AG93" i="3"/>
  <c r="AE89" i="3"/>
  <c r="AE88" i="3"/>
  <c r="AE87" i="3"/>
  <c r="AF86" i="3"/>
  <c r="AE85" i="3"/>
  <c r="AG81" i="3"/>
  <c r="AI81" i="3" s="1"/>
  <c r="AL81" i="3" s="1"/>
  <c r="AE79" i="3"/>
  <c r="AF76" i="3"/>
  <c r="AF59" i="3"/>
  <c r="AH57" i="3"/>
  <c r="AG54" i="3"/>
  <c r="AI54" i="3" s="1"/>
  <c r="AL54" i="3" s="1"/>
  <c r="AF50" i="3"/>
  <c r="AH48" i="3"/>
  <c r="AH46" i="3"/>
  <c r="AG40" i="3"/>
  <c r="AE38" i="3"/>
  <c r="AJ38" i="3" s="1"/>
  <c r="AE34" i="3"/>
  <c r="AE32" i="3"/>
  <c r="AE24" i="3"/>
  <c r="AG23" i="3"/>
  <c r="AH17" i="3"/>
  <c r="AE14" i="3"/>
  <c r="AF11" i="3"/>
  <c r="AF9" i="3"/>
  <c r="AE93" i="3"/>
  <c r="AH80" i="3"/>
  <c r="AH61" i="3"/>
  <c r="AG57" i="3"/>
  <c r="AG53" i="3"/>
  <c r="AH51" i="3"/>
  <c r="AF46" i="3"/>
  <c r="AH43" i="3"/>
  <c r="AE98" i="3"/>
  <c r="AJ98" i="3" s="1"/>
  <c r="AF80" i="3"/>
  <c r="AH79" i="3"/>
  <c r="AE64" i="3"/>
  <c r="AE61" i="3"/>
  <c r="AE57" i="3"/>
  <c r="AE53" i="3"/>
  <c r="AE51" i="3"/>
  <c r="AH50" i="3"/>
  <c r="AE46" i="3"/>
  <c r="AF45" i="3"/>
  <c r="AF43" i="3"/>
  <c r="AE42" i="3"/>
  <c r="AH26" i="3"/>
  <c r="AH14" i="3"/>
  <c r="AH10" i="3"/>
  <c r="AG91" i="3"/>
  <c r="AJ91" i="3" s="1"/>
  <c r="AH74" i="3"/>
  <c r="AG63" i="3"/>
  <c r="AI63" i="3" s="1"/>
  <c r="AL63" i="3" s="1"/>
  <c r="AP63" i="3" s="1"/>
  <c r="AG10" i="3"/>
  <c r="AI10" i="3" s="1"/>
  <c r="AL10" i="3" s="1"/>
  <c r="AN10" i="3" s="1"/>
  <c r="AR10" i="3" s="1"/>
  <c r="AH55" i="3"/>
  <c r="AG96" i="3"/>
  <c r="AI96" i="3" s="1"/>
  <c r="AL96" i="3" s="1"/>
  <c r="AH87" i="3"/>
  <c r="AH83" i="3"/>
  <c r="AH42" i="3"/>
  <c r="AH96" i="3"/>
  <c r="AH91" i="3"/>
  <c r="AH63" i="3"/>
  <c r="AH97" i="3"/>
  <c r="AH72" i="3"/>
  <c r="AH58" i="3"/>
  <c r="AG55" i="3"/>
  <c r="AI55" i="3" s="1"/>
  <c r="AL55" i="3" s="1"/>
  <c r="AH36" i="3"/>
  <c r="AH29" i="3"/>
  <c r="AH25" i="3"/>
  <c r="AF97" i="3"/>
  <c r="AF96" i="3"/>
  <c r="AH94" i="3"/>
  <c r="AF92" i="3"/>
  <c r="AF91" i="3"/>
  <c r="AG87" i="3"/>
  <c r="AG83" i="3"/>
  <c r="AI83" i="3" s="1"/>
  <c r="AL83" i="3" s="1"/>
  <c r="AM83" i="3" s="1"/>
  <c r="AQ83" i="3" s="1"/>
  <c r="AS83" i="3" s="1"/>
  <c r="AG74" i="3"/>
  <c r="AI74" i="3" s="1"/>
  <c r="AL74" i="3" s="1"/>
  <c r="AF72" i="3"/>
  <c r="AH70" i="3"/>
  <c r="AG67" i="3"/>
  <c r="AF63" i="3"/>
  <c r="AG58" i="3"/>
  <c r="AI58" i="3" s="1"/>
  <c r="AL58" i="3" s="1"/>
  <c r="AF56" i="3"/>
  <c r="AF55" i="3"/>
  <c r="AG51" i="3"/>
  <c r="AG42" i="3"/>
  <c r="AI42" i="3" s="1"/>
  <c r="AL42" i="3" s="1"/>
  <c r="AG38" i="3"/>
  <c r="AG36" i="3"/>
  <c r="AG32" i="3"/>
  <c r="AF29" i="3"/>
  <c r="AF25" i="3"/>
  <c r="AH22" i="3"/>
  <c r="AH12" i="3"/>
  <c r="AF10" i="3"/>
  <c r="AE97" i="3"/>
  <c r="AJ97" i="3" s="1"/>
  <c r="AG94" i="3"/>
  <c r="AI94" i="3" s="1"/>
  <c r="AL94" i="3" s="1"/>
  <c r="AE92" i="3"/>
  <c r="AG90" i="3"/>
  <c r="AI90" i="3" s="1"/>
  <c r="AL90" i="3" s="1"/>
  <c r="AH81" i="3"/>
  <c r="AF74" i="3"/>
  <c r="AH73" i="3"/>
  <c r="AE72" i="3"/>
  <c r="AG70" i="3"/>
  <c r="AJ70" i="3" s="1"/>
  <c r="AH64" i="3"/>
  <c r="AH62" i="3"/>
  <c r="AF58" i="3"/>
  <c r="AE56" i="3"/>
  <c r="AJ56" i="3" s="1"/>
  <c r="AE36" i="3"/>
  <c r="AH35" i="3"/>
  <c r="AH34" i="3"/>
  <c r="AE29" i="3"/>
  <c r="AE25" i="3"/>
  <c r="AH9" i="3"/>
  <c r="AI9" i="3"/>
  <c r="AL9" i="3" s="1"/>
  <c r="AO9" i="3" s="1"/>
  <c r="AI91" i="3"/>
  <c r="AL91" i="3" s="1"/>
  <c r="AO91" i="3" s="1"/>
  <c r="AI76" i="3"/>
  <c r="AL76" i="3" s="1"/>
  <c r="AN76" i="3" s="1"/>
  <c r="AR76" i="3" s="1"/>
  <c r="AI100" i="3"/>
  <c r="AL100" i="3" s="1"/>
  <c r="AO100" i="3" s="1"/>
  <c r="AI97" i="3"/>
  <c r="AL97" i="3" s="1"/>
  <c r="AI98" i="3"/>
  <c r="AL98" i="3" s="1"/>
  <c r="AH98" i="3"/>
  <c r="AE99" i="3"/>
  <c r="AF98" i="3"/>
  <c r="AH92" i="3"/>
  <c r="AH90" i="3"/>
  <c r="AH89" i="3"/>
  <c r="AF88" i="3"/>
  <c r="AG86" i="3"/>
  <c r="AI86" i="3" s="1"/>
  <c r="AL86" i="3" s="1"/>
  <c r="AG85" i="3"/>
  <c r="AI85" i="3" s="1"/>
  <c r="AL85" i="3" s="1"/>
  <c r="AF77" i="3"/>
  <c r="AG77" i="3"/>
  <c r="AH77" i="3"/>
  <c r="AE77" i="3"/>
  <c r="AJ77" i="3" s="1"/>
  <c r="AG82" i="3"/>
  <c r="AE82" i="3"/>
  <c r="AH99" i="3"/>
  <c r="AF78" i="3"/>
  <c r="AG78" i="3"/>
  <c r="AE78" i="3"/>
  <c r="AF65" i="3"/>
  <c r="AE65" i="3"/>
  <c r="AJ65" i="3" s="1"/>
  <c r="AH65" i="3"/>
  <c r="AG65" i="3"/>
  <c r="AG99" i="3"/>
  <c r="AH88" i="3"/>
  <c r="AH86" i="3"/>
  <c r="AH85" i="3"/>
  <c r="AE84" i="3"/>
  <c r="AG84" i="3"/>
  <c r="AH82" i="3"/>
  <c r="AG80" i="3"/>
  <c r="AJ80" i="3" s="1"/>
  <c r="AE66" i="3"/>
  <c r="AJ66" i="3" s="1"/>
  <c r="AF66" i="3"/>
  <c r="AH66" i="3"/>
  <c r="AI56" i="3"/>
  <c r="AL56" i="3" s="1"/>
  <c r="AG68" i="3"/>
  <c r="AE68" i="3"/>
  <c r="AJ68" i="3" s="1"/>
  <c r="AH68" i="3"/>
  <c r="AI59" i="3"/>
  <c r="AL59" i="3" s="1"/>
  <c r="AI70" i="3"/>
  <c r="AL70" i="3" s="1"/>
  <c r="AF64" i="3"/>
  <c r="AG62" i="3"/>
  <c r="AJ62" i="3" s="1"/>
  <c r="AG61" i="3"/>
  <c r="AI61" i="3" s="1"/>
  <c r="AL61" i="3" s="1"/>
  <c r="AE60" i="3"/>
  <c r="AJ60" i="3" s="1"/>
  <c r="AH52" i="3"/>
  <c r="AE49" i="3"/>
  <c r="AJ49" i="3" s="1"/>
  <c r="AF49" i="3"/>
  <c r="AG47" i="3"/>
  <c r="AJ47" i="3" s="1"/>
  <c r="AF47" i="3"/>
  <c r="AH47" i="3"/>
  <c r="AH56" i="3"/>
  <c r="AH54" i="3"/>
  <c r="AH53" i="3"/>
  <c r="AF52" i="3"/>
  <c r="AG52" i="3"/>
  <c r="AJ52" i="3" s="1"/>
  <c r="AH49" i="3"/>
  <c r="AF48" i="3"/>
  <c r="AG48" i="3"/>
  <c r="AI48" i="3" s="1"/>
  <c r="AL48" i="3" s="1"/>
  <c r="AE44" i="3"/>
  <c r="AF44" i="3"/>
  <c r="AG44" i="3"/>
  <c r="AH44" i="3"/>
  <c r="AH45" i="3"/>
  <c r="AG45" i="3"/>
  <c r="AI45" i="3" s="1"/>
  <c r="AL45" i="3" s="1"/>
  <c r="AE39" i="3"/>
  <c r="AG39" i="3"/>
  <c r="AF39" i="3"/>
  <c r="AH39" i="3"/>
  <c r="AE43" i="3"/>
  <c r="AJ43" i="3" s="1"/>
  <c r="AF41" i="3"/>
  <c r="AE40" i="3"/>
  <c r="AG37" i="3"/>
  <c r="AE37" i="3"/>
  <c r="AG33" i="3"/>
  <c r="AE33" i="3"/>
  <c r="AF33" i="3"/>
  <c r="AH33" i="3"/>
  <c r="AI41" i="3"/>
  <c r="AL41" i="3" s="1"/>
  <c r="AE35" i="3"/>
  <c r="AG35" i="3"/>
  <c r="AE27" i="3"/>
  <c r="AF27" i="3"/>
  <c r="AG27" i="3"/>
  <c r="AH27" i="3"/>
  <c r="AE31" i="3"/>
  <c r="AJ31" i="3" s="1"/>
  <c r="AF31" i="3"/>
  <c r="AF22" i="3"/>
  <c r="AG22" i="3"/>
  <c r="AJ22" i="3" s="1"/>
  <c r="AG19" i="3"/>
  <c r="AE19" i="3"/>
  <c r="AF19" i="3"/>
  <c r="AH19" i="3"/>
  <c r="AF26" i="3"/>
  <c r="AG26" i="3"/>
  <c r="AJ26" i="3" s="1"/>
  <c r="AE21" i="3"/>
  <c r="AG21" i="3"/>
  <c r="AH21" i="3"/>
  <c r="AF30" i="3"/>
  <c r="AG30" i="3"/>
  <c r="AE23" i="3"/>
  <c r="AJ23" i="3" s="1"/>
  <c r="AF23" i="3"/>
  <c r="AF20" i="3"/>
  <c r="AG20" i="3"/>
  <c r="AJ20" i="3" s="1"/>
  <c r="AH20" i="3"/>
  <c r="AF18" i="3"/>
  <c r="AH18" i="3"/>
  <c r="AE18" i="3"/>
  <c r="AG18" i="3"/>
  <c r="AF16" i="3"/>
  <c r="AH16" i="3"/>
  <c r="AE16" i="3"/>
  <c r="AJ16" i="3" s="1"/>
  <c r="AG15" i="3"/>
  <c r="AF15" i="3"/>
  <c r="AE15" i="3"/>
  <c r="AG11" i="3"/>
  <c r="AE11" i="3"/>
  <c r="AJ11" i="3" s="1"/>
  <c r="AF17" i="3"/>
  <c r="AE13" i="3"/>
  <c r="AJ13" i="3" s="1"/>
  <c r="AG13" i="3"/>
  <c r="AF12" i="3"/>
  <c r="AG12" i="3"/>
  <c r="AJ12" i="3" s="1"/>
  <c r="AF7" i="3"/>
  <c r="AG7" i="3"/>
  <c r="AJ7" i="3" s="1"/>
  <c r="AE8" i="3"/>
  <c r="AJ8" i="3" s="1"/>
  <c r="AF8" i="3"/>
  <c r="AH7" i="3"/>
  <c r="P122" i="1"/>
  <c r="P124" i="1"/>
  <c r="P128" i="1"/>
  <c r="P130" i="1"/>
  <c r="R137" i="1"/>
  <c r="S53" i="1"/>
  <c r="P103" i="1"/>
  <c r="R113" i="1"/>
  <c r="P120" i="1"/>
  <c r="S124" i="1"/>
  <c r="S128" i="1"/>
  <c r="S59" i="1"/>
  <c r="S56" i="1"/>
  <c r="Q53" i="1"/>
  <c r="S42" i="1"/>
  <c r="P126" i="1"/>
  <c r="R149" i="1"/>
  <c r="R123" i="1"/>
  <c r="R127" i="1"/>
  <c r="R131" i="1"/>
  <c r="Q56" i="1"/>
  <c r="P53" i="1"/>
  <c r="S48" i="1"/>
  <c r="R42" i="1"/>
  <c r="T42" i="1" s="1"/>
  <c r="R50" i="1"/>
  <c r="P50" i="1"/>
  <c r="D48" i="1"/>
  <c r="F48" i="1" s="1"/>
  <c r="E48" i="1" s="1"/>
  <c r="P45" i="1"/>
  <c r="Q45" i="1"/>
  <c r="R45" i="1"/>
  <c r="P43" i="1"/>
  <c r="Q43" i="1"/>
  <c r="R43" i="1"/>
  <c r="C43" i="1"/>
  <c r="B44" i="1"/>
  <c r="F25" i="1"/>
  <c r="E25" i="1" s="1"/>
  <c r="D43" i="1"/>
  <c r="F43" i="1" s="1"/>
  <c r="E43" i="1" s="1"/>
  <c r="R87" i="1"/>
  <c r="I97" i="1"/>
  <c r="P102" i="1"/>
  <c r="R103" i="1"/>
  <c r="S109" i="1"/>
  <c r="S111" i="1"/>
  <c r="R112" i="1"/>
  <c r="S113" i="1"/>
  <c r="R114" i="1"/>
  <c r="T114" i="1" s="1"/>
  <c r="P121" i="1"/>
  <c r="S122" i="1"/>
  <c r="P125" i="1"/>
  <c r="S126" i="1"/>
  <c r="P129" i="1"/>
  <c r="S130" i="1"/>
  <c r="Q133" i="1"/>
  <c r="Q145" i="1"/>
  <c r="R59" i="1"/>
  <c r="T59" i="1" s="1"/>
  <c r="P58" i="1"/>
  <c r="R57" i="1"/>
  <c r="T57" i="1" s="1"/>
  <c r="P56" i="1"/>
  <c r="R55" i="1"/>
  <c r="T55" i="1" s="1"/>
  <c r="R54" i="1"/>
  <c r="T54" i="1" s="1"/>
  <c r="Q52" i="1"/>
  <c r="P49" i="1"/>
  <c r="R49" i="1"/>
  <c r="P47" i="1"/>
  <c r="Q47" i="1"/>
  <c r="R47" i="1"/>
  <c r="I44" i="1"/>
  <c r="H45" i="1"/>
  <c r="Q102" i="1"/>
  <c r="R121" i="1"/>
  <c r="R125" i="1"/>
  <c r="R129" i="1"/>
  <c r="Q59" i="1"/>
  <c r="Q57" i="1"/>
  <c r="Q55" i="1"/>
  <c r="T52" i="1"/>
  <c r="S50" i="1"/>
  <c r="D44" i="1"/>
  <c r="F44" i="1" s="1"/>
  <c r="E44" i="1" s="1"/>
  <c r="F24" i="1"/>
  <c r="E24" i="1" s="1"/>
  <c r="W24" i="1" s="1"/>
  <c r="D42" i="1"/>
  <c r="F42" i="1" s="1"/>
  <c r="E42" i="1" s="1"/>
  <c r="F27" i="1"/>
  <c r="E27" i="1" s="1"/>
  <c r="D45" i="1"/>
  <c r="F45" i="1" s="1"/>
  <c r="E45" i="1" s="1"/>
  <c r="R88" i="1"/>
  <c r="R108" i="1"/>
  <c r="R110" i="1"/>
  <c r="P112" i="1"/>
  <c r="P113" i="1"/>
  <c r="S120" i="1"/>
  <c r="P123" i="1"/>
  <c r="P127" i="1"/>
  <c r="P131" i="1"/>
  <c r="P137" i="1"/>
  <c r="U137" i="1" s="1"/>
  <c r="R141" i="1"/>
  <c r="S52" i="1"/>
  <c r="P51" i="1"/>
  <c r="R51" i="1"/>
  <c r="Q50" i="1"/>
  <c r="S49" i="1"/>
  <c r="D46" i="1"/>
  <c r="F46" i="1" s="1"/>
  <c r="E46" i="1" s="1"/>
  <c r="S45" i="1"/>
  <c r="S43" i="1"/>
  <c r="P48" i="1"/>
  <c r="P46" i="1"/>
  <c r="P44" i="1"/>
  <c r="R78" i="1"/>
  <c r="T78" i="1" s="1"/>
  <c r="P86" i="1"/>
  <c r="H98" i="1"/>
  <c r="H99" i="1" s="1"/>
  <c r="H100" i="1" s="1"/>
  <c r="Q119" i="1"/>
  <c r="R120" i="1"/>
  <c r="Q121" i="1"/>
  <c r="R122" i="1"/>
  <c r="Q123" i="1"/>
  <c r="R124" i="1"/>
  <c r="Q125" i="1"/>
  <c r="R126" i="1"/>
  <c r="Q127" i="1"/>
  <c r="R128" i="1"/>
  <c r="Q129" i="1"/>
  <c r="R130" i="1"/>
  <c r="Q131" i="1"/>
  <c r="R133" i="1"/>
  <c r="P135" i="1"/>
  <c r="R136" i="1"/>
  <c r="Q137" i="1"/>
  <c r="R145" i="1"/>
  <c r="P82" i="1"/>
  <c r="R84" i="1"/>
  <c r="T84" i="1" s="1"/>
  <c r="P88" i="1"/>
  <c r="P89" i="1"/>
  <c r="Q94" i="1"/>
  <c r="R102" i="1"/>
  <c r="P106" i="1"/>
  <c r="P108" i="1"/>
  <c r="P109" i="1"/>
  <c r="P110" i="1"/>
  <c r="U110" i="1" s="1"/>
  <c r="P111" i="1"/>
  <c r="R119" i="1"/>
  <c r="T119" i="1" s="1"/>
  <c r="Q135" i="1"/>
  <c r="R75" i="1"/>
  <c r="Q82" i="1"/>
  <c r="Q88" i="1"/>
  <c r="R89" i="1"/>
  <c r="R104" i="1"/>
  <c r="Q108" i="1"/>
  <c r="R109" i="1"/>
  <c r="Q110" i="1"/>
  <c r="R111" i="1"/>
  <c r="P133" i="1"/>
  <c r="U133" i="1" s="1"/>
  <c r="R135" i="1"/>
  <c r="P145" i="1"/>
  <c r="Q149" i="1"/>
  <c r="S83" i="1"/>
  <c r="P83" i="1"/>
  <c r="R83" i="1"/>
  <c r="S90" i="1"/>
  <c r="P90" i="1"/>
  <c r="R90" i="1"/>
  <c r="Q90" i="1"/>
  <c r="S93" i="1"/>
  <c r="R93" i="1"/>
  <c r="P93" i="1"/>
  <c r="S139" i="1"/>
  <c r="Q139" i="1"/>
  <c r="P139" i="1"/>
  <c r="R139" i="1"/>
  <c r="S98" i="1"/>
  <c r="Q98" i="1"/>
  <c r="R98" i="1"/>
  <c r="P98" i="1"/>
  <c r="Q101" i="1"/>
  <c r="R101" i="1"/>
  <c r="P101" i="1"/>
  <c r="Q118" i="1"/>
  <c r="P118" i="1"/>
  <c r="S118" i="1"/>
  <c r="R118" i="1"/>
  <c r="Q75" i="1"/>
  <c r="Q78" i="1"/>
  <c r="S86" i="1"/>
  <c r="R86" i="1"/>
  <c r="P87" i="1"/>
  <c r="U87" i="1" s="1"/>
  <c r="S91" i="1"/>
  <c r="P91" i="1"/>
  <c r="R95" i="1"/>
  <c r="Q99" i="1"/>
  <c r="R99" i="1"/>
  <c r="T99" i="1" s="1"/>
  <c r="S106" i="1"/>
  <c r="Q106" i="1"/>
  <c r="S116" i="1"/>
  <c r="R116" i="1"/>
  <c r="T116" i="1" s="1"/>
  <c r="I133" i="1"/>
  <c r="S143" i="1"/>
  <c r="R143" i="1"/>
  <c r="T143" i="1" s="1"/>
  <c r="Q143" i="1"/>
  <c r="P62" i="1"/>
  <c r="Q62" i="1"/>
  <c r="S85" i="1"/>
  <c r="R85" i="1"/>
  <c r="S92" i="1"/>
  <c r="Q92" i="1"/>
  <c r="S100" i="1"/>
  <c r="R100" i="1"/>
  <c r="S147" i="1"/>
  <c r="Q147" i="1"/>
  <c r="P147" i="1"/>
  <c r="R62" i="1"/>
  <c r="S84" i="1"/>
  <c r="Q84" i="1"/>
  <c r="P85" i="1"/>
  <c r="P92" i="1"/>
  <c r="S94" i="1"/>
  <c r="R94" i="1"/>
  <c r="T94" i="1" s="1"/>
  <c r="P95" i="1"/>
  <c r="S96" i="1"/>
  <c r="Q96" i="1"/>
  <c r="R97" i="1"/>
  <c r="P100" i="1"/>
  <c r="S104" i="1"/>
  <c r="P104" i="1"/>
  <c r="U104" i="1" s="1"/>
  <c r="S105" i="1"/>
  <c r="S114" i="1"/>
  <c r="Q114" i="1"/>
  <c r="R144" i="1"/>
  <c r="R147" i="1"/>
  <c r="C41" i="1"/>
  <c r="I115" i="1"/>
  <c r="P141" i="1"/>
  <c r="U141" i="1" s="1"/>
  <c r="P149" i="1"/>
  <c r="U149" i="1" s="1"/>
  <c r="B100" i="1"/>
  <c r="C99" i="1"/>
  <c r="H121" i="1"/>
  <c r="Q132" i="1"/>
  <c r="S132" i="1"/>
  <c r="R132" i="1"/>
  <c r="P132" i="1"/>
  <c r="R64" i="1"/>
  <c r="T64" i="1" s="1"/>
  <c r="P81" i="1"/>
  <c r="S97" i="1"/>
  <c r="C98" i="1"/>
  <c r="G116" i="1"/>
  <c r="Q117" i="1"/>
  <c r="R117" i="1"/>
  <c r="S117" i="1"/>
  <c r="H137" i="1"/>
  <c r="Q142" i="1"/>
  <c r="P142" i="1"/>
  <c r="S142" i="1"/>
  <c r="Q80" i="1"/>
  <c r="R82" i="1"/>
  <c r="R96" i="1"/>
  <c r="T96" i="1" s="1"/>
  <c r="C97" i="1"/>
  <c r="P97" i="1"/>
  <c r="U97" i="1" s="1"/>
  <c r="S99" i="1"/>
  <c r="S101" i="1"/>
  <c r="S103" i="1"/>
  <c r="Q107" i="1"/>
  <c r="R107" i="1"/>
  <c r="P117" i="1"/>
  <c r="U117" i="1" s="1"/>
  <c r="C133" i="1"/>
  <c r="A134" i="1"/>
  <c r="R142" i="1"/>
  <c r="C79" i="1"/>
  <c r="R80" i="1"/>
  <c r="T80" i="1" s="1"/>
  <c r="Q105" i="1"/>
  <c r="R105" i="1"/>
  <c r="T105" i="1" s="1"/>
  <c r="P107" i="1"/>
  <c r="Q115" i="1"/>
  <c r="R115" i="1"/>
  <c r="T115" i="1" s="1"/>
  <c r="S115" i="1"/>
  <c r="B116" i="1"/>
  <c r="C115" i="1"/>
  <c r="G135" i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I134" i="1"/>
  <c r="Q134" i="1"/>
  <c r="R134" i="1"/>
  <c r="P134" i="1"/>
  <c r="B139" i="1"/>
  <c r="Q140" i="1"/>
  <c r="P140" i="1"/>
  <c r="S140" i="1"/>
  <c r="R140" i="1"/>
  <c r="Q148" i="1"/>
  <c r="P148" i="1"/>
  <c r="S148" i="1"/>
  <c r="R148" i="1"/>
  <c r="Q138" i="1"/>
  <c r="P138" i="1"/>
  <c r="Q146" i="1"/>
  <c r="P146" i="1"/>
  <c r="Q136" i="1"/>
  <c r="P136" i="1"/>
  <c r="U136" i="1" s="1"/>
  <c r="R138" i="1"/>
  <c r="Q144" i="1"/>
  <c r="P144" i="1"/>
  <c r="R146" i="1"/>
  <c r="C61" i="1"/>
  <c r="H83" i="1"/>
  <c r="I82" i="1"/>
  <c r="P60" i="1"/>
  <c r="R60" i="1"/>
  <c r="Q60" i="1"/>
  <c r="S73" i="1"/>
  <c r="R73" i="1"/>
  <c r="T73" i="1" s="1"/>
  <c r="Q73" i="1"/>
  <c r="S77" i="1"/>
  <c r="R77" i="1"/>
  <c r="T77" i="1" s="1"/>
  <c r="Q77" i="1"/>
  <c r="C80" i="1"/>
  <c r="I79" i="1"/>
  <c r="B81" i="1"/>
  <c r="R81" i="1"/>
  <c r="Q81" i="1"/>
  <c r="R65" i="1"/>
  <c r="S65" i="1"/>
  <c r="Q65" i="1"/>
  <c r="S71" i="1"/>
  <c r="Q71" i="1"/>
  <c r="R79" i="1"/>
  <c r="Q79" i="1"/>
  <c r="I81" i="1"/>
  <c r="P66" i="1"/>
  <c r="S66" i="1"/>
  <c r="P71" i="1"/>
  <c r="P79" i="1"/>
  <c r="I80" i="1"/>
  <c r="S78" i="1"/>
  <c r="S80" i="1"/>
  <c r="Q64" i="1"/>
  <c r="P75" i="1"/>
  <c r="Q83" i="1"/>
  <c r="Q85" i="1"/>
  <c r="Q87" i="1"/>
  <c r="Q89" i="1"/>
  <c r="Q91" i="1"/>
  <c r="Q93" i="1"/>
  <c r="Q95" i="1"/>
  <c r="R61" i="1"/>
  <c r="Q61" i="1"/>
  <c r="I63" i="1"/>
  <c r="R69" i="1"/>
  <c r="S69" i="1"/>
  <c r="Q69" i="1"/>
  <c r="Q72" i="1"/>
  <c r="P72" i="1"/>
  <c r="S72" i="1"/>
  <c r="R72" i="1"/>
  <c r="D74" i="1"/>
  <c r="D70" i="1"/>
  <c r="Q34" i="1"/>
  <c r="P61" i="1"/>
  <c r="U61" i="1" s="1"/>
  <c r="I62" i="1"/>
  <c r="R67" i="1"/>
  <c r="Q67" i="1"/>
  <c r="P67" i="1"/>
  <c r="P69" i="1"/>
  <c r="Q74" i="1"/>
  <c r="P74" i="1"/>
  <c r="S74" i="1"/>
  <c r="R74" i="1"/>
  <c r="W25" i="1"/>
  <c r="S61" i="1"/>
  <c r="S67" i="1"/>
  <c r="P70" i="1"/>
  <c r="S70" i="1"/>
  <c r="R70" i="1"/>
  <c r="Q76" i="1"/>
  <c r="P76" i="1"/>
  <c r="S76" i="1"/>
  <c r="R76" i="1"/>
  <c r="R7" i="1"/>
  <c r="C62" i="1"/>
  <c r="I61" i="1"/>
  <c r="B63" i="1"/>
  <c r="R63" i="1"/>
  <c r="T63" i="1" s="1"/>
  <c r="Q63" i="1"/>
  <c r="H64" i="1"/>
  <c r="D67" i="1"/>
  <c r="P68" i="1"/>
  <c r="R68" i="1"/>
  <c r="Q68" i="1"/>
  <c r="Q70" i="1"/>
  <c r="S60" i="1"/>
  <c r="S62" i="1"/>
  <c r="S64" i="1"/>
  <c r="P65" i="1"/>
  <c r="U65" i="1" s="1"/>
  <c r="Q66" i="1"/>
  <c r="R71" i="1"/>
  <c r="F34" i="1"/>
  <c r="E34" i="1" s="1"/>
  <c r="P27" i="1"/>
  <c r="P35" i="1"/>
  <c r="P39" i="1"/>
  <c r="F39" i="1"/>
  <c r="E39" i="1" s="1"/>
  <c r="F35" i="1"/>
  <c r="E35" i="1" s="1"/>
  <c r="F31" i="1"/>
  <c r="E31" i="1" s="1"/>
  <c r="Q19" i="1"/>
  <c r="AF7" i="1"/>
  <c r="F41" i="1"/>
  <c r="E41" i="1" s="1"/>
  <c r="F37" i="1"/>
  <c r="E37" i="1" s="1"/>
  <c r="F33" i="1"/>
  <c r="E33" i="1" s="1"/>
  <c r="F29" i="1"/>
  <c r="E29" i="1" s="1"/>
  <c r="F38" i="1"/>
  <c r="E38" i="1" s="1"/>
  <c r="P26" i="1"/>
  <c r="Q27" i="1"/>
  <c r="P34" i="1"/>
  <c r="Q35" i="1"/>
  <c r="P38" i="1"/>
  <c r="Q39" i="1"/>
  <c r="R15" i="1"/>
  <c r="C25" i="1"/>
  <c r="F40" i="1"/>
  <c r="E40" i="1" s="1"/>
  <c r="F36" i="1"/>
  <c r="E36" i="1" s="1"/>
  <c r="F32" i="1"/>
  <c r="E32" i="1" s="1"/>
  <c r="Q26" i="1"/>
  <c r="Q38" i="1"/>
  <c r="F78" i="2"/>
  <c r="A58" i="2"/>
  <c r="C58" i="2" s="1"/>
  <c r="B58" i="2" s="1"/>
  <c r="C40" i="2"/>
  <c r="B40" i="2" s="1"/>
  <c r="R40" i="2" s="1"/>
  <c r="E79" i="2"/>
  <c r="C43" i="2"/>
  <c r="B43" i="2" s="1"/>
  <c r="A61" i="2"/>
  <c r="F40" i="2"/>
  <c r="A49" i="2"/>
  <c r="C49" i="2" s="1"/>
  <c r="B49" i="2" s="1"/>
  <c r="F60" i="2"/>
  <c r="F42" i="2"/>
  <c r="E61" i="2"/>
  <c r="A67" i="2"/>
  <c r="A69" i="2"/>
  <c r="A76" i="2"/>
  <c r="A45" i="2"/>
  <c r="A47" i="2"/>
  <c r="A54" i="2"/>
  <c r="A42" i="2"/>
  <c r="A50" i="2"/>
  <c r="A57" i="2"/>
  <c r="A59" i="2"/>
  <c r="F39" i="2"/>
  <c r="A46" i="2"/>
  <c r="A53" i="2"/>
  <c r="A55" i="2"/>
  <c r="E43" i="2"/>
  <c r="X6" i="1"/>
  <c r="Z6" i="1" s="1"/>
  <c r="AH6" i="1" s="1"/>
  <c r="R37" i="2"/>
  <c r="R33" i="2"/>
  <c r="R29" i="2"/>
  <c r="R25" i="2"/>
  <c r="F36" i="2"/>
  <c r="F28" i="2"/>
  <c r="A44" i="2"/>
  <c r="A48" i="2"/>
  <c r="A52" i="2"/>
  <c r="A56" i="2"/>
  <c r="F35" i="2"/>
  <c r="F27" i="2"/>
  <c r="R39" i="2"/>
  <c r="R35" i="2"/>
  <c r="R31" i="2"/>
  <c r="R27" i="2"/>
  <c r="F32" i="2"/>
  <c r="F24" i="2"/>
  <c r="B22" i="1"/>
  <c r="B23" i="1" s="1"/>
  <c r="C23" i="1" s="1"/>
  <c r="AF8" i="1"/>
  <c r="P22" i="1"/>
  <c r="Q10" i="1"/>
  <c r="AF6" i="3"/>
  <c r="AF25" i="1"/>
  <c r="R22" i="2"/>
  <c r="P24" i="1"/>
  <c r="P33" i="1"/>
  <c r="P37" i="1"/>
  <c r="P25" i="1"/>
  <c r="P41" i="1"/>
  <c r="AE6" i="3"/>
  <c r="AJ6" i="3" s="1"/>
  <c r="R22" i="1"/>
  <c r="R18" i="1"/>
  <c r="P14" i="1"/>
  <c r="F38" i="2"/>
  <c r="F34" i="2"/>
  <c r="F30" i="2"/>
  <c r="F26" i="2"/>
  <c r="Q24" i="1"/>
  <c r="Q25" i="1"/>
  <c r="P28" i="1"/>
  <c r="Q33" i="1"/>
  <c r="P36" i="1"/>
  <c r="Q37" i="1"/>
  <c r="P40" i="1"/>
  <c r="Q41" i="1"/>
  <c r="AH6" i="3"/>
  <c r="Q14" i="1"/>
  <c r="Q22" i="1"/>
  <c r="P18" i="1"/>
  <c r="R10" i="1"/>
  <c r="F37" i="2"/>
  <c r="F33" i="2"/>
  <c r="F29" i="2"/>
  <c r="F25" i="2"/>
  <c r="W26" i="1"/>
  <c r="Q28" i="1"/>
  <c r="Q36" i="1"/>
  <c r="Q40" i="1"/>
  <c r="AF6" i="1"/>
  <c r="AF26" i="1"/>
  <c r="S6" i="1"/>
  <c r="C34" i="1"/>
  <c r="R23" i="1"/>
  <c r="Q15" i="1"/>
  <c r="R12" i="1"/>
  <c r="Q7" i="1"/>
  <c r="C37" i="1"/>
  <c r="C33" i="1"/>
  <c r="C29" i="1"/>
  <c r="P29" i="1"/>
  <c r="P30" i="1"/>
  <c r="P31" i="1"/>
  <c r="P32" i="1"/>
  <c r="Q23" i="1"/>
  <c r="R20" i="1"/>
  <c r="Q18" i="1"/>
  <c r="R14" i="1"/>
  <c r="R11" i="1"/>
  <c r="P10" i="1"/>
  <c r="C40" i="1"/>
  <c r="C36" i="1"/>
  <c r="C32" i="1"/>
  <c r="C28" i="1"/>
  <c r="Q29" i="1"/>
  <c r="Q30" i="1"/>
  <c r="Q31" i="1"/>
  <c r="Q32" i="1"/>
  <c r="C38" i="1"/>
  <c r="C30" i="1"/>
  <c r="C26" i="1"/>
  <c r="R19" i="1"/>
  <c r="Q11" i="1"/>
  <c r="R8" i="1"/>
  <c r="C39" i="1"/>
  <c r="C35" i="1"/>
  <c r="C31" i="1"/>
  <c r="C27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H27" i="1"/>
  <c r="W27" i="1" s="1"/>
  <c r="I26" i="1"/>
  <c r="I25" i="1"/>
  <c r="I7" i="1"/>
  <c r="W7" i="1"/>
  <c r="W8" i="1"/>
  <c r="F22" i="2"/>
  <c r="F14" i="2"/>
  <c r="F10" i="2"/>
  <c r="R20" i="2"/>
  <c r="R12" i="2"/>
  <c r="F17" i="2"/>
  <c r="F13" i="2"/>
  <c r="F9" i="2"/>
  <c r="R19" i="2"/>
  <c r="R7" i="2"/>
  <c r="F19" i="2"/>
  <c r="F15" i="2"/>
  <c r="F11" i="2"/>
  <c r="F7" i="2"/>
  <c r="R21" i="2"/>
  <c r="R17" i="2"/>
  <c r="R13" i="2"/>
  <c r="R9" i="2"/>
  <c r="F21" i="2"/>
  <c r="R15" i="2"/>
  <c r="F18" i="2"/>
  <c r="F6" i="2"/>
  <c r="R16" i="2"/>
  <c r="R8" i="2"/>
  <c r="R11" i="2"/>
  <c r="F20" i="2"/>
  <c r="F16" i="2"/>
  <c r="F12" i="2"/>
  <c r="F8" i="2"/>
  <c r="R18" i="2"/>
  <c r="R14" i="2"/>
  <c r="R10" i="2"/>
  <c r="R6" i="2"/>
  <c r="H9" i="1"/>
  <c r="W9" i="1" s="1"/>
  <c r="I8" i="1"/>
  <c r="C17" i="1"/>
  <c r="C13" i="1"/>
  <c r="R21" i="1"/>
  <c r="R17" i="1"/>
  <c r="R16" i="1"/>
  <c r="R13" i="1"/>
  <c r="R9" i="1"/>
  <c r="C20" i="1"/>
  <c r="C16" i="1"/>
  <c r="C12" i="1"/>
  <c r="C8" i="1"/>
  <c r="R6" i="1"/>
  <c r="T6" i="1" s="1"/>
  <c r="Q21" i="1"/>
  <c r="Q17" i="1"/>
  <c r="Q16" i="1"/>
  <c r="Q13" i="1"/>
  <c r="Q12" i="1"/>
  <c r="Q9" i="1"/>
  <c r="Q8" i="1"/>
  <c r="C19" i="1"/>
  <c r="C15" i="1"/>
  <c r="C11" i="1"/>
  <c r="C7" i="1"/>
  <c r="Q6" i="1"/>
  <c r="P23" i="1"/>
  <c r="P21" i="1"/>
  <c r="P20" i="1"/>
  <c r="U20" i="1" s="1"/>
  <c r="P19" i="1"/>
  <c r="P17" i="1"/>
  <c r="P16" i="1"/>
  <c r="P15" i="1"/>
  <c r="P13" i="1"/>
  <c r="P12" i="1"/>
  <c r="U12" i="1" s="1"/>
  <c r="P11" i="1"/>
  <c r="U11" i="1" s="1"/>
  <c r="P9" i="1"/>
  <c r="U9" i="1" s="1"/>
  <c r="P8" i="1"/>
  <c r="P7" i="1"/>
  <c r="C18" i="1"/>
  <c r="C14" i="1"/>
  <c r="C10" i="1"/>
  <c r="S20" i="1"/>
  <c r="C21" i="1"/>
  <c r="C9" i="1"/>
  <c r="AI50" i="3" l="1"/>
  <c r="AL50" i="3" s="1"/>
  <c r="U16" i="1"/>
  <c r="U134" i="1"/>
  <c r="U88" i="1"/>
  <c r="U8" i="1"/>
  <c r="U68" i="1"/>
  <c r="U144" i="1"/>
  <c r="U127" i="1"/>
  <c r="U75" i="1"/>
  <c r="U101" i="1"/>
  <c r="U21" i="1"/>
  <c r="U139" i="1"/>
  <c r="U23" i="1"/>
  <c r="U19" i="1"/>
  <c r="U72" i="1"/>
  <c r="U79" i="1"/>
  <c r="U7" i="1"/>
  <c r="U17" i="1"/>
  <c r="U18" i="1"/>
  <c r="AJ19" i="3"/>
  <c r="AJ78" i="3"/>
  <c r="AJ82" i="3"/>
  <c r="AJ40" i="3"/>
  <c r="U47" i="1"/>
  <c r="U45" i="1"/>
  <c r="U100" i="1"/>
  <c r="U85" i="1"/>
  <c r="U83" i="1"/>
  <c r="U123" i="1"/>
  <c r="AJ51" i="3"/>
  <c r="AJ71" i="3"/>
  <c r="AJ44" i="3"/>
  <c r="AJ34" i="3"/>
  <c r="AJ89" i="3"/>
  <c r="AI93" i="3"/>
  <c r="AL93" i="3" s="1"/>
  <c r="AM93" i="3" s="1"/>
  <c r="AQ93" i="3" s="1"/>
  <c r="U131" i="1"/>
  <c r="U113" i="1"/>
  <c r="U13" i="1"/>
  <c r="U107" i="1"/>
  <c r="U15" i="1"/>
  <c r="U10" i="1"/>
  <c r="U95" i="1"/>
  <c r="U108" i="1"/>
  <c r="AJ57" i="3"/>
  <c r="AJ32" i="3"/>
  <c r="AJ69" i="3"/>
  <c r="AJ95" i="3"/>
  <c r="U145" i="1"/>
  <c r="U90" i="1"/>
  <c r="U132" i="1"/>
  <c r="AJ27" i="3"/>
  <c r="AJ37" i="3"/>
  <c r="AJ39" i="3"/>
  <c r="AJ99" i="3"/>
  <c r="AJ67" i="3"/>
  <c r="AJ73" i="3"/>
  <c r="AJ58" i="3"/>
  <c r="AJ45" i="3"/>
  <c r="AJ81" i="3"/>
  <c r="AJ28" i="3"/>
  <c r="AJ96" i="3"/>
  <c r="AJ86" i="3"/>
  <c r="AJ18" i="3"/>
  <c r="AJ21" i="3"/>
  <c r="AJ35" i="3"/>
  <c r="AJ33" i="3"/>
  <c r="AJ84" i="3"/>
  <c r="AJ42" i="3"/>
  <c r="AJ61" i="3"/>
  <c r="AJ93" i="3"/>
  <c r="AJ85" i="3"/>
  <c r="AJ83" i="3"/>
  <c r="AJ30" i="3"/>
  <c r="AJ48" i="3"/>
  <c r="AJ55" i="3"/>
  <c r="AJ90" i="3"/>
  <c r="AJ15" i="3"/>
  <c r="AJ63" i="3"/>
  <c r="AJ10" i="3"/>
  <c r="AJ54" i="3"/>
  <c r="AJ74" i="3"/>
  <c r="AJ94" i="3"/>
  <c r="AI72" i="3"/>
  <c r="AL72" i="3" s="1"/>
  <c r="AN72" i="3" s="1"/>
  <c r="AR72" i="3" s="1"/>
  <c r="AJ72" i="3"/>
  <c r="AI64" i="3"/>
  <c r="AL64" i="3" s="1"/>
  <c r="AJ64" i="3"/>
  <c r="AI75" i="3"/>
  <c r="AL75" i="3" s="1"/>
  <c r="AN75" i="3" s="1"/>
  <c r="AR75" i="3" s="1"/>
  <c r="AJ75" i="3"/>
  <c r="AI92" i="3"/>
  <c r="AL92" i="3" s="1"/>
  <c r="AJ92" i="3"/>
  <c r="AI53" i="3"/>
  <c r="AL53" i="3" s="1"/>
  <c r="AO53" i="3" s="1"/>
  <c r="AJ53" i="3"/>
  <c r="AI24" i="3"/>
  <c r="AL24" i="3" s="1"/>
  <c r="AJ24" i="3"/>
  <c r="AI79" i="3"/>
  <c r="AL79" i="3" s="1"/>
  <c r="AM79" i="3" s="1"/>
  <c r="AQ79" i="3" s="1"/>
  <c r="AJ79" i="3"/>
  <c r="AI87" i="3"/>
  <c r="AL87" i="3" s="1"/>
  <c r="AO87" i="3" s="1"/>
  <c r="AJ87" i="3"/>
  <c r="AI17" i="3"/>
  <c r="AL17" i="3" s="1"/>
  <c r="AN17" i="3" s="1"/>
  <c r="AR17" i="3" s="1"/>
  <c r="AJ17" i="3"/>
  <c r="AI25" i="3"/>
  <c r="AL25" i="3" s="1"/>
  <c r="AJ25" i="3"/>
  <c r="AI36" i="3"/>
  <c r="AL36" i="3" s="1"/>
  <c r="AM36" i="3" s="1"/>
  <c r="AQ36" i="3" s="1"/>
  <c r="AS36" i="3" s="1"/>
  <c r="AJ36" i="3"/>
  <c r="AI46" i="3"/>
  <c r="AL46" i="3" s="1"/>
  <c r="AN46" i="3" s="1"/>
  <c r="AR46" i="3" s="1"/>
  <c r="AJ46" i="3"/>
  <c r="AI14" i="3"/>
  <c r="AL14" i="3" s="1"/>
  <c r="AN14" i="3" s="1"/>
  <c r="AR14" i="3" s="1"/>
  <c r="AJ14" i="3"/>
  <c r="AI88" i="3"/>
  <c r="AL88" i="3" s="1"/>
  <c r="AJ88" i="3"/>
  <c r="AI29" i="3"/>
  <c r="AL29" i="3" s="1"/>
  <c r="AN29" i="3" s="1"/>
  <c r="AR29" i="3" s="1"/>
  <c r="AJ29" i="3"/>
  <c r="U22" i="1"/>
  <c r="U67" i="1"/>
  <c r="U142" i="1"/>
  <c r="U118" i="1"/>
  <c r="U109" i="1"/>
  <c r="U82" i="1"/>
  <c r="U135" i="1"/>
  <c r="U86" i="1"/>
  <c r="U112" i="1"/>
  <c r="U49" i="1"/>
  <c r="U50" i="1"/>
  <c r="U124" i="1"/>
  <c r="U116" i="1"/>
  <c r="U115" i="1"/>
  <c r="U114" i="1"/>
  <c r="U6" i="1"/>
  <c r="U96" i="1"/>
  <c r="U74" i="1"/>
  <c r="U146" i="1"/>
  <c r="U81" i="1"/>
  <c r="U147" i="1"/>
  <c r="U98" i="1"/>
  <c r="U93" i="1"/>
  <c r="U89" i="1"/>
  <c r="U125" i="1"/>
  <c r="U120" i="1"/>
  <c r="U122" i="1"/>
  <c r="U99" i="1"/>
  <c r="U84" i="1"/>
  <c r="U105" i="1"/>
  <c r="U57" i="1"/>
  <c r="U94" i="1"/>
  <c r="U111" i="1"/>
  <c r="U102" i="1"/>
  <c r="U126" i="1"/>
  <c r="U130" i="1"/>
  <c r="U55" i="1"/>
  <c r="U42" i="1"/>
  <c r="U80" i="1"/>
  <c r="U77" i="1"/>
  <c r="U143" i="1"/>
  <c r="U78" i="1"/>
  <c r="U14" i="1"/>
  <c r="U76" i="1"/>
  <c r="U70" i="1"/>
  <c r="U69" i="1"/>
  <c r="U71" i="1"/>
  <c r="U60" i="1"/>
  <c r="U138" i="1"/>
  <c r="U148" i="1"/>
  <c r="U140" i="1"/>
  <c r="U62" i="1"/>
  <c r="U51" i="1"/>
  <c r="U129" i="1"/>
  <c r="U121" i="1"/>
  <c r="U43" i="1"/>
  <c r="U103" i="1"/>
  <c r="U128" i="1"/>
  <c r="U59" i="1"/>
  <c r="U54" i="1"/>
  <c r="U64" i="1"/>
  <c r="U73" i="1"/>
  <c r="U119" i="1"/>
  <c r="U63" i="1"/>
  <c r="T29" i="1"/>
  <c r="U29" i="1"/>
  <c r="T36" i="1"/>
  <c r="U36" i="1"/>
  <c r="T33" i="1"/>
  <c r="U33" i="1"/>
  <c r="T34" i="1"/>
  <c r="U34" i="1"/>
  <c r="T106" i="1"/>
  <c r="U106" i="1"/>
  <c r="T44" i="1"/>
  <c r="U44" i="1"/>
  <c r="T58" i="1"/>
  <c r="U58" i="1"/>
  <c r="T32" i="1"/>
  <c r="U32" i="1"/>
  <c r="T41" i="1"/>
  <c r="U41" i="1"/>
  <c r="T24" i="1"/>
  <c r="U24" i="1"/>
  <c r="T39" i="1"/>
  <c r="U39" i="1"/>
  <c r="T91" i="1"/>
  <c r="U91" i="1"/>
  <c r="T46" i="1"/>
  <c r="U46" i="1"/>
  <c r="T31" i="1"/>
  <c r="U31" i="1"/>
  <c r="T40" i="1"/>
  <c r="U40" i="1"/>
  <c r="T28" i="1"/>
  <c r="U28" i="1"/>
  <c r="T25" i="1"/>
  <c r="U25" i="1"/>
  <c r="T38" i="1"/>
  <c r="U38" i="1"/>
  <c r="T26" i="1"/>
  <c r="U26" i="1"/>
  <c r="T35" i="1"/>
  <c r="U35" i="1"/>
  <c r="T92" i="1"/>
  <c r="U92" i="1"/>
  <c r="T48" i="1"/>
  <c r="U48" i="1"/>
  <c r="T56" i="1"/>
  <c r="U56" i="1"/>
  <c r="T53" i="1"/>
  <c r="U53" i="1"/>
  <c r="T30" i="1"/>
  <c r="U30" i="1"/>
  <c r="T37" i="1"/>
  <c r="U37" i="1"/>
  <c r="T27" i="1"/>
  <c r="U27" i="1"/>
  <c r="T66" i="1"/>
  <c r="U66" i="1"/>
  <c r="BT83" i="3"/>
  <c r="BR83" i="3"/>
  <c r="T122" i="1"/>
  <c r="T147" i="1"/>
  <c r="T88" i="1"/>
  <c r="T62" i="1"/>
  <c r="T102" i="1"/>
  <c r="AI34" i="3"/>
  <c r="AL34" i="3" s="1"/>
  <c r="AN34" i="3" s="1"/>
  <c r="AR34" i="3" s="1"/>
  <c r="AN9" i="3"/>
  <c r="AR9" i="3" s="1"/>
  <c r="AM55" i="3"/>
  <c r="AQ55" i="3" s="1"/>
  <c r="AP55" i="3"/>
  <c r="AM10" i="3"/>
  <c r="AQ10" i="3" s="1"/>
  <c r="AM9" i="3"/>
  <c r="AQ9" i="3" s="1"/>
  <c r="AI57" i="3"/>
  <c r="AL57" i="3" s="1"/>
  <c r="AN57" i="3" s="1"/>
  <c r="AR57" i="3" s="1"/>
  <c r="AT57" i="3" s="1"/>
  <c r="AO10" i="3"/>
  <c r="AI51" i="3"/>
  <c r="AL51" i="3" s="1"/>
  <c r="AN51" i="3" s="1"/>
  <c r="AR51" i="3" s="1"/>
  <c r="AI89" i="3"/>
  <c r="AL89" i="3" s="1"/>
  <c r="AP89" i="3" s="1"/>
  <c r="AP10" i="3"/>
  <c r="AP9" i="3"/>
  <c r="T131" i="1"/>
  <c r="T113" i="1"/>
  <c r="AI69" i="3"/>
  <c r="AL69" i="3" s="1"/>
  <c r="AN69" i="3" s="1"/>
  <c r="AR69" i="3" s="1"/>
  <c r="AI73" i="3"/>
  <c r="AL73" i="3" s="1"/>
  <c r="AO73" i="3" s="1"/>
  <c r="AI38" i="3"/>
  <c r="AL38" i="3" s="1"/>
  <c r="T124" i="1"/>
  <c r="AI67" i="3"/>
  <c r="AL67" i="3" s="1"/>
  <c r="AO67" i="3" s="1"/>
  <c r="AI32" i="3"/>
  <c r="AL32" i="3" s="1"/>
  <c r="AO32" i="3" s="1"/>
  <c r="AI71" i="3"/>
  <c r="AL71" i="3" s="1"/>
  <c r="AP71" i="3" s="1"/>
  <c r="AP91" i="3"/>
  <c r="AP46" i="3"/>
  <c r="AP76" i="3"/>
  <c r="AO76" i="3"/>
  <c r="AP87" i="3"/>
  <c r="AN87" i="3"/>
  <c r="AR87" i="3" s="1"/>
  <c r="AT87" i="3" s="1"/>
  <c r="AM87" i="3"/>
  <c r="AQ87" i="3" s="1"/>
  <c r="AS87" i="3" s="1"/>
  <c r="AN96" i="3"/>
  <c r="AR96" i="3" s="1"/>
  <c r="AO96" i="3"/>
  <c r="AM96" i="3"/>
  <c r="AQ96" i="3" s="1"/>
  <c r="AM81" i="3"/>
  <c r="AQ81" i="3" s="1"/>
  <c r="AP81" i="3"/>
  <c r="AO55" i="3"/>
  <c r="AP100" i="3"/>
  <c r="AN63" i="3"/>
  <c r="AR63" i="3" s="1"/>
  <c r="AT63" i="3" s="1"/>
  <c r="AM100" i="3"/>
  <c r="AQ100" i="3" s="1"/>
  <c r="AM46" i="3"/>
  <c r="AQ46" i="3" s="1"/>
  <c r="AM63" i="3"/>
  <c r="AQ63" i="3" s="1"/>
  <c r="AS63" i="3" s="1"/>
  <c r="AN55" i="3"/>
  <c r="AR55" i="3" s="1"/>
  <c r="AN100" i="3"/>
  <c r="AR100" i="3" s="1"/>
  <c r="AP96" i="3"/>
  <c r="AN95" i="3"/>
  <c r="AR95" i="3" s="1"/>
  <c r="AM76" i="3"/>
  <c r="AQ76" i="3" s="1"/>
  <c r="AO63" i="3"/>
  <c r="AN91" i="3"/>
  <c r="AR91" i="3" s="1"/>
  <c r="AM91" i="3"/>
  <c r="AQ91" i="3" s="1"/>
  <c r="AO81" i="3"/>
  <c r="AN81" i="3"/>
  <c r="AR81" i="3" s="1"/>
  <c r="T149" i="1"/>
  <c r="T112" i="1"/>
  <c r="T120" i="1"/>
  <c r="AO46" i="3"/>
  <c r="AO83" i="3"/>
  <c r="AN83" i="3"/>
  <c r="AR83" i="3" s="1"/>
  <c r="AT83" i="3" s="1"/>
  <c r="AM95" i="3"/>
  <c r="AQ95" i="3" s="1"/>
  <c r="AP83" i="3"/>
  <c r="AP95" i="3"/>
  <c r="T86" i="1"/>
  <c r="T82" i="1"/>
  <c r="T9" i="1"/>
  <c r="T100" i="1"/>
  <c r="T141" i="1"/>
  <c r="T137" i="1"/>
  <c r="T135" i="1"/>
  <c r="T128" i="1"/>
  <c r="T89" i="1"/>
  <c r="AN61" i="3"/>
  <c r="AR61" i="3" s="1"/>
  <c r="AO61" i="3"/>
  <c r="AM61" i="3"/>
  <c r="AQ61" i="3" s="1"/>
  <c r="AP61" i="3"/>
  <c r="AM86" i="3"/>
  <c r="AQ86" i="3" s="1"/>
  <c r="AO86" i="3"/>
  <c r="AP86" i="3"/>
  <c r="AN86" i="3"/>
  <c r="AR86" i="3" s="1"/>
  <c r="AI13" i="3"/>
  <c r="AL13" i="3" s="1"/>
  <c r="AI39" i="3"/>
  <c r="AL39" i="3" s="1"/>
  <c r="AM45" i="3"/>
  <c r="AQ45" i="3" s="1"/>
  <c r="AS45" i="3" s="1"/>
  <c r="AP45" i="3"/>
  <c r="AN45" i="3"/>
  <c r="AR45" i="3" s="1"/>
  <c r="AT45" i="3" s="1"/>
  <c r="AO45" i="3"/>
  <c r="AM70" i="3"/>
  <c r="AQ70" i="3" s="1"/>
  <c r="AS70" i="3" s="1"/>
  <c r="AP70" i="3"/>
  <c r="AO70" i="3"/>
  <c r="AN70" i="3"/>
  <c r="AR70" i="3" s="1"/>
  <c r="AT70" i="3" s="1"/>
  <c r="AP59" i="3"/>
  <c r="AN59" i="3"/>
  <c r="AR59" i="3" s="1"/>
  <c r="AO59" i="3"/>
  <c r="AM59" i="3"/>
  <c r="AQ59" i="3" s="1"/>
  <c r="AO56" i="3"/>
  <c r="AM56" i="3"/>
  <c r="AQ56" i="3" s="1"/>
  <c r="AN56" i="3"/>
  <c r="AR56" i="3" s="1"/>
  <c r="AP56" i="3"/>
  <c r="AI66" i="3"/>
  <c r="AL66" i="3" s="1"/>
  <c r="AM90" i="3"/>
  <c r="AQ90" i="3" s="1"/>
  <c r="AS90" i="3" s="1"/>
  <c r="AP90" i="3"/>
  <c r="AN90" i="3"/>
  <c r="AR90" i="3" s="1"/>
  <c r="AT90" i="3" s="1"/>
  <c r="AO90" i="3"/>
  <c r="AI15" i="3"/>
  <c r="AL15" i="3" s="1"/>
  <c r="AI20" i="3"/>
  <c r="AL20" i="3" s="1"/>
  <c r="AI35" i="3"/>
  <c r="AL35" i="3" s="1"/>
  <c r="AM41" i="3"/>
  <c r="AQ41" i="3" s="1"/>
  <c r="AP41" i="3"/>
  <c r="AN41" i="3"/>
  <c r="AR41" i="3" s="1"/>
  <c r="AO41" i="3"/>
  <c r="AI43" i="3"/>
  <c r="AL43" i="3" s="1"/>
  <c r="AI44" i="3"/>
  <c r="AL44" i="3" s="1"/>
  <c r="AP50" i="3"/>
  <c r="AM50" i="3"/>
  <c r="AQ50" i="3" s="1"/>
  <c r="AN50" i="3"/>
  <c r="AR50" i="3" s="1"/>
  <c r="AO50" i="3"/>
  <c r="AP72" i="3"/>
  <c r="AI65" i="3"/>
  <c r="AL65" i="3" s="1"/>
  <c r="AN85" i="3"/>
  <c r="AR85" i="3" s="1"/>
  <c r="AM85" i="3"/>
  <c r="AQ85" i="3" s="1"/>
  <c r="AO85" i="3"/>
  <c r="AP85" i="3"/>
  <c r="AI8" i="3"/>
  <c r="AL8" i="3" s="1"/>
  <c r="AI11" i="3"/>
  <c r="AL11" i="3" s="1"/>
  <c r="AI23" i="3"/>
  <c r="AL23" i="3" s="1"/>
  <c r="AI22" i="3"/>
  <c r="AL22" i="3" s="1"/>
  <c r="AI27" i="3"/>
  <c r="AL27" i="3" s="1"/>
  <c r="AI26" i="3"/>
  <c r="AL26" i="3" s="1"/>
  <c r="AI33" i="3"/>
  <c r="AL33" i="3" s="1"/>
  <c r="AI37" i="3"/>
  <c r="AL37" i="3" s="1"/>
  <c r="AI40" i="3"/>
  <c r="AL40" i="3" s="1"/>
  <c r="AO25" i="3"/>
  <c r="AP25" i="3"/>
  <c r="AM25" i="3"/>
  <c r="AQ25" i="3" s="1"/>
  <c r="AN25" i="3"/>
  <c r="AR25" i="3" s="1"/>
  <c r="AM58" i="3"/>
  <c r="AQ58" i="3" s="1"/>
  <c r="AO58" i="3"/>
  <c r="AP58" i="3"/>
  <c r="AN58" i="3"/>
  <c r="AR58" i="3" s="1"/>
  <c r="AI60" i="3"/>
  <c r="AL60" i="3" s="1"/>
  <c r="AI68" i="3"/>
  <c r="AL68" i="3" s="1"/>
  <c r="AI84" i="3"/>
  <c r="AL84" i="3" s="1"/>
  <c r="AO92" i="3"/>
  <c r="AP92" i="3"/>
  <c r="AM92" i="3"/>
  <c r="AQ92" i="3" s="1"/>
  <c r="AS92" i="3" s="1"/>
  <c r="AN92" i="3"/>
  <c r="AR92" i="3" s="1"/>
  <c r="AT92" i="3" s="1"/>
  <c r="AO98" i="3"/>
  <c r="AM98" i="3"/>
  <c r="AQ98" i="3" s="1"/>
  <c r="AN98" i="3"/>
  <c r="AR98" i="3" s="1"/>
  <c r="AP98" i="3"/>
  <c r="AI49" i="3"/>
  <c r="AL49" i="3" s="1"/>
  <c r="AI7" i="3"/>
  <c r="AL7" i="3" s="1"/>
  <c r="AP28" i="3"/>
  <c r="AM28" i="3"/>
  <c r="AQ28" i="3" s="1"/>
  <c r="AS28" i="3" s="1"/>
  <c r="AN28" i="3"/>
  <c r="AR28" i="3" s="1"/>
  <c r="AT28" i="3" s="1"/>
  <c r="AO28" i="3"/>
  <c r="AP42" i="3"/>
  <c r="AO42" i="3"/>
  <c r="AM42" i="3"/>
  <c r="AQ42" i="3" s="1"/>
  <c r="AN42" i="3"/>
  <c r="AR42" i="3" s="1"/>
  <c r="AI62" i="3"/>
  <c r="AL62" i="3" s="1"/>
  <c r="AM54" i="3"/>
  <c r="AQ54" i="3" s="1"/>
  <c r="AN54" i="3"/>
  <c r="AR54" i="3" s="1"/>
  <c r="AO54" i="3"/>
  <c r="AP54" i="3"/>
  <c r="AI47" i="3"/>
  <c r="AL47" i="3" s="1"/>
  <c r="AO64" i="3"/>
  <c r="AP64" i="3"/>
  <c r="AM64" i="3"/>
  <c r="AQ64" i="3" s="1"/>
  <c r="AN64" i="3"/>
  <c r="AR64" i="3" s="1"/>
  <c r="AM74" i="3"/>
  <c r="AQ74" i="3" s="1"/>
  <c r="AN74" i="3"/>
  <c r="AR74" i="3" s="1"/>
  <c r="AP74" i="3"/>
  <c r="AO74" i="3"/>
  <c r="AI78" i="3"/>
  <c r="AL78" i="3" s="1"/>
  <c r="AI80" i="3"/>
  <c r="AL80" i="3" s="1"/>
  <c r="AO88" i="3"/>
  <c r="AN88" i="3"/>
  <c r="AR88" i="3" s="1"/>
  <c r="AP88" i="3"/>
  <c r="AM88" i="3"/>
  <c r="AQ88" i="3" s="1"/>
  <c r="AN48" i="3"/>
  <c r="AR48" i="3" s="1"/>
  <c r="AO48" i="3"/>
  <c r="AM48" i="3"/>
  <c r="AQ48" i="3" s="1"/>
  <c r="AP48" i="3"/>
  <c r="AI82" i="3"/>
  <c r="AL82" i="3" s="1"/>
  <c r="AI52" i="3"/>
  <c r="AL52" i="3" s="1"/>
  <c r="AI99" i="3"/>
  <c r="AL99" i="3" s="1"/>
  <c r="AP97" i="3"/>
  <c r="AM97" i="3"/>
  <c r="AQ97" i="3" s="1"/>
  <c r="AN97" i="3"/>
  <c r="AR97" i="3" s="1"/>
  <c r="AO97" i="3"/>
  <c r="AI77" i="3"/>
  <c r="AL77" i="3" s="1"/>
  <c r="AM94" i="3"/>
  <c r="AQ94" i="3" s="1"/>
  <c r="AN94" i="3"/>
  <c r="AR94" i="3" s="1"/>
  <c r="AO94" i="3"/>
  <c r="AP94" i="3"/>
  <c r="AI16" i="3"/>
  <c r="AL16" i="3" s="1"/>
  <c r="AI18" i="3"/>
  <c r="AL18" i="3" s="1"/>
  <c r="AI30" i="3"/>
  <c r="AL30" i="3" s="1"/>
  <c r="AI21" i="3"/>
  <c r="AL21" i="3" s="1"/>
  <c r="AP24" i="3"/>
  <c r="AM24" i="3"/>
  <c r="AQ24" i="3" s="1"/>
  <c r="AS24" i="3" s="1"/>
  <c r="AO24" i="3"/>
  <c r="AN24" i="3"/>
  <c r="AR24" i="3" s="1"/>
  <c r="AT24" i="3" s="1"/>
  <c r="AI19" i="3"/>
  <c r="AL19" i="3" s="1"/>
  <c r="AI31" i="3"/>
  <c r="AL31" i="3" s="1"/>
  <c r="AI12" i="3"/>
  <c r="AL12" i="3" s="1"/>
  <c r="AV83" i="3"/>
  <c r="T123" i="1"/>
  <c r="T127" i="1"/>
  <c r="T144" i="1"/>
  <c r="T129" i="1"/>
  <c r="T121" i="1"/>
  <c r="T103" i="1"/>
  <c r="T139" i="1"/>
  <c r="T145" i="1"/>
  <c r="AF24" i="1"/>
  <c r="T87" i="1"/>
  <c r="T110" i="1"/>
  <c r="T130" i="1"/>
  <c r="T126" i="1"/>
  <c r="T51" i="1"/>
  <c r="T108" i="1"/>
  <c r="T125" i="1"/>
  <c r="T97" i="1"/>
  <c r="T133" i="1"/>
  <c r="T45" i="1"/>
  <c r="I99" i="1"/>
  <c r="AF42" i="1"/>
  <c r="W42" i="1"/>
  <c r="X42" i="1" s="1"/>
  <c r="T49" i="1"/>
  <c r="T81" i="1"/>
  <c r="T104" i="1"/>
  <c r="W45" i="1"/>
  <c r="X45" i="1" s="1"/>
  <c r="C44" i="1"/>
  <c r="B45" i="1"/>
  <c r="AF45" i="1" s="1"/>
  <c r="T43" i="1"/>
  <c r="W43" i="1"/>
  <c r="X43" i="1" s="1"/>
  <c r="AF43" i="1"/>
  <c r="T75" i="1"/>
  <c r="T136" i="1"/>
  <c r="I98" i="1"/>
  <c r="T111" i="1"/>
  <c r="AF44" i="1"/>
  <c r="W44" i="1"/>
  <c r="X44" i="1" s="1"/>
  <c r="I45" i="1"/>
  <c r="H46" i="1"/>
  <c r="T47" i="1"/>
  <c r="T50" i="1"/>
  <c r="T98" i="1"/>
  <c r="T109" i="1"/>
  <c r="T69" i="1"/>
  <c r="T74" i="1"/>
  <c r="T142" i="1"/>
  <c r="T132" i="1"/>
  <c r="T118" i="1"/>
  <c r="T85" i="1"/>
  <c r="T65" i="1"/>
  <c r="T95" i="1"/>
  <c r="T93" i="1"/>
  <c r="T90" i="1"/>
  <c r="T83" i="1"/>
  <c r="T138" i="1"/>
  <c r="T148" i="1"/>
  <c r="T140" i="1"/>
  <c r="T7" i="1"/>
  <c r="T12" i="1"/>
  <c r="T101" i="1"/>
  <c r="H138" i="1"/>
  <c r="I137" i="1"/>
  <c r="T10" i="1"/>
  <c r="B117" i="1"/>
  <c r="C116" i="1"/>
  <c r="T117" i="1"/>
  <c r="I136" i="1"/>
  <c r="H122" i="1"/>
  <c r="T68" i="1"/>
  <c r="T146" i="1"/>
  <c r="B140" i="1"/>
  <c r="I135" i="1"/>
  <c r="T107" i="1"/>
  <c r="G117" i="1"/>
  <c r="I116" i="1"/>
  <c r="T134" i="1"/>
  <c r="A135" i="1"/>
  <c r="C134" i="1"/>
  <c r="H101" i="1"/>
  <c r="I100" i="1"/>
  <c r="B101" i="1"/>
  <c r="C100" i="1"/>
  <c r="F67" i="1"/>
  <c r="E67" i="1" s="1"/>
  <c r="D85" i="1"/>
  <c r="B82" i="1"/>
  <c r="C81" i="1"/>
  <c r="H84" i="1"/>
  <c r="I83" i="1"/>
  <c r="T71" i="1"/>
  <c r="F74" i="1"/>
  <c r="E74" i="1" s="1"/>
  <c r="D92" i="1"/>
  <c r="T79" i="1"/>
  <c r="F70" i="1"/>
  <c r="E70" i="1" s="1"/>
  <c r="D88" i="1"/>
  <c r="T8" i="1"/>
  <c r="T67" i="1"/>
  <c r="T61" i="1"/>
  <c r="T60" i="1"/>
  <c r="D60" i="1"/>
  <c r="D66" i="1"/>
  <c r="D62" i="1"/>
  <c r="D71" i="1"/>
  <c r="D63" i="1"/>
  <c r="H65" i="1"/>
  <c r="I64" i="1"/>
  <c r="D68" i="1"/>
  <c r="D76" i="1"/>
  <c r="D69" i="1"/>
  <c r="D77" i="1"/>
  <c r="B64" i="1"/>
  <c r="C63" i="1"/>
  <c r="T16" i="1"/>
  <c r="D72" i="1"/>
  <c r="D65" i="1"/>
  <c r="D73" i="1"/>
  <c r="T76" i="1"/>
  <c r="T70" i="1"/>
  <c r="T72" i="1"/>
  <c r="D75" i="1"/>
  <c r="D64" i="1"/>
  <c r="D61" i="1"/>
  <c r="T15" i="1"/>
  <c r="T14" i="1"/>
  <c r="C59" i="2"/>
  <c r="B59" i="2" s="1"/>
  <c r="R59" i="2" s="1"/>
  <c r="A77" i="2"/>
  <c r="C77" i="2" s="1"/>
  <c r="B77" i="2" s="1"/>
  <c r="R77" i="2" s="1"/>
  <c r="C69" i="2"/>
  <c r="B69" i="2" s="1"/>
  <c r="A87" i="2"/>
  <c r="C87" i="2" s="1"/>
  <c r="B87" i="2" s="1"/>
  <c r="C67" i="2"/>
  <c r="B67" i="2" s="1"/>
  <c r="A85" i="2"/>
  <c r="C85" i="2" s="1"/>
  <c r="B85" i="2" s="1"/>
  <c r="F79" i="2"/>
  <c r="E80" i="2"/>
  <c r="X7" i="1"/>
  <c r="AB7" i="1" s="1"/>
  <c r="AJ7" i="1" s="1"/>
  <c r="C76" i="2"/>
  <c r="B76" i="2" s="1"/>
  <c r="A94" i="2"/>
  <c r="C94" i="2" s="1"/>
  <c r="B94" i="2" s="1"/>
  <c r="C61" i="2"/>
  <c r="B61" i="2" s="1"/>
  <c r="A79" i="2"/>
  <c r="C79" i="2" s="1"/>
  <c r="B79" i="2" s="1"/>
  <c r="R79" i="2" s="1"/>
  <c r="X8" i="1"/>
  <c r="AA8" i="1" s="1"/>
  <c r="AI8" i="1" s="1"/>
  <c r="C56" i="2"/>
  <c r="B56" i="2" s="1"/>
  <c r="A74" i="2"/>
  <c r="C55" i="2"/>
  <c r="B55" i="2" s="1"/>
  <c r="A73" i="2"/>
  <c r="C54" i="2"/>
  <c r="B54" i="2" s="1"/>
  <c r="A72" i="2"/>
  <c r="C52" i="2"/>
  <c r="B52" i="2" s="1"/>
  <c r="A70" i="2"/>
  <c r="C53" i="2"/>
  <c r="B53" i="2" s="1"/>
  <c r="A71" i="2"/>
  <c r="C57" i="2"/>
  <c r="B57" i="2" s="1"/>
  <c r="A75" i="2"/>
  <c r="C47" i="2"/>
  <c r="B47" i="2" s="1"/>
  <c r="A65" i="2"/>
  <c r="C48" i="2"/>
  <c r="B48" i="2" s="1"/>
  <c r="A66" i="2"/>
  <c r="C46" i="2"/>
  <c r="B46" i="2" s="1"/>
  <c r="A64" i="2"/>
  <c r="C50" i="2"/>
  <c r="B50" i="2" s="1"/>
  <c r="A68" i="2"/>
  <c r="C45" i="2"/>
  <c r="B45" i="2" s="1"/>
  <c r="A63" i="2"/>
  <c r="F61" i="2"/>
  <c r="E62" i="2"/>
  <c r="Y6" i="1"/>
  <c r="C44" i="2"/>
  <c r="B44" i="2" s="1"/>
  <c r="A62" i="2"/>
  <c r="C42" i="2"/>
  <c r="B42" i="2" s="1"/>
  <c r="R42" i="2" s="1"/>
  <c r="A60" i="2"/>
  <c r="R61" i="2"/>
  <c r="X9" i="1"/>
  <c r="AA9" i="1" s="1"/>
  <c r="AI9" i="1" s="1"/>
  <c r="X24" i="1"/>
  <c r="Y24" i="1" s="1"/>
  <c r="AA6" i="1"/>
  <c r="AI6" i="1" s="1"/>
  <c r="AB6" i="1"/>
  <c r="AJ6" i="1" s="1"/>
  <c r="E44" i="2"/>
  <c r="F43" i="2"/>
  <c r="R43" i="2"/>
  <c r="X27" i="1"/>
  <c r="Y27" i="1" s="1"/>
  <c r="X26" i="1"/>
  <c r="AF27" i="1"/>
  <c r="C22" i="1"/>
  <c r="T11" i="1"/>
  <c r="T21" i="1"/>
  <c r="X25" i="1"/>
  <c r="AF9" i="1"/>
  <c r="T17" i="1"/>
  <c r="T23" i="1"/>
  <c r="T18" i="1"/>
  <c r="T22" i="1"/>
  <c r="T13" i="1"/>
  <c r="T19" i="1"/>
  <c r="T20" i="1"/>
  <c r="I27" i="1"/>
  <c r="H28" i="1"/>
  <c r="Y9" i="1"/>
  <c r="H10" i="1"/>
  <c r="I9" i="1"/>
  <c r="AN71" i="3" l="1"/>
  <c r="AR71" i="3" s="1"/>
  <c r="AT71" i="3" s="1"/>
  <c r="BV71" i="3" s="1"/>
  <c r="AO34" i="3"/>
  <c r="AO79" i="3"/>
  <c r="AP17" i="3"/>
  <c r="AO36" i="3"/>
  <c r="AM29" i="3"/>
  <c r="AQ29" i="3" s="1"/>
  <c r="AO14" i="3"/>
  <c r="AP29" i="3"/>
  <c r="AM53" i="3"/>
  <c r="AQ53" i="3" s="1"/>
  <c r="AS53" i="3" s="1"/>
  <c r="BT53" i="3" s="1"/>
  <c r="AP93" i="3"/>
  <c r="AP75" i="3"/>
  <c r="AO93" i="3"/>
  <c r="AM34" i="3"/>
  <c r="AQ34" i="3" s="1"/>
  <c r="AM69" i="3"/>
  <c r="AQ69" i="3" s="1"/>
  <c r="AN53" i="3"/>
  <c r="AR53" i="3" s="1"/>
  <c r="AT53" i="3" s="1"/>
  <c r="BV53" i="3" s="1"/>
  <c r="AO72" i="3"/>
  <c r="AN36" i="3"/>
  <c r="AR36" i="3" s="1"/>
  <c r="AT36" i="3" s="1"/>
  <c r="BX36" i="3" s="1"/>
  <c r="AP14" i="3"/>
  <c r="AO29" i="3"/>
  <c r="AN93" i="3"/>
  <c r="AR93" i="3" s="1"/>
  <c r="AM17" i="3"/>
  <c r="AQ17" i="3" s="1"/>
  <c r="AN79" i="3"/>
  <c r="AR79" i="3" s="1"/>
  <c r="AO17" i="3"/>
  <c r="AO71" i="3"/>
  <c r="AP53" i="3"/>
  <c r="AM72" i="3"/>
  <c r="AQ72" i="3" s="1"/>
  <c r="AP36" i="3"/>
  <c r="AO75" i="3"/>
  <c r="AP79" i="3"/>
  <c r="AM71" i="3"/>
  <c r="AQ71" i="3" s="1"/>
  <c r="AS71" i="3" s="1"/>
  <c r="BT71" i="3" s="1"/>
  <c r="AM14" i="3"/>
  <c r="AQ14" i="3" s="1"/>
  <c r="AM75" i="3"/>
  <c r="AQ75" i="3" s="1"/>
  <c r="AO51" i="3"/>
  <c r="AD9" i="1"/>
  <c r="AD6" i="1"/>
  <c r="AP34" i="3"/>
  <c r="AP69" i="3"/>
  <c r="AM51" i="3"/>
  <c r="AQ51" i="3" s="1"/>
  <c r="AP51" i="3"/>
  <c r="BX71" i="3"/>
  <c r="BV24" i="3"/>
  <c r="BX24" i="3"/>
  <c r="BT36" i="3"/>
  <c r="BR36" i="3"/>
  <c r="BT70" i="3"/>
  <c r="BR70" i="3"/>
  <c r="BT45" i="3"/>
  <c r="BR45" i="3"/>
  <c r="BV57" i="3"/>
  <c r="BX57" i="3"/>
  <c r="BV90" i="3"/>
  <c r="BX90" i="3"/>
  <c r="BV70" i="3"/>
  <c r="BX70" i="3"/>
  <c r="AV87" i="3"/>
  <c r="BT87" i="3"/>
  <c r="BR87" i="3"/>
  <c r="BV28" i="3"/>
  <c r="BX28" i="3"/>
  <c r="BT28" i="3"/>
  <c r="BR28" i="3"/>
  <c r="BV45" i="3"/>
  <c r="BX45" i="3"/>
  <c r="AV63" i="3"/>
  <c r="BR63" i="3"/>
  <c r="BT63" i="3"/>
  <c r="BA63" i="3"/>
  <c r="BV63" i="3"/>
  <c r="BX63" i="3"/>
  <c r="BA87" i="3"/>
  <c r="BV87" i="3"/>
  <c r="BX87" i="3"/>
  <c r="BT24" i="3"/>
  <c r="BR24" i="3"/>
  <c r="BV92" i="3"/>
  <c r="BX92" i="3"/>
  <c r="BT92" i="3"/>
  <c r="BR92" i="3"/>
  <c r="BT90" i="3"/>
  <c r="BR90" i="3"/>
  <c r="BA83" i="3"/>
  <c r="BV83" i="3"/>
  <c r="CA83" i="3" s="1"/>
  <c r="BX83" i="3"/>
  <c r="AG9" i="1"/>
  <c r="AC9" i="1"/>
  <c r="AG6" i="1"/>
  <c r="AC6" i="1"/>
  <c r="AG24" i="1"/>
  <c r="AG27" i="1"/>
  <c r="AM89" i="3"/>
  <c r="AQ89" i="3" s="1"/>
  <c r="AN73" i="3"/>
  <c r="AR73" i="3" s="1"/>
  <c r="AN89" i="3"/>
  <c r="AR89" i="3" s="1"/>
  <c r="AO89" i="3"/>
  <c r="AP73" i="3"/>
  <c r="AO57" i="3"/>
  <c r="AP57" i="3"/>
  <c r="AM57" i="3"/>
  <c r="AQ57" i="3" s="1"/>
  <c r="AS57" i="3" s="1"/>
  <c r="AN67" i="3"/>
  <c r="AR67" i="3" s="1"/>
  <c r="AO69" i="3"/>
  <c r="AM73" i="3"/>
  <c r="AQ73" i="3" s="1"/>
  <c r="AP67" i="3"/>
  <c r="AP32" i="3"/>
  <c r="AN32" i="3"/>
  <c r="AR32" i="3" s="1"/>
  <c r="AM32" i="3"/>
  <c r="AQ32" i="3" s="1"/>
  <c r="AM67" i="3"/>
  <c r="AQ67" i="3" s="1"/>
  <c r="AN38" i="3"/>
  <c r="AR38" i="3" s="1"/>
  <c r="AP38" i="3"/>
  <c r="AM38" i="3"/>
  <c r="AQ38" i="3" s="1"/>
  <c r="AO38" i="3"/>
  <c r="Q87" i="3"/>
  <c r="Q63" i="3"/>
  <c r="Q83" i="3"/>
  <c r="AO43" i="3"/>
  <c r="AP43" i="3"/>
  <c r="AM43" i="3"/>
  <c r="AQ43" i="3" s="1"/>
  <c r="AN43" i="3"/>
  <c r="AR43" i="3" s="1"/>
  <c r="AM35" i="3"/>
  <c r="AQ35" i="3" s="1"/>
  <c r="AO35" i="3"/>
  <c r="AP35" i="3"/>
  <c r="AN35" i="3"/>
  <c r="AR35" i="3" s="1"/>
  <c r="BA70" i="3"/>
  <c r="AN12" i="3"/>
  <c r="AR12" i="3" s="1"/>
  <c r="AM12" i="3"/>
  <c r="AQ12" i="3" s="1"/>
  <c r="AO12" i="3"/>
  <c r="AP12" i="3"/>
  <c r="AM31" i="3"/>
  <c r="AQ31" i="3" s="1"/>
  <c r="AS31" i="3" s="1"/>
  <c r="AN31" i="3"/>
  <c r="AR31" i="3" s="1"/>
  <c r="AT31" i="3" s="1"/>
  <c r="AO31" i="3"/>
  <c r="AP31" i="3"/>
  <c r="AN77" i="3"/>
  <c r="AR77" i="3" s="1"/>
  <c r="AM77" i="3"/>
  <c r="AQ77" i="3" s="1"/>
  <c r="AP77" i="3"/>
  <c r="AO77" i="3"/>
  <c r="AP80" i="3"/>
  <c r="AM80" i="3"/>
  <c r="AQ80" i="3" s="1"/>
  <c r="AO80" i="3"/>
  <c r="AN80" i="3"/>
  <c r="AR80" i="3" s="1"/>
  <c r="AO47" i="3"/>
  <c r="AP47" i="3"/>
  <c r="AM47" i="3"/>
  <c r="AQ47" i="3" s="1"/>
  <c r="AN47" i="3"/>
  <c r="AR47" i="3" s="1"/>
  <c r="AM62" i="3"/>
  <c r="AQ62" i="3" s="1"/>
  <c r="AP62" i="3"/>
  <c r="AN62" i="3"/>
  <c r="AR62" i="3" s="1"/>
  <c r="AO62" i="3"/>
  <c r="AO19" i="3"/>
  <c r="AM19" i="3"/>
  <c r="AQ19" i="3" s="1"/>
  <c r="AN19" i="3"/>
  <c r="AR19" i="3" s="1"/>
  <c r="AP19" i="3"/>
  <c r="AV24" i="3"/>
  <c r="Q24" i="3"/>
  <c r="AN30" i="3"/>
  <c r="AR30" i="3" s="1"/>
  <c r="AO30" i="3"/>
  <c r="AM30" i="3"/>
  <c r="AQ30" i="3" s="1"/>
  <c r="AP30" i="3"/>
  <c r="AN18" i="3"/>
  <c r="AR18" i="3" s="1"/>
  <c r="AM18" i="3"/>
  <c r="AQ18" i="3" s="1"/>
  <c r="AS18" i="3" s="1"/>
  <c r="AO18" i="3"/>
  <c r="AP18" i="3"/>
  <c r="AN52" i="3"/>
  <c r="AR52" i="3" s="1"/>
  <c r="AO52" i="3"/>
  <c r="AM52" i="3"/>
  <c r="AQ52" i="3" s="1"/>
  <c r="AP52" i="3"/>
  <c r="AN78" i="3"/>
  <c r="AR78" i="3" s="1"/>
  <c r="AO78" i="3"/>
  <c r="AM78" i="3"/>
  <c r="AQ78" i="3" s="1"/>
  <c r="AP78" i="3"/>
  <c r="AM23" i="3"/>
  <c r="AQ23" i="3" s="1"/>
  <c r="AN23" i="3"/>
  <c r="AR23" i="3" s="1"/>
  <c r="AO23" i="3"/>
  <c r="AP23" i="3"/>
  <c r="AV36" i="3"/>
  <c r="AV90" i="3"/>
  <c r="Q90" i="3"/>
  <c r="AV70" i="3"/>
  <c r="Q70" i="3"/>
  <c r="BA71" i="3"/>
  <c r="AN99" i="3"/>
  <c r="AR99" i="3" s="1"/>
  <c r="AO99" i="3"/>
  <c r="AP99" i="3"/>
  <c r="AM99" i="3"/>
  <c r="AQ99" i="3" s="1"/>
  <c r="AO82" i="3"/>
  <c r="AM82" i="3"/>
  <c r="AQ82" i="3" s="1"/>
  <c r="AN82" i="3"/>
  <c r="AR82" i="3" s="1"/>
  <c r="AP82" i="3"/>
  <c r="AO33" i="3"/>
  <c r="AM33" i="3"/>
  <c r="AQ33" i="3" s="1"/>
  <c r="AN33" i="3"/>
  <c r="AR33" i="3" s="1"/>
  <c r="AP33" i="3"/>
  <c r="AM27" i="3"/>
  <c r="AQ27" i="3" s="1"/>
  <c r="AS27" i="3" s="1"/>
  <c r="AN27" i="3"/>
  <c r="AR27" i="3" s="1"/>
  <c r="AT27" i="3" s="1"/>
  <c r="AP27" i="3"/>
  <c r="AO27" i="3"/>
  <c r="AO11" i="3"/>
  <c r="AM11" i="3"/>
  <c r="AQ11" i="3" s="1"/>
  <c r="AN11" i="3"/>
  <c r="AR11" i="3" s="1"/>
  <c r="AP11" i="3"/>
  <c r="BA24" i="3"/>
  <c r="AO21" i="3"/>
  <c r="AP21" i="3"/>
  <c r="AN21" i="3"/>
  <c r="AR21" i="3" s="1"/>
  <c r="AM21" i="3"/>
  <c r="AQ21" i="3" s="1"/>
  <c r="AS21" i="3" s="1"/>
  <c r="AP16" i="3"/>
  <c r="AM16" i="3"/>
  <c r="AQ16" i="3" s="1"/>
  <c r="AO16" i="3"/>
  <c r="AN16" i="3"/>
  <c r="AR16" i="3" s="1"/>
  <c r="BA28" i="3"/>
  <c r="AM49" i="3"/>
  <c r="AQ49" i="3" s="1"/>
  <c r="AN49" i="3"/>
  <c r="AR49" i="3" s="1"/>
  <c r="AO49" i="3"/>
  <c r="AP49" i="3"/>
  <c r="BA92" i="3"/>
  <c r="BA57" i="3"/>
  <c r="BA53" i="3"/>
  <c r="AO60" i="3"/>
  <c r="AN60" i="3"/>
  <c r="AR60" i="3" s="1"/>
  <c r="AP60" i="3"/>
  <c r="AM60" i="3"/>
  <c r="AQ60" i="3" s="1"/>
  <c r="AO40" i="3"/>
  <c r="AP40" i="3"/>
  <c r="AM40" i="3"/>
  <c r="AQ40" i="3" s="1"/>
  <c r="AN22" i="3"/>
  <c r="AR22" i="3" s="1"/>
  <c r="AO22" i="3"/>
  <c r="AM22" i="3"/>
  <c r="AQ22" i="3" s="1"/>
  <c r="AP22" i="3"/>
  <c r="AM8" i="3"/>
  <c r="AQ8" i="3" s="1"/>
  <c r="AN8" i="3"/>
  <c r="AR8" i="3" s="1"/>
  <c r="AO8" i="3"/>
  <c r="AP8" i="3"/>
  <c r="BA90" i="3"/>
  <c r="AV45" i="3"/>
  <c r="Q45" i="3"/>
  <c r="AV28" i="3"/>
  <c r="Q28" i="3"/>
  <c r="AN7" i="3"/>
  <c r="AR7" i="3" s="1"/>
  <c r="AT7" i="3" s="1"/>
  <c r="AO7" i="3"/>
  <c r="AP7" i="3"/>
  <c r="AM7" i="3"/>
  <c r="AQ7" i="3" s="1"/>
  <c r="AS7" i="3" s="1"/>
  <c r="Q92" i="3"/>
  <c r="AV92" i="3"/>
  <c r="AM84" i="3"/>
  <c r="AQ84" i="3" s="1"/>
  <c r="AO84" i="3"/>
  <c r="AP84" i="3"/>
  <c r="AN84" i="3"/>
  <c r="AR84" i="3" s="1"/>
  <c r="AO68" i="3"/>
  <c r="AN68" i="3"/>
  <c r="AR68" i="3" s="1"/>
  <c r="AM68" i="3"/>
  <c r="AQ68" i="3" s="1"/>
  <c r="AP68" i="3"/>
  <c r="AO37" i="3"/>
  <c r="AM37" i="3"/>
  <c r="AQ37" i="3" s="1"/>
  <c r="AN37" i="3"/>
  <c r="AR37" i="3" s="1"/>
  <c r="AP37" i="3"/>
  <c r="AN26" i="3"/>
  <c r="AR26" i="3" s="1"/>
  <c r="AT26" i="3" s="1"/>
  <c r="AO26" i="3"/>
  <c r="AM26" i="3"/>
  <c r="AQ26" i="3" s="1"/>
  <c r="AS26" i="3" s="1"/>
  <c r="AP26" i="3"/>
  <c r="AP65" i="3"/>
  <c r="AM65" i="3"/>
  <c r="AQ65" i="3" s="1"/>
  <c r="AS65" i="3" s="1"/>
  <c r="AO65" i="3"/>
  <c r="AM44" i="3"/>
  <c r="AQ44" i="3" s="1"/>
  <c r="AN44" i="3"/>
  <c r="AR44" i="3" s="1"/>
  <c r="AP44" i="3"/>
  <c r="AO44" i="3"/>
  <c r="AM20" i="3"/>
  <c r="AQ20" i="3" s="1"/>
  <c r="AO20" i="3"/>
  <c r="AP20" i="3"/>
  <c r="AO15" i="3"/>
  <c r="AM15" i="3"/>
  <c r="AQ15" i="3" s="1"/>
  <c r="AS15" i="3" s="1"/>
  <c r="AP15" i="3"/>
  <c r="AN15" i="3"/>
  <c r="AR15" i="3" s="1"/>
  <c r="AM66" i="3"/>
  <c r="AQ66" i="3" s="1"/>
  <c r="AS66" i="3" s="1"/>
  <c r="AO66" i="3"/>
  <c r="AN66" i="3"/>
  <c r="AR66" i="3" s="1"/>
  <c r="AT66" i="3" s="1"/>
  <c r="AP66" i="3"/>
  <c r="AM13" i="3"/>
  <c r="AQ13" i="3" s="1"/>
  <c r="AN13" i="3"/>
  <c r="AR13" i="3" s="1"/>
  <c r="AO13" i="3"/>
  <c r="AP13" i="3"/>
  <c r="BA45" i="3"/>
  <c r="AM39" i="3"/>
  <c r="AQ39" i="3" s="1"/>
  <c r="AS39" i="3" s="1"/>
  <c r="AO39" i="3"/>
  <c r="AN39" i="3"/>
  <c r="AR39" i="3" s="1"/>
  <c r="AP39" i="3"/>
  <c r="AB44" i="1"/>
  <c r="AJ44" i="1" s="1"/>
  <c r="Y44" i="1"/>
  <c r="Z44" i="1"/>
  <c r="AH44" i="1" s="1"/>
  <c r="AA44" i="1"/>
  <c r="AI44" i="1" s="1"/>
  <c r="Z43" i="1"/>
  <c r="AH43" i="1" s="1"/>
  <c r="AA43" i="1"/>
  <c r="AI43" i="1" s="1"/>
  <c r="AB43" i="1"/>
  <c r="AJ43" i="1" s="1"/>
  <c r="Y43" i="1"/>
  <c r="C45" i="1"/>
  <c r="B46" i="1"/>
  <c r="AB42" i="1"/>
  <c r="AJ42" i="1" s="1"/>
  <c r="Y42" i="1"/>
  <c r="Z42" i="1"/>
  <c r="AH42" i="1" s="1"/>
  <c r="AA42" i="1"/>
  <c r="AI42" i="1" s="1"/>
  <c r="I46" i="1"/>
  <c r="H47" i="1"/>
  <c r="W46" i="1"/>
  <c r="X46" i="1" s="1"/>
  <c r="Z45" i="1"/>
  <c r="AH45" i="1" s="1"/>
  <c r="AA45" i="1"/>
  <c r="AI45" i="1" s="1"/>
  <c r="AB45" i="1"/>
  <c r="AJ45" i="1" s="1"/>
  <c r="Y45" i="1"/>
  <c r="F88" i="1"/>
  <c r="E88" i="1" s="1"/>
  <c r="D106" i="1"/>
  <c r="I101" i="1"/>
  <c r="H102" i="1"/>
  <c r="B141" i="1"/>
  <c r="Y7" i="1"/>
  <c r="B102" i="1"/>
  <c r="C101" i="1"/>
  <c r="A136" i="1"/>
  <c r="C135" i="1"/>
  <c r="G118" i="1"/>
  <c r="I117" i="1"/>
  <c r="H123" i="1"/>
  <c r="C117" i="1"/>
  <c r="B118" i="1"/>
  <c r="AA7" i="1"/>
  <c r="AI7" i="1" s="1"/>
  <c r="Z9" i="1"/>
  <c r="AH9" i="1" s="1"/>
  <c r="F92" i="1"/>
  <c r="E92" i="1" s="1"/>
  <c r="D110" i="1"/>
  <c r="F85" i="1"/>
  <c r="E85" i="1" s="1"/>
  <c r="D103" i="1"/>
  <c r="H139" i="1"/>
  <c r="I138" i="1"/>
  <c r="F61" i="1"/>
  <c r="E61" i="1" s="1"/>
  <c r="W61" i="1" s="1"/>
  <c r="X61" i="1" s="1"/>
  <c r="D79" i="1"/>
  <c r="F75" i="1"/>
  <c r="E75" i="1" s="1"/>
  <c r="D93" i="1"/>
  <c r="F65" i="1"/>
  <c r="E65" i="1" s="1"/>
  <c r="W65" i="1" s="1"/>
  <c r="X65" i="1" s="1"/>
  <c r="D83" i="1"/>
  <c r="F71" i="1"/>
  <c r="E71" i="1" s="1"/>
  <c r="D89" i="1"/>
  <c r="F64" i="1"/>
  <c r="E64" i="1" s="1"/>
  <c r="AF64" i="1" s="1"/>
  <c r="D82" i="1"/>
  <c r="F73" i="1"/>
  <c r="E73" i="1" s="1"/>
  <c r="D91" i="1"/>
  <c r="F72" i="1"/>
  <c r="E72" i="1" s="1"/>
  <c r="D90" i="1"/>
  <c r="F63" i="1"/>
  <c r="E63" i="1" s="1"/>
  <c r="W63" i="1" s="1"/>
  <c r="X63" i="1" s="1"/>
  <c r="D81" i="1"/>
  <c r="F62" i="1"/>
  <c r="E62" i="1" s="1"/>
  <c r="W62" i="1" s="1"/>
  <c r="X62" i="1" s="1"/>
  <c r="D80" i="1"/>
  <c r="F77" i="1"/>
  <c r="E77" i="1" s="1"/>
  <c r="D95" i="1"/>
  <c r="F76" i="1"/>
  <c r="E76" i="1" s="1"/>
  <c r="D94" i="1"/>
  <c r="F60" i="1"/>
  <c r="E60" i="1" s="1"/>
  <c r="W60" i="1" s="1"/>
  <c r="X60" i="1" s="1"/>
  <c r="D78" i="1"/>
  <c r="B83" i="1"/>
  <c r="C82" i="1"/>
  <c r="Z7" i="1"/>
  <c r="AH7" i="1" s="1"/>
  <c r="F69" i="1"/>
  <c r="E69" i="1" s="1"/>
  <c r="D87" i="1"/>
  <c r="F68" i="1"/>
  <c r="E68" i="1" s="1"/>
  <c r="D86" i="1"/>
  <c r="F66" i="1"/>
  <c r="E66" i="1" s="1"/>
  <c r="D84" i="1"/>
  <c r="H85" i="1"/>
  <c r="I84" i="1"/>
  <c r="C64" i="1"/>
  <c r="B65" i="1"/>
  <c r="I65" i="1"/>
  <c r="H66" i="1"/>
  <c r="W64" i="1"/>
  <c r="X64" i="1" s="1"/>
  <c r="Y8" i="1"/>
  <c r="AD8" i="1" s="1"/>
  <c r="AB9" i="1"/>
  <c r="AJ9" i="1" s="1"/>
  <c r="C64" i="2"/>
  <c r="B64" i="2" s="1"/>
  <c r="A82" i="2"/>
  <c r="C82" i="2" s="1"/>
  <c r="B82" i="2" s="1"/>
  <c r="C65" i="2"/>
  <c r="B65" i="2" s="1"/>
  <c r="A83" i="2"/>
  <c r="C83" i="2" s="1"/>
  <c r="B83" i="2" s="1"/>
  <c r="C71" i="2"/>
  <c r="B71" i="2" s="1"/>
  <c r="A89" i="2"/>
  <c r="C89" i="2" s="1"/>
  <c r="B89" i="2" s="1"/>
  <c r="C72" i="2"/>
  <c r="B72" i="2" s="1"/>
  <c r="A90" i="2"/>
  <c r="C90" i="2" s="1"/>
  <c r="B90" i="2" s="1"/>
  <c r="C74" i="2"/>
  <c r="B74" i="2" s="1"/>
  <c r="A92" i="2"/>
  <c r="C92" i="2" s="1"/>
  <c r="B92" i="2" s="1"/>
  <c r="C60" i="2"/>
  <c r="B60" i="2" s="1"/>
  <c r="R60" i="2" s="1"/>
  <c r="A78" i="2"/>
  <c r="C78" i="2" s="1"/>
  <c r="B78" i="2" s="1"/>
  <c r="R78" i="2" s="1"/>
  <c r="C63" i="2"/>
  <c r="B63" i="2" s="1"/>
  <c r="A81" i="2"/>
  <c r="C81" i="2" s="1"/>
  <c r="B81" i="2" s="1"/>
  <c r="R81" i="2" s="1"/>
  <c r="F80" i="2"/>
  <c r="E81" i="2"/>
  <c r="C68" i="2"/>
  <c r="B68" i="2" s="1"/>
  <c r="A86" i="2"/>
  <c r="C86" i="2" s="1"/>
  <c r="B86" i="2" s="1"/>
  <c r="C66" i="2"/>
  <c r="B66" i="2" s="1"/>
  <c r="A84" i="2"/>
  <c r="C84" i="2" s="1"/>
  <c r="B84" i="2" s="1"/>
  <c r="C75" i="2"/>
  <c r="B75" i="2" s="1"/>
  <c r="A93" i="2"/>
  <c r="C93" i="2" s="1"/>
  <c r="B93" i="2" s="1"/>
  <c r="C70" i="2"/>
  <c r="B70" i="2" s="1"/>
  <c r="A88" i="2"/>
  <c r="C88" i="2" s="1"/>
  <c r="B88" i="2" s="1"/>
  <c r="C73" i="2"/>
  <c r="B73" i="2" s="1"/>
  <c r="A91" i="2"/>
  <c r="C91" i="2" s="1"/>
  <c r="B91" i="2" s="1"/>
  <c r="AB8" i="1"/>
  <c r="AJ8" i="1" s="1"/>
  <c r="R44" i="2"/>
  <c r="C62" i="2"/>
  <c r="B62" i="2" s="1"/>
  <c r="R62" i="2" s="1"/>
  <c r="A80" i="2"/>
  <c r="C80" i="2" s="1"/>
  <c r="B80" i="2" s="1"/>
  <c r="R80" i="2" s="1"/>
  <c r="Z8" i="1"/>
  <c r="AH8" i="1" s="1"/>
  <c r="Z24" i="1"/>
  <c r="AH24" i="1" s="1"/>
  <c r="F62" i="2"/>
  <c r="E63" i="2"/>
  <c r="AA24" i="1"/>
  <c r="AI24" i="1" s="1"/>
  <c r="AB24" i="1"/>
  <c r="AJ24" i="1" s="1"/>
  <c r="AB27" i="1"/>
  <c r="AJ27" i="1" s="1"/>
  <c r="AA27" i="1"/>
  <c r="AI27" i="1" s="1"/>
  <c r="Z27" i="1"/>
  <c r="AH27" i="1" s="1"/>
  <c r="E45" i="2"/>
  <c r="F44" i="2"/>
  <c r="W28" i="1"/>
  <c r="X28" i="1" s="1"/>
  <c r="Z28" i="1" s="1"/>
  <c r="AH28" i="1" s="1"/>
  <c r="AF28" i="1"/>
  <c r="W10" i="1"/>
  <c r="X10" i="1" s="1"/>
  <c r="AB10" i="1" s="1"/>
  <c r="AJ10" i="1" s="1"/>
  <c r="AF10" i="1"/>
  <c r="Z26" i="1"/>
  <c r="AH26" i="1" s="1"/>
  <c r="AB26" i="1"/>
  <c r="AJ26" i="1" s="1"/>
  <c r="Y26" i="1"/>
  <c r="AA26" i="1"/>
  <c r="AI26" i="1" s="1"/>
  <c r="Z25" i="1"/>
  <c r="AH25" i="1" s="1"/>
  <c r="Y25" i="1"/>
  <c r="AB25" i="1"/>
  <c r="AJ25" i="1" s="1"/>
  <c r="AA25" i="1"/>
  <c r="AI25" i="1" s="1"/>
  <c r="H29" i="1"/>
  <c r="I28" i="1"/>
  <c r="H11" i="1"/>
  <c r="I10" i="1"/>
  <c r="AV53" i="3" l="1"/>
  <c r="BV36" i="3"/>
  <c r="CA36" i="3" s="1"/>
  <c r="BR53" i="3"/>
  <c r="BA36" i="3"/>
  <c r="CA87" i="3"/>
  <c r="Q36" i="3"/>
  <c r="CA70" i="3"/>
  <c r="Q53" i="3"/>
  <c r="BX53" i="3"/>
  <c r="BR71" i="3"/>
  <c r="CA90" i="3"/>
  <c r="Q71" i="3"/>
  <c r="AV71" i="3"/>
  <c r="CA45" i="3"/>
  <c r="AD25" i="1"/>
  <c r="AN25" i="1" s="1"/>
  <c r="AN7" i="1" s="1"/>
  <c r="CA24" i="3"/>
  <c r="CA63" i="3"/>
  <c r="CA71" i="3"/>
  <c r="CA53" i="3"/>
  <c r="CA92" i="3"/>
  <c r="CA28" i="3"/>
  <c r="AD26" i="1"/>
  <c r="AN26" i="1" s="1"/>
  <c r="AN8" i="1" s="1"/>
  <c r="AD44" i="1"/>
  <c r="AN44" i="1" s="1"/>
  <c r="AD45" i="1"/>
  <c r="AN45" i="1" s="1"/>
  <c r="AD27" i="1"/>
  <c r="AN27" i="1" s="1"/>
  <c r="AD42" i="1"/>
  <c r="AN42" i="1" s="1"/>
  <c r="AD43" i="1"/>
  <c r="AN43" i="1" s="1"/>
  <c r="AD7" i="1"/>
  <c r="AD24" i="1"/>
  <c r="AN24" i="1" s="1"/>
  <c r="AN6" i="1" s="1"/>
  <c r="BT66" i="3"/>
  <c r="BR66" i="3"/>
  <c r="BR65" i="3"/>
  <c r="BT65" i="3"/>
  <c r="BR7" i="3"/>
  <c r="BT7" i="3"/>
  <c r="BV66" i="3"/>
  <c r="CA66" i="3" s="1"/>
  <c r="BX66" i="3"/>
  <c r="BV26" i="3"/>
  <c r="BX26" i="3"/>
  <c r="BV31" i="3"/>
  <c r="BX31" i="3"/>
  <c r="BT39" i="3"/>
  <c r="BR39" i="3"/>
  <c r="BV27" i="3"/>
  <c r="BX27" i="3"/>
  <c r="BT31" i="3"/>
  <c r="BR31" i="3"/>
  <c r="BT15" i="3"/>
  <c r="BR15" i="3"/>
  <c r="BT26" i="3"/>
  <c r="BR26" i="3"/>
  <c r="BV7" i="3"/>
  <c r="CA7" i="3" s="1"/>
  <c r="BX7" i="3"/>
  <c r="BT21" i="3"/>
  <c r="BR21" i="3"/>
  <c r="BR27" i="3"/>
  <c r="BT27" i="3"/>
  <c r="BT18" i="3"/>
  <c r="BR18" i="3"/>
  <c r="AV57" i="3"/>
  <c r="BT57" i="3"/>
  <c r="BR57" i="3"/>
  <c r="CA57" i="3" s="1"/>
  <c r="AG7" i="1"/>
  <c r="AC7" i="1"/>
  <c r="AG26" i="1"/>
  <c r="AC26" i="1"/>
  <c r="AL26" i="1" s="1"/>
  <c r="AL8" i="1" s="1"/>
  <c r="AC27" i="1"/>
  <c r="AL27" i="1" s="1"/>
  <c r="AG44" i="1"/>
  <c r="AC44" i="1"/>
  <c r="AL44" i="1" s="1"/>
  <c r="AG25" i="1"/>
  <c r="AC25" i="1"/>
  <c r="AL25" i="1" s="1"/>
  <c r="AL7" i="1" s="1"/>
  <c r="AG8" i="1"/>
  <c r="AC8" i="1"/>
  <c r="AG45" i="1"/>
  <c r="AC45" i="1"/>
  <c r="AL45" i="1" s="1"/>
  <c r="AG42" i="1"/>
  <c r="AC42" i="1"/>
  <c r="AL42" i="1" s="1"/>
  <c r="AG43" i="1"/>
  <c r="AC43" i="1"/>
  <c r="AL43" i="1" s="1"/>
  <c r="AC24" i="1"/>
  <c r="AL24" i="1" s="1"/>
  <c r="AL6" i="1" s="1"/>
  <c r="Q57" i="3"/>
  <c r="AN20" i="3"/>
  <c r="AR20" i="3" s="1"/>
  <c r="AN65" i="3"/>
  <c r="AR65" i="3" s="1"/>
  <c r="AT65" i="3" s="1"/>
  <c r="AN40" i="3"/>
  <c r="AR40" i="3" s="1"/>
  <c r="AV65" i="3"/>
  <c r="AV39" i="3"/>
  <c r="AV66" i="3"/>
  <c r="Q66" i="3"/>
  <c r="BA26" i="3"/>
  <c r="BA31" i="3"/>
  <c r="BA7" i="3"/>
  <c r="AV21" i="3"/>
  <c r="BA27" i="3"/>
  <c r="AV31" i="3"/>
  <c r="Q31" i="3"/>
  <c r="Q26" i="3"/>
  <c r="AV26" i="3"/>
  <c r="AV27" i="3"/>
  <c r="Q27" i="3"/>
  <c r="BA66" i="3"/>
  <c r="AV18" i="3"/>
  <c r="AV15" i="3"/>
  <c r="Q7" i="3"/>
  <c r="AV7" i="3"/>
  <c r="AF60" i="1"/>
  <c r="I47" i="1"/>
  <c r="H48" i="1"/>
  <c r="W47" i="1"/>
  <c r="X47" i="1" s="1"/>
  <c r="C46" i="1"/>
  <c r="B47" i="1"/>
  <c r="AF46" i="1"/>
  <c r="AB46" i="1"/>
  <c r="AJ46" i="1" s="1"/>
  <c r="Y46" i="1"/>
  <c r="Z46" i="1"/>
  <c r="AH46" i="1" s="1"/>
  <c r="AA46" i="1"/>
  <c r="AI46" i="1" s="1"/>
  <c r="AF63" i="1"/>
  <c r="AF62" i="1"/>
  <c r="F87" i="1"/>
  <c r="E87" i="1" s="1"/>
  <c r="D105" i="1"/>
  <c r="AF61" i="1"/>
  <c r="F78" i="1"/>
  <c r="E78" i="1" s="1"/>
  <c r="AF78" i="1" s="1"/>
  <c r="D96" i="1"/>
  <c r="F95" i="1"/>
  <c r="E95" i="1" s="1"/>
  <c r="D113" i="1"/>
  <c r="F81" i="1"/>
  <c r="E81" i="1" s="1"/>
  <c r="AF81" i="1" s="1"/>
  <c r="D99" i="1"/>
  <c r="F91" i="1"/>
  <c r="E91" i="1" s="1"/>
  <c r="D109" i="1"/>
  <c r="F89" i="1"/>
  <c r="E89" i="1" s="1"/>
  <c r="D107" i="1"/>
  <c r="F93" i="1"/>
  <c r="E93" i="1" s="1"/>
  <c r="D111" i="1"/>
  <c r="D128" i="1"/>
  <c r="F110" i="1"/>
  <c r="E110" i="1" s="1"/>
  <c r="H124" i="1"/>
  <c r="A137" i="1"/>
  <c r="C136" i="1"/>
  <c r="H103" i="1"/>
  <c r="I102" i="1"/>
  <c r="F86" i="1"/>
  <c r="E86" i="1" s="1"/>
  <c r="D104" i="1"/>
  <c r="H140" i="1"/>
  <c r="I139" i="1"/>
  <c r="B119" i="1"/>
  <c r="C118" i="1"/>
  <c r="B142" i="1"/>
  <c r="D124" i="1"/>
  <c r="F106" i="1"/>
  <c r="E106" i="1" s="1"/>
  <c r="F84" i="1"/>
  <c r="E84" i="1" s="1"/>
  <c r="W84" i="1" s="1"/>
  <c r="X84" i="1" s="1"/>
  <c r="D102" i="1"/>
  <c r="F94" i="1"/>
  <c r="E94" i="1" s="1"/>
  <c r="D112" i="1"/>
  <c r="F80" i="1"/>
  <c r="E80" i="1" s="1"/>
  <c r="D98" i="1"/>
  <c r="F90" i="1"/>
  <c r="E90" i="1" s="1"/>
  <c r="D108" i="1"/>
  <c r="F82" i="1"/>
  <c r="E82" i="1" s="1"/>
  <c r="W82" i="1" s="1"/>
  <c r="X82" i="1" s="1"/>
  <c r="D100" i="1"/>
  <c r="F83" i="1"/>
  <c r="E83" i="1" s="1"/>
  <c r="W83" i="1" s="1"/>
  <c r="X83" i="1" s="1"/>
  <c r="D101" i="1"/>
  <c r="F79" i="1"/>
  <c r="E79" i="1" s="1"/>
  <c r="W79" i="1" s="1"/>
  <c r="X79" i="1" s="1"/>
  <c r="D97" i="1"/>
  <c r="D121" i="1"/>
  <c r="F103" i="1"/>
  <c r="E103" i="1" s="1"/>
  <c r="G119" i="1"/>
  <c r="I118" i="1"/>
  <c r="B103" i="1"/>
  <c r="C102" i="1"/>
  <c r="AF82" i="1"/>
  <c r="H86" i="1"/>
  <c r="I85" i="1"/>
  <c r="W85" i="1"/>
  <c r="X85" i="1" s="1"/>
  <c r="AF80" i="1"/>
  <c r="W80" i="1"/>
  <c r="X80" i="1" s="1"/>
  <c r="B84" i="1"/>
  <c r="AF84" i="1" s="1"/>
  <c r="C83" i="1"/>
  <c r="Z64" i="1"/>
  <c r="AH64" i="1" s="1"/>
  <c r="AB64" i="1"/>
  <c r="AJ64" i="1" s="1"/>
  <c r="AA64" i="1"/>
  <c r="AI64" i="1" s="1"/>
  <c r="Y64" i="1"/>
  <c r="AB65" i="1"/>
  <c r="AJ65" i="1" s="1"/>
  <c r="AA65" i="1"/>
  <c r="AI65" i="1" s="1"/>
  <c r="Y65" i="1"/>
  <c r="Z65" i="1"/>
  <c r="AH65" i="1" s="1"/>
  <c r="I66" i="1"/>
  <c r="H67" i="1"/>
  <c r="B66" i="1"/>
  <c r="C65" i="1"/>
  <c r="AB63" i="1"/>
  <c r="AJ63" i="1" s="1"/>
  <c r="AA63" i="1"/>
  <c r="AI63" i="1" s="1"/>
  <c r="Y63" i="1"/>
  <c r="Z63" i="1"/>
  <c r="AH63" i="1" s="1"/>
  <c r="Z62" i="1"/>
  <c r="AH62" i="1" s="1"/>
  <c r="Y62" i="1"/>
  <c r="AA62" i="1"/>
  <c r="AI62" i="1" s="1"/>
  <c r="AB62" i="1"/>
  <c r="AJ62" i="1" s="1"/>
  <c r="AF65" i="1"/>
  <c r="W66" i="1"/>
  <c r="X66" i="1" s="1"/>
  <c r="AB61" i="1"/>
  <c r="AJ61" i="1" s="1"/>
  <c r="AA61" i="1"/>
  <c r="AI61" i="1" s="1"/>
  <c r="Z61" i="1"/>
  <c r="AH61" i="1" s="1"/>
  <c r="Y61" i="1"/>
  <c r="Z60" i="1"/>
  <c r="AH60" i="1" s="1"/>
  <c r="Y60" i="1"/>
  <c r="AB60" i="1"/>
  <c r="AJ60" i="1" s="1"/>
  <c r="AA60" i="1"/>
  <c r="AI60" i="1" s="1"/>
  <c r="F81" i="2"/>
  <c r="E82" i="2"/>
  <c r="R82" i="2" s="1"/>
  <c r="AA28" i="1"/>
  <c r="AI28" i="1" s="1"/>
  <c r="F63" i="2"/>
  <c r="E64" i="2"/>
  <c r="AB28" i="1"/>
  <c r="AJ28" i="1" s="1"/>
  <c r="R63" i="2"/>
  <c r="E46" i="2"/>
  <c r="F45" i="2"/>
  <c r="R45" i="2"/>
  <c r="Z10" i="1"/>
  <c r="AH10" i="1" s="1"/>
  <c r="W29" i="1"/>
  <c r="X29" i="1" s="1"/>
  <c r="Y29" i="1" s="1"/>
  <c r="AF29" i="1"/>
  <c r="Y28" i="1"/>
  <c r="Y10" i="1"/>
  <c r="AA10" i="1"/>
  <c r="AI10" i="1" s="1"/>
  <c r="W11" i="1"/>
  <c r="X11" i="1" s="1"/>
  <c r="Z11" i="1" s="1"/>
  <c r="AH11" i="1" s="1"/>
  <c r="AF11" i="1"/>
  <c r="H30" i="1"/>
  <c r="I29" i="1"/>
  <c r="H12" i="1"/>
  <c r="I11" i="1"/>
  <c r="AD61" i="1" l="1"/>
  <c r="AN61" i="1" s="1"/>
  <c r="AD28" i="1"/>
  <c r="AN28" i="1" s="1"/>
  <c r="AN10" i="1" s="1"/>
  <c r="AD63" i="1"/>
  <c r="AN63" i="1" s="1"/>
  <c r="AD65" i="1"/>
  <c r="AN65" i="1" s="1"/>
  <c r="CA26" i="3"/>
  <c r="CA27" i="3"/>
  <c r="CA31" i="3"/>
  <c r="AD60" i="1"/>
  <c r="AN60" i="1" s="1"/>
  <c r="AD64" i="1"/>
  <c r="AN64" i="1" s="1"/>
  <c r="AD62" i="1"/>
  <c r="AN62" i="1" s="1"/>
  <c r="AD10" i="1"/>
  <c r="AD46" i="1"/>
  <c r="AN46" i="1" s="1"/>
  <c r="AN9" i="1"/>
  <c r="AL9" i="1"/>
  <c r="Q65" i="3"/>
  <c r="BV65" i="3"/>
  <c r="CA65" i="3" s="1"/>
  <c r="BX65" i="3"/>
  <c r="AG28" i="1"/>
  <c r="AC28" i="1"/>
  <c r="AL28" i="1" s="1"/>
  <c r="AG64" i="1"/>
  <c r="AC64" i="1"/>
  <c r="AL64" i="1" s="1"/>
  <c r="AG63" i="1"/>
  <c r="AC63" i="1"/>
  <c r="AL63" i="1" s="1"/>
  <c r="AG65" i="1"/>
  <c r="AC65" i="1"/>
  <c r="AL65" i="1" s="1"/>
  <c r="AG62" i="1"/>
  <c r="AC62" i="1"/>
  <c r="AL62" i="1" s="1"/>
  <c r="AG60" i="1"/>
  <c r="AC60" i="1"/>
  <c r="AL60" i="1" s="1"/>
  <c r="AG29" i="1"/>
  <c r="AG61" i="1"/>
  <c r="AC61" i="1"/>
  <c r="AL61" i="1" s="1"/>
  <c r="AG10" i="1"/>
  <c r="AC10" i="1"/>
  <c r="AG46" i="1"/>
  <c r="AC46" i="1"/>
  <c r="AL46" i="1" s="1"/>
  <c r="AS82" i="3"/>
  <c r="AS80" i="3"/>
  <c r="BA65" i="3"/>
  <c r="AF79" i="1"/>
  <c r="W81" i="1"/>
  <c r="X81" i="1" s="1"/>
  <c r="AA81" i="1" s="1"/>
  <c r="AI81" i="1" s="1"/>
  <c r="Z47" i="1"/>
  <c r="AH47" i="1" s="1"/>
  <c r="AA47" i="1"/>
  <c r="AI47" i="1" s="1"/>
  <c r="AB47" i="1"/>
  <c r="AJ47" i="1" s="1"/>
  <c r="Y47" i="1"/>
  <c r="I48" i="1"/>
  <c r="H49" i="1"/>
  <c r="W48" i="1"/>
  <c r="X48" i="1" s="1"/>
  <c r="C47" i="1"/>
  <c r="B48" i="1"/>
  <c r="AF47" i="1"/>
  <c r="B104" i="1"/>
  <c r="C103" i="1"/>
  <c r="F121" i="1"/>
  <c r="E121" i="1" s="1"/>
  <c r="D139" i="1"/>
  <c r="A138" i="1"/>
  <c r="C137" i="1"/>
  <c r="D146" i="1"/>
  <c r="F128" i="1"/>
  <c r="E128" i="1" s="1"/>
  <c r="W78" i="1"/>
  <c r="X78" i="1" s="1"/>
  <c r="AA78" i="1" s="1"/>
  <c r="AI78" i="1" s="1"/>
  <c r="D115" i="1"/>
  <c r="F97" i="1"/>
  <c r="E97" i="1" s="1"/>
  <c r="D118" i="1"/>
  <c r="F100" i="1"/>
  <c r="E100" i="1" s="1"/>
  <c r="F98" i="1"/>
  <c r="E98" i="1" s="1"/>
  <c r="D116" i="1"/>
  <c r="D120" i="1"/>
  <c r="F102" i="1"/>
  <c r="E102" i="1" s="1"/>
  <c r="D129" i="1"/>
  <c r="F111" i="1"/>
  <c r="E111" i="1" s="1"/>
  <c r="D127" i="1"/>
  <c r="F109" i="1"/>
  <c r="E109" i="1" s="1"/>
  <c r="D131" i="1"/>
  <c r="F113" i="1"/>
  <c r="E113" i="1" s="1"/>
  <c r="AF83" i="1"/>
  <c r="D142" i="1"/>
  <c r="F124" i="1"/>
  <c r="E124" i="1" s="1"/>
  <c r="G120" i="1"/>
  <c r="I119" i="1"/>
  <c r="B143" i="1"/>
  <c r="H141" i="1"/>
  <c r="I140" i="1"/>
  <c r="I103" i="1"/>
  <c r="H104" i="1"/>
  <c r="H125" i="1"/>
  <c r="D123" i="1"/>
  <c r="F105" i="1"/>
  <c r="E105" i="1" s="1"/>
  <c r="C119" i="1"/>
  <c r="B120" i="1"/>
  <c r="W103" i="1"/>
  <c r="X103" i="1" s="1"/>
  <c r="AF103" i="1"/>
  <c r="D119" i="1"/>
  <c r="F101" i="1"/>
  <c r="E101" i="1" s="1"/>
  <c r="D126" i="1"/>
  <c r="F108" i="1"/>
  <c r="E108" i="1" s="1"/>
  <c r="D130" i="1"/>
  <c r="F112" i="1"/>
  <c r="E112" i="1" s="1"/>
  <c r="D122" i="1"/>
  <c r="F104" i="1"/>
  <c r="E104" i="1" s="1"/>
  <c r="D125" i="1"/>
  <c r="F107" i="1"/>
  <c r="E107" i="1" s="1"/>
  <c r="D117" i="1"/>
  <c r="F99" i="1"/>
  <c r="E99" i="1" s="1"/>
  <c r="D114" i="1"/>
  <c r="F96" i="1"/>
  <c r="E96" i="1" s="1"/>
  <c r="Y83" i="1"/>
  <c r="AA83" i="1"/>
  <c r="AI83" i="1" s="1"/>
  <c r="AB83" i="1"/>
  <c r="AJ83" i="1" s="1"/>
  <c r="Z83" i="1"/>
  <c r="AH83" i="1" s="1"/>
  <c r="H87" i="1"/>
  <c r="I86" i="1"/>
  <c r="B85" i="1"/>
  <c r="C84" i="1"/>
  <c r="AA84" i="1"/>
  <c r="AI84" i="1" s="1"/>
  <c r="Y84" i="1"/>
  <c r="AB84" i="1"/>
  <c r="AJ84" i="1" s="1"/>
  <c r="Z84" i="1"/>
  <c r="AH84" i="1" s="1"/>
  <c r="Y82" i="1"/>
  <c r="AA82" i="1"/>
  <c r="AI82" i="1" s="1"/>
  <c r="Z82" i="1"/>
  <c r="AH82" i="1" s="1"/>
  <c r="AB82" i="1"/>
  <c r="AJ82" i="1" s="1"/>
  <c r="Z80" i="1"/>
  <c r="AH80" i="1" s="1"/>
  <c r="Y80" i="1"/>
  <c r="AB80" i="1"/>
  <c r="AJ80" i="1" s="1"/>
  <c r="AA80" i="1"/>
  <c r="AI80" i="1" s="1"/>
  <c r="Y85" i="1"/>
  <c r="AA85" i="1"/>
  <c r="AI85" i="1" s="1"/>
  <c r="AB85" i="1"/>
  <c r="AJ85" i="1" s="1"/>
  <c r="Z85" i="1"/>
  <c r="AH85" i="1" s="1"/>
  <c r="AB81" i="1"/>
  <c r="AJ81" i="1" s="1"/>
  <c r="Z81" i="1"/>
  <c r="AH81" i="1" s="1"/>
  <c r="AB79" i="1"/>
  <c r="AJ79" i="1" s="1"/>
  <c r="AA79" i="1"/>
  <c r="AI79" i="1" s="1"/>
  <c r="Z79" i="1"/>
  <c r="AH79" i="1" s="1"/>
  <c r="Y79" i="1"/>
  <c r="W86" i="1"/>
  <c r="X86" i="1" s="1"/>
  <c r="C66" i="1"/>
  <c r="B67" i="1"/>
  <c r="AF66" i="1"/>
  <c r="Z66" i="1"/>
  <c r="AH66" i="1" s="1"/>
  <c r="AB66" i="1"/>
  <c r="AJ66" i="1" s="1"/>
  <c r="AA66" i="1"/>
  <c r="AI66" i="1" s="1"/>
  <c r="Y66" i="1"/>
  <c r="AD66" i="1" s="1"/>
  <c r="AN66" i="1" s="1"/>
  <c r="I67" i="1"/>
  <c r="H68" i="1"/>
  <c r="W67" i="1"/>
  <c r="X67" i="1" s="1"/>
  <c r="F82" i="2"/>
  <c r="E83" i="2"/>
  <c r="Z29" i="1"/>
  <c r="AH29" i="1" s="1"/>
  <c r="F64" i="2"/>
  <c r="E65" i="2"/>
  <c r="R64" i="2"/>
  <c r="AA11" i="1"/>
  <c r="AI11" i="1" s="1"/>
  <c r="Y11" i="1"/>
  <c r="AB11" i="1"/>
  <c r="AJ11" i="1" s="1"/>
  <c r="F46" i="2"/>
  <c r="E47" i="2"/>
  <c r="R46" i="2"/>
  <c r="AB29" i="1"/>
  <c r="AJ29" i="1" s="1"/>
  <c r="W30" i="1"/>
  <c r="X30" i="1" s="1"/>
  <c r="Z30" i="1" s="1"/>
  <c r="AH30" i="1" s="1"/>
  <c r="AF30" i="1"/>
  <c r="AA29" i="1"/>
  <c r="AI29" i="1" s="1"/>
  <c r="W12" i="1"/>
  <c r="X12" i="1" s="1"/>
  <c r="Y12" i="1" s="1"/>
  <c r="AF12" i="1"/>
  <c r="H31" i="1"/>
  <c r="I30" i="1"/>
  <c r="H13" i="1"/>
  <c r="I12" i="1"/>
  <c r="AD79" i="1" l="1"/>
  <c r="AN79" i="1" s="1"/>
  <c r="AD80" i="1"/>
  <c r="AN80" i="1" s="1"/>
  <c r="AD47" i="1"/>
  <c r="AN47" i="1" s="1"/>
  <c r="AD11" i="1"/>
  <c r="AD84" i="1"/>
  <c r="AN84" i="1" s="1"/>
  <c r="AD85" i="1"/>
  <c r="AN85" i="1" s="1"/>
  <c r="AD82" i="1"/>
  <c r="AN82" i="1" s="1"/>
  <c r="AD83" i="1"/>
  <c r="AN83" i="1" s="1"/>
  <c r="AD29" i="1"/>
  <c r="AN29" i="1" s="1"/>
  <c r="AN11" i="1" s="1"/>
  <c r="AL10" i="1"/>
  <c r="BT82" i="3"/>
  <c r="BR82" i="3"/>
  <c r="BT80" i="3"/>
  <c r="BR80" i="3"/>
  <c r="AB78" i="1"/>
  <c r="AJ78" i="1" s="1"/>
  <c r="AG11" i="1"/>
  <c r="AC11" i="1"/>
  <c r="AG85" i="1"/>
  <c r="AC85" i="1"/>
  <c r="AL85" i="1" s="1"/>
  <c r="AG82" i="1"/>
  <c r="AC82" i="1"/>
  <c r="AL82" i="1" s="1"/>
  <c r="AG84" i="1"/>
  <c r="AC84" i="1"/>
  <c r="AL84" i="1" s="1"/>
  <c r="AG83" i="1"/>
  <c r="AC83" i="1"/>
  <c r="AL83" i="1" s="1"/>
  <c r="AV82" i="3"/>
  <c r="AG47" i="1"/>
  <c r="AC47" i="1"/>
  <c r="AL47" i="1" s="1"/>
  <c r="AV80" i="3"/>
  <c r="AC29" i="1"/>
  <c r="AL29" i="1" s="1"/>
  <c r="AL11" i="1" s="1"/>
  <c r="AG12" i="1"/>
  <c r="AG66" i="1"/>
  <c r="AC66" i="1"/>
  <c r="AL66" i="1" s="1"/>
  <c r="AG79" i="1"/>
  <c r="AC79" i="1"/>
  <c r="AL79" i="1" s="1"/>
  <c r="AG80" i="1"/>
  <c r="AC80" i="1"/>
  <c r="AL80" i="1" s="1"/>
  <c r="Y81" i="1"/>
  <c r="AD81" i="1" s="1"/>
  <c r="AN81" i="1" s="1"/>
  <c r="AB48" i="1"/>
  <c r="AJ48" i="1" s="1"/>
  <c r="Z48" i="1"/>
  <c r="AH48" i="1" s="1"/>
  <c r="Y48" i="1"/>
  <c r="AA48" i="1"/>
  <c r="AI48" i="1" s="1"/>
  <c r="I49" i="1"/>
  <c r="H50" i="1"/>
  <c r="W49" i="1"/>
  <c r="X49" i="1" s="1"/>
  <c r="C48" i="1"/>
  <c r="B49" i="1"/>
  <c r="AF48" i="1"/>
  <c r="Y78" i="1"/>
  <c r="AD78" i="1" s="1"/>
  <c r="AN78" i="1" s="1"/>
  <c r="Z78" i="1"/>
  <c r="AH78" i="1" s="1"/>
  <c r="F139" i="1"/>
  <c r="E139" i="1" s="1"/>
  <c r="W139" i="1" s="1"/>
  <c r="X139" i="1" s="1"/>
  <c r="F146" i="1"/>
  <c r="E146" i="1" s="1"/>
  <c r="F142" i="1"/>
  <c r="E142" i="1" s="1"/>
  <c r="W101" i="1"/>
  <c r="X101" i="1" s="1"/>
  <c r="AF101" i="1"/>
  <c r="D132" i="1"/>
  <c r="F114" i="1"/>
  <c r="E114" i="1" s="1"/>
  <c r="F125" i="1"/>
  <c r="E125" i="1" s="1"/>
  <c r="D143" i="1"/>
  <c r="D140" i="1"/>
  <c r="F122" i="1"/>
  <c r="E122" i="1" s="1"/>
  <c r="D148" i="1"/>
  <c r="F130" i="1"/>
  <c r="E130" i="1" s="1"/>
  <c r="F119" i="1"/>
  <c r="E119" i="1" s="1"/>
  <c r="D137" i="1"/>
  <c r="H126" i="1"/>
  <c r="H142" i="1"/>
  <c r="I141" i="1"/>
  <c r="G121" i="1"/>
  <c r="W121" i="1" s="1"/>
  <c r="X121" i="1" s="1"/>
  <c r="I120" i="1"/>
  <c r="D134" i="1"/>
  <c r="F116" i="1"/>
  <c r="E116" i="1" s="1"/>
  <c r="W97" i="1"/>
  <c r="X97" i="1" s="1"/>
  <c r="AF97" i="1"/>
  <c r="AF96" i="1"/>
  <c r="W96" i="1"/>
  <c r="X96" i="1" s="1"/>
  <c r="B121" i="1"/>
  <c r="C120" i="1"/>
  <c r="F127" i="1"/>
  <c r="E127" i="1" s="1"/>
  <c r="D145" i="1"/>
  <c r="D138" i="1"/>
  <c r="F120" i="1"/>
  <c r="E120" i="1" s="1"/>
  <c r="D136" i="1"/>
  <c r="F118" i="1"/>
  <c r="E118" i="1" s="1"/>
  <c r="W99" i="1"/>
  <c r="X99" i="1" s="1"/>
  <c r="AF99" i="1"/>
  <c r="H105" i="1"/>
  <c r="I104" i="1"/>
  <c r="F131" i="1"/>
  <c r="E131" i="1" s="1"/>
  <c r="D149" i="1"/>
  <c r="F129" i="1"/>
  <c r="E129" i="1" s="1"/>
  <c r="D147" i="1"/>
  <c r="AF98" i="1"/>
  <c r="W98" i="1"/>
  <c r="X98" i="1" s="1"/>
  <c r="D133" i="1"/>
  <c r="F115" i="1"/>
  <c r="E115" i="1" s="1"/>
  <c r="AF104" i="1"/>
  <c r="W104" i="1"/>
  <c r="X104" i="1" s="1"/>
  <c r="D135" i="1"/>
  <c r="F117" i="1"/>
  <c r="E117" i="1" s="1"/>
  <c r="D144" i="1"/>
  <c r="F126" i="1"/>
  <c r="E126" i="1" s="1"/>
  <c r="AA103" i="1"/>
  <c r="AI103" i="1" s="1"/>
  <c r="AB103" i="1"/>
  <c r="AJ103" i="1" s="1"/>
  <c r="Z103" i="1"/>
  <c r="AH103" i="1" s="1"/>
  <c r="Y103" i="1"/>
  <c r="F123" i="1"/>
  <c r="E123" i="1" s="1"/>
  <c r="D141" i="1"/>
  <c r="B144" i="1"/>
  <c r="AF102" i="1"/>
  <c r="W102" i="1"/>
  <c r="X102" i="1" s="1"/>
  <c r="AF100" i="1"/>
  <c r="W100" i="1"/>
  <c r="X100" i="1" s="1"/>
  <c r="A139" i="1"/>
  <c r="AF139" i="1" s="1"/>
  <c r="C138" i="1"/>
  <c r="B105" i="1"/>
  <c r="C104" i="1"/>
  <c r="B86" i="1"/>
  <c r="C85" i="1"/>
  <c r="AF85" i="1"/>
  <c r="AA86" i="1"/>
  <c r="AI86" i="1" s="1"/>
  <c r="Y86" i="1"/>
  <c r="AB86" i="1"/>
  <c r="AJ86" i="1" s="1"/>
  <c r="Z86" i="1"/>
  <c r="AH86" i="1" s="1"/>
  <c r="H88" i="1"/>
  <c r="I87" i="1"/>
  <c r="W87" i="1"/>
  <c r="X87" i="1" s="1"/>
  <c r="AB67" i="1"/>
  <c r="AJ67" i="1" s="1"/>
  <c r="Y67" i="1"/>
  <c r="AA67" i="1"/>
  <c r="AI67" i="1" s="1"/>
  <c r="Z67" i="1"/>
  <c r="AH67" i="1" s="1"/>
  <c r="B68" i="1"/>
  <c r="C67" i="1"/>
  <c r="AF67" i="1"/>
  <c r="H69" i="1"/>
  <c r="I68" i="1"/>
  <c r="W68" i="1"/>
  <c r="X68" i="1" s="1"/>
  <c r="F83" i="2"/>
  <c r="E84" i="2"/>
  <c r="R83" i="2"/>
  <c r="AB12" i="1"/>
  <c r="AJ12" i="1" s="1"/>
  <c r="F65" i="2"/>
  <c r="E66" i="2"/>
  <c r="R65" i="2"/>
  <c r="Y30" i="1"/>
  <c r="E48" i="2"/>
  <c r="F47" i="2"/>
  <c r="R47" i="2"/>
  <c r="W13" i="1"/>
  <c r="X13" i="1" s="1"/>
  <c r="AB13" i="1" s="1"/>
  <c r="AJ13" i="1" s="1"/>
  <c r="AF13" i="1"/>
  <c r="AA12" i="1"/>
  <c r="AI12" i="1" s="1"/>
  <c r="AA30" i="1"/>
  <c r="AI30" i="1" s="1"/>
  <c r="Z12" i="1"/>
  <c r="AH12" i="1" s="1"/>
  <c r="AB30" i="1"/>
  <c r="AJ30" i="1" s="1"/>
  <c r="W31" i="1"/>
  <c r="X31" i="1" s="1"/>
  <c r="Z31" i="1" s="1"/>
  <c r="AH31" i="1" s="1"/>
  <c r="AF31" i="1"/>
  <c r="H32" i="1"/>
  <c r="I31" i="1"/>
  <c r="H14" i="1"/>
  <c r="I13" i="1"/>
  <c r="AD30" i="1" l="1"/>
  <c r="AN30" i="1" s="1"/>
  <c r="AD67" i="1"/>
  <c r="AN67" i="1" s="1"/>
  <c r="AD103" i="1"/>
  <c r="AN103" i="1" s="1"/>
  <c r="AD48" i="1"/>
  <c r="AN48" i="1" s="1"/>
  <c r="AD86" i="1"/>
  <c r="AN86" i="1" s="1"/>
  <c r="AD12" i="1"/>
  <c r="AN12" i="1"/>
  <c r="AG78" i="1"/>
  <c r="AC78" i="1"/>
  <c r="AL78" i="1" s="1"/>
  <c r="AG48" i="1"/>
  <c r="AC48" i="1"/>
  <c r="AL48" i="1" s="1"/>
  <c r="AS67" i="3"/>
  <c r="AC12" i="1"/>
  <c r="AG67" i="1"/>
  <c r="AC67" i="1"/>
  <c r="AL67" i="1" s="1"/>
  <c r="AG30" i="1"/>
  <c r="AC30" i="1"/>
  <c r="AL30" i="1" s="1"/>
  <c r="AG86" i="1"/>
  <c r="AC86" i="1"/>
  <c r="AL86" i="1" s="1"/>
  <c r="AG103" i="1"/>
  <c r="AC103" i="1"/>
  <c r="AL103" i="1" s="1"/>
  <c r="AG81" i="1"/>
  <c r="AC81" i="1"/>
  <c r="AL81" i="1" s="1"/>
  <c r="W142" i="1"/>
  <c r="X142" i="1" s="1"/>
  <c r="Y142" i="1" s="1"/>
  <c r="Z49" i="1"/>
  <c r="AH49" i="1" s="1"/>
  <c r="AB49" i="1"/>
  <c r="AJ49" i="1" s="1"/>
  <c r="Y49" i="1"/>
  <c r="AA49" i="1"/>
  <c r="AI49" i="1" s="1"/>
  <c r="I50" i="1"/>
  <c r="H51" i="1"/>
  <c r="W50" i="1"/>
  <c r="X50" i="1" s="1"/>
  <c r="C49" i="1"/>
  <c r="B50" i="1"/>
  <c r="AF49" i="1"/>
  <c r="F149" i="1"/>
  <c r="E149" i="1" s="1"/>
  <c r="F136" i="1"/>
  <c r="E136" i="1" s="1"/>
  <c r="F134" i="1"/>
  <c r="E134" i="1" s="1"/>
  <c r="F143" i="1"/>
  <c r="E143" i="1" s="1"/>
  <c r="F144" i="1"/>
  <c r="E144" i="1" s="1"/>
  <c r="F148" i="1"/>
  <c r="E148" i="1" s="1"/>
  <c r="F141" i="1"/>
  <c r="E141" i="1" s="1"/>
  <c r="F138" i="1"/>
  <c r="E138" i="1" s="1"/>
  <c r="F137" i="1"/>
  <c r="E137" i="1" s="1"/>
  <c r="AF137" i="1" s="1"/>
  <c r="F147" i="1"/>
  <c r="E147" i="1" s="1"/>
  <c r="F135" i="1"/>
  <c r="E135" i="1" s="1"/>
  <c r="F133" i="1"/>
  <c r="E133" i="1" s="1"/>
  <c r="F145" i="1"/>
  <c r="E145" i="1" s="1"/>
  <c r="F140" i="1"/>
  <c r="E140" i="1" s="1"/>
  <c r="W140" i="1" s="1"/>
  <c r="X140" i="1" s="1"/>
  <c r="F132" i="1"/>
  <c r="E132" i="1" s="1"/>
  <c r="Y100" i="1"/>
  <c r="AA100" i="1"/>
  <c r="AI100" i="1" s="1"/>
  <c r="Z100" i="1"/>
  <c r="AH100" i="1" s="1"/>
  <c r="AB100" i="1"/>
  <c r="AJ100" i="1" s="1"/>
  <c r="Y104" i="1"/>
  <c r="AB104" i="1"/>
  <c r="AJ104" i="1" s="1"/>
  <c r="AA104" i="1"/>
  <c r="AI104" i="1" s="1"/>
  <c r="Z104" i="1"/>
  <c r="AH104" i="1" s="1"/>
  <c r="Y96" i="1"/>
  <c r="AB96" i="1"/>
  <c r="AJ96" i="1" s="1"/>
  <c r="AA96" i="1"/>
  <c r="AI96" i="1" s="1"/>
  <c r="Z96" i="1"/>
  <c r="AH96" i="1" s="1"/>
  <c r="W137" i="1"/>
  <c r="X137" i="1" s="1"/>
  <c r="AF114" i="1"/>
  <c r="W114" i="1"/>
  <c r="X114" i="1" s="1"/>
  <c r="B106" i="1"/>
  <c r="C105" i="1"/>
  <c r="B145" i="1"/>
  <c r="H106" i="1"/>
  <c r="I105" i="1"/>
  <c r="W138" i="1"/>
  <c r="X138" i="1" s="1"/>
  <c r="AF138" i="1"/>
  <c r="B122" i="1"/>
  <c r="C121" i="1"/>
  <c r="W134" i="1"/>
  <c r="X134" i="1" s="1"/>
  <c r="AF134" i="1"/>
  <c r="I142" i="1"/>
  <c r="H143" i="1"/>
  <c r="W143" i="1" s="1"/>
  <c r="X143" i="1" s="1"/>
  <c r="AF119" i="1"/>
  <c r="W119" i="1"/>
  <c r="X119" i="1" s="1"/>
  <c r="W132" i="1"/>
  <c r="X132" i="1" s="1"/>
  <c r="AF132" i="1"/>
  <c r="AA101" i="1"/>
  <c r="AI101" i="1" s="1"/>
  <c r="AB101" i="1"/>
  <c r="AJ101" i="1" s="1"/>
  <c r="Z101" i="1"/>
  <c r="AH101" i="1" s="1"/>
  <c r="Y101" i="1"/>
  <c r="Y98" i="1"/>
  <c r="AA98" i="1"/>
  <c r="AI98" i="1" s="1"/>
  <c r="Z98" i="1"/>
  <c r="AH98" i="1" s="1"/>
  <c r="AB98" i="1"/>
  <c r="AJ98" i="1" s="1"/>
  <c r="W120" i="1"/>
  <c r="X120" i="1" s="1"/>
  <c r="AF120" i="1"/>
  <c r="AF116" i="1"/>
  <c r="W116" i="1"/>
  <c r="X116" i="1" s="1"/>
  <c r="Y102" i="1"/>
  <c r="AA102" i="1"/>
  <c r="AI102" i="1" s="1"/>
  <c r="Z102" i="1"/>
  <c r="AH102" i="1" s="1"/>
  <c r="AB102" i="1"/>
  <c r="AJ102" i="1" s="1"/>
  <c r="W141" i="1"/>
  <c r="X141" i="1" s="1"/>
  <c r="AF117" i="1"/>
  <c r="W117" i="1"/>
  <c r="X117" i="1" s="1"/>
  <c r="W115" i="1"/>
  <c r="X115" i="1" s="1"/>
  <c r="AF115" i="1"/>
  <c r="AF105" i="1"/>
  <c r="W118" i="1"/>
  <c r="X118" i="1" s="1"/>
  <c r="AF118" i="1"/>
  <c r="Y121" i="1"/>
  <c r="AA121" i="1"/>
  <c r="AI121" i="1" s="1"/>
  <c r="AB121" i="1"/>
  <c r="AJ121" i="1" s="1"/>
  <c r="Z121" i="1"/>
  <c r="AH121" i="1" s="1"/>
  <c r="Y139" i="1"/>
  <c r="AB139" i="1"/>
  <c r="AJ139" i="1" s="1"/>
  <c r="Z139" i="1"/>
  <c r="AH139" i="1" s="1"/>
  <c r="AA139" i="1"/>
  <c r="AI139" i="1" s="1"/>
  <c r="A140" i="1"/>
  <c r="C139" i="1"/>
  <c r="AA142" i="1"/>
  <c r="AI142" i="1" s="1"/>
  <c r="AB142" i="1"/>
  <c r="AJ142" i="1" s="1"/>
  <c r="Z142" i="1"/>
  <c r="AH142" i="1" s="1"/>
  <c r="AF135" i="1"/>
  <c r="W135" i="1"/>
  <c r="X135" i="1" s="1"/>
  <c r="AF133" i="1"/>
  <c r="W133" i="1"/>
  <c r="X133" i="1" s="1"/>
  <c r="W105" i="1"/>
  <c r="X105" i="1" s="1"/>
  <c r="AA99" i="1"/>
  <c r="AI99" i="1" s="1"/>
  <c r="AB99" i="1"/>
  <c r="AJ99" i="1" s="1"/>
  <c r="Z99" i="1"/>
  <c r="AH99" i="1" s="1"/>
  <c r="Y99" i="1"/>
  <c r="W136" i="1"/>
  <c r="X136" i="1" s="1"/>
  <c r="AF136" i="1"/>
  <c r="AF121" i="1"/>
  <c r="AA97" i="1"/>
  <c r="AI97" i="1" s="1"/>
  <c r="AB97" i="1"/>
  <c r="AJ97" i="1" s="1"/>
  <c r="Z97" i="1"/>
  <c r="AH97" i="1" s="1"/>
  <c r="Y97" i="1"/>
  <c r="G122" i="1"/>
  <c r="I121" i="1"/>
  <c r="H127" i="1"/>
  <c r="H89" i="1"/>
  <c r="I88" i="1"/>
  <c r="W88" i="1"/>
  <c r="X88" i="1" s="1"/>
  <c r="Y87" i="1"/>
  <c r="AA87" i="1"/>
  <c r="AI87" i="1" s="1"/>
  <c r="Z87" i="1"/>
  <c r="AH87" i="1" s="1"/>
  <c r="AB87" i="1"/>
  <c r="AJ87" i="1" s="1"/>
  <c r="B87" i="1"/>
  <c r="C86" i="1"/>
  <c r="AF86" i="1"/>
  <c r="I69" i="1"/>
  <c r="H70" i="1"/>
  <c r="W69" i="1"/>
  <c r="X69" i="1" s="1"/>
  <c r="Z68" i="1"/>
  <c r="AH68" i="1" s="1"/>
  <c r="Y68" i="1"/>
  <c r="AB68" i="1"/>
  <c r="AJ68" i="1" s="1"/>
  <c r="AA68" i="1"/>
  <c r="AI68" i="1" s="1"/>
  <c r="C68" i="1"/>
  <c r="B69" i="1"/>
  <c r="AF68" i="1"/>
  <c r="F84" i="2"/>
  <c r="E85" i="2"/>
  <c r="R84" i="2"/>
  <c r="AA13" i="1"/>
  <c r="AI13" i="1" s="1"/>
  <c r="F66" i="2"/>
  <c r="E67" i="2"/>
  <c r="R66" i="2"/>
  <c r="Z13" i="1"/>
  <c r="AH13" i="1" s="1"/>
  <c r="Y13" i="1"/>
  <c r="Y31" i="1"/>
  <c r="E49" i="2"/>
  <c r="F48" i="2"/>
  <c r="R48" i="2"/>
  <c r="AA31" i="1"/>
  <c r="AI31" i="1" s="1"/>
  <c r="W14" i="1"/>
  <c r="X14" i="1" s="1"/>
  <c r="AB14" i="1" s="1"/>
  <c r="AJ14" i="1" s="1"/>
  <c r="AF14" i="1"/>
  <c r="AB31" i="1"/>
  <c r="AJ31" i="1" s="1"/>
  <c r="W32" i="1"/>
  <c r="X32" i="1" s="1"/>
  <c r="AA32" i="1" s="1"/>
  <c r="AI32" i="1" s="1"/>
  <c r="AF32" i="1"/>
  <c r="H33" i="1"/>
  <c r="I32" i="1"/>
  <c r="H15" i="1"/>
  <c r="I14" i="1"/>
  <c r="AD99" i="1" l="1"/>
  <c r="AN99" i="1" s="1"/>
  <c r="AD49" i="1"/>
  <c r="AN49" i="1" s="1"/>
  <c r="AD13" i="1"/>
  <c r="AD31" i="1"/>
  <c r="AN31" i="1" s="1"/>
  <c r="AN13" i="1" s="1"/>
  <c r="AD97" i="1"/>
  <c r="AN97" i="1" s="1"/>
  <c r="AD139" i="1"/>
  <c r="AN139" i="1" s="1"/>
  <c r="AD121" i="1"/>
  <c r="AN121" i="1" s="1"/>
  <c r="AD102" i="1"/>
  <c r="AN102" i="1" s="1"/>
  <c r="AD98" i="1"/>
  <c r="AN98" i="1" s="1"/>
  <c r="AD96" i="1"/>
  <c r="AN96" i="1" s="1"/>
  <c r="AD104" i="1"/>
  <c r="AN104" i="1" s="1"/>
  <c r="AD100" i="1"/>
  <c r="AN100" i="1" s="1"/>
  <c r="AD87" i="1"/>
  <c r="AN87" i="1" s="1"/>
  <c r="AD101" i="1"/>
  <c r="AN101" i="1" s="1"/>
  <c r="AD68" i="1"/>
  <c r="AN68" i="1" s="1"/>
  <c r="AD142" i="1"/>
  <c r="AN142" i="1" s="1"/>
  <c r="AL12" i="1"/>
  <c r="BT67" i="3"/>
  <c r="BR67" i="3"/>
  <c r="AG139" i="1"/>
  <c r="AC139" i="1"/>
  <c r="AL139" i="1" s="1"/>
  <c r="AG101" i="1"/>
  <c r="AC101" i="1"/>
  <c r="AL101" i="1" s="1"/>
  <c r="AS22" i="3"/>
  <c r="AS84" i="3"/>
  <c r="AV67" i="3"/>
  <c r="AG87" i="1"/>
  <c r="AC87" i="1"/>
  <c r="AL87" i="1" s="1"/>
  <c r="AG68" i="1"/>
  <c r="AC68" i="1"/>
  <c r="AL68" i="1" s="1"/>
  <c r="AG31" i="1"/>
  <c r="AC31" i="1"/>
  <c r="AL31" i="1" s="1"/>
  <c r="AL13" i="1" s="1"/>
  <c r="AG99" i="1"/>
  <c r="AC99" i="1"/>
  <c r="AL99" i="1" s="1"/>
  <c r="AS37" i="3"/>
  <c r="AG13" i="1"/>
  <c r="AC13" i="1"/>
  <c r="AG97" i="1"/>
  <c r="AC97" i="1"/>
  <c r="AL97" i="1" s="1"/>
  <c r="AG142" i="1"/>
  <c r="AC142" i="1"/>
  <c r="AL142" i="1" s="1"/>
  <c r="AG49" i="1"/>
  <c r="AC49" i="1"/>
  <c r="AL49" i="1" s="1"/>
  <c r="AS96" i="3"/>
  <c r="AG121" i="1"/>
  <c r="AC121" i="1"/>
  <c r="AL121" i="1" s="1"/>
  <c r="AG102" i="1"/>
  <c r="AC102" i="1"/>
  <c r="AL102" i="1" s="1"/>
  <c r="AG98" i="1"/>
  <c r="AC98" i="1"/>
  <c r="AL98" i="1" s="1"/>
  <c r="AG96" i="1"/>
  <c r="AC96" i="1"/>
  <c r="AL96" i="1" s="1"/>
  <c r="AG104" i="1"/>
  <c r="AC104" i="1"/>
  <c r="AL104" i="1" s="1"/>
  <c r="AG100" i="1"/>
  <c r="AC100" i="1"/>
  <c r="AL100" i="1" s="1"/>
  <c r="AB50" i="1"/>
  <c r="AJ50" i="1" s="1"/>
  <c r="Z50" i="1"/>
  <c r="AH50" i="1" s="1"/>
  <c r="AA50" i="1"/>
  <c r="AI50" i="1" s="1"/>
  <c r="Y50" i="1"/>
  <c r="I51" i="1"/>
  <c r="H52" i="1"/>
  <c r="W51" i="1"/>
  <c r="X51" i="1" s="1"/>
  <c r="C50" i="1"/>
  <c r="B51" i="1"/>
  <c r="AF50" i="1"/>
  <c r="Y143" i="1"/>
  <c r="AB143" i="1"/>
  <c r="AJ143" i="1" s="1"/>
  <c r="AA143" i="1"/>
  <c r="AI143" i="1" s="1"/>
  <c r="Z143" i="1"/>
  <c r="AH143" i="1" s="1"/>
  <c r="G123" i="1"/>
  <c r="I122" i="1"/>
  <c r="A141" i="1"/>
  <c r="C140" i="1"/>
  <c r="Y116" i="1"/>
  <c r="Z116" i="1"/>
  <c r="AH116" i="1" s="1"/>
  <c r="AB116" i="1"/>
  <c r="AJ116" i="1" s="1"/>
  <c r="AA116" i="1"/>
  <c r="AI116" i="1" s="1"/>
  <c r="AF140" i="1"/>
  <c r="H128" i="1"/>
  <c r="AA136" i="1"/>
  <c r="AI136" i="1" s="1"/>
  <c r="Y136" i="1"/>
  <c r="AB136" i="1"/>
  <c r="AJ136" i="1" s="1"/>
  <c r="Z136" i="1"/>
  <c r="AH136" i="1" s="1"/>
  <c r="Y133" i="1"/>
  <c r="AB133" i="1"/>
  <c r="AJ133" i="1" s="1"/>
  <c r="Z133" i="1"/>
  <c r="AH133" i="1" s="1"/>
  <c r="AA133" i="1"/>
  <c r="AI133" i="1" s="1"/>
  <c r="AA115" i="1"/>
  <c r="AI115" i="1" s="1"/>
  <c r="Y115" i="1"/>
  <c r="AB115" i="1"/>
  <c r="AJ115" i="1" s="1"/>
  <c r="Z115" i="1"/>
  <c r="AH115" i="1" s="1"/>
  <c r="AA140" i="1"/>
  <c r="AI140" i="1" s="1"/>
  <c r="AB140" i="1"/>
  <c r="AJ140" i="1" s="1"/>
  <c r="Z140" i="1"/>
  <c r="AH140" i="1" s="1"/>
  <c r="Y140" i="1"/>
  <c r="B123" i="1"/>
  <c r="C122" i="1"/>
  <c r="H107" i="1"/>
  <c r="I106" i="1"/>
  <c r="W106" i="1"/>
  <c r="X106" i="1" s="1"/>
  <c r="B107" i="1"/>
  <c r="C106" i="1"/>
  <c r="AF106" i="1"/>
  <c r="Y141" i="1"/>
  <c r="AB141" i="1"/>
  <c r="AJ141" i="1" s="1"/>
  <c r="AA141" i="1"/>
  <c r="AI141" i="1" s="1"/>
  <c r="Z141" i="1"/>
  <c r="AH141" i="1" s="1"/>
  <c r="H144" i="1"/>
  <c r="I143" i="1"/>
  <c r="AA105" i="1"/>
  <c r="AI105" i="1" s="1"/>
  <c r="Y105" i="1"/>
  <c r="AB105" i="1"/>
  <c r="AJ105" i="1" s="1"/>
  <c r="Z105" i="1"/>
  <c r="AH105" i="1" s="1"/>
  <c r="AA117" i="1"/>
  <c r="AI117" i="1" s="1"/>
  <c r="Y117" i="1"/>
  <c r="AB117" i="1"/>
  <c r="AJ117" i="1" s="1"/>
  <c r="Z117" i="1"/>
  <c r="AH117" i="1" s="1"/>
  <c r="AF122" i="1"/>
  <c r="Y119" i="1"/>
  <c r="AA119" i="1"/>
  <c r="AI119" i="1" s="1"/>
  <c r="AB119" i="1"/>
  <c r="AJ119" i="1" s="1"/>
  <c r="Z119" i="1"/>
  <c r="AH119" i="1" s="1"/>
  <c r="Y114" i="1"/>
  <c r="Z114" i="1"/>
  <c r="AH114" i="1" s="1"/>
  <c r="AB114" i="1"/>
  <c r="AJ114" i="1" s="1"/>
  <c r="AA114" i="1"/>
  <c r="AI114" i="1" s="1"/>
  <c r="AA118" i="1"/>
  <c r="AI118" i="1" s="1"/>
  <c r="AB118" i="1"/>
  <c r="AJ118" i="1" s="1"/>
  <c r="Y118" i="1"/>
  <c r="Z118" i="1"/>
  <c r="AH118" i="1" s="1"/>
  <c r="Y137" i="1"/>
  <c r="AB137" i="1"/>
  <c r="AJ137" i="1" s="1"/>
  <c r="Z137" i="1"/>
  <c r="AH137" i="1" s="1"/>
  <c r="AA137" i="1"/>
  <c r="AI137" i="1" s="1"/>
  <c r="Y135" i="1"/>
  <c r="AB135" i="1"/>
  <c r="AJ135" i="1" s="1"/>
  <c r="Z135" i="1"/>
  <c r="AH135" i="1" s="1"/>
  <c r="AA135" i="1"/>
  <c r="AI135" i="1" s="1"/>
  <c r="W122" i="1"/>
  <c r="X122" i="1" s="1"/>
  <c r="AA120" i="1"/>
  <c r="AI120" i="1" s="1"/>
  <c r="AB120" i="1"/>
  <c r="AJ120" i="1" s="1"/>
  <c r="Y120" i="1"/>
  <c r="Z120" i="1"/>
  <c r="AH120" i="1" s="1"/>
  <c r="AA132" i="1"/>
  <c r="AI132" i="1" s="1"/>
  <c r="Z132" i="1"/>
  <c r="AH132" i="1" s="1"/>
  <c r="Y132" i="1"/>
  <c r="AB132" i="1"/>
  <c r="AJ132" i="1" s="1"/>
  <c r="AA134" i="1"/>
  <c r="AI134" i="1" s="1"/>
  <c r="Y134" i="1"/>
  <c r="Z134" i="1"/>
  <c r="AH134" i="1" s="1"/>
  <c r="AB134" i="1"/>
  <c r="AJ134" i="1" s="1"/>
  <c r="AA138" i="1"/>
  <c r="AI138" i="1" s="1"/>
  <c r="Z138" i="1"/>
  <c r="AH138" i="1" s="1"/>
  <c r="Y138" i="1"/>
  <c r="AB138" i="1"/>
  <c r="AJ138" i="1" s="1"/>
  <c r="B146" i="1"/>
  <c r="AA88" i="1"/>
  <c r="AI88" i="1" s="1"/>
  <c r="Y88" i="1"/>
  <c r="AD88" i="1" s="1"/>
  <c r="AN88" i="1" s="1"/>
  <c r="AB88" i="1"/>
  <c r="AJ88" i="1" s="1"/>
  <c r="Z88" i="1"/>
  <c r="AH88" i="1" s="1"/>
  <c r="B88" i="1"/>
  <c r="C87" i="1"/>
  <c r="AF87" i="1"/>
  <c r="H90" i="1"/>
  <c r="I89" i="1"/>
  <c r="W89" i="1"/>
  <c r="X89" i="1" s="1"/>
  <c r="AB69" i="1"/>
  <c r="AJ69" i="1" s="1"/>
  <c r="Z69" i="1"/>
  <c r="AH69" i="1" s="1"/>
  <c r="Y69" i="1"/>
  <c r="AA69" i="1"/>
  <c r="AI69" i="1" s="1"/>
  <c r="I70" i="1"/>
  <c r="H71" i="1"/>
  <c r="W70" i="1"/>
  <c r="X70" i="1" s="1"/>
  <c r="C69" i="1"/>
  <c r="B70" i="1"/>
  <c r="AF69" i="1"/>
  <c r="F85" i="2"/>
  <c r="E86" i="2"/>
  <c r="R85" i="2"/>
  <c r="F67" i="2"/>
  <c r="E68" i="2"/>
  <c r="R67" i="2"/>
  <c r="Y32" i="1"/>
  <c r="AD32" i="1" s="1"/>
  <c r="AN32" i="1" s="1"/>
  <c r="AN14" i="1" s="1"/>
  <c r="AA14" i="1"/>
  <c r="AI14" i="1" s="1"/>
  <c r="Z32" i="1"/>
  <c r="AH32" i="1" s="1"/>
  <c r="F49" i="2"/>
  <c r="E50" i="2"/>
  <c r="R49" i="2"/>
  <c r="AB32" i="1"/>
  <c r="AJ32" i="1" s="1"/>
  <c r="Z14" i="1"/>
  <c r="AH14" i="1" s="1"/>
  <c r="Y14" i="1"/>
  <c r="W33" i="1"/>
  <c r="X33" i="1" s="1"/>
  <c r="AA33" i="1" s="1"/>
  <c r="AI33" i="1" s="1"/>
  <c r="AF33" i="1"/>
  <c r="W15" i="1"/>
  <c r="X15" i="1" s="1"/>
  <c r="Y15" i="1" s="1"/>
  <c r="AF15" i="1"/>
  <c r="H34" i="1"/>
  <c r="I33" i="1"/>
  <c r="H16" i="1"/>
  <c r="I15" i="1"/>
  <c r="AD136" i="1" l="1"/>
  <c r="AN136" i="1" s="1"/>
  <c r="AD138" i="1"/>
  <c r="AN138" i="1" s="1"/>
  <c r="AD132" i="1"/>
  <c r="AN132" i="1" s="1"/>
  <c r="AD120" i="1"/>
  <c r="AN120" i="1" s="1"/>
  <c r="AD116" i="1"/>
  <c r="AN116" i="1" s="1"/>
  <c r="AD143" i="1"/>
  <c r="AN143" i="1" s="1"/>
  <c r="AD141" i="1"/>
  <c r="AN141" i="1" s="1"/>
  <c r="AD69" i="1"/>
  <c r="AN69" i="1" s="1"/>
  <c r="AD134" i="1"/>
  <c r="AN134" i="1" s="1"/>
  <c r="AD118" i="1"/>
  <c r="AN118" i="1" s="1"/>
  <c r="AD115" i="1"/>
  <c r="AN115" i="1" s="1"/>
  <c r="AD133" i="1"/>
  <c r="AN133" i="1" s="1"/>
  <c r="AD14" i="1"/>
  <c r="AD135" i="1"/>
  <c r="AN135" i="1" s="1"/>
  <c r="AD137" i="1"/>
  <c r="AN137" i="1" s="1"/>
  <c r="AD114" i="1"/>
  <c r="AN114" i="1" s="1"/>
  <c r="AD119" i="1"/>
  <c r="AN119" i="1" s="1"/>
  <c r="AD117" i="1"/>
  <c r="AN117" i="1" s="1"/>
  <c r="AD105" i="1"/>
  <c r="AN105" i="1" s="1"/>
  <c r="AD140" i="1"/>
  <c r="AN140" i="1" s="1"/>
  <c r="AD50" i="1"/>
  <c r="AN50" i="1" s="1"/>
  <c r="BR96" i="3"/>
  <c r="BT96" i="3"/>
  <c r="BT37" i="3"/>
  <c r="BR37" i="3"/>
  <c r="BT22" i="3"/>
  <c r="BR22" i="3"/>
  <c r="BR84" i="3"/>
  <c r="BT84" i="3"/>
  <c r="AG119" i="1"/>
  <c r="AC119" i="1"/>
  <c r="AL119" i="1" s="1"/>
  <c r="AG32" i="1"/>
  <c r="AC32" i="1"/>
  <c r="AL32" i="1" s="1"/>
  <c r="AL14" i="1" s="1"/>
  <c r="AG135" i="1"/>
  <c r="AC135" i="1"/>
  <c r="AL135" i="1" s="1"/>
  <c r="AG140" i="1"/>
  <c r="AC140" i="1"/>
  <c r="AL140" i="1" s="1"/>
  <c r="AG88" i="1"/>
  <c r="AC88" i="1"/>
  <c r="AL88" i="1" s="1"/>
  <c r="AG138" i="1"/>
  <c r="AC138" i="1"/>
  <c r="AL138" i="1" s="1"/>
  <c r="AG132" i="1"/>
  <c r="AC132" i="1"/>
  <c r="AL132" i="1" s="1"/>
  <c r="AG120" i="1"/>
  <c r="AC120" i="1"/>
  <c r="AL120" i="1" s="1"/>
  <c r="AV96" i="3"/>
  <c r="AV37" i="3"/>
  <c r="AV84" i="3"/>
  <c r="AV22" i="3"/>
  <c r="AG137" i="1"/>
  <c r="AC137" i="1"/>
  <c r="AL137" i="1" s="1"/>
  <c r="AG114" i="1"/>
  <c r="AC114" i="1"/>
  <c r="AL114" i="1" s="1"/>
  <c r="AG105" i="1"/>
  <c r="AC105" i="1"/>
  <c r="AL105" i="1" s="1"/>
  <c r="AG50" i="1"/>
  <c r="AC50" i="1"/>
  <c r="AL50" i="1" s="1"/>
  <c r="AG15" i="1"/>
  <c r="AG116" i="1"/>
  <c r="AC116" i="1"/>
  <c r="AL116" i="1" s="1"/>
  <c r="AG143" i="1"/>
  <c r="AC143" i="1"/>
  <c r="AL143" i="1" s="1"/>
  <c r="AG134" i="1"/>
  <c r="AC134" i="1"/>
  <c r="AL134" i="1" s="1"/>
  <c r="AG118" i="1"/>
  <c r="AC118" i="1"/>
  <c r="AL118" i="1" s="1"/>
  <c r="AG115" i="1"/>
  <c r="AC115" i="1"/>
  <c r="AL115" i="1" s="1"/>
  <c r="AG136" i="1"/>
  <c r="AC136" i="1"/>
  <c r="AL136" i="1" s="1"/>
  <c r="AS35" i="3"/>
  <c r="AG14" i="1"/>
  <c r="AC14" i="1"/>
  <c r="AG117" i="1"/>
  <c r="AC117" i="1"/>
  <c r="AL117" i="1" s="1"/>
  <c r="AG69" i="1"/>
  <c r="AC69" i="1"/>
  <c r="AL69" i="1" s="1"/>
  <c r="AG141" i="1"/>
  <c r="AC141" i="1"/>
  <c r="AL141" i="1" s="1"/>
  <c r="AG133" i="1"/>
  <c r="AC133" i="1"/>
  <c r="AL133" i="1" s="1"/>
  <c r="Z51" i="1"/>
  <c r="AH51" i="1" s="1"/>
  <c r="AB51" i="1"/>
  <c r="AJ51" i="1" s="1"/>
  <c r="Y51" i="1"/>
  <c r="AA51" i="1"/>
  <c r="AI51" i="1" s="1"/>
  <c r="I52" i="1"/>
  <c r="H53" i="1"/>
  <c r="W52" i="1"/>
  <c r="X52" i="1" s="1"/>
  <c r="C51" i="1"/>
  <c r="B52" i="1"/>
  <c r="AF51" i="1"/>
  <c r="Y106" i="1"/>
  <c r="AB106" i="1"/>
  <c r="AJ106" i="1" s="1"/>
  <c r="AA106" i="1"/>
  <c r="AI106" i="1" s="1"/>
  <c r="Z106" i="1"/>
  <c r="AH106" i="1" s="1"/>
  <c r="AA122" i="1"/>
  <c r="AI122" i="1" s="1"/>
  <c r="AB122" i="1"/>
  <c r="AJ122" i="1" s="1"/>
  <c r="Y122" i="1"/>
  <c r="Z122" i="1"/>
  <c r="AH122" i="1" s="1"/>
  <c r="A142" i="1"/>
  <c r="C141" i="1"/>
  <c r="AF141" i="1"/>
  <c r="I144" i="1"/>
  <c r="H145" i="1"/>
  <c r="W144" i="1"/>
  <c r="X144" i="1" s="1"/>
  <c r="H108" i="1"/>
  <c r="I107" i="1"/>
  <c r="W107" i="1"/>
  <c r="X107" i="1" s="1"/>
  <c r="H129" i="1"/>
  <c r="B147" i="1"/>
  <c r="C123" i="1"/>
  <c r="B124" i="1"/>
  <c r="AF123" i="1"/>
  <c r="B108" i="1"/>
  <c r="C107" i="1"/>
  <c r="AF107" i="1"/>
  <c r="G124" i="1"/>
  <c r="I123" i="1"/>
  <c r="W123" i="1"/>
  <c r="X123" i="1" s="1"/>
  <c r="H91" i="1"/>
  <c r="I90" i="1"/>
  <c r="W90" i="1"/>
  <c r="X90" i="1" s="1"/>
  <c r="Y89" i="1"/>
  <c r="AA89" i="1"/>
  <c r="AI89" i="1" s="1"/>
  <c r="AB89" i="1"/>
  <c r="AJ89" i="1" s="1"/>
  <c r="Z89" i="1"/>
  <c r="AH89" i="1" s="1"/>
  <c r="B89" i="1"/>
  <c r="C88" i="1"/>
  <c r="AF88" i="1"/>
  <c r="Z70" i="1"/>
  <c r="AH70" i="1" s="1"/>
  <c r="AA70" i="1"/>
  <c r="AI70" i="1" s="1"/>
  <c r="Y70" i="1"/>
  <c r="AB70" i="1"/>
  <c r="AJ70" i="1" s="1"/>
  <c r="H72" i="1"/>
  <c r="I71" i="1"/>
  <c r="W71" i="1"/>
  <c r="X71" i="1" s="1"/>
  <c r="C70" i="1"/>
  <c r="B71" i="1"/>
  <c r="AF70" i="1"/>
  <c r="F86" i="2"/>
  <c r="E87" i="2"/>
  <c r="R86" i="2"/>
  <c r="Y33" i="1"/>
  <c r="AD33" i="1" s="1"/>
  <c r="AN33" i="1" s="1"/>
  <c r="AN15" i="1" s="1"/>
  <c r="F68" i="2"/>
  <c r="E69" i="2"/>
  <c r="R68" i="2"/>
  <c r="Z33" i="1"/>
  <c r="AH33" i="1" s="1"/>
  <c r="AB33" i="1"/>
  <c r="AJ33" i="1" s="1"/>
  <c r="AA15" i="1"/>
  <c r="AI15" i="1" s="1"/>
  <c r="F50" i="2"/>
  <c r="E51" i="2"/>
  <c r="R50" i="2"/>
  <c r="Z15" i="1"/>
  <c r="AH15" i="1" s="1"/>
  <c r="W16" i="1"/>
  <c r="X16" i="1" s="1"/>
  <c r="Y16" i="1" s="1"/>
  <c r="AF16" i="1"/>
  <c r="AB15" i="1"/>
  <c r="AJ15" i="1" s="1"/>
  <c r="W34" i="1"/>
  <c r="X34" i="1" s="1"/>
  <c r="Z34" i="1" s="1"/>
  <c r="AH34" i="1" s="1"/>
  <c r="AF34" i="1"/>
  <c r="H35" i="1"/>
  <c r="I34" i="1"/>
  <c r="H17" i="1"/>
  <c r="I16" i="1"/>
  <c r="AD122" i="1" l="1"/>
  <c r="AN122" i="1" s="1"/>
  <c r="AD70" i="1"/>
  <c r="AN70" i="1" s="1"/>
  <c r="AD106" i="1"/>
  <c r="AN106" i="1" s="1"/>
  <c r="AD51" i="1"/>
  <c r="AN51" i="1" s="1"/>
  <c r="AD89" i="1"/>
  <c r="AN89" i="1" s="1"/>
  <c r="AD15" i="1"/>
  <c r="BT35" i="3"/>
  <c r="BR35" i="3"/>
  <c r="AG33" i="1"/>
  <c r="AC33" i="1"/>
  <c r="AL33" i="1" s="1"/>
  <c r="AL15" i="1" s="1"/>
  <c r="AG89" i="1"/>
  <c r="AC89" i="1"/>
  <c r="AL89" i="1" s="1"/>
  <c r="AG16" i="1"/>
  <c r="AV35" i="3"/>
  <c r="AG122" i="1"/>
  <c r="AC122" i="1"/>
  <c r="AL122" i="1" s="1"/>
  <c r="AG70" i="1"/>
  <c r="AC70" i="1"/>
  <c r="AL70" i="1" s="1"/>
  <c r="AG106" i="1"/>
  <c r="AC106" i="1"/>
  <c r="AL106" i="1" s="1"/>
  <c r="AG51" i="1"/>
  <c r="AC51" i="1"/>
  <c r="AL51" i="1" s="1"/>
  <c r="AC15" i="1"/>
  <c r="Z52" i="1"/>
  <c r="AH52" i="1" s="1"/>
  <c r="AA52" i="1"/>
  <c r="AI52" i="1" s="1"/>
  <c r="AB52" i="1"/>
  <c r="AJ52" i="1" s="1"/>
  <c r="Y52" i="1"/>
  <c r="I53" i="1"/>
  <c r="H54" i="1"/>
  <c r="W53" i="1"/>
  <c r="X53" i="1" s="1"/>
  <c r="C52" i="1"/>
  <c r="B53" i="1"/>
  <c r="AF52" i="1"/>
  <c r="G125" i="1"/>
  <c r="I124" i="1"/>
  <c r="W124" i="1"/>
  <c r="X124" i="1" s="1"/>
  <c r="B125" i="1"/>
  <c r="C124" i="1"/>
  <c r="AF124" i="1"/>
  <c r="H130" i="1"/>
  <c r="H109" i="1"/>
  <c r="I108" i="1"/>
  <c r="W108" i="1"/>
  <c r="X108" i="1" s="1"/>
  <c r="B148" i="1"/>
  <c r="Y123" i="1"/>
  <c r="AA123" i="1"/>
  <c r="AI123" i="1" s="1"/>
  <c r="AB123" i="1"/>
  <c r="AJ123" i="1" s="1"/>
  <c r="Z123" i="1"/>
  <c r="AH123" i="1" s="1"/>
  <c r="AA144" i="1"/>
  <c r="AI144" i="1" s="1"/>
  <c r="Y144" i="1"/>
  <c r="AD144" i="1" s="1"/>
  <c r="AN144" i="1" s="1"/>
  <c r="AB144" i="1"/>
  <c r="AJ144" i="1" s="1"/>
  <c r="Z144" i="1"/>
  <c r="AH144" i="1" s="1"/>
  <c r="C108" i="1"/>
  <c r="B109" i="1"/>
  <c r="AF108" i="1"/>
  <c r="AA107" i="1"/>
  <c r="AI107" i="1" s="1"/>
  <c r="Y107" i="1"/>
  <c r="Z107" i="1"/>
  <c r="AH107" i="1" s="1"/>
  <c r="AB107" i="1"/>
  <c r="AJ107" i="1" s="1"/>
  <c r="H146" i="1"/>
  <c r="I145" i="1"/>
  <c r="W145" i="1"/>
  <c r="X145" i="1" s="1"/>
  <c r="A143" i="1"/>
  <c r="C142" i="1"/>
  <c r="AF142" i="1"/>
  <c r="B90" i="1"/>
  <c r="C89" i="1"/>
  <c r="AF89" i="1"/>
  <c r="AA90" i="1"/>
  <c r="AI90" i="1" s="1"/>
  <c r="Y90" i="1"/>
  <c r="Z90" i="1"/>
  <c r="AH90" i="1" s="1"/>
  <c r="AB90" i="1"/>
  <c r="AJ90" i="1" s="1"/>
  <c r="H92" i="1"/>
  <c r="I91" i="1"/>
  <c r="W91" i="1"/>
  <c r="X91" i="1" s="1"/>
  <c r="Y71" i="1"/>
  <c r="AB71" i="1"/>
  <c r="AJ71" i="1" s="1"/>
  <c r="Z71" i="1"/>
  <c r="AH71" i="1" s="1"/>
  <c r="AA71" i="1"/>
  <c r="AI71" i="1" s="1"/>
  <c r="C71" i="1"/>
  <c r="B72" i="1"/>
  <c r="AF71" i="1"/>
  <c r="I72" i="1"/>
  <c r="H73" i="1"/>
  <c r="W72" i="1"/>
  <c r="X72" i="1" s="1"/>
  <c r="F87" i="2"/>
  <c r="E88" i="2"/>
  <c r="R87" i="2"/>
  <c r="F69" i="2"/>
  <c r="E70" i="2"/>
  <c r="R69" i="2"/>
  <c r="AB16" i="1"/>
  <c r="AJ16" i="1" s="1"/>
  <c r="Y34" i="1"/>
  <c r="Z16" i="1"/>
  <c r="AH16" i="1" s="1"/>
  <c r="AA34" i="1"/>
  <c r="AI34" i="1" s="1"/>
  <c r="AA16" i="1"/>
  <c r="AI16" i="1" s="1"/>
  <c r="AB34" i="1"/>
  <c r="AJ34" i="1" s="1"/>
  <c r="E52" i="2"/>
  <c r="F51" i="2"/>
  <c r="R51" i="2"/>
  <c r="W35" i="1"/>
  <c r="X35" i="1" s="1"/>
  <c r="AA35" i="1" s="1"/>
  <c r="AI35" i="1" s="1"/>
  <c r="AF35" i="1"/>
  <c r="W17" i="1"/>
  <c r="X17" i="1" s="1"/>
  <c r="Y17" i="1" s="1"/>
  <c r="AF17" i="1"/>
  <c r="H36" i="1"/>
  <c r="I35" i="1"/>
  <c r="H18" i="1"/>
  <c r="I17" i="1"/>
  <c r="AD34" i="1" l="1"/>
  <c r="AN34" i="1" s="1"/>
  <c r="AN16" i="1" s="1"/>
  <c r="AD90" i="1"/>
  <c r="AN90" i="1" s="1"/>
  <c r="AD107" i="1"/>
  <c r="AN107" i="1" s="1"/>
  <c r="AD52" i="1"/>
  <c r="AN52" i="1" s="1"/>
  <c r="AD123" i="1"/>
  <c r="AN123" i="1" s="1"/>
  <c r="AD71" i="1"/>
  <c r="AN71" i="1" s="1"/>
  <c r="AD16" i="1"/>
  <c r="AG34" i="1"/>
  <c r="AC34" i="1"/>
  <c r="AL34" i="1" s="1"/>
  <c r="AG17" i="1"/>
  <c r="AG90" i="1"/>
  <c r="AC90" i="1"/>
  <c r="AL90" i="1" s="1"/>
  <c r="AG144" i="1"/>
  <c r="AC144" i="1"/>
  <c r="AL144" i="1" s="1"/>
  <c r="AG107" i="1"/>
  <c r="AC107" i="1"/>
  <c r="AL107" i="1" s="1"/>
  <c r="AG123" i="1"/>
  <c r="AC123" i="1"/>
  <c r="AL123" i="1" s="1"/>
  <c r="AG71" i="1"/>
  <c r="AC71" i="1"/>
  <c r="AL71" i="1" s="1"/>
  <c r="AG52" i="1"/>
  <c r="AC52" i="1"/>
  <c r="AL52" i="1" s="1"/>
  <c r="AC16" i="1"/>
  <c r="AB53" i="1"/>
  <c r="AJ53" i="1" s="1"/>
  <c r="AA53" i="1"/>
  <c r="AI53" i="1" s="1"/>
  <c r="Y53" i="1"/>
  <c r="Z53" i="1"/>
  <c r="AH53" i="1" s="1"/>
  <c r="H55" i="1"/>
  <c r="I54" i="1"/>
  <c r="W54" i="1"/>
  <c r="X54" i="1" s="1"/>
  <c r="B54" i="1"/>
  <c r="C53" i="1"/>
  <c r="AF53" i="1"/>
  <c r="Y145" i="1"/>
  <c r="AB145" i="1"/>
  <c r="AJ145" i="1" s="1"/>
  <c r="Z145" i="1"/>
  <c r="AH145" i="1" s="1"/>
  <c r="AA145" i="1"/>
  <c r="AI145" i="1" s="1"/>
  <c r="B110" i="1"/>
  <c r="C109" i="1"/>
  <c r="AF109" i="1"/>
  <c r="Y108" i="1"/>
  <c r="AA108" i="1"/>
  <c r="AI108" i="1" s="1"/>
  <c r="Z108" i="1"/>
  <c r="AH108" i="1" s="1"/>
  <c r="AB108" i="1"/>
  <c r="AJ108" i="1" s="1"/>
  <c r="H131" i="1"/>
  <c r="AA124" i="1"/>
  <c r="AI124" i="1" s="1"/>
  <c r="AB124" i="1"/>
  <c r="AJ124" i="1" s="1"/>
  <c r="Y124" i="1"/>
  <c r="Z124" i="1"/>
  <c r="AH124" i="1" s="1"/>
  <c r="B126" i="1"/>
  <c r="C125" i="1"/>
  <c r="AF125" i="1"/>
  <c r="A144" i="1"/>
  <c r="C143" i="1"/>
  <c r="AF143" i="1"/>
  <c r="H147" i="1"/>
  <c r="I146" i="1"/>
  <c r="W146" i="1"/>
  <c r="X146" i="1" s="1"/>
  <c r="B149" i="1"/>
  <c r="H110" i="1"/>
  <c r="I109" i="1"/>
  <c r="W109" i="1"/>
  <c r="X109" i="1" s="1"/>
  <c r="G126" i="1"/>
  <c r="I125" i="1"/>
  <c r="W125" i="1"/>
  <c r="X125" i="1" s="1"/>
  <c r="H93" i="1"/>
  <c r="I92" i="1"/>
  <c r="W92" i="1"/>
  <c r="X92" i="1" s="1"/>
  <c r="Y91" i="1"/>
  <c r="AA91" i="1"/>
  <c r="AI91" i="1" s="1"/>
  <c r="AB91" i="1"/>
  <c r="AJ91" i="1" s="1"/>
  <c r="Z91" i="1"/>
  <c r="AH91" i="1" s="1"/>
  <c r="B91" i="1"/>
  <c r="C90" i="1"/>
  <c r="AF90" i="1"/>
  <c r="AA72" i="1"/>
  <c r="AI72" i="1" s="1"/>
  <c r="Z72" i="1"/>
  <c r="AH72" i="1" s="1"/>
  <c r="AB72" i="1"/>
  <c r="AJ72" i="1" s="1"/>
  <c r="Y72" i="1"/>
  <c r="B73" i="1"/>
  <c r="C72" i="1"/>
  <c r="AF72" i="1"/>
  <c r="H74" i="1"/>
  <c r="I73" i="1"/>
  <c r="W73" i="1"/>
  <c r="X73" i="1" s="1"/>
  <c r="F88" i="2"/>
  <c r="E89" i="2"/>
  <c r="R88" i="2"/>
  <c r="Z35" i="1"/>
  <c r="AH35" i="1" s="1"/>
  <c r="AB35" i="1"/>
  <c r="AJ35" i="1" s="1"/>
  <c r="Y35" i="1"/>
  <c r="AD35" i="1" s="1"/>
  <c r="AN35" i="1" s="1"/>
  <c r="F70" i="2"/>
  <c r="E71" i="2"/>
  <c r="R70" i="2"/>
  <c r="AA17" i="1"/>
  <c r="AI17" i="1" s="1"/>
  <c r="E53" i="2"/>
  <c r="F52" i="2"/>
  <c r="R52" i="2"/>
  <c r="Z17" i="1"/>
  <c r="AH17" i="1" s="1"/>
  <c r="W18" i="1"/>
  <c r="X18" i="1" s="1"/>
  <c r="AB18" i="1" s="1"/>
  <c r="AJ18" i="1" s="1"/>
  <c r="AF18" i="1"/>
  <c r="AB17" i="1"/>
  <c r="AJ17" i="1" s="1"/>
  <c r="W36" i="1"/>
  <c r="X36" i="1" s="1"/>
  <c r="AB36" i="1" s="1"/>
  <c r="AJ36" i="1" s="1"/>
  <c r="AF36" i="1"/>
  <c r="H37" i="1"/>
  <c r="I36" i="1"/>
  <c r="H19" i="1"/>
  <c r="I18" i="1"/>
  <c r="AD53" i="1" l="1"/>
  <c r="AN53" i="1" s="1"/>
  <c r="AD145" i="1"/>
  <c r="AN145" i="1" s="1"/>
  <c r="AD72" i="1"/>
  <c r="AN72" i="1" s="1"/>
  <c r="AD91" i="1"/>
  <c r="AN91" i="1" s="1"/>
  <c r="AD108" i="1"/>
  <c r="AN108" i="1" s="1"/>
  <c r="AD124" i="1"/>
  <c r="AN124" i="1" s="1"/>
  <c r="AD17" i="1"/>
  <c r="AN17" i="1"/>
  <c r="AL16" i="1"/>
  <c r="AG124" i="1"/>
  <c r="AC124" i="1"/>
  <c r="AL124" i="1" s="1"/>
  <c r="AC17" i="1"/>
  <c r="AG35" i="1"/>
  <c r="AC35" i="1"/>
  <c r="AL35" i="1" s="1"/>
  <c r="AG72" i="1"/>
  <c r="AC72" i="1"/>
  <c r="AL72" i="1" s="1"/>
  <c r="AG145" i="1"/>
  <c r="AC145" i="1"/>
  <c r="AL145" i="1" s="1"/>
  <c r="AG53" i="1"/>
  <c r="AC53" i="1"/>
  <c r="AL53" i="1" s="1"/>
  <c r="AG91" i="1"/>
  <c r="AC91" i="1"/>
  <c r="AL91" i="1" s="1"/>
  <c r="AG108" i="1"/>
  <c r="AC108" i="1"/>
  <c r="AL108" i="1" s="1"/>
  <c r="C54" i="1"/>
  <c r="B55" i="1"/>
  <c r="AF54" i="1"/>
  <c r="Z54" i="1"/>
  <c r="AH54" i="1" s="1"/>
  <c r="AB54" i="1"/>
  <c r="AJ54" i="1" s="1"/>
  <c r="Y54" i="1"/>
  <c r="AA54" i="1"/>
  <c r="AI54" i="1" s="1"/>
  <c r="I55" i="1"/>
  <c r="H56" i="1"/>
  <c r="W55" i="1"/>
  <c r="X55" i="1" s="1"/>
  <c r="G127" i="1"/>
  <c r="I126" i="1"/>
  <c r="W126" i="1"/>
  <c r="X126" i="1" s="1"/>
  <c r="AA109" i="1"/>
  <c r="AI109" i="1" s="1"/>
  <c r="AB109" i="1"/>
  <c r="AJ109" i="1" s="1"/>
  <c r="Z109" i="1"/>
  <c r="AH109" i="1" s="1"/>
  <c r="Y109" i="1"/>
  <c r="Y125" i="1"/>
  <c r="AA125" i="1"/>
  <c r="AI125" i="1" s="1"/>
  <c r="Z125" i="1"/>
  <c r="AH125" i="1" s="1"/>
  <c r="AB125" i="1"/>
  <c r="AJ125" i="1" s="1"/>
  <c r="AA146" i="1"/>
  <c r="AI146" i="1" s="1"/>
  <c r="Z146" i="1"/>
  <c r="AH146" i="1" s="1"/>
  <c r="Y146" i="1"/>
  <c r="AB146" i="1"/>
  <c r="AJ146" i="1" s="1"/>
  <c r="B127" i="1"/>
  <c r="C126" i="1"/>
  <c r="AF126" i="1"/>
  <c r="H148" i="1"/>
  <c r="I147" i="1"/>
  <c r="W147" i="1"/>
  <c r="X147" i="1" s="1"/>
  <c r="H111" i="1"/>
  <c r="I110" i="1"/>
  <c r="W110" i="1"/>
  <c r="X110" i="1" s="1"/>
  <c r="A145" i="1"/>
  <c r="C144" i="1"/>
  <c r="AF144" i="1"/>
  <c r="C110" i="1"/>
  <c r="B111" i="1"/>
  <c r="AF110" i="1"/>
  <c r="AA92" i="1"/>
  <c r="AI92" i="1" s="1"/>
  <c r="Y92" i="1"/>
  <c r="AB92" i="1"/>
  <c r="AJ92" i="1" s="1"/>
  <c r="Z92" i="1"/>
  <c r="AH92" i="1" s="1"/>
  <c r="B92" i="1"/>
  <c r="C91" i="1"/>
  <c r="AF91" i="1"/>
  <c r="H94" i="1"/>
  <c r="I93" i="1"/>
  <c r="W93" i="1"/>
  <c r="X93" i="1" s="1"/>
  <c r="H75" i="1"/>
  <c r="I74" i="1"/>
  <c r="W74" i="1"/>
  <c r="X74" i="1" s="1"/>
  <c r="Y73" i="1"/>
  <c r="AB73" i="1"/>
  <c r="AJ73" i="1" s="1"/>
  <c r="AA73" i="1"/>
  <c r="AI73" i="1" s="1"/>
  <c r="Z73" i="1"/>
  <c r="AH73" i="1" s="1"/>
  <c r="C73" i="1"/>
  <c r="B74" i="1"/>
  <c r="AF73" i="1"/>
  <c r="F89" i="2"/>
  <c r="E90" i="2"/>
  <c r="R89" i="2"/>
  <c r="F71" i="2"/>
  <c r="E72" i="2"/>
  <c r="R71" i="2"/>
  <c r="Y36" i="1"/>
  <c r="AA36" i="1"/>
  <c r="AI36" i="1" s="1"/>
  <c r="AA18" i="1"/>
  <c r="AI18" i="1" s="1"/>
  <c r="Z36" i="1"/>
  <c r="AH36" i="1" s="1"/>
  <c r="Z18" i="1"/>
  <c r="AH18" i="1" s="1"/>
  <c r="Y18" i="1"/>
  <c r="E54" i="2"/>
  <c r="F53" i="2"/>
  <c r="R53" i="2"/>
  <c r="W37" i="1"/>
  <c r="X37" i="1" s="1"/>
  <c r="Z37" i="1" s="1"/>
  <c r="AH37" i="1" s="1"/>
  <c r="AF37" i="1"/>
  <c r="W19" i="1"/>
  <c r="X19" i="1" s="1"/>
  <c r="Y19" i="1" s="1"/>
  <c r="AF19" i="1"/>
  <c r="H38" i="1"/>
  <c r="I37" i="1"/>
  <c r="H20" i="1"/>
  <c r="I19" i="1"/>
  <c r="AD18" i="1" l="1"/>
  <c r="AD92" i="1"/>
  <c r="AN92" i="1" s="1"/>
  <c r="AD146" i="1"/>
  <c r="AN146" i="1" s="1"/>
  <c r="AD109" i="1"/>
  <c r="AN109" i="1" s="1"/>
  <c r="AD36" i="1"/>
  <c r="AN36" i="1" s="1"/>
  <c r="AD73" i="1"/>
  <c r="AN73" i="1" s="1"/>
  <c r="AD125" i="1"/>
  <c r="AN125" i="1" s="1"/>
  <c r="AD54" i="1"/>
  <c r="AN54" i="1" s="1"/>
  <c r="AL17" i="1"/>
  <c r="AG92" i="1"/>
  <c r="AC92" i="1"/>
  <c r="AL92" i="1" s="1"/>
  <c r="AG54" i="1"/>
  <c r="AC54" i="1"/>
  <c r="AL54" i="1" s="1"/>
  <c r="AG36" i="1"/>
  <c r="AC36" i="1"/>
  <c r="AL36" i="1" s="1"/>
  <c r="AG19" i="1"/>
  <c r="AG73" i="1"/>
  <c r="AC73" i="1"/>
  <c r="AL73" i="1" s="1"/>
  <c r="AG109" i="1"/>
  <c r="AC109" i="1"/>
  <c r="AL109" i="1" s="1"/>
  <c r="AG125" i="1"/>
  <c r="AC125" i="1"/>
  <c r="AL125" i="1" s="1"/>
  <c r="AG18" i="1"/>
  <c r="AC18" i="1"/>
  <c r="AG146" i="1"/>
  <c r="AC146" i="1"/>
  <c r="AL146" i="1" s="1"/>
  <c r="Z55" i="1"/>
  <c r="AH55" i="1" s="1"/>
  <c r="AA55" i="1"/>
  <c r="AI55" i="1" s="1"/>
  <c r="AB55" i="1"/>
  <c r="AJ55" i="1" s="1"/>
  <c r="Y55" i="1"/>
  <c r="B56" i="1"/>
  <c r="C55" i="1"/>
  <c r="AF55" i="1"/>
  <c r="I56" i="1"/>
  <c r="H57" i="1"/>
  <c r="W56" i="1"/>
  <c r="X56" i="1" s="1"/>
  <c r="H149" i="1"/>
  <c r="I148" i="1"/>
  <c r="W148" i="1"/>
  <c r="X148" i="1" s="1"/>
  <c r="B112" i="1"/>
  <c r="C111" i="1"/>
  <c r="AF111" i="1"/>
  <c r="H112" i="1"/>
  <c r="I111" i="1"/>
  <c r="W111" i="1"/>
  <c r="X111" i="1" s="1"/>
  <c r="AA126" i="1"/>
  <c r="AI126" i="1" s="1"/>
  <c r="AB126" i="1"/>
  <c r="AJ126" i="1" s="1"/>
  <c r="Z126" i="1"/>
  <c r="AH126" i="1" s="1"/>
  <c r="Y126" i="1"/>
  <c r="A146" i="1"/>
  <c r="AF145" i="1"/>
  <c r="C145" i="1"/>
  <c r="Y147" i="1"/>
  <c r="AB147" i="1"/>
  <c r="AJ147" i="1" s="1"/>
  <c r="Z147" i="1"/>
  <c r="AH147" i="1" s="1"/>
  <c r="AA147" i="1"/>
  <c r="AI147" i="1" s="1"/>
  <c r="Y110" i="1"/>
  <c r="AA110" i="1"/>
  <c r="AI110" i="1" s="1"/>
  <c r="Z110" i="1"/>
  <c r="AH110" i="1" s="1"/>
  <c r="BC27" i="3" s="1"/>
  <c r="AB110" i="1"/>
  <c r="AJ110" i="1" s="1"/>
  <c r="B128" i="1"/>
  <c r="C127" i="1"/>
  <c r="AF127" i="1"/>
  <c r="G128" i="1"/>
  <c r="W127" i="1"/>
  <c r="X127" i="1" s="1"/>
  <c r="I127" i="1"/>
  <c r="H95" i="1"/>
  <c r="I94" i="1"/>
  <c r="W94" i="1"/>
  <c r="X94" i="1" s="1"/>
  <c r="Y93" i="1"/>
  <c r="AA93" i="1"/>
  <c r="AI93" i="1" s="1"/>
  <c r="AB93" i="1"/>
  <c r="AJ93" i="1" s="1"/>
  <c r="Z93" i="1"/>
  <c r="AH93" i="1" s="1"/>
  <c r="B93" i="1"/>
  <c r="C92" i="1"/>
  <c r="AF92" i="1"/>
  <c r="AA74" i="1"/>
  <c r="AI74" i="1" s="1"/>
  <c r="Z74" i="1"/>
  <c r="AH74" i="1" s="1"/>
  <c r="AB74" i="1"/>
  <c r="AJ74" i="1" s="1"/>
  <c r="Y74" i="1"/>
  <c r="B75" i="1"/>
  <c r="C74" i="1"/>
  <c r="AF74" i="1"/>
  <c r="H76" i="1"/>
  <c r="I75" i="1"/>
  <c r="W75" i="1"/>
  <c r="X75" i="1" s="1"/>
  <c r="F90" i="2"/>
  <c r="E91" i="2"/>
  <c r="R90" i="2"/>
  <c r="AA37" i="1"/>
  <c r="AI37" i="1" s="1"/>
  <c r="BD27" i="3" s="1"/>
  <c r="AB37" i="1"/>
  <c r="AJ37" i="1" s="1"/>
  <c r="BE27" i="3" s="1"/>
  <c r="F72" i="2"/>
  <c r="E73" i="2"/>
  <c r="R72" i="2"/>
  <c r="Y37" i="1"/>
  <c r="E55" i="2"/>
  <c r="F54" i="2"/>
  <c r="R54" i="2"/>
  <c r="Z19" i="1"/>
  <c r="AH19" i="1" s="1"/>
  <c r="AB19" i="1"/>
  <c r="AJ19" i="1" s="1"/>
  <c r="W20" i="1"/>
  <c r="X20" i="1" s="1"/>
  <c r="Z20" i="1" s="1"/>
  <c r="AH20" i="1" s="1"/>
  <c r="AF20" i="1"/>
  <c r="AA19" i="1"/>
  <c r="AI19" i="1" s="1"/>
  <c r="W38" i="1"/>
  <c r="X38" i="1" s="1"/>
  <c r="Z38" i="1" s="1"/>
  <c r="AH38" i="1" s="1"/>
  <c r="AF38" i="1"/>
  <c r="H39" i="1"/>
  <c r="I38" i="1"/>
  <c r="H21" i="1"/>
  <c r="I20" i="1"/>
  <c r="AD93" i="1" l="1"/>
  <c r="AN93" i="1" s="1"/>
  <c r="AN18" i="1"/>
  <c r="AD55" i="1"/>
  <c r="AN55" i="1" s="1"/>
  <c r="AD37" i="1"/>
  <c r="AN37" i="1" s="1"/>
  <c r="AN19" i="1" s="1"/>
  <c r="AD110" i="1"/>
  <c r="AN110" i="1" s="1"/>
  <c r="BW71" i="3" s="1"/>
  <c r="AD147" i="1"/>
  <c r="AN147" i="1" s="1"/>
  <c r="AD126" i="1"/>
  <c r="AN126" i="1" s="1"/>
  <c r="AD74" i="1"/>
  <c r="AN74" i="1" s="1"/>
  <c r="BW45" i="3" s="1"/>
  <c r="AD19" i="1"/>
  <c r="AL18" i="1"/>
  <c r="BW27" i="3"/>
  <c r="AG110" i="1"/>
  <c r="AC110" i="1"/>
  <c r="AL110" i="1" s="1"/>
  <c r="BU71" i="3" s="1"/>
  <c r="AG147" i="1"/>
  <c r="AC147" i="1"/>
  <c r="AL147" i="1" s="1"/>
  <c r="AG126" i="1"/>
  <c r="AC126" i="1"/>
  <c r="AL126" i="1" s="1"/>
  <c r="AG37" i="1"/>
  <c r="BB27" i="3" s="1"/>
  <c r="AC37" i="1"/>
  <c r="AL37" i="1" s="1"/>
  <c r="AC19" i="1"/>
  <c r="AG74" i="1"/>
  <c r="AC74" i="1"/>
  <c r="AL74" i="1" s="1"/>
  <c r="AG93" i="1"/>
  <c r="AC93" i="1"/>
  <c r="AL93" i="1" s="1"/>
  <c r="AG55" i="1"/>
  <c r="AC55" i="1"/>
  <c r="AL55" i="1" s="1"/>
  <c r="AB56" i="1"/>
  <c r="AJ56" i="1" s="1"/>
  <c r="Y56" i="1"/>
  <c r="Z56" i="1"/>
  <c r="AH56" i="1" s="1"/>
  <c r="AA56" i="1"/>
  <c r="AI56" i="1" s="1"/>
  <c r="I57" i="1"/>
  <c r="H58" i="1"/>
  <c r="W57" i="1"/>
  <c r="X57" i="1" s="1"/>
  <c r="C56" i="1"/>
  <c r="B57" i="1"/>
  <c r="AF56" i="1"/>
  <c r="G129" i="1"/>
  <c r="W128" i="1"/>
  <c r="X128" i="1" s="1"/>
  <c r="I128" i="1"/>
  <c r="B113" i="1"/>
  <c r="C112" i="1"/>
  <c r="AF112" i="1"/>
  <c r="H113" i="1"/>
  <c r="I112" i="1"/>
  <c r="W112" i="1"/>
  <c r="X112" i="1" s="1"/>
  <c r="AA148" i="1"/>
  <c r="AI148" i="1" s="1"/>
  <c r="AB148" i="1"/>
  <c r="AJ148" i="1" s="1"/>
  <c r="Z148" i="1"/>
  <c r="AH148" i="1" s="1"/>
  <c r="Y148" i="1"/>
  <c r="A147" i="1"/>
  <c r="AF146" i="1"/>
  <c r="C146" i="1"/>
  <c r="Y127" i="1"/>
  <c r="AA127" i="1"/>
  <c r="AI127" i="1" s="1"/>
  <c r="Z127" i="1"/>
  <c r="AH127" i="1" s="1"/>
  <c r="AB127" i="1"/>
  <c r="AJ127" i="1" s="1"/>
  <c r="B129" i="1"/>
  <c r="C128" i="1"/>
  <c r="AF128" i="1"/>
  <c r="AA111" i="1"/>
  <c r="AI111" i="1" s="1"/>
  <c r="AB111" i="1"/>
  <c r="AJ111" i="1" s="1"/>
  <c r="Z111" i="1"/>
  <c r="AH111" i="1" s="1"/>
  <c r="Y111" i="1"/>
  <c r="I149" i="1"/>
  <c r="W149" i="1"/>
  <c r="X149" i="1" s="1"/>
  <c r="B94" i="1"/>
  <c r="C93" i="1"/>
  <c r="AF93" i="1"/>
  <c r="AA94" i="1"/>
  <c r="AI94" i="1" s="1"/>
  <c r="Y94" i="1"/>
  <c r="AB94" i="1"/>
  <c r="AJ94" i="1" s="1"/>
  <c r="Z94" i="1"/>
  <c r="AH94" i="1" s="1"/>
  <c r="I95" i="1"/>
  <c r="W95" i="1"/>
  <c r="X95" i="1" s="1"/>
  <c r="I76" i="1"/>
  <c r="H77" i="1"/>
  <c r="W76" i="1"/>
  <c r="X76" i="1" s="1"/>
  <c r="Y75" i="1"/>
  <c r="AB75" i="1"/>
  <c r="AJ75" i="1" s="1"/>
  <c r="AA75" i="1"/>
  <c r="AI75" i="1" s="1"/>
  <c r="Z75" i="1"/>
  <c r="AH75" i="1" s="1"/>
  <c r="C75" i="1"/>
  <c r="B76" i="1"/>
  <c r="AF75" i="1"/>
  <c r="F91" i="2"/>
  <c r="E92" i="2"/>
  <c r="R91" i="2"/>
  <c r="AB38" i="1"/>
  <c r="AJ38" i="1" s="1"/>
  <c r="F73" i="2"/>
  <c r="E74" i="2"/>
  <c r="R73" i="2"/>
  <c r="Y20" i="1"/>
  <c r="E56" i="2"/>
  <c r="F55" i="2"/>
  <c r="R55" i="2"/>
  <c r="AA38" i="1"/>
  <c r="AI38" i="1" s="1"/>
  <c r="AA20" i="1"/>
  <c r="AI20" i="1" s="1"/>
  <c r="W21" i="1"/>
  <c r="X21" i="1" s="1"/>
  <c r="Y21" i="1" s="1"/>
  <c r="AF21" i="1"/>
  <c r="Y38" i="1"/>
  <c r="AB20" i="1"/>
  <c r="AJ20" i="1" s="1"/>
  <c r="W39" i="1"/>
  <c r="X39" i="1" s="1"/>
  <c r="AB39" i="1" s="1"/>
  <c r="AJ39" i="1" s="1"/>
  <c r="AF39" i="1"/>
  <c r="I39" i="1"/>
  <c r="H40" i="1"/>
  <c r="H22" i="1"/>
  <c r="I21" i="1"/>
  <c r="BU45" i="3" l="1"/>
  <c r="AD75" i="1"/>
  <c r="AN75" i="1" s="1"/>
  <c r="AD38" i="1"/>
  <c r="AN38" i="1" s="1"/>
  <c r="AN20" i="1" s="1"/>
  <c r="AD94" i="1"/>
  <c r="AN94" i="1" s="1"/>
  <c r="AD111" i="1"/>
  <c r="AN111" i="1" s="1"/>
  <c r="AD127" i="1"/>
  <c r="AN127" i="1" s="1"/>
  <c r="BS71" i="3" s="1"/>
  <c r="CB71" i="3" s="1"/>
  <c r="CF71" i="3" s="1"/>
  <c r="AD148" i="1"/>
  <c r="AN148" i="1" s="1"/>
  <c r="AD20" i="1"/>
  <c r="AD56" i="1"/>
  <c r="AN56" i="1" s="1"/>
  <c r="AL19" i="1"/>
  <c r="BU27" i="3"/>
  <c r="AG21" i="1"/>
  <c r="AG75" i="1"/>
  <c r="AC75" i="1"/>
  <c r="AL75" i="1" s="1"/>
  <c r="AG38" i="1"/>
  <c r="AC38" i="1"/>
  <c r="AL38" i="1" s="1"/>
  <c r="AG20" i="1"/>
  <c r="AW53" i="3" s="1"/>
  <c r="AC20" i="1"/>
  <c r="AG56" i="1"/>
  <c r="AC56" i="1"/>
  <c r="AL56" i="1" s="1"/>
  <c r="AG127" i="1"/>
  <c r="AC127" i="1"/>
  <c r="AL127" i="1" s="1"/>
  <c r="BQ71" i="3" s="1"/>
  <c r="BZ71" i="3" s="1"/>
  <c r="CE71" i="3" s="1"/>
  <c r="AG111" i="1"/>
  <c r="AC111" i="1"/>
  <c r="AL111" i="1" s="1"/>
  <c r="AG94" i="1"/>
  <c r="AC94" i="1"/>
  <c r="AL94" i="1" s="1"/>
  <c r="AG148" i="1"/>
  <c r="AC148" i="1"/>
  <c r="AL148" i="1" s="1"/>
  <c r="BE53" i="3"/>
  <c r="AW71" i="3"/>
  <c r="CC71" i="3" s="1"/>
  <c r="AZ71" i="3"/>
  <c r="AX71" i="3"/>
  <c r="AY71" i="3"/>
  <c r="AZ35" i="3"/>
  <c r="AX35" i="3"/>
  <c r="AY35" i="3"/>
  <c r="AW35" i="3"/>
  <c r="AZ39" i="3"/>
  <c r="Z57" i="1"/>
  <c r="AH57" i="1" s="1"/>
  <c r="AX80" i="3" s="1"/>
  <c r="AA57" i="1"/>
  <c r="AI57" i="1" s="1"/>
  <c r="AY80" i="3" s="1"/>
  <c r="AB57" i="1"/>
  <c r="AJ57" i="1" s="1"/>
  <c r="AZ80" i="3" s="1"/>
  <c r="Y57" i="1"/>
  <c r="I58" i="1"/>
  <c r="H59" i="1"/>
  <c r="W58" i="1"/>
  <c r="X58" i="1" s="1"/>
  <c r="C57" i="1"/>
  <c r="B58" i="1"/>
  <c r="AF57" i="1"/>
  <c r="C113" i="1"/>
  <c r="AF113" i="1"/>
  <c r="I113" i="1"/>
  <c r="W113" i="1"/>
  <c r="X113" i="1" s="1"/>
  <c r="A148" i="1"/>
  <c r="AF147" i="1"/>
  <c r="C147" i="1"/>
  <c r="AA128" i="1"/>
  <c r="AI128" i="1" s="1"/>
  <c r="AY27" i="3" s="1"/>
  <c r="AB128" i="1"/>
  <c r="AJ128" i="1" s="1"/>
  <c r="AZ27" i="3" s="1"/>
  <c r="Z128" i="1"/>
  <c r="AH128" i="1" s="1"/>
  <c r="AX27" i="3" s="1"/>
  <c r="BH27" i="3" s="1"/>
  <c r="BM27" i="3" s="1"/>
  <c r="Y128" i="1"/>
  <c r="Y149" i="1"/>
  <c r="AB149" i="1"/>
  <c r="AJ149" i="1" s="1"/>
  <c r="AA149" i="1"/>
  <c r="AI149" i="1" s="1"/>
  <c r="Z149" i="1"/>
  <c r="AH149" i="1" s="1"/>
  <c r="B130" i="1"/>
  <c r="C129" i="1"/>
  <c r="AF129" i="1"/>
  <c r="Y112" i="1"/>
  <c r="AA112" i="1"/>
  <c r="AI112" i="1" s="1"/>
  <c r="Z112" i="1"/>
  <c r="AH112" i="1" s="1"/>
  <c r="AB112" i="1"/>
  <c r="AJ112" i="1" s="1"/>
  <c r="G130" i="1"/>
  <c r="W129" i="1"/>
  <c r="X129" i="1" s="1"/>
  <c r="I129" i="1"/>
  <c r="Y95" i="1"/>
  <c r="AB95" i="1"/>
  <c r="AJ95" i="1" s="1"/>
  <c r="AZ96" i="3" s="1"/>
  <c r="AA95" i="1"/>
  <c r="AI95" i="1" s="1"/>
  <c r="AY96" i="3" s="1"/>
  <c r="Z95" i="1"/>
  <c r="AH95" i="1" s="1"/>
  <c r="AX96" i="3" s="1"/>
  <c r="B95" i="1"/>
  <c r="C94" i="1"/>
  <c r="AF94" i="1"/>
  <c r="AA76" i="1"/>
  <c r="AI76" i="1" s="1"/>
  <c r="Z76" i="1"/>
  <c r="AH76" i="1" s="1"/>
  <c r="AB76" i="1"/>
  <c r="AJ76" i="1" s="1"/>
  <c r="Y76" i="1"/>
  <c r="I77" i="1"/>
  <c r="W77" i="1"/>
  <c r="X77" i="1" s="1"/>
  <c r="B77" i="1"/>
  <c r="C76" i="1"/>
  <c r="AF76" i="1"/>
  <c r="F92" i="2"/>
  <c r="E93" i="2"/>
  <c r="R92" i="2"/>
  <c r="F74" i="2"/>
  <c r="E75" i="2"/>
  <c r="R74" i="2"/>
  <c r="AA21" i="1"/>
  <c r="AI21" i="1" s="1"/>
  <c r="AB21" i="1"/>
  <c r="AJ21" i="1" s="1"/>
  <c r="Y39" i="1"/>
  <c r="Z21" i="1"/>
  <c r="AH21" i="1" s="1"/>
  <c r="E57" i="2"/>
  <c r="F56" i="2"/>
  <c r="R56" i="2"/>
  <c r="AA39" i="1"/>
  <c r="AI39" i="1" s="1"/>
  <c r="BD53" i="3" s="1"/>
  <c r="Z39" i="1"/>
  <c r="AH39" i="1" s="1"/>
  <c r="BC53" i="3" s="1"/>
  <c r="W40" i="1"/>
  <c r="X40" i="1" s="1"/>
  <c r="AB40" i="1" s="1"/>
  <c r="AJ40" i="1" s="1"/>
  <c r="BE92" i="3" s="1"/>
  <c r="AF40" i="1"/>
  <c r="W22" i="1"/>
  <c r="X22" i="1" s="1"/>
  <c r="AA22" i="1" s="1"/>
  <c r="AI22" i="1" s="1"/>
  <c r="AF22" i="1"/>
  <c r="H41" i="1"/>
  <c r="AF41" i="1" s="1"/>
  <c r="I40" i="1"/>
  <c r="H23" i="1"/>
  <c r="AF23" i="1" s="1"/>
  <c r="I22" i="1"/>
  <c r="BS35" i="3" l="1"/>
  <c r="BS39" i="3"/>
  <c r="AD149" i="1"/>
  <c r="AN149" i="1" s="1"/>
  <c r="AZ53" i="3"/>
  <c r="AX53" i="3"/>
  <c r="AY53" i="3"/>
  <c r="BI53" i="3" s="1"/>
  <c r="BN53" i="3" s="1"/>
  <c r="CI71" i="3"/>
  <c r="N71" i="3" s="1"/>
  <c r="CG71" i="3"/>
  <c r="L71" i="3" s="1"/>
  <c r="BJ27" i="3"/>
  <c r="BO27" i="3" s="1"/>
  <c r="BQ63" i="3"/>
  <c r="BS63" i="3"/>
  <c r="BW7" i="3"/>
  <c r="BH53" i="3"/>
  <c r="BM53" i="3" s="1"/>
  <c r="AD39" i="1"/>
  <c r="AN39" i="1" s="1"/>
  <c r="BW31" i="3" s="1"/>
  <c r="AD95" i="1"/>
  <c r="AN95" i="1" s="1"/>
  <c r="BS96" i="3" s="1"/>
  <c r="AD57" i="1"/>
  <c r="AN57" i="1" s="1"/>
  <c r="BS80" i="3" s="1"/>
  <c r="AD76" i="1"/>
  <c r="AN76" i="1" s="1"/>
  <c r="AD112" i="1"/>
  <c r="AN112" i="1" s="1"/>
  <c r="AD128" i="1"/>
  <c r="AN128" i="1" s="1"/>
  <c r="AD21" i="1"/>
  <c r="AL20" i="1"/>
  <c r="CC53" i="3"/>
  <c r="AG39" i="1"/>
  <c r="BB53" i="3" s="1"/>
  <c r="BG53" i="3" s="1"/>
  <c r="BL53" i="3" s="1"/>
  <c r="AC39" i="1"/>
  <c r="AL39" i="1" s="1"/>
  <c r="BU36" i="3" s="1"/>
  <c r="AG95" i="1"/>
  <c r="AC95" i="1"/>
  <c r="AL95" i="1" s="1"/>
  <c r="BQ96" i="3" s="1"/>
  <c r="AG57" i="1"/>
  <c r="AW80" i="3" s="1"/>
  <c r="AC57" i="1"/>
  <c r="AL57" i="1" s="1"/>
  <c r="BQ80" i="3" s="1"/>
  <c r="AG76" i="1"/>
  <c r="AC76" i="1"/>
  <c r="AL76" i="1" s="1"/>
  <c r="BU7" i="3" s="1"/>
  <c r="AG149" i="1"/>
  <c r="AC149" i="1"/>
  <c r="AL149" i="1" s="1"/>
  <c r="AC21" i="1"/>
  <c r="AG112" i="1"/>
  <c r="AC112" i="1"/>
  <c r="AL112" i="1" s="1"/>
  <c r="AG128" i="1"/>
  <c r="AW27" i="3" s="1"/>
  <c r="AC128" i="1"/>
  <c r="AL128" i="1" s="1"/>
  <c r="BQ84" i="3" s="1"/>
  <c r="AZ26" i="3"/>
  <c r="AX26" i="3"/>
  <c r="AY26" i="3"/>
  <c r="AW26" i="3"/>
  <c r="CC26" i="3" s="1"/>
  <c r="AY66" i="3"/>
  <c r="AZ63" i="3"/>
  <c r="BE45" i="3"/>
  <c r="AZ66" i="3"/>
  <c r="AX63" i="3"/>
  <c r="AX66" i="3"/>
  <c r="BD45" i="3"/>
  <c r="AY63" i="3"/>
  <c r="AW63" i="3"/>
  <c r="CC63" i="3" s="1"/>
  <c r="BC45" i="3"/>
  <c r="BB45" i="3"/>
  <c r="AY84" i="3"/>
  <c r="BE90" i="3"/>
  <c r="AX39" i="3"/>
  <c r="AY39" i="3"/>
  <c r="AW39" i="3"/>
  <c r="AB58" i="1"/>
  <c r="AJ58" i="1" s="1"/>
  <c r="Y58" i="1"/>
  <c r="Z58" i="1"/>
  <c r="AH58" i="1" s="1"/>
  <c r="AA58" i="1"/>
  <c r="AI58" i="1" s="1"/>
  <c r="I59" i="1"/>
  <c r="W59" i="1"/>
  <c r="X59" i="1" s="1"/>
  <c r="C58" i="1"/>
  <c r="B59" i="1"/>
  <c r="AF58" i="1"/>
  <c r="G131" i="1"/>
  <c r="W130" i="1"/>
  <c r="X130" i="1" s="1"/>
  <c r="I130" i="1"/>
  <c r="AA113" i="1"/>
  <c r="AI113" i="1" s="1"/>
  <c r="AB113" i="1"/>
  <c r="AJ113" i="1" s="1"/>
  <c r="Z113" i="1"/>
  <c r="AH113" i="1" s="1"/>
  <c r="Y113" i="1"/>
  <c r="Y129" i="1"/>
  <c r="AA129" i="1"/>
  <c r="AI129" i="1" s="1"/>
  <c r="AY90" i="3" s="1"/>
  <c r="Z129" i="1"/>
  <c r="AH129" i="1" s="1"/>
  <c r="AX45" i="3" s="1"/>
  <c r="AB129" i="1"/>
  <c r="AJ129" i="1" s="1"/>
  <c r="AZ45" i="3" s="1"/>
  <c r="B131" i="1"/>
  <c r="C130" i="1"/>
  <c r="AF130" i="1"/>
  <c r="A149" i="1"/>
  <c r="AF148" i="1"/>
  <c r="C148" i="1"/>
  <c r="C95" i="1"/>
  <c r="AF95" i="1"/>
  <c r="C77" i="1"/>
  <c r="AF77" i="1"/>
  <c r="Y77" i="1"/>
  <c r="AB77" i="1"/>
  <c r="AJ77" i="1" s="1"/>
  <c r="AA77" i="1"/>
  <c r="AI77" i="1" s="1"/>
  <c r="Z77" i="1"/>
  <c r="AH77" i="1" s="1"/>
  <c r="F93" i="2"/>
  <c r="E94" i="2"/>
  <c r="R93" i="2"/>
  <c r="Y40" i="1"/>
  <c r="F75" i="2"/>
  <c r="E76" i="2"/>
  <c r="R75" i="2"/>
  <c r="E58" i="2"/>
  <c r="F57" i="2"/>
  <c r="R57" i="2"/>
  <c r="AB22" i="1"/>
  <c r="AJ22" i="1" s="1"/>
  <c r="AA40" i="1"/>
  <c r="AI40" i="1" s="1"/>
  <c r="BD92" i="3" s="1"/>
  <c r="Z22" i="1"/>
  <c r="AH22" i="1" s="1"/>
  <c r="Z40" i="1"/>
  <c r="AH40" i="1" s="1"/>
  <c r="BC92" i="3" s="1"/>
  <c r="Y22" i="1"/>
  <c r="AD22" i="1" s="1"/>
  <c r="I41" i="1"/>
  <c r="W41" i="1"/>
  <c r="X41" i="1" s="1"/>
  <c r="I23" i="1"/>
  <c r="W23" i="1"/>
  <c r="X23" i="1" s="1"/>
  <c r="AY45" i="3" l="1"/>
  <c r="BQ35" i="3"/>
  <c r="BQ39" i="3"/>
  <c r="BJ53" i="3"/>
  <c r="BO53" i="3" s="1"/>
  <c r="AW66" i="3"/>
  <c r="CC66" i="3" s="1"/>
  <c r="AW96" i="3"/>
  <c r="BW36" i="3"/>
  <c r="AL21" i="1"/>
  <c r="BU31" i="3"/>
  <c r="AY92" i="3"/>
  <c r="CC27" i="3"/>
  <c r="BG27" i="3"/>
  <c r="BL27" i="3" s="1"/>
  <c r="BI27" i="3"/>
  <c r="BN27" i="3" s="1"/>
  <c r="BQ27" i="3"/>
  <c r="BZ27" i="3" s="1"/>
  <c r="CE27" i="3" s="1"/>
  <c r="BS84" i="3"/>
  <c r="BS27" i="3"/>
  <c r="CB27" i="3" s="1"/>
  <c r="CF27" i="3" s="1"/>
  <c r="BE87" i="3"/>
  <c r="BE83" i="3"/>
  <c r="AZ92" i="3"/>
  <c r="AX92" i="3"/>
  <c r="BH92" i="3" s="1"/>
  <c r="BM92" i="3" s="1"/>
  <c r="BC87" i="3"/>
  <c r="BC83" i="3"/>
  <c r="BD87" i="3"/>
  <c r="BD83" i="3"/>
  <c r="BE65" i="3"/>
  <c r="BE66" i="3"/>
  <c r="BJ66" i="3" s="1"/>
  <c r="BO66" i="3" s="1"/>
  <c r="BC26" i="3"/>
  <c r="BH26" i="3" s="1"/>
  <c r="BM26" i="3" s="1"/>
  <c r="BC66" i="3"/>
  <c r="BH66" i="3" s="1"/>
  <c r="BM66" i="3" s="1"/>
  <c r="BD26" i="3"/>
  <c r="BD66" i="3"/>
  <c r="AN21" i="1"/>
  <c r="BW53" i="3"/>
  <c r="BU53" i="3"/>
  <c r="BU63" i="3"/>
  <c r="BZ63" i="3" s="1"/>
  <c r="CE63" i="3" s="1"/>
  <c r="BU90" i="3"/>
  <c r="BQ53" i="3"/>
  <c r="BW63" i="3"/>
  <c r="CB63" i="3" s="1"/>
  <c r="CF63" i="3" s="1"/>
  <c r="BW90" i="3"/>
  <c r="BQ26" i="3"/>
  <c r="BQ66" i="3"/>
  <c r="BS26" i="3"/>
  <c r="BS66" i="3"/>
  <c r="BE26" i="3"/>
  <c r="BJ26" i="3" s="1"/>
  <c r="BO26" i="3" s="1"/>
  <c r="BE57" i="3"/>
  <c r="BC57" i="3"/>
  <c r="BD57" i="3"/>
  <c r="AD113" i="1"/>
  <c r="AN113" i="1" s="1"/>
  <c r="AD77" i="1"/>
  <c r="AN77" i="1" s="1"/>
  <c r="BW83" i="3" s="1"/>
  <c r="AD40" i="1"/>
  <c r="AN40" i="1" s="1"/>
  <c r="AD58" i="1"/>
  <c r="AN58" i="1" s="1"/>
  <c r="AD129" i="1"/>
  <c r="AN129" i="1" s="1"/>
  <c r="BW65" i="3"/>
  <c r="AG113" i="1"/>
  <c r="AC113" i="1"/>
  <c r="AL113" i="1" s="1"/>
  <c r="AG22" i="1"/>
  <c r="AC22" i="1"/>
  <c r="AG129" i="1"/>
  <c r="AW45" i="3" s="1"/>
  <c r="CC45" i="3" s="1"/>
  <c r="AC129" i="1"/>
  <c r="AL129" i="1" s="1"/>
  <c r="AG77" i="1"/>
  <c r="BB83" i="3" s="1"/>
  <c r="AC77" i="1"/>
  <c r="AL77" i="1" s="1"/>
  <c r="BU83" i="3" s="1"/>
  <c r="AG40" i="1"/>
  <c r="BB92" i="3" s="1"/>
  <c r="AC40" i="1"/>
  <c r="AL40" i="1" s="1"/>
  <c r="BU92" i="3" s="1"/>
  <c r="AG58" i="1"/>
  <c r="AC58" i="1"/>
  <c r="AL58" i="1" s="1"/>
  <c r="BD65" i="3"/>
  <c r="BI26" i="3"/>
  <c r="BN26" i="3" s="1"/>
  <c r="BC65" i="3"/>
  <c r="AZ82" i="3"/>
  <c r="AX82" i="3"/>
  <c r="AY82" i="3"/>
  <c r="AY67" i="3"/>
  <c r="AW82" i="3"/>
  <c r="BC24" i="3"/>
  <c r="BE71" i="3"/>
  <c r="BJ71" i="3" s="1"/>
  <c r="BO71" i="3" s="1"/>
  <c r="BE24" i="3"/>
  <c r="BC71" i="3"/>
  <c r="BH71" i="3" s="1"/>
  <c r="BM71" i="3" s="1"/>
  <c r="BD71" i="3"/>
  <c r="BI71" i="3" s="1"/>
  <c r="BN71" i="3" s="1"/>
  <c r="AA71" i="3" s="1"/>
  <c r="BD24" i="3"/>
  <c r="BB71" i="3"/>
  <c r="BG71" i="3" s="1"/>
  <c r="BL71" i="3" s="1"/>
  <c r="Y71" i="3" s="1"/>
  <c r="BB24" i="3"/>
  <c r="AZ24" i="3"/>
  <c r="AX24" i="3"/>
  <c r="AY24" i="3"/>
  <c r="AW24" i="3"/>
  <c r="CC24" i="3" s="1"/>
  <c r="BH45" i="3"/>
  <c r="BM45" i="3" s="1"/>
  <c r="BE63" i="3"/>
  <c r="BJ63" i="3" s="1"/>
  <c r="BO63" i="3" s="1"/>
  <c r="BC63" i="3"/>
  <c r="BH63" i="3" s="1"/>
  <c r="BM63" i="3" s="1"/>
  <c r="BD63" i="3"/>
  <c r="BI63" i="3" s="1"/>
  <c r="BN63" i="3" s="1"/>
  <c r="BB63" i="3"/>
  <c r="BG63" i="3" s="1"/>
  <c r="BL63" i="3" s="1"/>
  <c r="AZ67" i="3"/>
  <c r="AX67" i="3"/>
  <c r="AW67" i="3"/>
  <c r="AZ84" i="3"/>
  <c r="BJ45" i="3"/>
  <c r="BO45" i="3" s="1"/>
  <c r="AX84" i="3"/>
  <c r="AW84" i="3"/>
  <c r="BI45" i="3"/>
  <c r="BN45" i="3" s="1"/>
  <c r="BG45" i="3"/>
  <c r="BL45" i="3" s="1"/>
  <c r="AZ90" i="3"/>
  <c r="BE36" i="3"/>
  <c r="BC90" i="3"/>
  <c r="AX90" i="3"/>
  <c r="BC36" i="3"/>
  <c r="BH36" i="3" s="1"/>
  <c r="BM36" i="3" s="1"/>
  <c r="BD90" i="3"/>
  <c r="BD36" i="3"/>
  <c r="BB90" i="3"/>
  <c r="BB36" i="3"/>
  <c r="AW90" i="3"/>
  <c r="CC90" i="3" s="1"/>
  <c r="C59" i="1"/>
  <c r="AF59" i="1"/>
  <c r="Z59" i="1"/>
  <c r="AH59" i="1" s="1"/>
  <c r="AX83" i="3" s="1"/>
  <c r="AA59" i="1"/>
  <c r="AI59" i="1" s="1"/>
  <c r="AY83" i="3" s="1"/>
  <c r="AB59" i="1"/>
  <c r="AJ59" i="1" s="1"/>
  <c r="AZ83" i="3" s="1"/>
  <c r="Y59" i="1"/>
  <c r="AF149" i="1"/>
  <c r="C149" i="1"/>
  <c r="AA130" i="1"/>
  <c r="AI130" i="1" s="1"/>
  <c r="AY18" i="3" s="1"/>
  <c r="AB130" i="1"/>
  <c r="AJ130" i="1" s="1"/>
  <c r="AZ18" i="3" s="1"/>
  <c r="Z130" i="1"/>
  <c r="AH130" i="1" s="1"/>
  <c r="AX18" i="3" s="1"/>
  <c r="Y130" i="1"/>
  <c r="C131" i="1"/>
  <c r="AF131" i="1"/>
  <c r="W131" i="1"/>
  <c r="X131" i="1" s="1"/>
  <c r="I131" i="1"/>
  <c r="F94" i="2"/>
  <c r="R94" i="2"/>
  <c r="F76" i="2"/>
  <c r="R76" i="2"/>
  <c r="F58" i="2"/>
  <c r="R58" i="2"/>
  <c r="Y23" i="1"/>
  <c r="Z23" i="1"/>
  <c r="AH23" i="1" s="1"/>
  <c r="AX28" i="3" s="1"/>
  <c r="AA23" i="1"/>
  <c r="AI23" i="1" s="1"/>
  <c r="AY28" i="3" s="1"/>
  <c r="AB23" i="1"/>
  <c r="AJ23" i="1" s="1"/>
  <c r="AZ28" i="3" s="1"/>
  <c r="Z41" i="1"/>
  <c r="AH41" i="1" s="1"/>
  <c r="BC70" i="3" s="1"/>
  <c r="AA41" i="1"/>
  <c r="AI41" i="1" s="1"/>
  <c r="BD70" i="3" s="1"/>
  <c r="Y41" i="1"/>
  <c r="AB41" i="1"/>
  <c r="AJ41" i="1" s="1"/>
  <c r="BE70" i="3" s="1"/>
  <c r="AI6" i="3"/>
  <c r="AL6" i="3" s="1"/>
  <c r="BI66" i="3" l="1"/>
  <c r="BN66" i="3" s="1"/>
  <c r="BS90" i="3"/>
  <c r="CB90" i="3" s="1"/>
  <c r="CF90" i="3" s="1"/>
  <c r="BS45" i="3"/>
  <c r="CB45" i="3" s="1"/>
  <c r="CF45" i="3" s="1"/>
  <c r="BS67" i="3"/>
  <c r="BS7" i="3"/>
  <c r="CB7" i="3" s="1"/>
  <c r="CF7" i="3" s="1"/>
  <c r="BQ24" i="3"/>
  <c r="BQ7" i="3"/>
  <c r="BZ7" i="3" s="1"/>
  <c r="CE7" i="3" s="1"/>
  <c r="BQ90" i="3"/>
  <c r="BZ90" i="3" s="1"/>
  <c r="CE90" i="3" s="1"/>
  <c r="BQ45" i="3"/>
  <c r="BZ45" i="3" s="1"/>
  <c r="CE45" i="3" s="1"/>
  <c r="AZ21" i="3"/>
  <c r="AZ36" i="3"/>
  <c r="AX21" i="3"/>
  <c r="AX36" i="3"/>
  <c r="AY21" i="3"/>
  <c r="AY36" i="3"/>
  <c r="BE28" i="3"/>
  <c r="BJ28" i="3" s="1"/>
  <c r="BO28" i="3" s="1"/>
  <c r="BC28" i="3"/>
  <c r="BH28" i="3" s="1"/>
  <c r="BM28" i="3" s="1"/>
  <c r="BD28" i="3"/>
  <c r="BQ31" i="3"/>
  <c r="BZ31" i="3" s="1"/>
  <c r="CE31" i="3" s="1"/>
  <c r="BS53" i="3"/>
  <c r="CB53" i="3" s="1"/>
  <c r="CF53" i="3" s="1"/>
  <c r="BS31" i="3"/>
  <c r="CB31" i="3" s="1"/>
  <c r="CF31" i="3" s="1"/>
  <c r="BS24" i="3"/>
  <c r="BQ67" i="3"/>
  <c r="CI27" i="3"/>
  <c r="N27" i="3" s="1"/>
  <c r="AA27" i="3" s="1"/>
  <c r="CG27" i="3"/>
  <c r="L27" i="3" s="1"/>
  <c r="Y27" i="3" s="1"/>
  <c r="BH83" i="3"/>
  <c r="BM83" i="3" s="1"/>
  <c r="BJ92" i="3"/>
  <c r="BO92" i="3" s="1"/>
  <c r="BJ83" i="3"/>
  <c r="BO83" i="3" s="1"/>
  <c r="AW92" i="3"/>
  <c r="AN22" i="1"/>
  <c r="BS82" i="3" s="1"/>
  <c r="BW92" i="3"/>
  <c r="CG63" i="3"/>
  <c r="L63" i="3" s="1"/>
  <c r="Y63" i="3" s="1"/>
  <c r="AD41" i="1"/>
  <c r="AN41" i="1" s="1"/>
  <c r="AN23" i="1" s="1"/>
  <c r="BS28" i="3" s="1"/>
  <c r="BZ53" i="3"/>
  <c r="CE53" i="3" s="1"/>
  <c r="BW26" i="3"/>
  <c r="CB26" i="3" s="1"/>
  <c r="CF26" i="3" s="1"/>
  <c r="BW66" i="3"/>
  <c r="CB66" i="3" s="1"/>
  <c r="CF66" i="3" s="1"/>
  <c r="BW24" i="3"/>
  <c r="BU26" i="3"/>
  <c r="BZ26" i="3" s="1"/>
  <c r="CE26" i="3" s="1"/>
  <c r="BU66" i="3"/>
  <c r="BZ66" i="3" s="1"/>
  <c r="CE66" i="3" s="1"/>
  <c r="BU24" i="3"/>
  <c r="BZ24" i="3" s="1"/>
  <c r="CE24" i="3" s="1"/>
  <c r="CI63" i="3"/>
  <c r="N63" i="3" s="1"/>
  <c r="AA63" i="3" s="1"/>
  <c r="BB26" i="3"/>
  <c r="BG26" i="3" s="1"/>
  <c r="BL26" i="3" s="1"/>
  <c r="BB66" i="3"/>
  <c r="BG66" i="3" s="1"/>
  <c r="BL66" i="3" s="1"/>
  <c r="BU57" i="3"/>
  <c r="BU87" i="3"/>
  <c r="BB87" i="3"/>
  <c r="BB57" i="3"/>
  <c r="BW57" i="3"/>
  <c r="BW87" i="3"/>
  <c r="BW70" i="3"/>
  <c r="AD130" i="1"/>
  <c r="AN130" i="1" s="1"/>
  <c r="BS21" i="3" s="1"/>
  <c r="AD23" i="1"/>
  <c r="AD59" i="1"/>
  <c r="AN59" i="1" s="1"/>
  <c r="AL22" i="1"/>
  <c r="BQ82" i="3" s="1"/>
  <c r="BU65" i="3"/>
  <c r="AG130" i="1"/>
  <c r="AW18" i="3" s="1"/>
  <c r="AC130" i="1"/>
  <c r="AL130" i="1" s="1"/>
  <c r="BQ21" i="3" s="1"/>
  <c r="AG41" i="1"/>
  <c r="BB70" i="3" s="1"/>
  <c r="AC41" i="1"/>
  <c r="AL41" i="1" s="1"/>
  <c r="BU28" i="3" s="1"/>
  <c r="AT10" i="3"/>
  <c r="BC10" i="3" s="1"/>
  <c r="AT15" i="3"/>
  <c r="AT75" i="3"/>
  <c r="AT14" i="3"/>
  <c r="AT76" i="3"/>
  <c r="BB76" i="3" s="1"/>
  <c r="AT60" i="3"/>
  <c r="AS46" i="3"/>
  <c r="AT73" i="3"/>
  <c r="AS86" i="3"/>
  <c r="AS33" i="3"/>
  <c r="AS41" i="3"/>
  <c r="AT99" i="3"/>
  <c r="AT37" i="3"/>
  <c r="AS88" i="3"/>
  <c r="AT18" i="3"/>
  <c r="AT52" i="3"/>
  <c r="AT42" i="3"/>
  <c r="AT91" i="3"/>
  <c r="AS95" i="3"/>
  <c r="AY95" i="3" s="1"/>
  <c r="AT56" i="3"/>
  <c r="AT32" i="3"/>
  <c r="AT30" i="3"/>
  <c r="AS51" i="3"/>
  <c r="AT25" i="3"/>
  <c r="AS74" i="3"/>
  <c r="AS13" i="3"/>
  <c r="AS38" i="3"/>
  <c r="AW38" i="3" s="1"/>
  <c r="AS19" i="3"/>
  <c r="AS94" i="3"/>
  <c r="AS48" i="3"/>
  <c r="AT12" i="3"/>
  <c r="AT64" i="3"/>
  <c r="AS97" i="3"/>
  <c r="AT49" i="3"/>
  <c r="AT85" i="3"/>
  <c r="AT46" i="3"/>
  <c r="AT79" i="3"/>
  <c r="AT81" i="3"/>
  <c r="AT96" i="3"/>
  <c r="AT16" i="3"/>
  <c r="AS100" i="3"/>
  <c r="AT98" i="3"/>
  <c r="AT17" i="3"/>
  <c r="AT39" i="3"/>
  <c r="AS61" i="3"/>
  <c r="AS98" i="3"/>
  <c r="AT95" i="3"/>
  <c r="AT61" i="3"/>
  <c r="AT74" i="3"/>
  <c r="AT59" i="3"/>
  <c r="BB59" i="3" s="1"/>
  <c r="AT86" i="3"/>
  <c r="AS72" i="3"/>
  <c r="AZ72" i="3" s="1"/>
  <c r="AS34" i="3"/>
  <c r="AZ34" i="3" s="1"/>
  <c r="AS91" i="3"/>
  <c r="AS75" i="3"/>
  <c r="AT34" i="3"/>
  <c r="AS20" i="3"/>
  <c r="AX20" i="3" s="1"/>
  <c r="AS56" i="3"/>
  <c r="AT67" i="3"/>
  <c r="AS17" i="3"/>
  <c r="AS69" i="3"/>
  <c r="AS42" i="3"/>
  <c r="AS9" i="3"/>
  <c r="AT48" i="3"/>
  <c r="AT11" i="3"/>
  <c r="BC11" i="3" s="1"/>
  <c r="AS44" i="3"/>
  <c r="AS54" i="3"/>
  <c r="AZ54" i="3" s="1"/>
  <c r="AT55" i="3"/>
  <c r="AT93" i="3"/>
  <c r="AT68" i="3"/>
  <c r="AS85" i="3"/>
  <c r="AS59" i="3"/>
  <c r="AZ59" i="3" s="1"/>
  <c r="AT8" i="3"/>
  <c r="AS60" i="3"/>
  <c r="AS12" i="3"/>
  <c r="AS40" i="3"/>
  <c r="AT38" i="3"/>
  <c r="AT50" i="3"/>
  <c r="AS68" i="3"/>
  <c r="AT51" i="3"/>
  <c r="AS25" i="3"/>
  <c r="AX25" i="3" s="1"/>
  <c r="AS81" i="3"/>
  <c r="AT100" i="3"/>
  <c r="AS8" i="3"/>
  <c r="AS23" i="3"/>
  <c r="AX23" i="3" s="1"/>
  <c r="AT89" i="3"/>
  <c r="AS89" i="3"/>
  <c r="AZ89" i="3" s="1"/>
  <c r="AT94" i="3"/>
  <c r="AS11" i="3"/>
  <c r="AT29" i="3"/>
  <c r="AT84" i="3"/>
  <c r="AS29" i="3"/>
  <c r="AS14" i="3"/>
  <c r="AS73" i="3"/>
  <c r="AT88" i="3"/>
  <c r="AS58" i="3"/>
  <c r="AS32" i="3"/>
  <c r="AT21" i="3"/>
  <c r="AS76" i="3"/>
  <c r="AZ76" i="3" s="1"/>
  <c r="AT33" i="3"/>
  <c r="AS64" i="3"/>
  <c r="AS50" i="3"/>
  <c r="AT41" i="3"/>
  <c r="BE41" i="3" s="1"/>
  <c r="AT22" i="3"/>
  <c r="AS79" i="3"/>
  <c r="AS55" i="3"/>
  <c r="AT97" i="3"/>
  <c r="AT9" i="3"/>
  <c r="AT69" i="3"/>
  <c r="AT19" i="3"/>
  <c r="AS47" i="3"/>
  <c r="AY47" i="3" s="1"/>
  <c r="AS93" i="3"/>
  <c r="AT54" i="3"/>
  <c r="AT47" i="3"/>
  <c r="AS49" i="3"/>
  <c r="AS78" i="3"/>
  <c r="AT58" i="3"/>
  <c r="AT13" i="3"/>
  <c r="AS43" i="3"/>
  <c r="AT20" i="3"/>
  <c r="AS99" i="3"/>
  <c r="AT35" i="3"/>
  <c r="AT62" i="3"/>
  <c r="AT77" i="3"/>
  <c r="AT80" i="3"/>
  <c r="AS62" i="3"/>
  <c r="AT43" i="3"/>
  <c r="AT78" i="3"/>
  <c r="AT23" i="3"/>
  <c r="AS16" i="3"/>
  <c r="AT72" i="3"/>
  <c r="AS30" i="3"/>
  <c r="AZ30" i="3" s="1"/>
  <c r="AS10" i="3"/>
  <c r="AT82" i="3"/>
  <c r="AS52" i="3"/>
  <c r="AT44" i="3"/>
  <c r="AS77" i="3"/>
  <c r="AT40" i="3"/>
  <c r="BB65" i="3"/>
  <c r="AG23" i="1"/>
  <c r="AW28" i="3" s="1"/>
  <c r="AC23" i="1"/>
  <c r="AG59" i="1"/>
  <c r="AW83" i="3" s="1"/>
  <c r="AC59" i="1"/>
  <c r="AL59" i="1" s="1"/>
  <c r="BH24" i="3"/>
  <c r="BM24" i="3" s="1"/>
  <c r="BJ24" i="3"/>
  <c r="BO24" i="3" s="1"/>
  <c r="AZ22" i="3"/>
  <c r="BG24" i="3"/>
  <c r="BL24" i="3" s="1"/>
  <c r="BI24" i="3"/>
  <c r="BN24" i="3" s="1"/>
  <c r="AZ37" i="3"/>
  <c r="AX37" i="3"/>
  <c r="AX22" i="3"/>
  <c r="AY22" i="3"/>
  <c r="AY37" i="3"/>
  <c r="AW37" i="3"/>
  <c r="AW22" i="3"/>
  <c r="BE7" i="3"/>
  <c r="BE10" i="3"/>
  <c r="BE31" i="3"/>
  <c r="BC31" i="3"/>
  <c r="BC7" i="3"/>
  <c r="BD7" i="3"/>
  <c r="BD10" i="3"/>
  <c r="BD31" i="3"/>
  <c r="BB7" i="3"/>
  <c r="BB10" i="3"/>
  <c r="BB31" i="3"/>
  <c r="BI90" i="3"/>
  <c r="BN90" i="3" s="1"/>
  <c r="BH90" i="3"/>
  <c r="BM90" i="3" s="1"/>
  <c r="BE76" i="3"/>
  <c r="AY25" i="3"/>
  <c r="BJ90" i="3"/>
  <c r="BO90" i="3" s="1"/>
  <c r="AZ7" i="3"/>
  <c r="AZ31" i="3"/>
  <c r="AX7" i="3"/>
  <c r="AX31" i="3"/>
  <c r="AY7" i="3"/>
  <c r="AY31" i="3"/>
  <c r="BG90" i="3"/>
  <c r="BL90" i="3" s="1"/>
  <c r="AW7" i="3"/>
  <c r="CC7" i="3" s="1"/>
  <c r="AW31" i="3"/>
  <c r="CC31" i="3" s="1"/>
  <c r="AZ23" i="3"/>
  <c r="Y131" i="1"/>
  <c r="AA131" i="1"/>
  <c r="AI131" i="1" s="1"/>
  <c r="AY65" i="3" s="1"/>
  <c r="Z131" i="1"/>
  <c r="AH131" i="1" s="1"/>
  <c r="AX65" i="3" s="1"/>
  <c r="BH65" i="3" s="1"/>
  <c r="BM65" i="3" s="1"/>
  <c r="AB131" i="1"/>
  <c r="AJ131" i="1" s="1"/>
  <c r="AZ65" i="3" s="1"/>
  <c r="AP6" i="3"/>
  <c r="AO6" i="3"/>
  <c r="AM6" i="3"/>
  <c r="AQ6" i="3" s="1"/>
  <c r="AS6" i="3" s="1"/>
  <c r="BC76" i="3" l="1"/>
  <c r="BE11" i="3"/>
  <c r="BD76" i="3"/>
  <c r="AW20" i="3"/>
  <c r="AY20" i="3"/>
  <c r="AZ20" i="3"/>
  <c r="AZ25" i="3"/>
  <c r="BJ36" i="3"/>
  <c r="BO36" i="3" s="1"/>
  <c r="CG45" i="3"/>
  <c r="L45" i="3" s="1"/>
  <c r="Y45" i="3" s="1"/>
  <c r="CI45" i="3"/>
  <c r="N45" i="3" s="1"/>
  <c r="AA45" i="3" s="1"/>
  <c r="CI7" i="3"/>
  <c r="N7" i="3" s="1"/>
  <c r="CG7" i="3"/>
  <c r="L7" i="3" s="1"/>
  <c r="AY59" i="3"/>
  <c r="AX59" i="3"/>
  <c r="AX72" i="3"/>
  <c r="CG90" i="3"/>
  <c r="L90" i="3" s="1"/>
  <c r="Y90" i="3" s="1"/>
  <c r="BQ36" i="3"/>
  <c r="BZ36" i="3" s="1"/>
  <c r="CE36" i="3" s="1"/>
  <c r="AW21" i="3"/>
  <c r="AW36" i="3"/>
  <c r="BS36" i="3"/>
  <c r="CB36" i="3" s="1"/>
  <c r="CF36" i="3" s="1"/>
  <c r="AW54" i="3"/>
  <c r="AX76" i="3"/>
  <c r="AY54" i="3"/>
  <c r="AW89" i="3"/>
  <c r="AX11" i="3"/>
  <c r="AZ11" i="3"/>
  <c r="AY11" i="3"/>
  <c r="BI28" i="3"/>
  <c r="BN28" i="3" s="1"/>
  <c r="CC28" i="3"/>
  <c r="BW28" i="3"/>
  <c r="CB28" i="3" s="1"/>
  <c r="CF28" i="3" s="1"/>
  <c r="BB28" i="3"/>
  <c r="BG28" i="3" s="1"/>
  <c r="BL28" i="3" s="1"/>
  <c r="AY23" i="3"/>
  <c r="BQ83" i="3"/>
  <c r="BZ83" i="3" s="1"/>
  <c r="CE83" i="3" s="1"/>
  <c r="BQ22" i="3"/>
  <c r="BS83" i="3"/>
  <c r="CB83" i="3" s="1"/>
  <c r="CF83" i="3" s="1"/>
  <c r="BS22" i="3"/>
  <c r="CG31" i="3"/>
  <c r="L31" i="3" s="1"/>
  <c r="CI31" i="3"/>
  <c r="N31" i="3" s="1"/>
  <c r="CB24" i="3"/>
  <c r="CF24" i="3" s="1"/>
  <c r="CG24" i="3" s="1"/>
  <c r="L24" i="3" s="1"/>
  <c r="Y24" i="3" s="1"/>
  <c r="CI90" i="3"/>
  <c r="N90" i="3" s="1"/>
  <c r="AA90" i="3" s="1"/>
  <c r="AW23" i="3"/>
  <c r="AZ87" i="3"/>
  <c r="AX87" i="3"/>
  <c r="AY87" i="3"/>
  <c r="CG26" i="3"/>
  <c r="L26" i="3" s="1"/>
  <c r="Y26" i="3" s="1"/>
  <c r="AZ15" i="3"/>
  <c r="AX15" i="3"/>
  <c r="AY15" i="3"/>
  <c r="BQ18" i="3"/>
  <c r="BQ92" i="3"/>
  <c r="BZ92" i="3" s="1"/>
  <c r="CE92" i="3" s="1"/>
  <c r="BS18" i="3"/>
  <c r="BS92" i="3"/>
  <c r="CB92" i="3" s="1"/>
  <c r="CF92" i="3" s="1"/>
  <c r="CC83" i="3"/>
  <c r="BI83" i="3"/>
  <c r="BN83" i="3" s="1"/>
  <c r="BI92" i="3"/>
  <c r="BN92" i="3" s="1"/>
  <c r="BG92" i="3"/>
  <c r="BL92" i="3" s="1"/>
  <c r="CC92" i="3"/>
  <c r="BG83" i="3"/>
  <c r="BL83" i="3" s="1"/>
  <c r="BD59" i="3"/>
  <c r="BC59" i="3"/>
  <c r="BH59" i="3" s="1"/>
  <c r="BM59" i="3" s="1"/>
  <c r="BE59" i="3"/>
  <c r="BB41" i="3"/>
  <c r="BH76" i="3"/>
  <c r="BM76" i="3" s="1"/>
  <c r="AX95" i="3"/>
  <c r="AW76" i="3"/>
  <c r="AW47" i="3"/>
  <c r="AX89" i="3"/>
  <c r="BD41" i="3"/>
  <c r="BC41" i="3"/>
  <c r="AX54" i="3"/>
  <c r="AZ95" i="3"/>
  <c r="AY76" i="3"/>
  <c r="AY89" i="3"/>
  <c r="AX47" i="3"/>
  <c r="AW95" i="3"/>
  <c r="AZ47" i="3"/>
  <c r="CI26" i="3"/>
  <c r="N26" i="3" s="1"/>
  <c r="AA26" i="3" s="1"/>
  <c r="CI53" i="3"/>
  <c r="N53" i="3" s="1"/>
  <c r="AA53" i="3" s="1"/>
  <c r="AZ70" i="3"/>
  <c r="AX70" i="3"/>
  <c r="BH70" i="3" s="1"/>
  <c r="BM70" i="3" s="1"/>
  <c r="CG53" i="3"/>
  <c r="L53" i="3" s="1"/>
  <c r="Y53" i="3" s="1"/>
  <c r="AY70" i="3"/>
  <c r="CG66" i="3"/>
  <c r="L66" i="3" s="1"/>
  <c r="Y66" i="3" s="1"/>
  <c r="CI66" i="3"/>
  <c r="N66" i="3" s="1"/>
  <c r="AA66" i="3" s="1"/>
  <c r="BQ57" i="3"/>
  <c r="BZ57" i="3" s="1"/>
  <c r="CE57" i="3" s="1"/>
  <c r="BQ37" i="3"/>
  <c r="BS57" i="3"/>
  <c r="CB57" i="3" s="1"/>
  <c r="CF57" i="3" s="1"/>
  <c r="BS37" i="3"/>
  <c r="BJ65" i="3"/>
  <c r="BO65" i="3" s="1"/>
  <c r="AZ41" i="3"/>
  <c r="AX41" i="3"/>
  <c r="AY41" i="3"/>
  <c r="AL23" i="1"/>
  <c r="BQ28" i="3" s="1"/>
  <c r="BZ28" i="3" s="1"/>
  <c r="CE28" i="3" s="1"/>
  <c r="BU70" i="3"/>
  <c r="AW25" i="3"/>
  <c r="AD131" i="1"/>
  <c r="AN131" i="1" s="1"/>
  <c r="BS87" i="3" s="1"/>
  <c r="CB87" i="3" s="1"/>
  <c r="CF87" i="3" s="1"/>
  <c r="AY30" i="3"/>
  <c r="AW59" i="3"/>
  <c r="BG59" i="3" s="1"/>
  <c r="BL59" i="3" s="1"/>
  <c r="AY72" i="3"/>
  <c r="AW72" i="3"/>
  <c r="BW44" i="3"/>
  <c r="BV44" i="3"/>
  <c r="BX44" i="3"/>
  <c r="BU44" i="3"/>
  <c r="BS30" i="3"/>
  <c r="BT30" i="3"/>
  <c r="BR30" i="3"/>
  <c r="BQ30" i="3"/>
  <c r="BW78" i="3"/>
  <c r="BV78" i="3"/>
  <c r="BX78" i="3"/>
  <c r="BU78" i="3"/>
  <c r="BW77" i="3"/>
  <c r="BV77" i="3"/>
  <c r="BU77" i="3"/>
  <c r="BX77" i="3"/>
  <c r="BW20" i="3"/>
  <c r="BV20" i="3"/>
  <c r="BX20" i="3"/>
  <c r="BU20" i="3"/>
  <c r="BS78" i="3"/>
  <c r="BR78" i="3"/>
  <c r="BT78" i="3"/>
  <c r="BQ78" i="3"/>
  <c r="BS93" i="3"/>
  <c r="BR93" i="3"/>
  <c r="BT93" i="3"/>
  <c r="BQ93" i="3"/>
  <c r="BW9" i="3"/>
  <c r="BV9" i="3"/>
  <c r="BU9" i="3"/>
  <c r="BX9" i="3"/>
  <c r="BW22" i="3"/>
  <c r="BV22" i="3"/>
  <c r="CA22" i="3" s="1"/>
  <c r="BX22" i="3"/>
  <c r="CC22" i="3" s="1"/>
  <c r="BU22" i="3"/>
  <c r="BW33" i="3"/>
  <c r="BV33" i="3"/>
  <c r="BU33" i="3"/>
  <c r="BX33" i="3"/>
  <c r="BS58" i="3"/>
  <c r="BT58" i="3"/>
  <c r="BR58" i="3"/>
  <c r="BQ58" i="3"/>
  <c r="BS29" i="3"/>
  <c r="BT29" i="3"/>
  <c r="BR29" i="3"/>
  <c r="BQ29" i="3"/>
  <c r="BW94" i="3"/>
  <c r="BV94" i="3"/>
  <c r="BX94" i="3"/>
  <c r="BU94" i="3"/>
  <c r="BR8" i="3"/>
  <c r="BQ8" i="3"/>
  <c r="BS8" i="3"/>
  <c r="BT8" i="3"/>
  <c r="BW51" i="3"/>
  <c r="BV51" i="3"/>
  <c r="BU51" i="3"/>
  <c r="BX51" i="3"/>
  <c r="BS40" i="3"/>
  <c r="BR40" i="3"/>
  <c r="BT40" i="3"/>
  <c r="BQ40" i="3"/>
  <c r="BS59" i="3"/>
  <c r="BR59" i="3"/>
  <c r="BT59" i="3"/>
  <c r="BQ59" i="3"/>
  <c r="BV55" i="3"/>
  <c r="BW55" i="3"/>
  <c r="BU55" i="3"/>
  <c r="BX55" i="3"/>
  <c r="BW48" i="3"/>
  <c r="BV48" i="3"/>
  <c r="BX48" i="3"/>
  <c r="BU48" i="3"/>
  <c r="BS17" i="3"/>
  <c r="BT17" i="3"/>
  <c r="BR17" i="3"/>
  <c r="BQ17" i="3"/>
  <c r="BW34" i="3"/>
  <c r="BV34" i="3"/>
  <c r="BX34" i="3"/>
  <c r="BU34" i="3"/>
  <c r="BS72" i="3"/>
  <c r="BT72" i="3"/>
  <c r="BR72" i="3"/>
  <c r="BQ72" i="3"/>
  <c r="BW61" i="3"/>
  <c r="BV61" i="3"/>
  <c r="BU61" i="3"/>
  <c r="BX61" i="3"/>
  <c r="BW39" i="3"/>
  <c r="CB39" i="3" s="1"/>
  <c r="CF39" i="3" s="1"/>
  <c r="BV39" i="3"/>
  <c r="CA39" i="3" s="1"/>
  <c r="BU39" i="3"/>
  <c r="BZ39" i="3" s="1"/>
  <c r="CE39" i="3" s="1"/>
  <c r="BX39" i="3"/>
  <c r="CC39" i="3" s="1"/>
  <c r="BW16" i="3"/>
  <c r="BV16" i="3"/>
  <c r="BX16" i="3"/>
  <c r="BU16" i="3"/>
  <c r="BW46" i="3"/>
  <c r="BV46" i="3"/>
  <c r="BX46" i="3"/>
  <c r="BU46" i="3"/>
  <c r="BW64" i="3"/>
  <c r="BV64" i="3"/>
  <c r="BX64" i="3"/>
  <c r="BU64" i="3"/>
  <c r="BS19" i="3"/>
  <c r="BT19" i="3"/>
  <c r="BR19" i="3"/>
  <c r="BQ19" i="3"/>
  <c r="BW25" i="3"/>
  <c r="BV25" i="3"/>
  <c r="BU25" i="3"/>
  <c r="BX25" i="3"/>
  <c r="BV56" i="3"/>
  <c r="BX56" i="3"/>
  <c r="BW56" i="3"/>
  <c r="BU56" i="3"/>
  <c r="BV52" i="3"/>
  <c r="BX52" i="3"/>
  <c r="BW52" i="3"/>
  <c r="BU52" i="3"/>
  <c r="BW99" i="3"/>
  <c r="BV99" i="3"/>
  <c r="BU99" i="3"/>
  <c r="BX99" i="3"/>
  <c r="BW73" i="3"/>
  <c r="BV73" i="3"/>
  <c r="BU73" i="3"/>
  <c r="BX73" i="3"/>
  <c r="BW14" i="3"/>
  <c r="BV14" i="3"/>
  <c r="BX14" i="3"/>
  <c r="BU14" i="3"/>
  <c r="AZ77" i="3"/>
  <c r="BS77" i="3"/>
  <c r="BT77" i="3"/>
  <c r="BR77" i="3"/>
  <c r="BT6" i="3"/>
  <c r="BS6" i="3"/>
  <c r="BR6" i="3"/>
  <c r="BQ6" i="3"/>
  <c r="AW30" i="3"/>
  <c r="AX30" i="3"/>
  <c r="BS52" i="3"/>
  <c r="BT52" i="3"/>
  <c r="BR52" i="3"/>
  <c r="BW72" i="3"/>
  <c r="BV72" i="3"/>
  <c r="BX72" i="3"/>
  <c r="BU72" i="3"/>
  <c r="BW43" i="3"/>
  <c r="BV43" i="3"/>
  <c r="BU43" i="3"/>
  <c r="BX43" i="3"/>
  <c r="BW62" i="3"/>
  <c r="BV62" i="3"/>
  <c r="BX62" i="3"/>
  <c r="BU62" i="3"/>
  <c r="BS43" i="3"/>
  <c r="BR43" i="3"/>
  <c r="BT43" i="3"/>
  <c r="BQ43" i="3"/>
  <c r="BS49" i="3"/>
  <c r="BT49" i="3"/>
  <c r="BR49" i="3"/>
  <c r="BQ49" i="3"/>
  <c r="BS47" i="3"/>
  <c r="BT47" i="3"/>
  <c r="BR47" i="3"/>
  <c r="BQ47" i="3"/>
  <c r="BW97" i="3"/>
  <c r="BV97" i="3"/>
  <c r="BU97" i="3"/>
  <c r="BX97" i="3"/>
  <c r="BA41" i="3"/>
  <c r="BW41" i="3"/>
  <c r="BV41" i="3"/>
  <c r="BU41" i="3"/>
  <c r="BX41" i="3"/>
  <c r="BS76" i="3"/>
  <c r="BR76" i="3"/>
  <c r="BT76" i="3"/>
  <c r="BQ76" i="3"/>
  <c r="BW88" i="3"/>
  <c r="BV88" i="3"/>
  <c r="BX88" i="3"/>
  <c r="BU88" i="3"/>
  <c r="BW84" i="3"/>
  <c r="CB84" i="3" s="1"/>
  <c r="CF84" i="3" s="1"/>
  <c r="BV84" i="3"/>
  <c r="CA84" i="3" s="1"/>
  <c r="BX84" i="3"/>
  <c r="CC84" i="3" s="1"/>
  <c r="BU84" i="3"/>
  <c r="BZ84" i="3" s="1"/>
  <c r="CE84" i="3" s="1"/>
  <c r="BS89" i="3"/>
  <c r="BR89" i="3"/>
  <c r="BT89" i="3"/>
  <c r="BQ89" i="3"/>
  <c r="BV100" i="3"/>
  <c r="BW100" i="3"/>
  <c r="BX100" i="3"/>
  <c r="BU100" i="3"/>
  <c r="BS68" i="3"/>
  <c r="BR68" i="3"/>
  <c r="BT68" i="3"/>
  <c r="BQ68" i="3"/>
  <c r="BS12" i="3"/>
  <c r="BT12" i="3"/>
  <c r="BR12" i="3"/>
  <c r="BS85" i="3"/>
  <c r="BT85" i="3"/>
  <c r="BR85" i="3"/>
  <c r="BQ85" i="3"/>
  <c r="BS54" i="3"/>
  <c r="BR54" i="3"/>
  <c r="BT54" i="3"/>
  <c r="BQ54" i="3"/>
  <c r="BR9" i="3"/>
  <c r="BS9" i="3"/>
  <c r="BT9" i="3"/>
  <c r="BQ9" i="3"/>
  <c r="BW67" i="3"/>
  <c r="CB67" i="3" s="1"/>
  <c r="CF67" i="3" s="1"/>
  <c r="BV67" i="3"/>
  <c r="CA67" i="3" s="1"/>
  <c r="BU67" i="3"/>
  <c r="BZ67" i="3" s="1"/>
  <c r="CE67" i="3" s="1"/>
  <c r="BX67" i="3"/>
  <c r="CC67" i="3" s="1"/>
  <c r="BS75" i="3"/>
  <c r="BT75" i="3"/>
  <c r="BR75" i="3"/>
  <c r="BQ75" i="3"/>
  <c r="BW86" i="3"/>
  <c r="BV86" i="3"/>
  <c r="BX86" i="3"/>
  <c r="BU86" i="3"/>
  <c r="BW95" i="3"/>
  <c r="BV95" i="3"/>
  <c r="BU95" i="3"/>
  <c r="BX95" i="3"/>
  <c r="BW17" i="3"/>
  <c r="BV17" i="3"/>
  <c r="CA17" i="3" s="1"/>
  <c r="BU17" i="3"/>
  <c r="BX17" i="3"/>
  <c r="BW96" i="3"/>
  <c r="CB96" i="3" s="1"/>
  <c r="CF96" i="3" s="1"/>
  <c r="BV96" i="3"/>
  <c r="CA96" i="3" s="1"/>
  <c r="BX96" i="3"/>
  <c r="CC96" i="3" s="1"/>
  <c r="BU96" i="3"/>
  <c r="BZ96" i="3" s="1"/>
  <c r="CE96" i="3" s="1"/>
  <c r="BW85" i="3"/>
  <c r="BV85" i="3"/>
  <c r="BU85" i="3"/>
  <c r="BX85" i="3"/>
  <c r="BW12" i="3"/>
  <c r="BV12" i="3"/>
  <c r="BX12" i="3"/>
  <c r="BU12" i="3"/>
  <c r="BS38" i="3"/>
  <c r="BT38" i="3"/>
  <c r="BR38" i="3"/>
  <c r="BQ38" i="3"/>
  <c r="BS51" i="3"/>
  <c r="BR51" i="3"/>
  <c r="BT51" i="3"/>
  <c r="BQ51" i="3"/>
  <c r="BS95" i="3"/>
  <c r="BR95" i="3"/>
  <c r="BT95" i="3"/>
  <c r="BQ95" i="3"/>
  <c r="BW18" i="3"/>
  <c r="BV18" i="3"/>
  <c r="CA18" i="3" s="1"/>
  <c r="BX18" i="3"/>
  <c r="CC18" i="3" s="1"/>
  <c r="BU18" i="3"/>
  <c r="BS41" i="3"/>
  <c r="BT41" i="3"/>
  <c r="BR41" i="3"/>
  <c r="CA41" i="3" s="1"/>
  <c r="BR46" i="3"/>
  <c r="BT46" i="3"/>
  <c r="BW75" i="3"/>
  <c r="BV75" i="3"/>
  <c r="CA75" i="3" s="1"/>
  <c r="BU75" i="3"/>
  <c r="BX75" i="3"/>
  <c r="BW40" i="3"/>
  <c r="BV40" i="3"/>
  <c r="CA40" i="3" s="1"/>
  <c r="BX40" i="3"/>
  <c r="BU40" i="3"/>
  <c r="BW82" i="3"/>
  <c r="CB82" i="3" s="1"/>
  <c r="CF82" i="3" s="1"/>
  <c r="BV82" i="3"/>
  <c r="CA82" i="3" s="1"/>
  <c r="BX82" i="3"/>
  <c r="CC82" i="3" s="1"/>
  <c r="BU82" i="3"/>
  <c r="BZ82" i="3" s="1"/>
  <c r="CE82" i="3" s="1"/>
  <c r="BS16" i="3"/>
  <c r="BT16" i="3"/>
  <c r="BR16" i="3"/>
  <c r="BQ16" i="3"/>
  <c r="AY62" i="3"/>
  <c r="BS62" i="3"/>
  <c r="BT62" i="3"/>
  <c r="BR62" i="3"/>
  <c r="BQ62" i="3"/>
  <c r="BW35" i="3"/>
  <c r="CB35" i="3" s="1"/>
  <c r="CF35" i="3" s="1"/>
  <c r="BV35" i="3"/>
  <c r="CA35" i="3" s="1"/>
  <c r="BU35" i="3"/>
  <c r="BZ35" i="3" s="1"/>
  <c r="CE35" i="3" s="1"/>
  <c r="BX35" i="3"/>
  <c r="CC35" i="3" s="1"/>
  <c r="BW13" i="3"/>
  <c r="BV13" i="3"/>
  <c r="BU13" i="3"/>
  <c r="BX13" i="3"/>
  <c r="BW47" i="3"/>
  <c r="BV47" i="3"/>
  <c r="BU47" i="3"/>
  <c r="BX47" i="3"/>
  <c r="BW19" i="3"/>
  <c r="BV19" i="3"/>
  <c r="CA19" i="3" s="1"/>
  <c r="BU19" i="3"/>
  <c r="BX19" i="3"/>
  <c r="BS55" i="3"/>
  <c r="BT55" i="3"/>
  <c r="BR55" i="3"/>
  <c r="BS50" i="3"/>
  <c r="BT50" i="3"/>
  <c r="BR50" i="3"/>
  <c r="BQ50" i="3"/>
  <c r="BB21" i="3"/>
  <c r="BG21" i="3" s="1"/>
  <c r="BL21" i="3" s="1"/>
  <c r="BW21" i="3"/>
  <c r="CB21" i="3" s="1"/>
  <c r="CF21" i="3" s="1"/>
  <c r="BV21" i="3"/>
  <c r="CA21" i="3" s="1"/>
  <c r="BU21" i="3"/>
  <c r="BZ21" i="3" s="1"/>
  <c r="CE21" i="3" s="1"/>
  <c r="BX21" i="3"/>
  <c r="CC21" i="3" s="1"/>
  <c r="BS73" i="3"/>
  <c r="BT73" i="3"/>
  <c r="BR73" i="3"/>
  <c r="BQ73" i="3"/>
  <c r="BW29" i="3"/>
  <c r="BV29" i="3"/>
  <c r="CA29" i="3" s="1"/>
  <c r="BU29" i="3"/>
  <c r="BX29" i="3"/>
  <c r="BW89" i="3"/>
  <c r="BV89" i="3"/>
  <c r="BU89" i="3"/>
  <c r="BX89" i="3"/>
  <c r="BS81" i="3"/>
  <c r="BR81" i="3"/>
  <c r="BT81" i="3"/>
  <c r="BQ81" i="3"/>
  <c r="BW50" i="3"/>
  <c r="BV50" i="3"/>
  <c r="CA50" i="3" s="1"/>
  <c r="BX50" i="3"/>
  <c r="BU50" i="3"/>
  <c r="BS60" i="3"/>
  <c r="BT60" i="3"/>
  <c r="BR60" i="3"/>
  <c r="BQ60" i="3"/>
  <c r="BW68" i="3"/>
  <c r="BV68" i="3"/>
  <c r="BX68" i="3"/>
  <c r="BU68" i="3"/>
  <c r="BS44" i="3"/>
  <c r="BT44" i="3"/>
  <c r="BR44" i="3"/>
  <c r="BQ44" i="3"/>
  <c r="BS42" i="3"/>
  <c r="BT42" i="3"/>
  <c r="BR42" i="3"/>
  <c r="BQ42" i="3"/>
  <c r="BS56" i="3"/>
  <c r="BR56" i="3"/>
  <c r="BT56" i="3"/>
  <c r="BQ56" i="3"/>
  <c r="BS91" i="3"/>
  <c r="BR91" i="3"/>
  <c r="BT91" i="3"/>
  <c r="BQ91" i="3"/>
  <c r="BA59" i="3"/>
  <c r="BV59" i="3"/>
  <c r="CA59" i="3" s="1"/>
  <c r="BW59" i="3"/>
  <c r="BU59" i="3"/>
  <c r="BX59" i="3"/>
  <c r="BS98" i="3"/>
  <c r="BR98" i="3"/>
  <c r="BT98" i="3"/>
  <c r="BW98" i="3"/>
  <c r="BV98" i="3"/>
  <c r="BX98" i="3"/>
  <c r="BU98" i="3"/>
  <c r="BW81" i="3"/>
  <c r="BV81" i="3"/>
  <c r="CA81" i="3" s="1"/>
  <c r="BU81" i="3"/>
  <c r="BX81" i="3"/>
  <c r="BW49" i="3"/>
  <c r="BV49" i="3"/>
  <c r="CA49" i="3" s="1"/>
  <c r="BU49" i="3"/>
  <c r="BX49" i="3"/>
  <c r="BS48" i="3"/>
  <c r="BR48" i="3"/>
  <c r="BT48" i="3"/>
  <c r="BQ48" i="3"/>
  <c r="BS13" i="3"/>
  <c r="BT13" i="3"/>
  <c r="BR13" i="3"/>
  <c r="BQ13" i="3"/>
  <c r="BW30" i="3"/>
  <c r="BV30" i="3"/>
  <c r="BX30" i="3"/>
  <c r="BU30" i="3"/>
  <c r="BW91" i="3"/>
  <c r="BV91" i="3"/>
  <c r="CA91" i="3" s="1"/>
  <c r="BU91" i="3"/>
  <c r="BX91" i="3"/>
  <c r="BS88" i="3"/>
  <c r="BT88" i="3"/>
  <c r="BR88" i="3"/>
  <c r="BQ88" i="3"/>
  <c r="BS33" i="3"/>
  <c r="BT33" i="3"/>
  <c r="BR33" i="3"/>
  <c r="BQ33" i="3"/>
  <c r="BW60" i="3"/>
  <c r="BV60" i="3"/>
  <c r="BX60" i="3"/>
  <c r="BU60" i="3"/>
  <c r="BW15" i="3"/>
  <c r="BV15" i="3"/>
  <c r="CA15" i="3" s="1"/>
  <c r="BU15" i="3"/>
  <c r="BX15" i="3"/>
  <c r="AY10" i="3"/>
  <c r="BS10" i="3"/>
  <c r="BT10" i="3"/>
  <c r="BR10" i="3"/>
  <c r="BQ10" i="3"/>
  <c r="BA23" i="3"/>
  <c r="BW23" i="3"/>
  <c r="BV23" i="3"/>
  <c r="BU23" i="3"/>
  <c r="BX23" i="3"/>
  <c r="BW80" i="3"/>
  <c r="CB80" i="3" s="1"/>
  <c r="CF80" i="3" s="1"/>
  <c r="BV80" i="3"/>
  <c r="CA80" i="3" s="1"/>
  <c r="BX80" i="3"/>
  <c r="CC80" i="3" s="1"/>
  <c r="BU80" i="3"/>
  <c r="BZ80" i="3" s="1"/>
  <c r="CE80" i="3" s="1"/>
  <c r="BS99" i="3"/>
  <c r="BR99" i="3"/>
  <c r="BT99" i="3"/>
  <c r="BQ99" i="3"/>
  <c r="BV58" i="3"/>
  <c r="CA58" i="3" s="1"/>
  <c r="BU58" i="3"/>
  <c r="BW58" i="3"/>
  <c r="BX58" i="3"/>
  <c r="BV54" i="3"/>
  <c r="CA54" i="3" s="1"/>
  <c r="BU54" i="3"/>
  <c r="BX54" i="3"/>
  <c r="BW54" i="3"/>
  <c r="BW69" i="3"/>
  <c r="BV69" i="3"/>
  <c r="BU69" i="3"/>
  <c r="BX69" i="3"/>
  <c r="BS79" i="3"/>
  <c r="BT79" i="3"/>
  <c r="BR79" i="3"/>
  <c r="BQ79" i="3"/>
  <c r="BS64" i="3"/>
  <c r="BT64" i="3"/>
  <c r="BR64" i="3"/>
  <c r="BS32" i="3"/>
  <c r="BT32" i="3"/>
  <c r="BR32" i="3"/>
  <c r="BS14" i="3"/>
  <c r="BT14" i="3"/>
  <c r="BR14" i="3"/>
  <c r="BQ14" i="3"/>
  <c r="BS11" i="3"/>
  <c r="BT11" i="3"/>
  <c r="BR11" i="3"/>
  <c r="BS23" i="3"/>
  <c r="BT23" i="3"/>
  <c r="BR23" i="3"/>
  <c r="BQ23" i="3"/>
  <c r="BS25" i="3"/>
  <c r="BT25" i="3"/>
  <c r="BR25" i="3"/>
  <c r="BQ25" i="3"/>
  <c r="BW38" i="3"/>
  <c r="BV38" i="3"/>
  <c r="CA38" i="3" s="1"/>
  <c r="BX38" i="3"/>
  <c r="BU38" i="3"/>
  <c r="BW8" i="3"/>
  <c r="BV8" i="3"/>
  <c r="BX8" i="3"/>
  <c r="BU8" i="3"/>
  <c r="BW93" i="3"/>
  <c r="BV93" i="3"/>
  <c r="CA93" i="3" s="1"/>
  <c r="BU93" i="3"/>
  <c r="BX93" i="3"/>
  <c r="BA11" i="3"/>
  <c r="BW11" i="3"/>
  <c r="BV11" i="3"/>
  <c r="BU11" i="3"/>
  <c r="BX11" i="3"/>
  <c r="BS69" i="3"/>
  <c r="BT69" i="3"/>
  <c r="BR69" i="3"/>
  <c r="BQ69" i="3"/>
  <c r="BS20" i="3"/>
  <c r="BT20" i="3"/>
  <c r="BR20" i="3"/>
  <c r="BQ20" i="3"/>
  <c r="BS34" i="3"/>
  <c r="BT34" i="3"/>
  <c r="BR34" i="3"/>
  <c r="BQ34" i="3"/>
  <c r="BW74" i="3"/>
  <c r="BV74" i="3"/>
  <c r="BX74" i="3"/>
  <c r="BU74" i="3"/>
  <c r="BS61" i="3"/>
  <c r="BT61" i="3"/>
  <c r="BR61" i="3"/>
  <c r="BQ61" i="3"/>
  <c r="BS100" i="3"/>
  <c r="BR100" i="3"/>
  <c r="BT100" i="3"/>
  <c r="BQ100" i="3"/>
  <c r="BW79" i="3"/>
  <c r="BV79" i="3"/>
  <c r="BU79" i="3"/>
  <c r="BX79" i="3"/>
  <c r="BS97" i="3"/>
  <c r="BR97" i="3"/>
  <c r="CA97" i="3" s="1"/>
  <c r="BT97" i="3"/>
  <c r="AW94" i="3"/>
  <c r="BS94" i="3"/>
  <c r="BT94" i="3"/>
  <c r="BR94" i="3"/>
  <c r="BQ94" i="3"/>
  <c r="BS74" i="3"/>
  <c r="BR74" i="3"/>
  <c r="BT74" i="3"/>
  <c r="BQ74" i="3"/>
  <c r="BW32" i="3"/>
  <c r="BV32" i="3"/>
  <c r="BX32" i="3"/>
  <c r="BU32" i="3"/>
  <c r="BW42" i="3"/>
  <c r="BV42" i="3"/>
  <c r="BX42" i="3"/>
  <c r="BU42" i="3"/>
  <c r="BW37" i="3"/>
  <c r="BV37" i="3"/>
  <c r="CA37" i="3" s="1"/>
  <c r="BU37" i="3"/>
  <c r="BX37" i="3"/>
  <c r="CC37" i="3" s="1"/>
  <c r="BS86" i="3"/>
  <c r="BR86" i="3"/>
  <c r="BT86" i="3"/>
  <c r="BQ86" i="3"/>
  <c r="BA76" i="3"/>
  <c r="BW76" i="3"/>
  <c r="BV76" i="3"/>
  <c r="CA76" i="3" s="1"/>
  <c r="BX76" i="3"/>
  <c r="BU76" i="3"/>
  <c r="BA10" i="3"/>
  <c r="BW10" i="3"/>
  <c r="BV10" i="3"/>
  <c r="BX10" i="3"/>
  <c r="BU10" i="3"/>
  <c r="BC23" i="3"/>
  <c r="BH23" i="3" s="1"/>
  <c r="BM23" i="3" s="1"/>
  <c r="BE23" i="3"/>
  <c r="BJ23" i="3" s="1"/>
  <c r="BO23" i="3" s="1"/>
  <c r="AW10" i="3"/>
  <c r="BG10" i="3" s="1"/>
  <c r="BL10" i="3" s="1"/>
  <c r="BA82" i="3"/>
  <c r="Q82" i="3"/>
  <c r="BE82" i="3"/>
  <c r="BJ82" i="3" s="1"/>
  <c r="BO82" i="3" s="1"/>
  <c r="BC82" i="3"/>
  <c r="BH82" i="3" s="1"/>
  <c r="BM82" i="3" s="1"/>
  <c r="BD82" i="3"/>
  <c r="BI82" i="3" s="1"/>
  <c r="BN82" i="3" s="1"/>
  <c r="BB82" i="3"/>
  <c r="BG82" i="3" s="1"/>
  <c r="BL82" i="3" s="1"/>
  <c r="AX62" i="3"/>
  <c r="AV10" i="3"/>
  <c r="Q10" i="3"/>
  <c r="BA80" i="3"/>
  <c r="Q80" i="3"/>
  <c r="BE80" i="3"/>
  <c r="BJ80" i="3" s="1"/>
  <c r="BO80" i="3" s="1"/>
  <c r="BB80" i="3"/>
  <c r="BG80" i="3" s="1"/>
  <c r="BL80" i="3" s="1"/>
  <c r="BC80" i="3"/>
  <c r="BH80" i="3" s="1"/>
  <c r="BM80" i="3" s="1"/>
  <c r="BD80" i="3"/>
  <c r="BI80" i="3" s="1"/>
  <c r="BN80" i="3" s="1"/>
  <c r="AG131" i="1"/>
  <c r="AW87" i="3" s="1"/>
  <c r="BG87" i="3" s="1"/>
  <c r="BL87" i="3" s="1"/>
  <c r="AC131" i="1"/>
  <c r="AL131" i="1" s="1"/>
  <c r="BQ87" i="3" s="1"/>
  <c r="BZ87" i="3" s="1"/>
  <c r="CE87" i="3" s="1"/>
  <c r="AX10" i="3"/>
  <c r="BH10" i="3" s="1"/>
  <c r="BM10" i="3" s="1"/>
  <c r="AZ10" i="3"/>
  <c r="AX77" i="3"/>
  <c r="Q52" i="3"/>
  <c r="AV52" i="3"/>
  <c r="AX52" i="3"/>
  <c r="AZ52" i="3"/>
  <c r="AY52" i="3"/>
  <c r="BA72" i="3"/>
  <c r="BE72" i="3"/>
  <c r="BC72" i="3"/>
  <c r="BH72" i="3" s="1"/>
  <c r="BM72" i="3" s="1"/>
  <c r="BD72" i="3"/>
  <c r="BB72" i="3"/>
  <c r="BA43" i="3"/>
  <c r="BD43" i="3"/>
  <c r="BB43" i="3"/>
  <c r="BE43" i="3"/>
  <c r="BC43" i="3"/>
  <c r="BA62" i="3"/>
  <c r="BD62" i="3"/>
  <c r="BE62" i="3"/>
  <c r="BC62" i="3"/>
  <c r="BB62" i="3"/>
  <c r="Q43" i="3"/>
  <c r="AV43" i="3"/>
  <c r="AW43" i="3"/>
  <c r="AX43" i="3"/>
  <c r="AY43" i="3"/>
  <c r="AZ43" i="3"/>
  <c r="AV49" i="3"/>
  <c r="Q49" i="3"/>
  <c r="AZ49" i="3"/>
  <c r="AX49" i="3"/>
  <c r="AW49" i="3"/>
  <c r="AY49" i="3"/>
  <c r="Q47" i="3"/>
  <c r="AV47" i="3"/>
  <c r="BA97" i="3"/>
  <c r="BB97" i="3"/>
  <c r="BC97" i="3"/>
  <c r="BE97" i="3"/>
  <c r="BD97" i="3"/>
  <c r="Q76" i="3"/>
  <c r="AV76" i="3"/>
  <c r="BA88" i="3"/>
  <c r="BC88" i="3"/>
  <c r="BE88" i="3"/>
  <c r="BD88" i="3"/>
  <c r="BB88" i="3"/>
  <c r="BA84" i="3"/>
  <c r="Q84" i="3"/>
  <c r="Q89" i="3"/>
  <c r="AV89" i="3"/>
  <c r="BA100" i="3"/>
  <c r="BE100" i="3"/>
  <c r="BC100" i="3"/>
  <c r="BD100" i="3"/>
  <c r="BB100" i="3"/>
  <c r="Q68" i="3"/>
  <c r="AV68" i="3"/>
  <c r="AY68" i="3"/>
  <c r="AW68" i="3"/>
  <c r="AZ68" i="3"/>
  <c r="AX68" i="3"/>
  <c r="Q12" i="3"/>
  <c r="AV12" i="3"/>
  <c r="AX12" i="3"/>
  <c r="AW12" i="3"/>
  <c r="AZ12" i="3"/>
  <c r="AY12" i="3"/>
  <c r="Q85" i="3"/>
  <c r="AV85" i="3"/>
  <c r="AZ85" i="3"/>
  <c r="AX85" i="3"/>
  <c r="AY85" i="3"/>
  <c r="AW85" i="3"/>
  <c r="AV54" i="3"/>
  <c r="Q54" i="3"/>
  <c r="Q9" i="3"/>
  <c r="AV9" i="3"/>
  <c r="AZ9" i="3"/>
  <c r="AY9" i="3"/>
  <c r="AX9" i="3"/>
  <c r="AW9" i="3"/>
  <c r="BA67" i="3"/>
  <c r="Q67" i="3"/>
  <c r="BE67" i="3"/>
  <c r="BJ67" i="3" s="1"/>
  <c r="BO67" i="3" s="1"/>
  <c r="BC67" i="3"/>
  <c r="BH67" i="3" s="1"/>
  <c r="BM67" i="3" s="1"/>
  <c r="BB67" i="3"/>
  <c r="BG67" i="3" s="1"/>
  <c r="BL67" i="3" s="1"/>
  <c r="BD67" i="3"/>
  <c r="BI67" i="3" s="1"/>
  <c r="BN67" i="3" s="1"/>
  <c r="Q75" i="3"/>
  <c r="AV75" i="3"/>
  <c r="AZ75" i="3"/>
  <c r="AX75" i="3"/>
  <c r="AW75" i="3"/>
  <c r="AY75" i="3"/>
  <c r="BA86" i="3"/>
  <c r="BD86" i="3"/>
  <c r="BC86" i="3"/>
  <c r="BE86" i="3"/>
  <c r="BB86" i="3"/>
  <c r="BA95" i="3"/>
  <c r="BC95" i="3"/>
  <c r="BE95" i="3"/>
  <c r="BD95" i="3"/>
  <c r="BB95" i="3"/>
  <c r="BA17" i="3"/>
  <c r="BB17" i="3"/>
  <c r="BD17" i="3"/>
  <c r="BE17" i="3"/>
  <c r="BC17" i="3"/>
  <c r="BA96" i="3"/>
  <c r="Q96" i="3"/>
  <c r="BE96" i="3"/>
  <c r="BJ96" i="3" s="1"/>
  <c r="BO96" i="3" s="1"/>
  <c r="BD96" i="3"/>
  <c r="BI96" i="3" s="1"/>
  <c r="BN96" i="3" s="1"/>
  <c r="BC96" i="3"/>
  <c r="BH96" i="3" s="1"/>
  <c r="BM96" i="3" s="1"/>
  <c r="BB96" i="3"/>
  <c r="BG96" i="3" s="1"/>
  <c r="BL96" i="3" s="1"/>
  <c r="BA85" i="3"/>
  <c r="BE85" i="3"/>
  <c r="BC85" i="3"/>
  <c r="BB85" i="3"/>
  <c r="BD85" i="3"/>
  <c r="BA12" i="3"/>
  <c r="BD12" i="3"/>
  <c r="BB12" i="3"/>
  <c r="BE12" i="3"/>
  <c r="BC12" i="3"/>
  <c r="Q38" i="3"/>
  <c r="AV38" i="3"/>
  <c r="AY38" i="3"/>
  <c r="AX38" i="3"/>
  <c r="AZ38" i="3"/>
  <c r="AV51" i="3"/>
  <c r="Q51" i="3"/>
  <c r="AY51" i="3"/>
  <c r="AW51" i="3"/>
  <c r="AZ51" i="3"/>
  <c r="AX51" i="3"/>
  <c r="AV95" i="3"/>
  <c r="Q95" i="3"/>
  <c r="Q18" i="3"/>
  <c r="BA18" i="3"/>
  <c r="BE18" i="3"/>
  <c r="BJ18" i="3" s="1"/>
  <c r="BO18" i="3" s="1"/>
  <c r="BC18" i="3"/>
  <c r="BH18" i="3" s="1"/>
  <c r="BM18" i="3" s="1"/>
  <c r="BB18" i="3"/>
  <c r="BG18" i="3" s="1"/>
  <c r="BL18" i="3" s="1"/>
  <c r="BD18" i="3"/>
  <c r="BI18" i="3" s="1"/>
  <c r="BN18" i="3" s="1"/>
  <c r="Q41" i="3"/>
  <c r="AV41" i="3"/>
  <c r="Q46" i="3"/>
  <c r="AV46" i="3"/>
  <c r="AW46" i="3"/>
  <c r="AX46" i="3"/>
  <c r="AZ46" i="3"/>
  <c r="AY46" i="3"/>
  <c r="BA75" i="3"/>
  <c r="BC75" i="3"/>
  <c r="BB75" i="3"/>
  <c r="BE75" i="3"/>
  <c r="BD75" i="3"/>
  <c r="BB11" i="3"/>
  <c r="AV16" i="3"/>
  <c r="Q16" i="3"/>
  <c r="AW16" i="3"/>
  <c r="AX16" i="3"/>
  <c r="AY16" i="3"/>
  <c r="AZ16" i="3"/>
  <c r="AV62" i="3"/>
  <c r="Q62" i="3"/>
  <c r="BA35" i="3"/>
  <c r="Q35" i="3"/>
  <c r="BE35" i="3"/>
  <c r="BJ35" i="3" s="1"/>
  <c r="BO35" i="3" s="1"/>
  <c r="BD35" i="3"/>
  <c r="BI35" i="3" s="1"/>
  <c r="BN35" i="3" s="1"/>
  <c r="BB35" i="3"/>
  <c r="BG35" i="3" s="1"/>
  <c r="BL35" i="3" s="1"/>
  <c r="BC35" i="3"/>
  <c r="BH35" i="3" s="1"/>
  <c r="BM35" i="3" s="1"/>
  <c r="BA13" i="3"/>
  <c r="BD13" i="3"/>
  <c r="BB13" i="3"/>
  <c r="BC13" i="3"/>
  <c r="BE13" i="3"/>
  <c r="BA47" i="3"/>
  <c r="BD47" i="3"/>
  <c r="BE47" i="3"/>
  <c r="BC47" i="3"/>
  <c r="BH47" i="3" s="1"/>
  <c r="BM47" i="3" s="1"/>
  <c r="BB47" i="3"/>
  <c r="BG47" i="3" s="1"/>
  <c r="BL47" i="3" s="1"/>
  <c r="BA19" i="3"/>
  <c r="BC19" i="3"/>
  <c r="BD19" i="3"/>
  <c r="BB19" i="3"/>
  <c r="BE19" i="3"/>
  <c r="AV55" i="3"/>
  <c r="Q55" i="3"/>
  <c r="AZ55" i="3"/>
  <c r="AX55" i="3"/>
  <c r="AW55" i="3"/>
  <c r="AY55" i="3"/>
  <c r="AV50" i="3"/>
  <c r="Q50" i="3"/>
  <c r="AX50" i="3"/>
  <c r="AY50" i="3"/>
  <c r="AZ50" i="3"/>
  <c r="AW50" i="3"/>
  <c r="Q21" i="3"/>
  <c r="BA21" i="3"/>
  <c r="BE21" i="3"/>
  <c r="BJ21" i="3" s="1"/>
  <c r="BO21" i="3" s="1"/>
  <c r="BC21" i="3"/>
  <c r="BH21" i="3" s="1"/>
  <c r="BM21" i="3" s="1"/>
  <c r="BD21" i="3"/>
  <c r="BI21" i="3" s="1"/>
  <c r="BN21" i="3" s="1"/>
  <c r="AV73" i="3"/>
  <c r="Q73" i="3"/>
  <c r="AY73" i="3"/>
  <c r="AW73" i="3"/>
  <c r="AZ73" i="3"/>
  <c r="AX73" i="3"/>
  <c r="BA29" i="3"/>
  <c r="BE29" i="3"/>
  <c r="BD29" i="3"/>
  <c r="BC29" i="3"/>
  <c r="BB29" i="3"/>
  <c r="BA89" i="3"/>
  <c r="BE89" i="3"/>
  <c r="BC89" i="3"/>
  <c r="BD89" i="3"/>
  <c r="BB89" i="3"/>
  <c r="AV81" i="3"/>
  <c r="Q81" i="3"/>
  <c r="AX81" i="3"/>
  <c r="AZ81" i="3"/>
  <c r="AW81" i="3"/>
  <c r="AY81" i="3"/>
  <c r="BA50" i="3"/>
  <c r="BE50" i="3"/>
  <c r="BC50" i="3"/>
  <c r="BD50" i="3"/>
  <c r="BB50" i="3"/>
  <c r="BG50" i="3" s="1"/>
  <c r="BL50" i="3" s="1"/>
  <c r="Q60" i="3"/>
  <c r="AV60" i="3"/>
  <c r="AX60" i="3"/>
  <c r="AZ60" i="3"/>
  <c r="AY60" i="3"/>
  <c r="AW60" i="3"/>
  <c r="BA68" i="3"/>
  <c r="BC68" i="3"/>
  <c r="BB68" i="3"/>
  <c r="BE68" i="3"/>
  <c r="BD68" i="3"/>
  <c r="Q44" i="3"/>
  <c r="AV44" i="3"/>
  <c r="AZ44" i="3"/>
  <c r="AY44" i="3"/>
  <c r="AX44" i="3"/>
  <c r="AW44" i="3"/>
  <c r="Q42" i="3"/>
  <c r="AV42" i="3"/>
  <c r="AZ42" i="3"/>
  <c r="AW42" i="3"/>
  <c r="AX42" i="3"/>
  <c r="AY42" i="3"/>
  <c r="Q56" i="3"/>
  <c r="AV56" i="3"/>
  <c r="AY56" i="3"/>
  <c r="AZ56" i="3"/>
  <c r="AX56" i="3"/>
  <c r="AW56" i="3"/>
  <c r="AV91" i="3"/>
  <c r="Q91" i="3"/>
  <c r="AW91" i="3"/>
  <c r="AX91" i="3"/>
  <c r="AY91" i="3"/>
  <c r="AZ91" i="3"/>
  <c r="Q98" i="3"/>
  <c r="AV98" i="3"/>
  <c r="BA98" i="3"/>
  <c r="BE98" i="3"/>
  <c r="BD98" i="3"/>
  <c r="BB98" i="3"/>
  <c r="BC98" i="3"/>
  <c r="BA81" i="3"/>
  <c r="BE81" i="3"/>
  <c r="BC81" i="3"/>
  <c r="BD81" i="3"/>
  <c r="BB81" i="3"/>
  <c r="BA49" i="3"/>
  <c r="BC49" i="3"/>
  <c r="BD49" i="3"/>
  <c r="BB49" i="3"/>
  <c r="BE49" i="3"/>
  <c r="Q48" i="3"/>
  <c r="AV48" i="3"/>
  <c r="AZ48" i="3"/>
  <c r="AX48" i="3"/>
  <c r="AW48" i="3"/>
  <c r="AY48" i="3"/>
  <c r="AV13" i="3"/>
  <c r="Q13" i="3"/>
  <c r="AW13" i="3"/>
  <c r="AX13" i="3"/>
  <c r="AZ13" i="3"/>
  <c r="AY13" i="3"/>
  <c r="BA30" i="3"/>
  <c r="BE30" i="3"/>
  <c r="BD30" i="3"/>
  <c r="BC30" i="3"/>
  <c r="BH30" i="3" s="1"/>
  <c r="BM30" i="3" s="1"/>
  <c r="BB30" i="3"/>
  <c r="BA91" i="3"/>
  <c r="BB91" i="3"/>
  <c r="BE91" i="3"/>
  <c r="BD91" i="3"/>
  <c r="BC91" i="3"/>
  <c r="Q88" i="3"/>
  <c r="AV88" i="3"/>
  <c r="AY88" i="3"/>
  <c r="AX88" i="3"/>
  <c r="AW88" i="3"/>
  <c r="AZ88" i="3"/>
  <c r="AV33" i="3"/>
  <c r="Q33" i="3"/>
  <c r="AX33" i="3"/>
  <c r="AY33" i="3"/>
  <c r="AW33" i="3"/>
  <c r="AZ33" i="3"/>
  <c r="BA60" i="3"/>
  <c r="BC60" i="3"/>
  <c r="BB60" i="3"/>
  <c r="BE60" i="3"/>
  <c r="BD60" i="3"/>
  <c r="Q15" i="3"/>
  <c r="BA15" i="3"/>
  <c r="BD15" i="3"/>
  <c r="BE15" i="3"/>
  <c r="BC15" i="3"/>
  <c r="BB15" i="3"/>
  <c r="BH95" i="3"/>
  <c r="BM95" i="3" s="1"/>
  <c r="AZ62" i="3"/>
  <c r="BA58" i="3"/>
  <c r="BD58" i="3"/>
  <c r="BB58" i="3"/>
  <c r="BE58" i="3"/>
  <c r="BC58" i="3"/>
  <c r="BA54" i="3"/>
  <c r="BE54" i="3"/>
  <c r="BC54" i="3"/>
  <c r="BH54" i="3" s="1"/>
  <c r="BM54" i="3" s="1"/>
  <c r="BB54" i="3"/>
  <c r="BG54" i="3" s="1"/>
  <c r="BL54" i="3" s="1"/>
  <c r="BD54" i="3"/>
  <c r="BA69" i="3"/>
  <c r="BB69" i="3"/>
  <c r="BE69" i="3"/>
  <c r="BC69" i="3"/>
  <c r="BD69" i="3"/>
  <c r="AV79" i="3"/>
  <c r="Q79" i="3"/>
  <c r="AY79" i="3"/>
  <c r="AW79" i="3"/>
  <c r="AZ79" i="3"/>
  <c r="AX79" i="3"/>
  <c r="Q64" i="3"/>
  <c r="AV64" i="3"/>
  <c r="AV32" i="3"/>
  <c r="Q32" i="3"/>
  <c r="AW32" i="3"/>
  <c r="AZ32" i="3"/>
  <c r="AX32" i="3"/>
  <c r="AY32" i="3"/>
  <c r="AV14" i="3"/>
  <c r="Q14" i="3"/>
  <c r="AY14" i="3"/>
  <c r="AZ14" i="3"/>
  <c r="AX14" i="3"/>
  <c r="AW14" i="3"/>
  <c r="Q11" i="3"/>
  <c r="AV11" i="3"/>
  <c r="AV23" i="3"/>
  <c r="Q23" i="3"/>
  <c r="Q25" i="3"/>
  <c r="AV25" i="3"/>
  <c r="BA38" i="3"/>
  <c r="BB38" i="3"/>
  <c r="BG38" i="3" s="1"/>
  <c r="BL38" i="3" s="1"/>
  <c r="BE38" i="3"/>
  <c r="BC38" i="3"/>
  <c r="BD38" i="3"/>
  <c r="BI38" i="3" s="1"/>
  <c r="BN38" i="3" s="1"/>
  <c r="BA8" i="3"/>
  <c r="BE8" i="3"/>
  <c r="BD8" i="3"/>
  <c r="BB8" i="3"/>
  <c r="BC8" i="3"/>
  <c r="BA93" i="3"/>
  <c r="BE93" i="3"/>
  <c r="BD93" i="3"/>
  <c r="BB93" i="3"/>
  <c r="BC93" i="3"/>
  <c r="Q69" i="3"/>
  <c r="AV69" i="3"/>
  <c r="AW69" i="3"/>
  <c r="AZ69" i="3"/>
  <c r="AX69" i="3"/>
  <c r="AY69" i="3"/>
  <c r="AV20" i="3"/>
  <c r="Q20" i="3"/>
  <c r="Q34" i="3"/>
  <c r="AV34" i="3"/>
  <c r="BA74" i="3"/>
  <c r="BE74" i="3"/>
  <c r="BD74" i="3"/>
  <c r="BB74" i="3"/>
  <c r="BC74" i="3"/>
  <c r="Q61" i="3"/>
  <c r="AV61" i="3"/>
  <c r="AY61" i="3"/>
  <c r="AX61" i="3"/>
  <c r="AW61" i="3"/>
  <c r="AZ61" i="3"/>
  <c r="Q100" i="3"/>
  <c r="AV100" i="3"/>
  <c r="AY100" i="3"/>
  <c r="AX100" i="3"/>
  <c r="AZ100" i="3"/>
  <c r="AW100" i="3"/>
  <c r="BA79" i="3"/>
  <c r="BE79" i="3"/>
  <c r="BC79" i="3"/>
  <c r="BD79" i="3"/>
  <c r="BB79" i="3"/>
  <c r="Q97" i="3"/>
  <c r="AV97" i="3"/>
  <c r="AX97" i="3"/>
  <c r="AW97" i="3"/>
  <c r="AZ97" i="3"/>
  <c r="AY97" i="3"/>
  <c r="AV94" i="3"/>
  <c r="Q94" i="3"/>
  <c r="AY94" i="3"/>
  <c r="AZ94" i="3"/>
  <c r="AX94" i="3"/>
  <c r="AV74" i="3"/>
  <c r="Q74" i="3"/>
  <c r="AX74" i="3"/>
  <c r="AY74" i="3"/>
  <c r="AZ74" i="3"/>
  <c r="AW74" i="3"/>
  <c r="BA32" i="3"/>
  <c r="BC32" i="3"/>
  <c r="BD32" i="3"/>
  <c r="BE32" i="3"/>
  <c r="BB32" i="3"/>
  <c r="BA42" i="3"/>
  <c r="BE42" i="3"/>
  <c r="BD42" i="3"/>
  <c r="BB42" i="3"/>
  <c r="BG42" i="3" s="1"/>
  <c r="BL42" i="3" s="1"/>
  <c r="BC42" i="3"/>
  <c r="BH42" i="3" s="1"/>
  <c r="BM42" i="3" s="1"/>
  <c r="BA37" i="3"/>
  <c r="Q37" i="3"/>
  <c r="BE37" i="3"/>
  <c r="BJ37" i="3" s="1"/>
  <c r="BO37" i="3" s="1"/>
  <c r="BB37" i="3"/>
  <c r="BG37" i="3" s="1"/>
  <c r="BL37" i="3" s="1"/>
  <c r="BC37" i="3"/>
  <c r="BH37" i="3" s="1"/>
  <c r="BM37" i="3" s="1"/>
  <c r="BD37" i="3"/>
  <c r="BI37" i="3" s="1"/>
  <c r="BN37" i="3" s="1"/>
  <c r="Q86" i="3"/>
  <c r="AV86" i="3"/>
  <c r="AY86" i="3"/>
  <c r="AZ86" i="3"/>
  <c r="AX86" i="3"/>
  <c r="AW86" i="3"/>
  <c r="AY34" i="3"/>
  <c r="AW34" i="3"/>
  <c r="Q40" i="3"/>
  <c r="BA40" i="3"/>
  <c r="BE40" i="3"/>
  <c r="BB40" i="3"/>
  <c r="BC40" i="3"/>
  <c r="BD40" i="3"/>
  <c r="Q77" i="3"/>
  <c r="AV77" i="3"/>
  <c r="Q99" i="3"/>
  <c r="AV99" i="3"/>
  <c r="BB23" i="3"/>
  <c r="BD23" i="3"/>
  <c r="AW62" i="3"/>
  <c r="AY77" i="3"/>
  <c r="BA44" i="3"/>
  <c r="BE44" i="3"/>
  <c r="BB44" i="3"/>
  <c r="BD44" i="3"/>
  <c r="BC44" i="3"/>
  <c r="Q30" i="3"/>
  <c r="AV30" i="3"/>
  <c r="BA78" i="3"/>
  <c r="BE78" i="3"/>
  <c r="BC78" i="3"/>
  <c r="BD78" i="3"/>
  <c r="BB78" i="3"/>
  <c r="BA77" i="3"/>
  <c r="BD77" i="3"/>
  <c r="BE77" i="3"/>
  <c r="BB77" i="3"/>
  <c r="BC77" i="3"/>
  <c r="BA20" i="3"/>
  <c r="BB20" i="3"/>
  <c r="BE20" i="3"/>
  <c r="BJ20" i="3" s="1"/>
  <c r="BO20" i="3" s="1"/>
  <c r="BD20" i="3"/>
  <c r="BC20" i="3"/>
  <c r="BH20" i="3" s="1"/>
  <c r="BM20" i="3" s="1"/>
  <c r="Q78" i="3"/>
  <c r="AV78" i="3"/>
  <c r="AX78" i="3"/>
  <c r="AZ78" i="3"/>
  <c r="AY78" i="3"/>
  <c r="AW78" i="3"/>
  <c r="AV93" i="3"/>
  <c r="Q93" i="3"/>
  <c r="AZ93" i="3"/>
  <c r="AW93" i="3"/>
  <c r="AY93" i="3"/>
  <c r="AX93" i="3"/>
  <c r="BA9" i="3"/>
  <c r="BE9" i="3"/>
  <c r="BB9" i="3"/>
  <c r="BC9" i="3"/>
  <c r="BH9" i="3" s="1"/>
  <c r="BM9" i="3" s="1"/>
  <c r="BD9" i="3"/>
  <c r="BA22" i="3"/>
  <c r="Q22" i="3"/>
  <c r="BD22" i="3"/>
  <c r="BI22" i="3" s="1"/>
  <c r="BN22" i="3" s="1"/>
  <c r="BC22" i="3"/>
  <c r="BH22" i="3" s="1"/>
  <c r="BM22" i="3" s="1"/>
  <c r="BE22" i="3"/>
  <c r="BJ22" i="3" s="1"/>
  <c r="BO22" i="3" s="1"/>
  <c r="BB22" i="3"/>
  <c r="BG22" i="3" s="1"/>
  <c r="BL22" i="3" s="1"/>
  <c r="BA33" i="3"/>
  <c r="BC33" i="3"/>
  <c r="BD33" i="3"/>
  <c r="BE33" i="3"/>
  <c r="BB33" i="3"/>
  <c r="AV58" i="3"/>
  <c r="Q58" i="3"/>
  <c r="AZ58" i="3"/>
  <c r="AY58" i="3"/>
  <c r="AX58" i="3"/>
  <c r="AW58" i="3"/>
  <c r="AV29" i="3"/>
  <c r="Q29" i="3"/>
  <c r="AZ29" i="3"/>
  <c r="AY29" i="3"/>
  <c r="AX29" i="3"/>
  <c r="AW29" i="3"/>
  <c r="BA94" i="3"/>
  <c r="BC94" i="3"/>
  <c r="BD94" i="3"/>
  <c r="BE94" i="3"/>
  <c r="BB94" i="3"/>
  <c r="AV8" i="3"/>
  <c r="Q8" i="3"/>
  <c r="AW8" i="3"/>
  <c r="AY8" i="3"/>
  <c r="AZ8" i="3"/>
  <c r="AX8" i="3"/>
  <c r="BA51" i="3"/>
  <c r="BE51" i="3"/>
  <c r="BD51" i="3"/>
  <c r="BC51" i="3"/>
  <c r="BB51" i="3"/>
  <c r="AV40" i="3"/>
  <c r="AZ40" i="3"/>
  <c r="AX40" i="3"/>
  <c r="AY40" i="3"/>
  <c r="AW40" i="3"/>
  <c r="AV59" i="3"/>
  <c r="Q59" i="3"/>
  <c r="BA55" i="3"/>
  <c r="BB55" i="3"/>
  <c r="BE55" i="3"/>
  <c r="BC55" i="3"/>
  <c r="BD55" i="3"/>
  <c r="BA48" i="3"/>
  <c r="BD48" i="3"/>
  <c r="BB48" i="3"/>
  <c r="BE48" i="3"/>
  <c r="BC48" i="3"/>
  <c r="Q17" i="3"/>
  <c r="AV17" i="3"/>
  <c r="AZ17" i="3"/>
  <c r="AX17" i="3"/>
  <c r="AW17" i="3"/>
  <c r="AY17" i="3"/>
  <c r="BA34" i="3"/>
  <c r="BC34" i="3"/>
  <c r="BD34" i="3"/>
  <c r="BB34" i="3"/>
  <c r="BE34" i="3"/>
  <c r="Q72" i="3"/>
  <c r="AV72" i="3"/>
  <c r="BA61" i="3"/>
  <c r="BE61" i="3"/>
  <c r="BD61" i="3"/>
  <c r="BB61" i="3"/>
  <c r="BC61" i="3"/>
  <c r="BA39" i="3"/>
  <c r="Q39" i="3"/>
  <c r="BE39" i="3"/>
  <c r="BJ39" i="3" s="1"/>
  <c r="BO39" i="3" s="1"/>
  <c r="BB39" i="3"/>
  <c r="BG39" i="3" s="1"/>
  <c r="BL39" i="3" s="1"/>
  <c r="BC39" i="3"/>
  <c r="BH39" i="3" s="1"/>
  <c r="BM39" i="3" s="1"/>
  <c r="BD39" i="3"/>
  <c r="BI39" i="3" s="1"/>
  <c r="BN39" i="3" s="1"/>
  <c r="BA16" i="3"/>
  <c r="BE16" i="3"/>
  <c r="BD16" i="3"/>
  <c r="BC16" i="3"/>
  <c r="BH16" i="3" s="1"/>
  <c r="BM16" i="3" s="1"/>
  <c r="BB16" i="3"/>
  <c r="BA46" i="3"/>
  <c r="BC46" i="3"/>
  <c r="BD46" i="3"/>
  <c r="BE46" i="3"/>
  <c r="BB46" i="3"/>
  <c r="BA64" i="3"/>
  <c r="BD64" i="3"/>
  <c r="BB64" i="3"/>
  <c r="BE64" i="3"/>
  <c r="BC64" i="3"/>
  <c r="Q19" i="3"/>
  <c r="AV19" i="3"/>
  <c r="AX19" i="3"/>
  <c r="AW19" i="3"/>
  <c r="AZ19" i="3"/>
  <c r="AY19" i="3"/>
  <c r="BA25" i="3"/>
  <c r="BE25" i="3"/>
  <c r="BD25" i="3"/>
  <c r="BB25" i="3"/>
  <c r="BC25" i="3"/>
  <c r="BH25" i="3" s="1"/>
  <c r="BM25" i="3" s="1"/>
  <c r="BA56" i="3"/>
  <c r="BD56" i="3"/>
  <c r="BC56" i="3"/>
  <c r="BH56" i="3" s="1"/>
  <c r="BM56" i="3" s="1"/>
  <c r="BB56" i="3"/>
  <c r="BE56" i="3"/>
  <c r="BA52" i="3"/>
  <c r="BD52" i="3"/>
  <c r="BE52" i="3"/>
  <c r="BB52" i="3"/>
  <c r="BC52" i="3"/>
  <c r="BH52" i="3" s="1"/>
  <c r="BM52" i="3" s="1"/>
  <c r="BA99" i="3"/>
  <c r="BE99" i="3"/>
  <c r="BD99" i="3"/>
  <c r="BC99" i="3"/>
  <c r="BB99" i="3"/>
  <c r="BA73" i="3"/>
  <c r="BD73" i="3"/>
  <c r="BB73" i="3"/>
  <c r="BC73" i="3"/>
  <c r="BE73" i="3"/>
  <c r="BA14" i="3"/>
  <c r="BD14" i="3"/>
  <c r="BE14" i="3"/>
  <c r="BC14" i="3"/>
  <c r="BB14" i="3"/>
  <c r="AX34" i="3"/>
  <c r="BD11" i="3"/>
  <c r="AZ57" i="3"/>
  <c r="AZ64" i="3"/>
  <c r="AZ98" i="3"/>
  <c r="AX57" i="3"/>
  <c r="BH57" i="3" s="1"/>
  <c r="BM57" i="3" s="1"/>
  <c r="AX64" i="3"/>
  <c r="AX98" i="3"/>
  <c r="AY57" i="3"/>
  <c r="AY64" i="3"/>
  <c r="AY98" i="3"/>
  <c r="AW57" i="3"/>
  <c r="AW64" i="3"/>
  <c r="AW98" i="3"/>
  <c r="BJ76" i="3"/>
  <c r="BO76" i="3" s="1"/>
  <c r="BH11" i="3"/>
  <c r="BM11" i="3" s="1"/>
  <c r="BG76" i="3"/>
  <c r="BL76" i="3" s="1"/>
  <c r="BE84" i="3"/>
  <c r="BJ84" i="3" s="1"/>
  <c r="BO84" i="3" s="1"/>
  <c r="AZ99" i="3"/>
  <c r="BC84" i="3"/>
  <c r="BH84" i="3" s="1"/>
  <c r="BM84" i="3" s="1"/>
  <c r="AX99" i="3"/>
  <c r="BD84" i="3"/>
  <c r="BI84" i="3" s="1"/>
  <c r="BN84" i="3" s="1"/>
  <c r="AY99" i="3"/>
  <c r="BB84" i="3"/>
  <c r="BG84" i="3" s="1"/>
  <c r="BL84" i="3" s="1"/>
  <c r="AW99" i="3"/>
  <c r="BH31" i="3"/>
  <c r="BM31" i="3" s="1"/>
  <c r="BJ7" i="3"/>
  <c r="BO7" i="3" s="1"/>
  <c r="BH7" i="3"/>
  <c r="BM7" i="3" s="1"/>
  <c r="BJ31" i="3"/>
  <c r="BO31" i="3" s="1"/>
  <c r="BI31" i="3"/>
  <c r="BN31" i="3" s="1"/>
  <c r="BG31" i="3"/>
  <c r="BL31" i="3" s="1"/>
  <c r="BI7" i="3"/>
  <c r="BN7" i="3" s="1"/>
  <c r="BG7" i="3"/>
  <c r="BL7" i="3" s="1"/>
  <c r="AV6" i="3"/>
  <c r="AN6" i="3"/>
  <c r="AR6" i="3" s="1"/>
  <c r="AT6" i="3" s="1"/>
  <c r="AX6" i="3"/>
  <c r="AY6" i="3"/>
  <c r="AW6" i="3"/>
  <c r="AZ6" i="3"/>
  <c r="BJ25" i="3" l="1"/>
  <c r="BO25" i="3" s="1"/>
  <c r="BH15" i="3"/>
  <c r="BM15" i="3" s="1"/>
  <c r="CA100" i="3"/>
  <c r="CC38" i="3"/>
  <c r="CA30" i="3"/>
  <c r="BH38" i="3"/>
  <c r="BM38" i="3" s="1"/>
  <c r="BH61" i="3"/>
  <c r="BM61" i="3" s="1"/>
  <c r="BH77" i="3"/>
  <c r="BM77" i="3" s="1"/>
  <c r="CC99" i="3"/>
  <c r="BG20" i="3"/>
  <c r="BL20" i="3" s="1"/>
  <c r="BJ11" i="3"/>
  <c r="BO11" i="3" s="1"/>
  <c r="BI20" i="3"/>
  <c r="BN20" i="3" s="1"/>
  <c r="BJ59" i="3"/>
  <c r="BO59" i="3" s="1"/>
  <c r="CI36" i="3"/>
  <c r="N36" i="3" s="1"/>
  <c r="AA36" i="3" s="1"/>
  <c r="BJ72" i="3"/>
  <c r="BO72" i="3" s="1"/>
  <c r="Y7" i="3"/>
  <c r="BS46" i="3"/>
  <c r="CB46" i="3" s="1"/>
  <c r="CF46" i="3" s="1"/>
  <c r="AA7" i="3"/>
  <c r="BQ46" i="3"/>
  <c r="BH50" i="3"/>
  <c r="BM50" i="3" s="1"/>
  <c r="CA69" i="3"/>
  <c r="BH48" i="3"/>
  <c r="BM48" i="3" s="1"/>
  <c r="BG89" i="3"/>
  <c r="BL89" i="3" s="1"/>
  <c r="CC61" i="3"/>
  <c r="CC51" i="3"/>
  <c r="CA42" i="3"/>
  <c r="CA68" i="3"/>
  <c r="CA89" i="3"/>
  <c r="CA47" i="3"/>
  <c r="CA85" i="3"/>
  <c r="CC54" i="3"/>
  <c r="BZ22" i="3"/>
  <c r="CE22" i="3" s="1"/>
  <c r="CG36" i="3"/>
  <c r="L36" i="3" s="1"/>
  <c r="Y36" i="3" s="1"/>
  <c r="CC36" i="3"/>
  <c r="BG36" i="3"/>
  <c r="BL36" i="3" s="1"/>
  <c r="BI36" i="3"/>
  <c r="BN36" i="3" s="1"/>
  <c r="BI59" i="3"/>
  <c r="BN59" i="3" s="1"/>
  <c r="CC29" i="3"/>
  <c r="BG23" i="3"/>
  <c r="BL23" i="3" s="1"/>
  <c r="Y31" i="3"/>
  <c r="BI54" i="3"/>
  <c r="BN54" i="3" s="1"/>
  <c r="BH73" i="3"/>
  <c r="BM73" i="3" s="1"/>
  <c r="CC14" i="3"/>
  <c r="CC46" i="3"/>
  <c r="CC40" i="3"/>
  <c r="CC55" i="3"/>
  <c r="AA31" i="3"/>
  <c r="BI23" i="3"/>
  <c r="BN23" i="3" s="1"/>
  <c r="CA62" i="3"/>
  <c r="BZ18" i="3"/>
  <c r="CE18" i="3" s="1"/>
  <c r="CB22" i="3"/>
  <c r="CF22" i="3" s="1"/>
  <c r="CG28" i="3"/>
  <c r="L28" i="3" s="1"/>
  <c r="Y28" i="3" s="1"/>
  <c r="BJ89" i="3"/>
  <c r="BO89" i="3" s="1"/>
  <c r="BQ11" i="3"/>
  <c r="BZ11" i="3" s="1"/>
  <c r="CE11" i="3" s="1"/>
  <c r="CI28" i="3"/>
  <c r="N28" i="3" s="1"/>
  <c r="AA28" i="3" s="1"/>
  <c r="CG83" i="3"/>
  <c r="L83" i="3" s="1"/>
  <c r="Y83" i="3" s="1"/>
  <c r="AW11" i="3"/>
  <c r="CC11" i="3" s="1"/>
  <c r="CA8" i="3"/>
  <c r="BH79" i="3"/>
  <c r="BM79" i="3" s="1"/>
  <c r="CC49" i="3"/>
  <c r="BH44" i="3"/>
  <c r="BM44" i="3" s="1"/>
  <c r="CA55" i="3"/>
  <c r="CI24" i="3"/>
  <c r="N24" i="3" s="1"/>
  <c r="AA24" i="3" s="1"/>
  <c r="BJ54" i="3"/>
  <c r="BO54" i="3" s="1"/>
  <c r="BJ15" i="3"/>
  <c r="BO15" i="3" s="1"/>
  <c r="CI83" i="3"/>
  <c r="N83" i="3" s="1"/>
  <c r="AA83" i="3" s="1"/>
  <c r="BI95" i="3"/>
  <c r="BN95" i="3" s="1"/>
  <c r="CA60" i="3"/>
  <c r="CA12" i="3"/>
  <c r="BH49" i="3"/>
  <c r="BM49" i="3" s="1"/>
  <c r="CC68" i="3"/>
  <c r="CA10" i="3"/>
  <c r="BH55" i="3"/>
  <c r="BM55" i="3" s="1"/>
  <c r="BH89" i="3"/>
  <c r="BM89" i="3" s="1"/>
  <c r="CB9" i="3"/>
  <c r="CF9" i="3" s="1"/>
  <c r="BQ77" i="3"/>
  <c r="BZ77" i="3" s="1"/>
  <c r="CE77" i="3" s="1"/>
  <c r="AW77" i="3"/>
  <c r="BI77" i="3" s="1"/>
  <c r="BN77" i="3" s="1"/>
  <c r="BQ55" i="3"/>
  <c r="BZ55" i="3" s="1"/>
  <c r="CE55" i="3" s="1"/>
  <c r="BQ52" i="3"/>
  <c r="BZ52" i="3" s="1"/>
  <c r="CE52" i="3" s="1"/>
  <c r="AW52" i="3"/>
  <c r="BG52" i="3" s="1"/>
  <c r="BL52" i="3" s="1"/>
  <c r="CA13" i="3"/>
  <c r="CA32" i="3"/>
  <c r="CA79" i="3"/>
  <c r="BH41" i="3"/>
  <c r="BM41" i="3" s="1"/>
  <c r="BH87" i="3"/>
  <c r="BM87" i="3" s="1"/>
  <c r="BJ87" i="3"/>
  <c r="BO87" i="3" s="1"/>
  <c r="CC73" i="3"/>
  <c r="BH81" i="3"/>
  <c r="BM81" i="3" s="1"/>
  <c r="CA72" i="3"/>
  <c r="CA25" i="3"/>
  <c r="CA64" i="3"/>
  <c r="CA94" i="3"/>
  <c r="CA33" i="3"/>
  <c r="CA88" i="3"/>
  <c r="CA46" i="3"/>
  <c r="CA9" i="3"/>
  <c r="CA61" i="3"/>
  <c r="CA20" i="3"/>
  <c r="CA44" i="3"/>
  <c r="CA73" i="3"/>
  <c r="CC12" i="3"/>
  <c r="CA14" i="3"/>
  <c r="CA99" i="3"/>
  <c r="CA16" i="3"/>
  <c r="CA51" i="3"/>
  <c r="CB19" i="3"/>
  <c r="CF19" i="3" s="1"/>
  <c r="CB72" i="3"/>
  <c r="CF72" i="3" s="1"/>
  <c r="CB78" i="3"/>
  <c r="CF78" i="3" s="1"/>
  <c r="BI47" i="3"/>
  <c r="BN47" i="3" s="1"/>
  <c r="BQ98" i="3"/>
  <c r="BZ98" i="3" s="1"/>
  <c r="CE98" i="3" s="1"/>
  <c r="BQ15" i="3"/>
  <c r="BZ15" i="3" s="1"/>
  <c r="CE15" i="3" s="1"/>
  <c r="CB40" i="3"/>
  <c r="CF40" i="3" s="1"/>
  <c r="CB58" i="3"/>
  <c r="CF58" i="3" s="1"/>
  <c r="CB30" i="3"/>
  <c r="CF30" i="3" s="1"/>
  <c r="CB44" i="3"/>
  <c r="CF44" i="3" s="1"/>
  <c r="BG95" i="3"/>
  <c r="BL95" i="3" s="1"/>
  <c r="AW70" i="3"/>
  <c r="BI70" i="3" s="1"/>
  <c r="BN70" i="3" s="1"/>
  <c r="AW15" i="3"/>
  <c r="BG15" i="3" s="1"/>
  <c r="BL15" i="3" s="1"/>
  <c r="CB18" i="3"/>
  <c r="CF18" i="3" s="1"/>
  <c r="CG92" i="3"/>
  <c r="L92" i="3" s="1"/>
  <c r="Y92" i="3" s="1"/>
  <c r="CI92" i="3"/>
  <c r="N92" i="3" s="1"/>
  <c r="AA92" i="3" s="1"/>
  <c r="BZ14" i="3"/>
  <c r="CE14" i="3" s="1"/>
  <c r="BQ32" i="3"/>
  <c r="BZ32" i="3" s="1"/>
  <c r="CE32" i="3" s="1"/>
  <c r="BS65" i="3"/>
  <c r="CB65" i="3" s="1"/>
  <c r="CF65" i="3" s="1"/>
  <c r="BS15" i="3"/>
  <c r="CB15" i="3" s="1"/>
  <c r="CF15" i="3" s="1"/>
  <c r="BI76" i="3"/>
  <c r="BN76" i="3" s="1"/>
  <c r="BH91" i="3"/>
  <c r="BM91" i="3" s="1"/>
  <c r="CC60" i="3"/>
  <c r="BI89" i="3"/>
  <c r="BN89" i="3" s="1"/>
  <c r="BI10" i="3"/>
  <c r="BN10" i="3" s="1"/>
  <c r="BH64" i="3"/>
  <c r="BM64" i="3" s="1"/>
  <c r="BZ93" i="3"/>
  <c r="CE93" i="3" s="1"/>
  <c r="BZ29" i="3"/>
  <c r="CE29" i="3" s="1"/>
  <c r="BH14" i="3"/>
  <c r="BM14" i="3" s="1"/>
  <c r="BH19" i="3"/>
  <c r="BM19" i="3" s="1"/>
  <c r="BH51" i="3"/>
  <c r="BM51" i="3" s="1"/>
  <c r="CB79" i="3"/>
  <c r="CF79" i="3" s="1"/>
  <c r="BH75" i="3"/>
  <c r="BM75" i="3" s="1"/>
  <c r="CC9" i="3"/>
  <c r="BZ94" i="3"/>
  <c r="CE94" i="3" s="1"/>
  <c r="BZ100" i="3"/>
  <c r="CE100" i="3" s="1"/>
  <c r="CC98" i="3"/>
  <c r="BH60" i="3"/>
  <c r="BM60" i="3" s="1"/>
  <c r="BH68" i="3"/>
  <c r="BM68" i="3" s="1"/>
  <c r="CC50" i="3"/>
  <c r="BG72" i="3"/>
  <c r="BL72" i="3" s="1"/>
  <c r="CA43" i="3"/>
  <c r="CA56" i="3"/>
  <c r="BH33" i="3"/>
  <c r="BM33" i="3" s="1"/>
  <c r="CC69" i="3"/>
  <c r="CC16" i="3"/>
  <c r="BH46" i="3"/>
  <c r="BM46" i="3" s="1"/>
  <c r="CC33" i="3"/>
  <c r="CC56" i="3"/>
  <c r="BH43" i="3"/>
  <c r="BM43" i="3" s="1"/>
  <c r="CC23" i="3"/>
  <c r="CC64" i="3"/>
  <c r="CC17" i="3"/>
  <c r="CC93" i="3"/>
  <c r="CC78" i="3"/>
  <c r="CC97" i="3"/>
  <c r="CC88" i="3"/>
  <c r="BJ95" i="3"/>
  <c r="BO95" i="3" s="1"/>
  <c r="CC85" i="3"/>
  <c r="CC76" i="3"/>
  <c r="BZ99" i="3"/>
  <c r="CE99" i="3" s="1"/>
  <c r="BZ49" i="3"/>
  <c r="CE49" i="3" s="1"/>
  <c r="CC32" i="3"/>
  <c r="CC13" i="3"/>
  <c r="CC48" i="3"/>
  <c r="CC42" i="3"/>
  <c r="CC44" i="3"/>
  <c r="BJ47" i="3"/>
  <c r="BO47" i="3" s="1"/>
  <c r="CC43" i="3"/>
  <c r="CC59" i="3"/>
  <c r="BJ52" i="3"/>
  <c r="BO52" i="3" s="1"/>
  <c r="CC34" i="3"/>
  <c r="CC20" i="3"/>
  <c r="BJ41" i="3"/>
  <c r="BO41" i="3" s="1"/>
  <c r="BJ10" i="3"/>
  <c r="BO10" i="3" s="1"/>
  <c r="BJ70" i="3"/>
  <c r="BO70" i="3" s="1"/>
  <c r="BJ9" i="3"/>
  <c r="BO9" i="3" s="1"/>
  <c r="CB29" i="3"/>
  <c r="CF29" i="3" s="1"/>
  <c r="BG25" i="3"/>
  <c r="BL25" i="3" s="1"/>
  <c r="BG73" i="3"/>
  <c r="BL73" i="3" s="1"/>
  <c r="BI25" i="3"/>
  <c r="BN25" i="3" s="1"/>
  <c r="BG55" i="3"/>
  <c r="BL55" i="3" s="1"/>
  <c r="CB100" i="3"/>
  <c r="CF100" i="3" s="1"/>
  <c r="CB48" i="3"/>
  <c r="CF48" i="3" s="1"/>
  <c r="BZ37" i="3"/>
  <c r="CE37" i="3" s="1"/>
  <c r="CC25" i="3"/>
  <c r="BG48" i="3"/>
  <c r="BL48" i="3" s="1"/>
  <c r="BS70" i="3"/>
  <c r="CB70" i="3" s="1"/>
  <c r="CF70" i="3" s="1"/>
  <c r="BG56" i="3"/>
  <c r="BL56" i="3" s="1"/>
  <c r="BG49" i="3"/>
  <c r="BL49" i="3" s="1"/>
  <c r="BI72" i="3"/>
  <c r="BN72" i="3" s="1"/>
  <c r="BI62" i="3"/>
  <c r="BN62" i="3" s="1"/>
  <c r="CB62" i="3"/>
  <c r="CF62" i="3" s="1"/>
  <c r="BZ20" i="3"/>
  <c r="CE20" i="3" s="1"/>
  <c r="CB17" i="3"/>
  <c r="CF17" i="3" s="1"/>
  <c r="BG9" i="3"/>
  <c r="BL9" i="3" s="1"/>
  <c r="CB51" i="3"/>
  <c r="CF51" i="3" s="1"/>
  <c r="CB43" i="3"/>
  <c r="CF43" i="3" s="1"/>
  <c r="BZ76" i="3"/>
  <c r="CE76" i="3" s="1"/>
  <c r="CB37" i="3"/>
  <c r="CF37" i="3" s="1"/>
  <c r="BZ25" i="3"/>
  <c r="CE25" i="3" s="1"/>
  <c r="BZ48" i="3"/>
  <c r="CE48" i="3" s="1"/>
  <c r="BZ59" i="3"/>
  <c r="CE59" i="3" s="1"/>
  <c r="BZ56" i="3"/>
  <c r="CE56" i="3" s="1"/>
  <c r="BQ70" i="3"/>
  <c r="BZ70" i="3" s="1"/>
  <c r="CE70" i="3" s="1"/>
  <c r="BG94" i="3"/>
  <c r="BL94" i="3" s="1"/>
  <c r="CB95" i="3"/>
  <c r="CF95" i="3" s="1"/>
  <c r="BZ34" i="3"/>
  <c r="CE34" i="3" s="1"/>
  <c r="BG19" i="3"/>
  <c r="BL19" i="3" s="1"/>
  <c r="CB34" i="3"/>
  <c r="CF34" i="3" s="1"/>
  <c r="CB33" i="3"/>
  <c r="CF33" i="3" s="1"/>
  <c r="CB98" i="3"/>
  <c r="CF98" i="3" s="1"/>
  <c r="CB55" i="3"/>
  <c r="CF55" i="3" s="1"/>
  <c r="CB49" i="3"/>
  <c r="CF49" i="3" s="1"/>
  <c r="BZ54" i="3"/>
  <c r="CE54" i="3" s="1"/>
  <c r="BZ58" i="3"/>
  <c r="CE58" i="3" s="1"/>
  <c r="BZ30" i="3"/>
  <c r="CE30" i="3" s="1"/>
  <c r="BZ19" i="3"/>
  <c r="CE19" i="3" s="1"/>
  <c r="BZ47" i="3"/>
  <c r="CE47" i="3" s="1"/>
  <c r="BZ16" i="3"/>
  <c r="CE16" i="3" s="1"/>
  <c r="BZ40" i="3"/>
  <c r="CE40" i="3" s="1"/>
  <c r="BZ46" i="3"/>
  <c r="CE46" i="3" s="1"/>
  <c r="BZ85" i="3"/>
  <c r="CE85" i="3" s="1"/>
  <c r="BZ17" i="3"/>
  <c r="CE17" i="3" s="1"/>
  <c r="CC72" i="3"/>
  <c r="CC47" i="3"/>
  <c r="BH40" i="3"/>
  <c r="BM40" i="3" s="1"/>
  <c r="BZ68" i="3"/>
  <c r="CE68" i="3" s="1"/>
  <c r="BZ69" i="3"/>
  <c r="CE69" i="3" s="1"/>
  <c r="CI87" i="3"/>
  <c r="N87" i="3" s="1"/>
  <c r="AA87" i="3" s="1"/>
  <c r="CA77" i="3"/>
  <c r="BH86" i="3"/>
  <c r="BM86" i="3" s="1"/>
  <c r="CA86" i="3"/>
  <c r="CA78" i="3"/>
  <c r="CG87" i="3"/>
  <c r="L87" i="3" s="1"/>
  <c r="Y87" i="3" s="1"/>
  <c r="CA11" i="3"/>
  <c r="BI57" i="3"/>
  <c r="BN57" i="3" s="1"/>
  <c r="BZ89" i="3"/>
  <c r="CE89" i="3" s="1"/>
  <c r="CC87" i="3"/>
  <c r="BI87" i="3"/>
  <c r="BN87" i="3" s="1"/>
  <c r="CG57" i="3"/>
  <c r="L57" i="3" s="1"/>
  <c r="CI57" i="3"/>
  <c r="N57" i="3" s="1"/>
  <c r="AA57" i="3" s="1"/>
  <c r="CA98" i="3"/>
  <c r="BH85" i="3"/>
  <c r="BM85" i="3" s="1"/>
  <c r="BH34" i="3"/>
  <c r="BM34" i="3" s="1"/>
  <c r="BH98" i="3"/>
  <c r="BM98" i="3" s="1"/>
  <c r="CA95" i="3"/>
  <c r="CA34" i="3"/>
  <c r="BZ72" i="3"/>
  <c r="CE72" i="3" s="1"/>
  <c r="CA74" i="3"/>
  <c r="CB99" i="3"/>
  <c r="CF99" i="3" s="1"/>
  <c r="CB60" i="3"/>
  <c r="CF60" i="3" s="1"/>
  <c r="CB81" i="3"/>
  <c r="CF81" i="3" s="1"/>
  <c r="BQ12" i="3"/>
  <c r="BZ12" i="3" s="1"/>
  <c r="CE12" i="3" s="1"/>
  <c r="BQ97" i="3"/>
  <c r="BZ97" i="3" s="1"/>
  <c r="CE97" i="3" s="1"/>
  <c r="BZ62" i="3"/>
  <c r="CE62" i="3" s="1"/>
  <c r="CB74" i="3"/>
  <c r="CF74" i="3" s="1"/>
  <c r="CB32" i="3"/>
  <c r="CF32" i="3" s="1"/>
  <c r="CB42" i="3"/>
  <c r="CF42" i="3" s="1"/>
  <c r="CB50" i="3"/>
  <c r="CF50" i="3" s="1"/>
  <c r="CB75" i="3"/>
  <c r="CF75" i="3" s="1"/>
  <c r="BZ42" i="3"/>
  <c r="CE42" i="3" s="1"/>
  <c r="BJ62" i="3"/>
  <c r="BO62" i="3" s="1"/>
  <c r="BQ65" i="3"/>
  <c r="BZ65" i="3" s="1"/>
  <c r="CE65" i="3" s="1"/>
  <c r="AW65" i="3"/>
  <c r="AW41" i="3"/>
  <c r="CC41" i="3" s="1"/>
  <c r="BQ41" i="3"/>
  <c r="BZ41" i="3" s="1"/>
  <c r="CE41" i="3" s="1"/>
  <c r="BH69" i="3"/>
  <c r="BM69" i="3" s="1"/>
  <c r="BH58" i="3"/>
  <c r="BM58" i="3" s="1"/>
  <c r="BH93" i="3"/>
  <c r="BM93" i="3" s="1"/>
  <c r="BH100" i="3"/>
  <c r="BM100" i="3" s="1"/>
  <c r="BH97" i="3"/>
  <c r="BM97" i="3" s="1"/>
  <c r="CA48" i="3"/>
  <c r="BH74" i="3"/>
  <c r="BM74" i="3" s="1"/>
  <c r="CA23" i="3"/>
  <c r="CA52" i="3"/>
  <c r="CG21" i="3"/>
  <c r="L21" i="3" s="1"/>
  <c r="Y21" i="3" s="1"/>
  <c r="BJ30" i="3"/>
  <c r="BO30" i="3" s="1"/>
  <c r="BJ73" i="3"/>
  <c r="BO73" i="3" s="1"/>
  <c r="BZ73" i="3"/>
  <c r="CE73" i="3" s="1"/>
  <c r="BZ50" i="3"/>
  <c r="CE50" i="3" s="1"/>
  <c r="CI35" i="3"/>
  <c r="N35" i="3" s="1"/>
  <c r="AA35" i="3" s="1"/>
  <c r="CG35" i="3"/>
  <c r="L35" i="3" s="1"/>
  <c r="Y35" i="3" s="1"/>
  <c r="CI96" i="3"/>
  <c r="N96" i="3" s="1"/>
  <c r="AA96" i="3" s="1"/>
  <c r="CG96" i="3"/>
  <c r="L96" i="3" s="1"/>
  <c r="Y96" i="3" s="1"/>
  <c r="BG16" i="3"/>
  <c r="BL16" i="3" s="1"/>
  <c r="CB59" i="3"/>
  <c r="CF59" i="3" s="1"/>
  <c r="CB8" i="3"/>
  <c r="CF8" i="3" s="1"/>
  <c r="BG58" i="3"/>
  <c r="BL58" i="3" s="1"/>
  <c r="BG79" i="3"/>
  <c r="BL79" i="3" s="1"/>
  <c r="BI30" i="3"/>
  <c r="BN30" i="3" s="1"/>
  <c r="CB13" i="3"/>
  <c r="CF13" i="3" s="1"/>
  <c r="CB41" i="3"/>
  <c r="CF41" i="3" s="1"/>
  <c r="CB85" i="3"/>
  <c r="CF85" i="3" s="1"/>
  <c r="CB68" i="3"/>
  <c r="CF68" i="3" s="1"/>
  <c r="CB76" i="3"/>
  <c r="CF76" i="3" s="1"/>
  <c r="CB52" i="3"/>
  <c r="CF52" i="3" s="1"/>
  <c r="BZ86" i="3"/>
  <c r="CE86" i="3" s="1"/>
  <c r="BZ61" i="3"/>
  <c r="CE61" i="3" s="1"/>
  <c r="BQ64" i="3"/>
  <c r="BZ64" i="3" s="1"/>
  <c r="CE64" i="3" s="1"/>
  <c r="BZ60" i="3"/>
  <c r="CE60" i="3" s="1"/>
  <c r="BZ33" i="3"/>
  <c r="CE33" i="3" s="1"/>
  <c r="BZ51" i="3"/>
  <c r="CE51" i="3" s="1"/>
  <c r="CB97" i="3"/>
  <c r="CF97" i="3" s="1"/>
  <c r="CB69" i="3"/>
  <c r="CF69" i="3" s="1"/>
  <c r="CB23" i="3"/>
  <c r="CF23" i="3" s="1"/>
  <c r="CB14" i="3"/>
  <c r="CF14" i="3" s="1"/>
  <c r="BG60" i="3"/>
  <c r="BL60" i="3" s="1"/>
  <c r="BG30" i="3"/>
  <c r="BL30" i="3" s="1"/>
  <c r="CB56" i="3"/>
  <c r="CF56" i="3" s="1"/>
  <c r="CB12" i="3"/>
  <c r="CF12" i="3" s="1"/>
  <c r="CG80" i="3"/>
  <c r="L80" i="3" s="1"/>
  <c r="Y80" i="3" s="1"/>
  <c r="CI80" i="3"/>
  <c r="N80" i="3" s="1"/>
  <c r="AA80" i="3" s="1"/>
  <c r="CI21" i="3"/>
  <c r="N21" i="3" s="1"/>
  <c r="AA21" i="3" s="1"/>
  <c r="CI67" i="3"/>
  <c r="N67" i="3" s="1"/>
  <c r="AA67" i="3" s="1"/>
  <c r="CG67" i="3"/>
  <c r="L67" i="3" s="1"/>
  <c r="Y67" i="3" s="1"/>
  <c r="CG84" i="3"/>
  <c r="L84" i="3" s="1"/>
  <c r="Y84" i="3" s="1"/>
  <c r="CI84" i="3"/>
  <c r="N84" i="3" s="1"/>
  <c r="AA84" i="3" s="1"/>
  <c r="CI82" i="3"/>
  <c r="N82" i="3" s="1"/>
  <c r="AA82" i="3" s="1"/>
  <c r="CG82" i="3"/>
  <c r="L82" i="3" s="1"/>
  <c r="Y82" i="3" s="1"/>
  <c r="CI39" i="3"/>
  <c r="N39" i="3" s="1"/>
  <c r="AA39" i="3" s="1"/>
  <c r="CG39" i="3"/>
  <c r="L39" i="3" s="1"/>
  <c r="Y39" i="3" s="1"/>
  <c r="BG46" i="3"/>
  <c r="BL46" i="3" s="1"/>
  <c r="BI94" i="3"/>
  <c r="BN94" i="3" s="1"/>
  <c r="CB77" i="3"/>
  <c r="CF77" i="3" s="1"/>
  <c r="CB11" i="3"/>
  <c r="CF11" i="3" s="1"/>
  <c r="CB88" i="3"/>
  <c r="CF88" i="3" s="1"/>
  <c r="BG75" i="3"/>
  <c r="BL75" i="3" s="1"/>
  <c r="CB54" i="3"/>
  <c r="CF54" i="3" s="1"/>
  <c r="BZ91" i="3"/>
  <c r="CE91" i="3" s="1"/>
  <c r="CC94" i="3"/>
  <c r="BZ23" i="3"/>
  <c r="CE23" i="3" s="1"/>
  <c r="BZ79" i="3"/>
  <c r="CE79" i="3" s="1"/>
  <c r="BZ13" i="3"/>
  <c r="CE13" i="3" s="1"/>
  <c r="CC95" i="3"/>
  <c r="BZ43" i="3"/>
  <c r="CE43" i="3" s="1"/>
  <c r="BZ88" i="3"/>
  <c r="CE88" i="3" s="1"/>
  <c r="BI43" i="3"/>
  <c r="BN43" i="3" s="1"/>
  <c r="BZ44" i="3"/>
  <c r="CE44" i="3" s="1"/>
  <c r="BI73" i="3"/>
  <c r="BN73" i="3" s="1"/>
  <c r="BI46" i="3"/>
  <c r="BN46" i="3" s="1"/>
  <c r="BG61" i="3"/>
  <c r="BL61" i="3" s="1"/>
  <c r="BI48" i="3"/>
  <c r="BN48" i="3" s="1"/>
  <c r="CB93" i="3"/>
  <c r="CF93" i="3" s="1"/>
  <c r="BH78" i="3"/>
  <c r="BM78" i="3" s="1"/>
  <c r="BI42" i="3"/>
  <c r="BN42" i="3" s="1"/>
  <c r="CC74" i="3"/>
  <c r="CB61" i="3"/>
  <c r="CF61" i="3" s="1"/>
  <c r="CB25" i="3"/>
  <c r="CF25" i="3" s="1"/>
  <c r="BJ91" i="3"/>
  <c r="BO91" i="3" s="1"/>
  <c r="BI13" i="3"/>
  <c r="BN13" i="3" s="1"/>
  <c r="CC91" i="3"/>
  <c r="BJ56" i="3"/>
  <c r="BO56" i="3" s="1"/>
  <c r="CB16" i="3"/>
  <c r="CF16" i="3" s="1"/>
  <c r="CB38" i="3"/>
  <c r="CF38" i="3" s="1"/>
  <c r="CB89" i="3"/>
  <c r="CF89" i="3" s="1"/>
  <c r="CB47" i="3"/>
  <c r="CF47" i="3" s="1"/>
  <c r="CB10" i="3"/>
  <c r="CF10" i="3" s="1"/>
  <c r="CC10" i="3"/>
  <c r="BZ10" i="3"/>
  <c r="CE10" i="3" s="1"/>
  <c r="BZ74" i="3"/>
  <c r="CE74" i="3" s="1"/>
  <c r="BZ81" i="3"/>
  <c r="CE81" i="3" s="1"/>
  <c r="CC89" i="3"/>
  <c r="BZ75" i="3"/>
  <c r="CE75" i="3" s="1"/>
  <c r="BZ9" i="3"/>
  <c r="CE9" i="3" s="1"/>
  <c r="CC30" i="3"/>
  <c r="BI44" i="3"/>
  <c r="BN44" i="3" s="1"/>
  <c r="BI12" i="3"/>
  <c r="BN12" i="3" s="1"/>
  <c r="BJ14" i="3"/>
  <c r="BO14" i="3" s="1"/>
  <c r="BJ16" i="3"/>
  <c r="BO16" i="3" s="1"/>
  <c r="BI55" i="3"/>
  <c r="BN55" i="3" s="1"/>
  <c r="BG51" i="3"/>
  <c r="BL51" i="3" s="1"/>
  <c r="CC8" i="3"/>
  <c r="BJ94" i="3"/>
  <c r="BO94" i="3" s="1"/>
  <c r="BG44" i="3"/>
  <c r="BL44" i="3" s="1"/>
  <c r="BG62" i="3"/>
  <c r="BL62" i="3" s="1"/>
  <c r="CC86" i="3"/>
  <c r="CB86" i="3"/>
  <c r="CF86" i="3" s="1"/>
  <c r="CB94" i="3"/>
  <c r="CF94" i="3" s="1"/>
  <c r="CC100" i="3"/>
  <c r="CB20" i="3"/>
  <c r="CF20" i="3" s="1"/>
  <c r="CB64" i="3"/>
  <c r="CF64" i="3" s="1"/>
  <c r="CC79" i="3"/>
  <c r="BH13" i="3"/>
  <c r="BM13" i="3" s="1"/>
  <c r="BI81" i="3"/>
  <c r="BN81" i="3" s="1"/>
  <c r="CB91" i="3"/>
  <c r="CF91" i="3" s="1"/>
  <c r="BJ68" i="3"/>
  <c r="BO68" i="3" s="1"/>
  <c r="CC81" i="3"/>
  <c r="CB73" i="3"/>
  <c r="CF73" i="3" s="1"/>
  <c r="BI75" i="3"/>
  <c r="BN75" i="3" s="1"/>
  <c r="CC75" i="3"/>
  <c r="BZ8" i="3"/>
  <c r="CE8" i="3" s="1"/>
  <c r="BZ38" i="3"/>
  <c r="CE38" i="3" s="1"/>
  <c r="BZ95" i="3"/>
  <c r="CE95" i="3" s="1"/>
  <c r="BZ78" i="3"/>
  <c r="CE78" i="3" s="1"/>
  <c r="BG57" i="3"/>
  <c r="BL57" i="3" s="1"/>
  <c r="CC57" i="3"/>
  <c r="BJ34" i="3"/>
  <c r="BO34" i="3" s="1"/>
  <c r="BJ46" i="3"/>
  <c r="BO46" i="3" s="1"/>
  <c r="BJ93" i="3"/>
  <c r="BO93" i="3" s="1"/>
  <c r="BJ78" i="3"/>
  <c r="BO78" i="3" s="1"/>
  <c r="BJ44" i="3"/>
  <c r="BO44" i="3" s="1"/>
  <c r="BG32" i="3"/>
  <c r="BL32" i="3" s="1"/>
  <c r="BG69" i="3"/>
  <c r="BL69" i="3" s="1"/>
  <c r="BG81" i="3"/>
  <c r="BL81" i="3" s="1"/>
  <c r="BI68" i="3"/>
  <c r="BN68" i="3" s="1"/>
  <c r="BI50" i="3"/>
  <c r="BN50" i="3" s="1"/>
  <c r="CC62" i="3"/>
  <c r="CC19" i="3"/>
  <c r="BJ55" i="3"/>
  <c r="BO55" i="3" s="1"/>
  <c r="BJ32" i="3"/>
  <c r="BO32" i="3" s="1"/>
  <c r="BJ85" i="3"/>
  <c r="BO85" i="3" s="1"/>
  <c r="CC58" i="3"/>
  <c r="BD6" i="3"/>
  <c r="BI6" i="3" s="1"/>
  <c r="BN6" i="3" s="1"/>
  <c r="BW6" i="3"/>
  <c r="CB6" i="3" s="1"/>
  <c r="CF6" i="3" s="1"/>
  <c r="BU6" i="3"/>
  <c r="BX6" i="3"/>
  <c r="CC6" i="3" s="1"/>
  <c r="BV6" i="3"/>
  <c r="CA6" i="3" s="1"/>
  <c r="BI16" i="3"/>
  <c r="BN16" i="3" s="1"/>
  <c r="BI40" i="3"/>
  <c r="BN40" i="3" s="1"/>
  <c r="BG13" i="3"/>
  <c r="BL13" i="3" s="1"/>
  <c r="BJ75" i="3"/>
  <c r="BO75" i="3" s="1"/>
  <c r="BJ12" i="3"/>
  <c r="BO12" i="3" s="1"/>
  <c r="BZ6" i="3"/>
  <c r="CE6" i="3" s="1"/>
  <c r="BI29" i="3"/>
  <c r="BN29" i="3" s="1"/>
  <c r="BI78" i="3"/>
  <c r="BN78" i="3" s="1"/>
  <c r="BG78" i="3"/>
  <c r="BL78" i="3" s="1"/>
  <c r="BI93" i="3"/>
  <c r="BN93" i="3" s="1"/>
  <c r="BI91" i="3"/>
  <c r="BN91" i="3" s="1"/>
  <c r="BI56" i="3"/>
  <c r="BN56" i="3" s="1"/>
  <c r="BJ50" i="3"/>
  <c r="BO50" i="3" s="1"/>
  <c r="BJ49" i="3"/>
  <c r="BO49" i="3" s="1"/>
  <c r="BI32" i="3"/>
  <c r="BN32" i="3" s="1"/>
  <c r="BI9" i="3"/>
  <c r="BN9" i="3" s="1"/>
  <c r="BJ43" i="3"/>
  <c r="BO43" i="3" s="1"/>
  <c r="BJ79" i="3"/>
  <c r="BO79" i="3" s="1"/>
  <c r="BJ69" i="3"/>
  <c r="BO69" i="3" s="1"/>
  <c r="BJ81" i="3"/>
  <c r="BO81" i="3" s="1"/>
  <c r="BG43" i="3"/>
  <c r="BL43" i="3" s="1"/>
  <c r="BJ58" i="3"/>
  <c r="BO58" i="3" s="1"/>
  <c r="BG74" i="3"/>
  <c r="BL74" i="3" s="1"/>
  <c r="BJ42" i="3"/>
  <c r="BO42" i="3" s="1"/>
  <c r="BI60" i="3"/>
  <c r="BN60" i="3" s="1"/>
  <c r="BI49" i="3"/>
  <c r="BN49" i="3" s="1"/>
  <c r="BH17" i="3"/>
  <c r="BM17" i="3" s="1"/>
  <c r="BJ17" i="3"/>
  <c r="BO17" i="3" s="1"/>
  <c r="BJ61" i="3"/>
  <c r="BO61" i="3" s="1"/>
  <c r="BI14" i="3"/>
  <c r="BN14" i="3" s="1"/>
  <c r="BG33" i="3"/>
  <c r="BL33" i="3" s="1"/>
  <c r="BI33" i="3"/>
  <c r="BN33" i="3" s="1"/>
  <c r="BJ86" i="3"/>
  <c r="BO86" i="3" s="1"/>
  <c r="BG100" i="3"/>
  <c r="BL100" i="3" s="1"/>
  <c r="BI97" i="3"/>
  <c r="BN97" i="3" s="1"/>
  <c r="BG8" i="3"/>
  <c r="BL8" i="3" s="1"/>
  <c r="BI8" i="3"/>
  <c r="BN8" i="3" s="1"/>
  <c r="BI69" i="3"/>
  <c r="BN69" i="3" s="1"/>
  <c r="BJ48" i="3"/>
  <c r="BO48" i="3" s="1"/>
  <c r="BJ60" i="3"/>
  <c r="BO60" i="3" s="1"/>
  <c r="BI51" i="3"/>
  <c r="BN51" i="3" s="1"/>
  <c r="BI85" i="3"/>
  <c r="BN85" i="3" s="1"/>
  <c r="BI100" i="3"/>
  <c r="BN100" i="3" s="1"/>
  <c r="BG88" i="3"/>
  <c r="BL88" i="3" s="1"/>
  <c r="BJ97" i="3"/>
  <c r="BO97" i="3" s="1"/>
  <c r="BI19" i="3"/>
  <c r="BN19" i="3" s="1"/>
  <c r="BJ57" i="3"/>
  <c r="BO57" i="3" s="1"/>
  <c r="BG14" i="3"/>
  <c r="BL14" i="3" s="1"/>
  <c r="BG34" i="3"/>
  <c r="BL34" i="3" s="1"/>
  <c r="BJ40" i="3"/>
  <c r="BO40" i="3" s="1"/>
  <c r="BH8" i="3"/>
  <c r="BM8" i="3" s="1"/>
  <c r="BJ8" i="3"/>
  <c r="BO8" i="3" s="1"/>
  <c r="BH29" i="3"/>
  <c r="BM29" i="3" s="1"/>
  <c r="BJ29" i="3"/>
  <c r="BO29" i="3" s="1"/>
  <c r="BG93" i="3"/>
  <c r="BL93" i="3" s="1"/>
  <c r="BG40" i="3"/>
  <c r="BL40" i="3" s="1"/>
  <c r="BI74" i="3"/>
  <c r="BN74" i="3" s="1"/>
  <c r="BH32" i="3"/>
  <c r="BM32" i="3" s="1"/>
  <c r="BJ33" i="3"/>
  <c r="BO33" i="3" s="1"/>
  <c r="BI88" i="3"/>
  <c r="BN88" i="3" s="1"/>
  <c r="BG91" i="3"/>
  <c r="BL91" i="3" s="1"/>
  <c r="BG68" i="3"/>
  <c r="BL68" i="3" s="1"/>
  <c r="BJ38" i="3"/>
  <c r="BO38" i="3" s="1"/>
  <c r="BG85" i="3"/>
  <c r="BL85" i="3" s="1"/>
  <c r="BI86" i="3"/>
  <c r="BN86" i="3" s="1"/>
  <c r="BG12" i="3"/>
  <c r="BL12" i="3" s="1"/>
  <c r="BJ77" i="3"/>
  <c r="BO77" i="3" s="1"/>
  <c r="BJ19" i="3"/>
  <c r="BO19" i="3" s="1"/>
  <c r="BG17" i="3"/>
  <c r="BL17" i="3" s="1"/>
  <c r="BI17" i="3"/>
  <c r="BN17" i="3" s="1"/>
  <c r="BI58" i="3"/>
  <c r="BN58" i="3" s="1"/>
  <c r="BI34" i="3"/>
  <c r="BN34" i="3" s="1"/>
  <c r="BH94" i="3"/>
  <c r="BM94" i="3" s="1"/>
  <c r="BI61" i="3"/>
  <c r="BN61" i="3" s="1"/>
  <c r="BJ74" i="3"/>
  <c r="BO74" i="3" s="1"/>
  <c r="BI79" i="3"/>
  <c r="BN79" i="3" s="1"/>
  <c r="BH88" i="3"/>
  <c r="BM88" i="3" s="1"/>
  <c r="BJ88" i="3"/>
  <c r="BO88" i="3" s="1"/>
  <c r="BJ13" i="3"/>
  <c r="BO13" i="3" s="1"/>
  <c r="BG29" i="3"/>
  <c r="BL29" i="3" s="1"/>
  <c r="BJ51" i="3"/>
  <c r="BO51" i="3" s="1"/>
  <c r="BG86" i="3"/>
  <c r="BL86" i="3" s="1"/>
  <c r="BH12" i="3"/>
  <c r="BM12" i="3" s="1"/>
  <c r="BJ100" i="3"/>
  <c r="BO100" i="3" s="1"/>
  <c r="BG97" i="3"/>
  <c r="BL97" i="3" s="1"/>
  <c r="BH62" i="3"/>
  <c r="BM62" i="3" s="1"/>
  <c r="BG64" i="3"/>
  <c r="BL64" i="3" s="1"/>
  <c r="BI64" i="3"/>
  <c r="BN64" i="3" s="1"/>
  <c r="BJ98" i="3"/>
  <c r="BO98" i="3" s="1"/>
  <c r="BI98" i="3"/>
  <c r="BN98" i="3" s="1"/>
  <c r="BG98" i="3"/>
  <c r="BL98" i="3" s="1"/>
  <c r="BJ64" i="3"/>
  <c r="BO64" i="3" s="1"/>
  <c r="BH99" i="3"/>
  <c r="BM99" i="3" s="1"/>
  <c r="BJ99" i="3"/>
  <c r="BO99" i="3" s="1"/>
  <c r="BG99" i="3"/>
  <c r="BL99" i="3" s="1"/>
  <c r="BI99" i="3"/>
  <c r="BN99" i="3" s="1"/>
  <c r="Q6" i="3"/>
  <c r="BB6" i="3"/>
  <c r="BC6" i="3"/>
  <c r="BH6" i="3" s="1"/>
  <c r="BM6" i="3" s="1"/>
  <c r="BA6" i="3"/>
  <c r="BE6" i="3"/>
  <c r="BJ6" i="3" s="1"/>
  <c r="BO6" i="3" s="1"/>
  <c r="BI52" i="3" l="1"/>
  <c r="BN52" i="3" s="1"/>
  <c r="CI22" i="3"/>
  <c r="N22" i="3" s="1"/>
  <c r="AA22" i="3" s="1"/>
  <c r="CG18" i="3"/>
  <c r="L18" i="3" s="1"/>
  <c r="Y18" i="3" s="1"/>
  <c r="CG100" i="3"/>
  <c r="L100" i="3" s="1"/>
  <c r="Y100" i="3" s="1"/>
  <c r="CC52" i="3"/>
  <c r="CI18" i="3"/>
  <c r="N18" i="3" s="1"/>
  <c r="AA18" i="3" s="1"/>
  <c r="CG22" i="3"/>
  <c r="L22" i="3" s="1"/>
  <c r="Y22" i="3" s="1"/>
  <c r="CI72" i="3"/>
  <c r="N72" i="3" s="1"/>
  <c r="AA72" i="3" s="1"/>
  <c r="CC77" i="3"/>
  <c r="BG77" i="3"/>
  <c r="BL77" i="3" s="1"/>
  <c r="BI11" i="3"/>
  <c r="BN11" i="3" s="1"/>
  <c r="BG11" i="3"/>
  <c r="BL11" i="3" s="1"/>
  <c r="CG9" i="3"/>
  <c r="L9" i="3" s="1"/>
  <c r="Y9" i="3" s="1"/>
  <c r="CI19" i="3"/>
  <c r="N19" i="3" s="1"/>
  <c r="AA19" i="3" s="1"/>
  <c r="CI48" i="3"/>
  <c r="N48" i="3" s="1"/>
  <c r="AA48" i="3" s="1"/>
  <c r="CI100" i="3"/>
  <c r="N100" i="3" s="1"/>
  <c r="BG70" i="3"/>
  <c r="BL70" i="3" s="1"/>
  <c r="CI58" i="3"/>
  <c r="N58" i="3" s="1"/>
  <c r="AA58" i="3" s="1"/>
  <c r="CC70" i="3"/>
  <c r="CI29" i="3"/>
  <c r="N29" i="3" s="1"/>
  <c r="AA29" i="3" s="1"/>
  <c r="CG16" i="3"/>
  <c r="L16" i="3" s="1"/>
  <c r="Y16" i="3" s="1"/>
  <c r="CG56" i="3"/>
  <c r="L56" i="3" s="1"/>
  <c r="Y56" i="3" s="1"/>
  <c r="CG34" i="3"/>
  <c r="L34" i="3" s="1"/>
  <c r="CG68" i="3"/>
  <c r="L68" i="3" s="1"/>
  <c r="Y68" i="3" s="1"/>
  <c r="CI40" i="3"/>
  <c r="N40" i="3" s="1"/>
  <c r="AA40" i="3" s="1"/>
  <c r="CG17" i="3"/>
  <c r="L17" i="3" s="1"/>
  <c r="Y17" i="3" s="1"/>
  <c r="CI14" i="3"/>
  <c r="N14" i="3" s="1"/>
  <c r="AA14" i="3" s="1"/>
  <c r="CG70" i="3"/>
  <c r="L70" i="3" s="1"/>
  <c r="Y70" i="3" s="1"/>
  <c r="CG58" i="3"/>
  <c r="L58" i="3" s="1"/>
  <c r="Y58" i="3" s="1"/>
  <c r="CI15" i="3"/>
  <c r="N15" i="3" s="1"/>
  <c r="AA15" i="3" s="1"/>
  <c r="CG15" i="3"/>
  <c r="L15" i="3" s="1"/>
  <c r="Y15" i="3" s="1"/>
  <c r="CI30" i="3"/>
  <c r="N30" i="3" s="1"/>
  <c r="AA30" i="3" s="1"/>
  <c r="CG93" i="3"/>
  <c r="L93" i="3" s="1"/>
  <c r="Y93" i="3" s="1"/>
  <c r="CI65" i="3"/>
  <c r="N65" i="3" s="1"/>
  <c r="AA65" i="3" s="1"/>
  <c r="BI15" i="3"/>
  <c r="BN15" i="3" s="1"/>
  <c r="CI94" i="3"/>
  <c r="N94" i="3" s="1"/>
  <c r="AA94" i="3" s="1"/>
  <c r="CG19" i="3"/>
  <c r="L19" i="3" s="1"/>
  <c r="Y19" i="3" s="1"/>
  <c r="CI99" i="3"/>
  <c r="N99" i="3" s="1"/>
  <c r="AA99" i="3" s="1"/>
  <c r="CC15" i="3"/>
  <c r="CG29" i="3"/>
  <c r="L29" i="3" s="1"/>
  <c r="Y29" i="3" s="1"/>
  <c r="CI20" i="3"/>
  <c r="N20" i="3" s="1"/>
  <c r="AA20" i="3" s="1"/>
  <c r="CI25" i="3"/>
  <c r="N25" i="3" s="1"/>
  <c r="AA25" i="3" s="1"/>
  <c r="CG49" i="3"/>
  <c r="L49" i="3" s="1"/>
  <c r="Y49" i="3" s="1"/>
  <c r="CG30" i="3"/>
  <c r="L30" i="3" s="1"/>
  <c r="Y30" i="3" s="1"/>
  <c r="CG50" i="3"/>
  <c r="L50" i="3" s="1"/>
  <c r="Y50" i="3" s="1"/>
  <c r="CG37" i="3"/>
  <c r="L37" i="3" s="1"/>
  <c r="Y37" i="3" s="1"/>
  <c r="CI34" i="3"/>
  <c r="N34" i="3" s="1"/>
  <c r="AA34" i="3" s="1"/>
  <c r="CI37" i="3"/>
  <c r="N37" i="3" s="1"/>
  <c r="AA37" i="3" s="1"/>
  <c r="CG99" i="3"/>
  <c r="L99" i="3" s="1"/>
  <c r="Y99" i="3" s="1"/>
  <c r="CI17" i="3"/>
  <c r="N17" i="3" s="1"/>
  <c r="AA17" i="3" s="1"/>
  <c r="CG54" i="3"/>
  <c r="L54" i="3" s="1"/>
  <c r="Y54" i="3" s="1"/>
  <c r="CG33" i="3"/>
  <c r="L33" i="3" s="1"/>
  <c r="Y33" i="3" s="1"/>
  <c r="CG85" i="3"/>
  <c r="L85" i="3" s="1"/>
  <c r="Y85" i="3" s="1"/>
  <c r="CG47" i="3"/>
  <c r="L47" i="3" s="1"/>
  <c r="Y47" i="3" s="1"/>
  <c r="CG62" i="3"/>
  <c r="L62" i="3" s="1"/>
  <c r="Y62" i="3" s="1"/>
  <c r="AA100" i="3"/>
  <c r="CI49" i="3"/>
  <c r="N49" i="3" s="1"/>
  <c r="AA49" i="3" s="1"/>
  <c r="CG76" i="3"/>
  <c r="L76" i="3" s="1"/>
  <c r="Y76" i="3" s="1"/>
  <c r="Y34" i="3"/>
  <c r="Y57" i="3"/>
  <c r="CG89" i="3"/>
  <c r="L89" i="3" s="1"/>
  <c r="Y89" i="3" s="1"/>
  <c r="CG48" i="3"/>
  <c r="L48" i="3" s="1"/>
  <c r="Y48" i="3" s="1"/>
  <c r="CI62" i="3"/>
  <c r="N62" i="3" s="1"/>
  <c r="AA62" i="3" s="1"/>
  <c r="CG40" i="3"/>
  <c r="L40" i="3" s="1"/>
  <c r="Y40" i="3" s="1"/>
  <c r="CG72" i="3"/>
  <c r="L72" i="3" s="1"/>
  <c r="Y72" i="3" s="1"/>
  <c r="CG59" i="3"/>
  <c r="L59" i="3" s="1"/>
  <c r="Y59" i="3" s="1"/>
  <c r="CG46" i="3"/>
  <c r="L46" i="3" s="1"/>
  <c r="Y46" i="3" s="1"/>
  <c r="CI68" i="3"/>
  <c r="N68" i="3" s="1"/>
  <c r="AA68" i="3" s="1"/>
  <c r="CI46" i="3"/>
  <c r="N46" i="3" s="1"/>
  <c r="AA46" i="3" s="1"/>
  <c r="CI32" i="3"/>
  <c r="N32" i="3" s="1"/>
  <c r="AA32" i="3" s="1"/>
  <c r="CI76" i="3"/>
  <c r="N76" i="3" s="1"/>
  <c r="AA76" i="3" s="1"/>
  <c r="CI12" i="3"/>
  <c r="N12" i="3" s="1"/>
  <c r="AA12" i="3" s="1"/>
  <c r="CG13" i="3"/>
  <c r="L13" i="3" s="1"/>
  <c r="Y13" i="3" s="1"/>
  <c r="CG69" i="3"/>
  <c r="L69" i="3" s="1"/>
  <c r="Y69" i="3" s="1"/>
  <c r="CI59" i="3"/>
  <c r="N59" i="3" s="1"/>
  <c r="AA59" i="3" s="1"/>
  <c r="CG42" i="3"/>
  <c r="L42" i="3" s="1"/>
  <c r="Y42" i="3" s="1"/>
  <c r="CI41" i="3"/>
  <c r="N41" i="3" s="1"/>
  <c r="AA41" i="3" s="1"/>
  <c r="CG32" i="3"/>
  <c r="L32" i="3" s="1"/>
  <c r="Y32" i="3" s="1"/>
  <c r="CI85" i="3"/>
  <c r="N85" i="3" s="1"/>
  <c r="AA85" i="3" s="1"/>
  <c r="CG12" i="3"/>
  <c r="L12" i="3" s="1"/>
  <c r="Y12" i="3" s="1"/>
  <c r="CI70" i="3"/>
  <c r="N70" i="3" s="1"/>
  <c r="AA70" i="3" s="1"/>
  <c r="CG65" i="3"/>
  <c r="L65" i="3" s="1"/>
  <c r="Y65" i="3" s="1"/>
  <c r="CI42" i="3"/>
  <c r="N42" i="3" s="1"/>
  <c r="AA42" i="3" s="1"/>
  <c r="CG73" i="3"/>
  <c r="L73" i="3" s="1"/>
  <c r="Y73" i="3" s="1"/>
  <c r="CG97" i="3"/>
  <c r="L97" i="3" s="1"/>
  <c r="Y97" i="3" s="1"/>
  <c r="BG41" i="3"/>
  <c r="BL41" i="3" s="1"/>
  <c r="BI41" i="3"/>
  <c r="BN41" i="3" s="1"/>
  <c r="CC65" i="3"/>
  <c r="BI65" i="3"/>
  <c r="BN65" i="3" s="1"/>
  <c r="BG65" i="3"/>
  <c r="BL65" i="3" s="1"/>
  <c r="CI50" i="3"/>
  <c r="N50" i="3" s="1"/>
  <c r="AA50" i="3" s="1"/>
  <c r="CI10" i="3"/>
  <c r="N10" i="3" s="1"/>
  <c r="AA10" i="3" s="1"/>
  <c r="CI97" i="3"/>
  <c r="N97" i="3" s="1"/>
  <c r="AA97" i="3" s="1"/>
  <c r="CG41" i="3"/>
  <c r="L41" i="3" s="1"/>
  <c r="Y41" i="3" s="1"/>
  <c r="CI69" i="3"/>
  <c r="N69" i="3" s="1"/>
  <c r="AA69" i="3" s="1"/>
  <c r="CI33" i="3"/>
  <c r="N33" i="3" s="1"/>
  <c r="AA33" i="3" s="1"/>
  <c r="CI73" i="3"/>
  <c r="N73" i="3" s="1"/>
  <c r="AA73" i="3" s="1"/>
  <c r="CG10" i="3"/>
  <c r="L10" i="3" s="1"/>
  <c r="Y10" i="3" s="1"/>
  <c r="CI38" i="3"/>
  <c r="N38" i="3" s="1"/>
  <c r="AA38" i="3" s="1"/>
  <c r="CI89" i="3"/>
  <c r="N89" i="3" s="1"/>
  <c r="AA89" i="3" s="1"/>
  <c r="CI16" i="3"/>
  <c r="N16" i="3" s="1"/>
  <c r="AA16" i="3" s="1"/>
  <c r="CG77" i="3"/>
  <c r="L77" i="3" s="1"/>
  <c r="Y77" i="3" s="1"/>
  <c r="CI77" i="3"/>
  <c r="N77" i="3" s="1"/>
  <c r="AA77" i="3" s="1"/>
  <c r="CG94" i="3"/>
  <c r="L94" i="3" s="1"/>
  <c r="Y94" i="3" s="1"/>
  <c r="CI6" i="3"/>
  <c r="N6" i="3" s="1"/>
  <c r="AA6" i="3" s="1"/>
  <c r="CG6" i="3"/>
  <c r="L6" i="3" s="1"/>
  <c r="CI8" i="3"/>
  <c r="N8" i="3" s="1"/>
  <c r="AA8" i="3" s="1"/>
  <c r="CG8" i="3"/>
  <c r="L8" i="3" s="1"/>
  <c r="Y8" i="3" s="1"/>
  <c r="CI75" i="3"/>
  <c r="N75" i="3" s="1"/>
  <c r="AA75" i="3" s="1"/>
  <c r="CG75" i="3"/>
  <c r="L75" i="3" s="1"/>
  <c r="Y75" i="3" s="1"/>
  <c r="CI23" i="3"/>
  <c r="N23" i="3" s="1"/>
  <c r="AA23" i="3" s="1"/>
  <c r="CG23" i="3"/>
  <c r="L23" i="3" s="1"/>
  <c r="Y23" i="3" s="1"/>
  <c r="CG14" i="3"/>
  <c r="L14" i="3" s="1"/>
  <c r="Y14" i="3" s="1"/>
  <c r="CI47" i="3"/>
  <c r="N47" i="3" s="1"/>
  <c r="AA47" i="3" s="1"/>
  <c r="CI93" i="3"/>
  <c r="N93" i="3" s="1"/>
  <c r="AA93" i="3" s="1"/>
  <c r="CI51" i="3"/>
  <c r="N51" i="3" s="1"/>
  <c r="AA51" i="3" s="1"/>
  <c r="CG51" i="3"/>
  <c r="L51" i="3" s="1"/>
  <c r="Y51" i="3" s="1"/>
  <c r="CI56" i="3"/>
  <c r="N56" i="3" s="1"/>
  <c r="AA56" i="3" s="1"/>
  <c r="CG64" i="3"/>
  <c r="L64" i="3" s="1"/>
  <c r="Y64" i="3" s="1"/>
  <c r="CI64" i="3"/>
  <c r="N64" i="3" s="1"/>
  <c r="AA64" i="3" s="1"/>
  <c r="CG20" i="3"/>
  <c r="L20" i="3" s="1"/>
  <c r="Y20" i="3" s="1"/>
  <c r="CG88" i="3"/>
  <c r="L88" i="3" s="1"/>
  <c r="Y88" i="3" s="1"/>
  <c r="CI88" i="3"/>
  <c r="N88" i="3" s="1"/>
  <c r="AA88" i="3" s="1"/>
  <c r="CG52" i="3"/>
  <c r="L52" i="3" s="1"/>
  <c r="Y52" i="3" s="1"/>
  <c r="CI52" i="3"/>
  <c r="N52" i="3" s="1"/>
  <c r="AA52" i="3" s="1"/>
  <c r="CI86" i="3"/>
  <c r="N86" i="3" s="1"/>
  <c r="AA86" i="3" s="1"/>
  <c r="CG86" i="3"/>
  <c r="L86" i="3" s="1"/>
  <c r="Y86" i="3" s="1"/>
  <c r="CI95" i="3"/>
  <c r="N95" i="3" s="1"/>
  <c r="AA95" i="3" s="1"/>
  <c r="CG95" i="3"/>
  <c r="L95" i="3" s="1"/>
  <c r="Y95" i="3" s="1"/>
  <c r="CG81" i="3"/>
  <c r="L81" i="3" s="1"/>
  <c r="Y81" i="3" s="1"/>
  <c r="CI81" i="3"/>
  <c r="N81" i="3" s="1"/>
  <c r="AA81" i="3" s="1"/>
  <c r="CG44" i="3"/>
  <c r="L44" i="3" s="1"/>
  <c r="Y44" i="3" s="1"/>
  <c r="CI44" i="3"/>
  <c r="N44" i="3" s="1"/>
  <c r="AA44" i="3" s="1"/>
  <c r="CI11" i="3"/>
  <c r="N11" i="3" s="1"/>
  <c r="AA11" i="3" s="1"/>
  <c r="CG11" i="3"/>
  <c r="L11" i="3" s="1"/>
  <c r="Y11" i="3" s="1"/>
  <c r="CI79" i="3"/>
  <c r="N79" i="3" s="1"/>
  <c r="AA79" i="3" s="1"/>
  <c r="CG79" i="3"/>
  <c r="L79" i="3" s="1"/>
  <c r="Y79" i="3" s="1"/>
  <c r="CI54" i="3"/>
  <c r="N54" i="3" s="1"/>
  <c r="AA54" i="3" s="1"/>
  <c r="CG25" i="3"/>
  <c r="L25" i="3" s="1"/>
  <c r="Y25" i="3" s="1"/>
  <c r="CI78" i="3"/>
  <c r="N78" i="3" s="1"/>
  <c r="AA78" i="3" s="1"/>
  <c r="CG78" i="3"/>
  <c r="L78" i="3" s="1"/>
  <c r="Y78" i="3" s="1"/>
  <c r="CG61" i="3"/>
  <c r="L61" i="3" s="1"/>
  <c r="Y61" i="3" s="1"/>
  <c r="CI61" i="3"/>
  <c r="N61" i="3" s="1"/>
  <c r="AA61" i="3" s="1"/>
  <c r="CI13" i="3"/>
  <c r="N13" i="3" s="1"/>
  <c r="AA13" i="3" s="1"/>
  <c r="CG38" i="3"/>
  <c r="L38" i="3" s="1"/>
  <c r="Y38" i="3" s="1"/>
  <c r="CG74" i="3"/>
  <c r="L74" i="3" s="1"/>
  <c r="Y74" i="3" s="1"/>
  <c r="CI74" i="3"/>
  <c r="N74" i="3" s="1"/>
  <c r="AA74" i="3" s="1"/>
  <c r="CI43" i="3"/>
  <c r="N43" i="3" s="1"/>
  <c r="AA43" i="3" s="1"/>
  <c r="CG43" i="3"/>
  <c r="L43" i="3" s="1"/>
  <c r="Y43" i="3" s="1"/>
  <c r="CI98" i="3"/>
  <c r="N98" i="3" s="1"/>
  <c r="AA98" i="3" s="1"/>
  <c r="CG98" i="3"/>
  <c r="L98" i="3" s="1"/>
  <c r="Y98" i="3" s="1"/>
  <c r="CI91" i="3"/>
  <c r="N91" i="3" s="1"/>
  <c r="AA91" i="3" s="1"/>
  <c r="CG91" i="3"/>
  <c r="L91" i="3" s="1"/>
  <c r="Y91" i="3" s="1"/>
  <c r="CI55" i="3"/>
  <c r="N55" i="3" s="1"/>
  <c r="AA55" i="3" s="1"/>
  <c r="CG55" i="3"/>
  <c r="L55" i="3" s="1"/>
  <c r="Y55" i="3" s="1"/>
  <c r="CG60" i="3"/>
  <c r="L60" i="3" s="1"/>
  <c r="Y60" i="3" s="1"/>
  <c r="CI60" i="3"/>
  <c r="N60" i="3" s="1"/>
  <c r="AA60" i="3" s="1"/>
  <c r="CI9" i="3"/>
  <c r="N9" i="3" s="1"/>
  <c r="AA9" i="3" s="1"/>
  <c r="BG6" i="3"/>
  <c r="BL6" i="3" s="1"/>
  <c r="Y6" i="3" l="1"/>
</calcChain>
</file>

<file path=xl/sharedStrings.xml><?xml version="1.0" encoding="utf-8"?>
<sst xmlns="http://schemas.openxmlformats.org/spreadsheetml/2006/main" count="684" uniqueCount="83">
  <si>
    <t>f</t>
  </si>
  <si>
    <t>-</t>
  </si>
  <si>
    <t>Hz</t>
  </si>
  <si>
    <t>m</t>
  </si>
  <si>
    <t>Ohm</t>
  </si>
  <si>
    <t>Nominal Z</t>
  </si>
  <si>
    <t>Range list</t>
  </si>
  <si>
    <t>Range</t>
  </si>
  <si>
    <t>Rs</t>
  </si>
  <si>
    <t>ua(Rs)</t>
  </si>
  <si>
    <t>Xs</t>
  </si>
  <si>
    <t>ua(Xs)</t>
  </si>
  <si>
    <t>Rs-Xs unit</t>
  </si>
  <si>
    <t>Rs-Xs mult</t>
  </si>
  <si>
    <t>|Z|</t>
  </si>
  <si>
    <t>This is sheet containing calibration data of reference standards to be used for calibration of RLC meter.</t>
  </si>
  <si>
    <t>U(Rs)</t>
  </si>
  <si>
    <t>U(Xs)</t>
  </si>
  <si>
    <t>Nom Z</t>
  </si>
  <si>
    <t>tag</t>
  </si>
  <si>
    <t>raf tag</t>
  </si>
  <si>
    <t>ref ID</t>
  </si>
  <si>
    <t>cor(Rs)</t>
  </si>
  <si>
    <t>U(cor(Rs))</t>
  </si>
  <si>
    <t>cor(Xs)</t>
  </si>
  <si>
    <t>U(cor(Xs))</t>
  </si>
  <si>
    <t>Absolute correction</t>
  </si>
  <si>
    <t>Measured calibration Z</t>
  </si>
  <si>
    <t>Reference Z (auto search from Ref Z sheet)</t>
  </si>
  <si>
    <t>This sheet uses correction data to fix bridge errors.</t>
  </si>
  <si>
    <t>Min |Z|</t>
  </si>
  <si>
    <t>Max |Z|</t>
  </si>
  <si>
    <t>Ref. Z list</t>
  </si>
  <si>
    <t>Z tag</t>
  </si>
  <si>
    <t>lower Z tag</t>
  </si>
  <si>
    <t>higher Z tag</t>
  </si>
  <si>
    <t>lower Z ID</t>
  </si>
  <si>
    <t>lower tag</t>
  </si>
  <si>
    <t>higher tag</t>
  </si>
  <si>
    <t>lower ID</t>
  </si>
  <si>
    <t>higher ID</t>
  </si>
  <si>
    <t>low cor(Rs)</t>
  </si>
  <si>
    <t>low U(cor(Rs))</t>
  </si>
  <si>
    <t>low cor(Xs)</t>
  </si>
  <si>
    <t>low U(cor(Xs))</t>
  </si>
  <si>
    <t>high cor(Rs)</t>
  </si>
  <si>
    <t>high U(cor(Rs))</t>
  </si>
  <si>
    <t>high cor(Xs)</t>
  </si>
  <si>
    <t>high U(cor(Xs))</t>
  </si>
  <si>
    <t>lower Z</t>
  </si>
  <si>
    <t>higher Z</t>
  </si>
  <si>
    <t>Interpolated correction</t>
  </si>
  <si>
    <t>corrected Z</t>
  </si>
  <si>
    <t>low check</t>
  </si>
  <si>
    <t>high check</t>
  </si>
  <si>
    <t>Status</t>
  </si>
  <si>
    <t>Range Z</t>
  </si>
  <si>
    <t>Calibration data: measured values of reference standards.</t>
  </si>
  <si>
    <t>Fixed Rs</t>
  </si>
  <si>
    <t>Fixed U(Rs)</t>
  </si>
  <si>
    <t>Fixed Xs</t>
  </si>
  <si>
    <t>Fixed U(Xs)</t>
  </si>
  <si>
    <t>Min Z</t>
  </si>
  <si>
    <t>Max Z</t>
  </si>
  <si>
    <t>Measured Z</t>
  </si>
  <si>
    <t>Measured Z (basic units)</t>
  </si>
  <si>
    <t>Corrected Z (results)</t>
  </si>
  <si>
    <t>Valid Rs</t>
  </si>
  <si>
    <t>Valid Xs</t>
  </si>
  <si>
    <t>Validation data (debuging)</t>
  </si>
  <si>
    <t>Dev Rs</t>
  </si>
  <si>
    <t>Dev Xs</t>
  </si>
  <si>
    <t>Deviation of XLS calculated from Octave calculated:</t>
  </si>
  <si>
    <t>Zr</t>
  </si>
  <si>
    <t>phi</t>
  </si>
  <si>
    <t>rad</t>
  </si>
  <si>
    <t>phir</t>
  </si>
  <si>
    <t>cor(gain)</t>
  </si>
  <si>
    <t>cor(phi)</t>
  </si>
  <si>
    <t>low cor(gain)</t>
  </si>
  <si>
    <t>low cor(phi)</t>
  </si>
  <si>
    <t>hi cor(gain)</t>
  </si>
  <si>
    <t>hi cor(phi)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</si>
</sst>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\ 000"/>
    <numFmt numFmtId="165" formatCode="0.000\ 00"/>
    <numFmt numFmtId="166" formatCode="0.00000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0" xfId="0" applyFill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4" borderId="0" xfId="0" applyNumberFormat="1" applyFill="1"/>
    <xf numFmtId="165" fontId="0" fillId="5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0"/>
  <sheetViews>
    <sheetView tabSelected="1" topLeftCell="BD1" zoomScale="70" zoomScaleNormal="70" workbookViewId="0">
      <selection activeCell="BQ14" sqref="BQ14"/>
    </sheetView>
  </sheetViews>
  <sheetFormatPr defaultRowHeight="15" x14ac:dyDescent="0.25"/>
  <cols>
    <col min="1" max="1" width="5.28515625" customWidth="1"/>
    <col min="2" max="2" width="5.5703125" customWidth="1"/>
    <col min="3" max="3" width="6.7109375" customWidth="1"/>
    <col min="4" max="4" width="4.7109375" customWidth="1"/>
    <col min="5" max="5" width="5.5703125" customWidth="1"/>
    <col min="6" max="6" width="9.7109375" bestFit="1" customWidth="1"/>
    <col min="7" max="7" width="9.28515625" bestFit="1" customWidth="1"/>
    <col min="8" max="8" width="9.7109375" bestFit="1" customWidth="1"/>
    <col min="9" max="9" width="9.28515625" bestFit="1" customWidth="1"/>
    <col min="10" max="10" width="11" customWidth="1"/>
    <col min="11" max="11" width="4.140625" customWidth="1"/>
    <col min="12" max="15" width="12" bestFit="1" customWidth="1"/>
    <col min="16" max="16" width="2.7109375" bestFit="1" customWidth="1"/>
    <col min="17" max="17" width="23.28515625" bestFit="1" customWidth="1"/>
    <col min="18" max="18" width="2.85546875" customWidth="1"/>
    <col min="19" max="22" width="11" customWidth="1"/>
    <col min="23" max="23" width="2.7109375" bestFit="1" customWidth="1"/>
    <col min="24" max="24" width="2.7109375" customWidth="1"/>
    <col min="25" max="28" width="9.85546875" customWidth="1"/>
    <col min="29" max="29" width="7.5703125" customWidth="1"/>
    <col min="30" max="30" width="11" customWidth="1"/>
    <col min="35" max="36" width="10.140625" customWidth="1"/>
    <col min="37" max="37" width="5" customWidth="1"/>
    <col min="38" max="39" width="10.7109375" bestFit="1" customWidth="1"/>
    <col min="40" max="40" width="11.28515625" bestFit="1" customWidth="1"/>
    <col min="41" max="42" width="11.28515625" customWidth="1"/>
    <col min="43" max="43" width="16.42578125" bestFit="1" customWidth="1"/>
    <col min="44" max="44" width="17.5703125" bestFit="1" customWidth="1"/>
    <col min="46" max="46" width="9.5703125" customWidth="1"/>
    <col min="48" max="48" width="16.7109375" bestFit="1" customWidth="1"/>
    <col min="49" max="49" width="10.85546875" bestFit="1" customWidth="1"/>
    <col min="50" max="50" width="13.85546875" bestFit="1" customWidth="1"/>
    <col min="51" max="51" width="10.85546875" bestFit="1" customWidth="1"/>
    <col min="52" max="52" width="13.85546875" bestFit="1" customWidth="1"/>
    <col min="53" max="53" width="17.7109375" bestFit="1" customWidth="1"/>
    <col min="54" max="57" width="13.5703125" customWidth="1"/>
    <col min="59" max="59" width="13.140625" bestFit="1" customWidth="1"/>
    <col min="78" max="78" width="13.140625" bestFit="1" customWidth="1"/>
    <col min="85" max="88" width="10.140625" customWidth="1"/>
  </cols>
  <sheetData>
    <row r="1" spans="1:88" x14ac:dyDescent="0.25">
      <c r="A1" t="s">
        <v>29</v>
      </c>
    </row>
    <row r="3" spans="1:88" x14ac:dyDescent="0.25">
      <c r="F3" s="7" t="s">
        <v>64</v>
      </c>
      <c r="L3" s="7" t="s">
        <v>66</v>
      </c>
      <c r="S3" s="7" t="s">
        <v>69</v>
      </c>
      <c r="Y3" s="7" t="s">
        <v>72</v>
      </c>
      <c r="AD3" s="7" t="s">
        <v>65</v>
      </c>
      <c r="BG3" t="s">
        <v>51</v>
      </c>
      <c r="BL3" t="s">
        <v>52</v>
      </c>
      <c r="BZ3" t="s">
        <v>51</v>
      </c>
      <c r="CE3" t="s">
        <v>52</v>
      </c>
    </row>
    <row r="4" spans="1:88" x14ac:dyDescent="0.25">
      <c r="A4" s="30" t="s">
        <v>7</v>
      </c>
      <c r="B4" s="30"/>
      <c r="C4" s="6" t="s">
        <v>0</v>
      </c>
      <c r="D4" s="30" t="s">
        <v>0</v>
      </c>
      <c r="E4" s="30"/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L4" s="6" t="s">
        <v>58</v>
      </c>
      <c r="M4" s="6" t="s">
        <v>59</v>
      </c>
      <c r="N4" s="6" t="s">
        <v>60</v>
      </c>
      <c r="O4" s="6" t="s">
        <v>61</v>
      </c>
      <c r="P4" s="8"/>
      <c r="Q4" s="8" t="s">
        <v>55</v>
      </c>
      <c r="R4" s="8"/>
      <c r="S4" s="19" t="s">
        <v>67</v>
      </c>
      <c r="T4" s="19"/>
      <c r="U4" s="19" t="s">
        <v>68</v>
      </c>
      <c r="V4" s="8"/>
      <c r="W4" s="8"/>
      <c r="X4" s="8"/>
      <c r="Y4" s="8" t="s">
        <v>70</v>
      </c>
      <c r="Z4" s="8"/>
      <c r="AA4" s="8" t="s">
        <v>71</v>
      </c>
      <c r="AB4" s="8"/>
      <c r="AC4" s="8"/>
      <c r="AD4" s="6" t="s">
        <v>13</v>
      </c>
      <c r="AE4" s="6" t="s">
        <v>8</v>
      </c>
      <c r="AF4" s="6" t="s">
        <v>16</v>
      </c>
      <c r="AG4" s="6" t="s">
        <v>10</v>
      </c>
      <c r="AH4" s="6" t="s">
        <v>17</v>
      </c>
      <c r="AI4" s="6" t="s">
        <v>14</v>
      </c>
      <c r="AJ4" s="27" t="s">
        <v>74</v>
      </c>
      <c r="AL4" s="8" t="s">
        <v>36</v>
      </c>
      <c r="AM4" s="8" t="s">
        <v>34</v>
      </c>
      <c r="AN4" s="8" t="s">
        <v>35</v>
      </c>
      <c r="AO4" s="8" t="s">
        <v>49</v>
      </c>
      <c r="AP4" s="8" t="s">
        <v>50</v>
      </c>
      <c r="AQ4" s="8" t="s">
        <v>37</v>
      </c>
      <c r="AR4" s="8" t="s">
        <v>38</v>
      </c>
      <c r="AS4" s="8" t="s">
        <v>39</v>
      </c>
      <c r="AT4" s="8" t="s">
        <v>40</v>
      </c>
      <c r="AV4" s="8" t="s">
        <v>53</v>
      </c>
      <c r="AW4" s="6" t="s">
        <v>41</v>
      </c>
      <c r="AX4" s="6" t="s">
        <v>42</v>
      </c>
      <c r="AY4" s="6" t="s">
        <v>43</v>
      </c>
      <c r="AZ4" s="6" t="s">
        <v>44</v>
      </c>
      <c r="BA4" s="6" t="s">
        <v>54</v>
      </c>
      <c r="BB4" s="6" t="s">
        <v>45</v>
      </c>
      <c r="BC4" s="6" t="s">
        <v>46</v>
      </c>
      <c r="BD4" s="6" t="s">
        <v>47</v>
      </c>
      <c r="BE4" s="6" t="s">
        <v>48</v>
      </c>
      <c r="BG4" s="6" t="s">
        <v>22</v>
      </c>
      <c r="BH4" s="6" t="s">
        <v>23</v>
      </c>
      <c r="BI4" s="6" t="s">
        <v>24</v>
      </c>
      <c r="BJ4" s="6" t="s">
        <v>25</v>
      </c>
      <c r="BL4" s="8" t="s">
        <v>8</v>
      </c>
      <c r="BM4" s="8" t="s">
        <v>16</v>
      </c>
      <c r="BN4" s="8" t="s">
        <v>10</v>
      </c>
      <c r="BO4" s="8" t="s">
        <v>17</v>
      </c>
      <c r="BQ4" s="27" t="s">
        <v>79</v>
      </c>
      <c r="BS4" s="27" t="s">
        <v>80</v>
      </c>
      <c r="BU4" s="27" t="s">
        <v>81</v>
      </c>
      <c r="BW4" s="27" t="s">
        <v>82</v>
      </c>
      <c r="BZ4" s="27" t="s">
        <v>22</v>
      </c>
      <c r="CA4" s="27" t="s">
        <v>23</v>
      </c>
      <c r="CB4" s="27" t="s">
        <v>24</v>
      </c>
      <c r="CC4" s="27" t="s">
        <v>25</v>
      </c>
      <c r="CE4" s="27" t="s">
        <v>14</v>
      </c>
      <c r="CF4" s="27" t="s">
        <v>74</v>
      </c>
      <c r="CG4" s="8" t="s">
        <v>8</v>
      </c>
      <c r="CH4" s="8" t="s">
        <v>16</v>
      </c>
      <c r="CI4" s="8" t="s">
        <v>10</v>
      </c>
      <c r="CJ4" s="8" t="s">
        <v>17</v>
      </c>
    </row>
    <row r="5" spans="1:88" x14ac:dyDescent="0.25">
      <c r="A5" s="31" t="s">
        <v>4</v>
      </c>
      <c r="B5" s="31"/>
      <c r="C5" s="1" t="s">
        <v>2</v>
      </c>
      <c r="D5" s="31" t="s">
        <v>1</v>
      </c>
      <c r="E5" s="31"/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L5" s="12" t="str">
        <f>F5</f>
        <v>Ohm</v>
      </c>
      <c r="M5" s="12" t="str">
        <f>G5</f>
        <v>Ohm</v>
      </c>
      <c r="N5" s="12" t="str">
        <f>H5</f>
        <v>Ohm</v>
      </c>
      <c r="O5" s="12" t="str">
        <f>I5</f>
        <v>Ohm</v>
      </c>
      <c r="P5" s="1"/>
      <c r="Q5" s="2" t="s">
        <v>1</v>
      </c>
      <c r="R5" s="20"/>
      <c r="S5" s="20" t="s">
        <v>4</v>
      </c>
      <c r="T5" s="20"/>
      <c r="U5" s="20" t="s">
        <v>4</v>
      </c>
      <c r="V5" s="20"/>
      <c r="W5" s="23"/>
      <c r="X5" s="23"/>
      <c r="Y5" s="23" t="str">
        <f>S5</f>
        <v>Ohm</v>
      </c>
      <c r="Z5" s="23"/>
      <c r="AA5" s="23" t="str">
        <f>Y5</f>
        <v>Ohm</v>
      </c>
      <c r="AB5" s="23"/>
      <c r="AC5" s="20"/>
      <c r="AD5" s="1" t="s">
        <v>1</v>
      </c>
      <c r="AE5" s="1" t="str">
        <f>F5</f>
        <v>Ohm</v>
      </c>
      <c r="AF5" s="1" t="str">
        <f>G5</f>
        <v>Ohm</v>
      </c>
      <c r="AG5" s="1" t="str">
        <f>H5</f>
        <v>Ohm</v>
      </c>
      <c r="AH5" s="1" t="str">
        <f>I5</f>
        <v>Ohm</v>
      </c>
      <c r="AI5" s="1" t="s">
        <v>4</v>
      </c>
      <c r="AJ5" s="28" t="s">
        <v>75</v>
      </c>
      <c r="AL5" s="1" t="s">
        <v>1</v>
      </c>
      <c r="AM5" s="1" t="s">
        <v>1</v>
      </c>
      <c r="AN5" s="1" t="s">
        <v>1</v>
      </c>
      <c r="AO5" s="1" t="s">
        <v>4</v>
      </c>
      <c r="AP5" s="1" t="s">
        <v>4</v>
      </c>
      <c r="AQ5" s="1" t="s">
        <v>1</v>
      </c>
      <c r="AR5" s="1" t="s">
        <v>1</v>
      </c>
      <c r="AS5" s="1" t="s">
        <v>1</v>
      </c>
      <c r="AT5" s="1" t="s">
        <v>1</v>
      </c>
      <c r="AV5" s="2" t="s">
        <v>1</v>
      </c>
      <c r="AW5" s="1" t="s">
        <v>4</v>
      </c>
      <c r="AX5" s="1" t="s">
        <v>4</v>
      </c>
      <c r="AY5" s="1" t="s">
        <v>4</v>
      </c>
      <c r="AZ5" s="1" t="s">
        <v>4</v>
      </c>
      <c r="BA5" s="2" t="s">
        <v>1</v>
      </c>
      <c r="BB5" s="1" t="s">
        <v>4</v>
      </c>
      <c r="BC5" s="1" t="s">
        <v>4</v>
      </c>
      <c r="BD5" s="1" t="s">
        <v>4</v>
      </c>
      <c r="BE5" s="1" t="s">
        <v>4</v>
      </c>
      <c r="BG5" s="1" t="str">
        <f>AZ5</f>
        <v>Ohm</v>
      </c>
      <c r="BH5" s="1" t="str">
        <f>BB5</f>
        <v>Ohm</v>
      </c>
      <c r="BI5" s="1" t="str">
        <f>BC5</f>
        <v>Ohm</v>
      </c>
      <c r="BJ5" s="1" t="str">
        <f>BD5</f>
        <v>Ohm</v>
      </c>
      <c r="BL5" s="1" t="str">
        <f>AY5</f>
        <v>Ohm</v>
      </c>
      <c r="BM5" s="1" t="str">
        <f t="shared" ref="BM5" si="0">AZ5</f>
        <v>Ohm</v>
      </c>
      <c r="BN5" s="1" t="str">
        <f t="shared" ref="BN5" si="1">BB5</f>
        <v>Ohm</v>
      </c>
      <c r="BO5" s="1" t="str">
        <f t="shared" ref="BO5" si="2">BC5</f>
        <v>Ohm</v>
      </c>
      <c r="BQ5" s="28" t="s">
        <v>1</v>
      </c>
      <c r="BR5" s="28"/>
      <c r="BS5" s="28" t="s">
        <v>75</v>
      </c>
      <c r="BU5" s="28" t="s">
        <v>1</v>
      </c>
      <c r="BV5" s="28"/>
      <c r="BW5" s="28" t="s">
        <v>75</v>
      </c>
      <c r="BZ5" s="28" t="s">
        <v>1</v>
      </c>
      <c r="CA5" s="28" t="str">
        <f>BU5</f>
        <v>-</v>
      </c>
      <c r="CB5" s="28" t="s">
        <v>75</v>
      </c>
      <c r="CC5" s="28" t="s">
        <v>75</v>
      </c>
      <c r="CE5" s="28" t="s">
        <v>4</v>
      </c>
      <c r="CF5" s="28" t="s">
        <v>75</v>
      </c>
      <c r="CG5" s="28" t="s">
        <v>4</v>
      </c>
      <c r="CH5" s="28" t="s">
        <v>4</v>
      </c>
      <c r="CI5" s="28" t="s">
        <v>4</v>
      </c>
      <c r="CJ5" s="28" t="s">
        <v>4</v>
      </c>
    </row>
    <row r="6" spans="1:88" x14ac:dyDescent="0.25">
      <c r="A6" s="9">
        <v>3</v>
      </c>
      <c r="B6" s="9" t="s">
        <v>3</v>
      </c>
      <c r="C6" s="13">
        <v>5000</v>
      </c>
      <c r="D6" s="14">
        <f t="shared" ref="D6" si="3">IF(E6="mHz",1000,IF(E6="kHz",0.001,1))*C6</f>
        <v>5</v>
      </c>
      <c r="E6" s="14" t="str">
        <f>IF(C6&gt;=1000,"kHz",IF(C6&gt;=1,"Hz","mHz"))</f>
        <v>kHz</v>
      </c>
      <c r="F6" s="24">
        <v>-0.28812226002652258</v>
      </c>
      <c r="G6" s="24">
        <v>0</v>
      </c>
      <c r="H6" s="24">
        <v>-1.3699893962896383</v>
      </c>
      <c r="I6" s="24">
        <v>0</v>
      </c>
      <c r="J6" s="10" t="s">
        <v>3</v>
      </c>
      <c r="L6" s="25">
        <f>CG6/$AD6</f>
        <v>-0.28800629305862457</v>
      </c>
      <c r="M6" s="25">
        <f t="shared" ref="M6:O6" si="4">CH6/$AD6</f>
        <v>0</v>
      </c>
      <c r="N6" s="25">
        <f t="shared" si="4"/>
        <v>-1.3700073811438631</v>
      </c>
      <c r="O6" s="25">
        <f t="shared" si="4"/>
        <v>0</v>
      </c>
      <c r="P6" s="22" t="str">
        <f t="shared" ref="P6:P37" si="5">J6</f>
        <v>m</v>
      </c>
      <c r="Q6" t="str">
        <f>IF(AND(AS6=0,AT6=0),"Correction not available!","OK")</f>
        <v>OK</v>
      </c>
      <c r="S6" s="26">
        <v>-0.28799999999999998</v>
      </c>
      <c r="T6" s="26"/>
      <c r="U6" s="26">
        <v>-1.3699999999999999</v>
      </c>
      <c r="V6" s="26"/>
      <c r="W6" t="str">
        <f>J6</f>
        <v>m</v>
      </c>
      <c r="Y6" s="26">
        <f>L6-S6</f>
        <v>-6.2930586245957265E-6</v>
      </c>
      <c r="Z6" s="26"/>
      <c r="AA6" s="26">
        <f>N6-U6</f>
        <v>-7.3811438632276349E-6</v>
      </c>
      <c r="AB6" s="26"/>
      <c r="AC6" t="str">
        <f>W6</f>
        <v>m</v>
      </c>
      <c r="AD6" s="15">
        <f t="shared" ref="AD6:AD37" si="6">IF(MID(J6,1,1)="m",0.001,IF(OR(MID(J6,1,1)="u",MID(J6,1,1)="µ"),0.000001,1))</f>
        <v>1E-3</v>
      </c>
      <c r="AE6" s="16">
        <f t="shared" ref="AE6:AE37" si="7">F6*$AD6</f>
        <v>-2.8812226002652259E-4</v>
      </c>
      <c r="AF6" s="16">
        <f t="shared" ref="AF6:AF37" si="8">G6*$AD6</f>
        <v>0</v>
      </c>
      <c r="AG6" s="16">
        <f t="shared" ref="AG6:AG37" si="9">H6*$AD6</f>
        <v>-1.3699893962896383E-3</v>
      </c>
      <c r="AH6" s="16">
        <f t="shared" ref="AH6:AH37" si="10">I6*$AD6</f>
        <v>0</v>
      </c>
      <c r="AI6" s="21">
        <f>SUMSQ(AE6,AG6)^0.5</f>
        <v>1.3999590646404053E-3</v>
      </c>
      <c r="AJ6" s="21">
        <f>ATAN2(AE6,AG6)</f>
        <v>-1.7780852621932617</v>
      </c>
      <c r="AL6" s="15">
        <f>IFERROR(MATCH(AI6 - 0.000001,'Ref Z list'!$C$5:$C$30,1),1)</f>
        <v>2</v>
      </c>
      <c r="AM6" s="15" t="str">
        <f>INDEX('Ref Z list'!$D$5:$D$30,AL6)</f>
        <v>1m</v>
      </c>
      <c r="AN6" s="15" t="str">
        <f>IF(INDEX('Ref Z list'!$D$5:$D$30,AL6+1)=0,AM6,INDEX('Ref Z list'!$D$5:$D$30,AL6+1))</f>
        <v>3m</v>
      </c>
      <c r="AO6" s="15">
        <f>INDEX('Ref Z list'!$C$5:$C$30,AL6)</f>
        <v>1E-3</v>
      </c>
      <c r="AP6" s="15">
        <f>INDEX('Ref Z list'!$C$5:$C$30,AL6+1)</f>
        <v>3.0000000000000001E-3</v>
      </c>
      <c r="AQ6" s="17" t="str">
        <f t="shared" ref="AQ6:AQ37" si="11">D6&amp;E6&amp;A6&amp;B6&amp;AM6</f>
        <v>5kHz3m1m</v>
      </c>
      <c r="AR6" s="17" t="str">
        <f t="shared" ref="AR6:AR37" si="12">D6&amp;E6&amp;A6&amp;B6&amp;AN6</f>
        <v>5kHz3m3m</v>
      </c>
      <c r="AS6" s="15">
        <f>IFERROR(MATCH(AQ6,'Cal Data'!$AF$6:$AF$1108,0),0)</f>
        <v>54</v>
      </c>
      <c r="AT6" s="15">
        <f>IFERROR(MATCH(AR6,'Cal Data'!$AF$6:$AF$1108,0),0)</f>
        <v>72</v>
      </c>
      <c r="AV6" s="17" t="str">
        <f>INDEX('Cal Data'!AF$6:AF$1108,$AS6)</f>
        <v>5kHz3m1m</v>
      </c>
      <c r="AW6" s="17">
        <f>INDEX('Cal Data'!AG$6:AG$1108,$AS6)</f>
        <v>-3.2349272451092162E-8</v>
      </c>
      <c r="AX6" s="17">
        <f>INDEX('Cal Data'!AH$6:AH$1108,$AS6)</f>
        <v>3.8777822214931821E-3</v>
      </c>
      <c r="AY6" s="17">
        <f>INDEX('Cal Data'!AI$6:AI$1108,$AS6)</f>
        <v>1.0471672735056728E-7</v>
      </c>
      <c r="AZ6" s="17">
        <f>INDEX('Cal Data'!AJ$6:AJ$1108,$AS6)</f>
        <v>6.1574513363281203E-3</v>
      </c>
      <c r="BA6" s="17" t="str">
        <f>INDEX('Cal Data'!AF$6:AF$1108,$AT6)</f>
        <v>5kHz3m3m</v>
      </c>
      <c r="BB6" s="17">
        <f>INDEX('Cal Data'!AG$6:AG$1108,$AT6)</f>
        <v>3.1454144963465047E-7</v>
      </c>
      <c r="BC6" s="17">
        <f>INDEX('Cal Data'!AH$6:AH$1108,$AT6)</f>
        <v>8.0213860729602994E-3</v>
      </c>
      <c r="BD6" s="17">
        <f>INDEX('Cal Data'!AI$6:AI$1108,$AT6)</f>
        <v>9.0518578712889685E-8</v>
      </c>
      <c r="BE6" s="17">
        <f>INDEX('Cal Data'!AJ$6:AJ$1108,$AT6)</f>
        <v>3.8507615700089914E-4</v>
      </c>
      <c r="BG6" s="17">
        <f>IF($AS6=0,AW6,IF(AT6=0,BB6,($AI6-$AO6)/($AP6-$AO6)*(BB6-AW6)+AW6))</f>
        <v>3.7021771917832039E-8</v>
      </c>
      <c r="BH6" s="17">
        <f t="shared" ref="BH6:BH37" si="13">IF($AS6=0,AX6,IF(AU6=0,BC6,($AI6-$AO6)/($AP6-$AO6)*(BC6-AX6)+AX6))</f>
        <v>8.0213860729602994E-3</v>
      </c>
      <c r="BI6" s="17">
        <f t="shared" ref="BI6:BI37" si="14">IF($AS6=0,AY6,IF(AW6=0,BD6,($AI6-$AO6)/($AP6-$AO6)*(BD6-AY6)+AY6))</f>
        <v>1.0187738822619179E-7</v>
      </c>
      <c r="BJ6" s="17">
        <f t="shared" ref="BJ6:BJ37" si="15">IF($AS6=0,AZ6,IF(AX6=0,BE6,($AI6-$AO6)/($AP6-$AO6)*(BE6-AZ6)+AZ6))</f>
        <v>5.0030944475895171E-3</v>
      </c>
      <c r="BL6" s="17">
        <f>AE6+BG6</f>
        <v>-2.8808523825460478E-4</v>
      </c>
      <c r="BM6" s="17">
        <f t="shared" ref="BM6:BM37" si="16">(4*AF6^2+BH6^2)^0.5</f>
        <v>8.0213860729602994E-3</v>
      </c>
      <c r="BN6" s="17">
        <f t="shared" ref="BN6:BN37" si="17">AG6+BI6</f>
        <v>-1.369887518901412E-3</v>
      </c>
      <c r="BO6" s="17">
        <f t="shared" ref="BO6:BO37" si="18">(4*AH6^2+BJ6^2)^0.5</f>
        <v>5.0030944475895171E-3</v>
      </c>
      <c r="BQ6">
        <f>INDEX('Cal Data'!AL$6:AL$1000,$AS6)</f>
        <v>0.99996997134967891</v>
      </c>
      <c r="BR6">
        <f>INDEX('Cal Data'!AM$6:AM$1000,$AS6)</f>
        <v>0</v>
      </c>
      <c r="BS6">
        <f>INDEX('Cal Data'!AN$6:AN$1000,$AS6)</f>
        <v>9.7632848323520429E-5</v>
      </c>
      <c r="BT6">
        <f>INDEX('Cal Data'!AO$6:AO$1000,$AS6)</f>
        <v>0</v>
      </c>
      <c r="BU6">
        <f>INDEX('Cal Data'!AL$6:AL$1000,$AT6)</f>
        <v>1.0000977622411857</v>
      </c>
      <c r="BV6">
        <f>INDEX('Cal Data'!AM$6:AM$1000,$AT6)</f>
        <v>0</v>
      </c>
      <c r="BW6">
        <f>INDEX('Cal Data'!AN$6:AN$1000,$AT6)</f>
        <v>2.7996381968161928E-5</v>
      </c>
      <c r="BX6">
        <f>INDEX('Cal Data'!AO$6:AO$1000,$AT6)</f>
        <v>0</v>
      </c>
      <c r="BZ6" s="17">
        <f>IF($AS6=0,BQ6,IF(AT6=0,BU6,($AI6-$AO6)/($AP6-$AO6)*(BU6-BQ6)+BQ6))</f>
        <v>0.99999552691239724</v>
      </c>
      <c r="CA6" s="17">
        <f>IF($AS6=0,BR6,IF(AU6=0,BV6,($AI6-$AO6)/($AP6-$AO6)*(BV6-BR6)+BR6))</f>
        <v>0</v>
      </c>
      <c r="CB6" s="17">
        <f>IF($AS6=0,BS6,IF(AV6=0,BW6,($AI6-$AO6)/($AP6-$AO6)*(BW6-BS6)+BS6))</f>
        <v>8.3706980349344308E-5</v>
      </c>
      <c r="CC6" s="17">
        <f>IF($AS6=0,BT6,IF(AW6=0,BX6,($AI6-$AO6)/($AP6-$AO6)*(BX6-BT6)+BT6))</f>
        <v>0</v>
      </c>
      <c r="CE6" s="17">
        <f>AI6*BZ6</f>
        <v>1.3999528025008688E-3</v>
      </c>
      <c r="CF6" s="29">
        <f>AJ6+CB6</f>
        <v>-1.7780015552129123</v>
      </c>
      <c r="CG6" s="17">
        <f>CE6*COS(CF6)</f>
        <v>-2.8800629305862456E-4</v>
      </c>
      <c r="CH6" s="17">
        <v>0</v>
      </c>
      <c r="CI6" s="17">
        <f>CE6*SIN(CF6)</f>
        <v>-1.3700073811438631E-3</v>
      </c>
      <c r="CJ6" s="17">
        <v>0</v>
      </c>
    </row>
    <row r="7" spans="1:88" x14ac:dyDescent="0.25">
      <c r="A7" s="9">
        <v>100</v>
      </c>
      <c r="B7" s="9" t="s">
        <v>3</v>
      </c>
      <c r="C7" s="13">
        <v>10</v>
      </c>
      <c r="D7" s="14">
        <f t="shared" ref="D7:D70" si="19">IF(E7="mHz",1000,IF(E7="kHz",0.001,1))*C7</f>
        <v>10</v>
      </c>
      <c r="E7" s="14" t="str">
        <f t="shared" ref="E7:E70" si="20">IF(C7&gt;=1000,"kHz",IF(C7&gt;=1,"Hz","mHz"))</f>
        <v>Hz</v>
      </c>
      <c r="F7" s="24">
        <v>-24.799637819965898</v>
      </c>
      <c r="G7" s="24">
        <v>0</v>
      </c>
      <c r="H7" s="24">
        <v>-4.5279771182707309</v>
      </c>
      <c r="I7" s="24">
        <v>0</v>
      </c>
      <c r="J7" s="10" t="s">
        <v>3</v>
      </c>
      <c r="L7" s="25">
        <f t="shared" ref="L7:L70" si="21">CG7/$AD7</f>
        <v>-24.800000005080189</v>
      </c>
      <c r="M7" s="25">
        <f t="shared" ref="M7:M70" si="22">CH7/$AD7</f>
        <v>0</v>
      </c>
      <c r="N7" s="25">
        <f t="shared" ref="N7:N70" si="23">CI7/$AD7</f>
        <v>-4.5299999740796384</v>
      </c>
      <c r="O7" s="25">
        <f t="shared" ref="O7:O70" si="24">CJ7/$AD7</f>
        <v>0</v>
      </c>
      <c r="P7" s="22" t="str">
        <f t="shared" si="5"/>
        <v>m</v>
      </c>
      <c r="Q7" t="str">
        <f t="shared" ref="Q7:Q70" si="25">IF(AND(AS7=0,AT7=0),"Correction not available!","OK")</f>
        <v>OK</v>
      </c>
      <c r="S7" s="26">
        <v>-24.799999999999997</v>
      </c>
      <c r="T7" s="26"/>
      <c r="U7" s="26">
        <v>-4.53</v>
      </c>
      <c r="V7" s="26"/>
      <c r="W7" t="str">
        <f t="shared" ref="W7:W70" si="26">J7</f>
        <v>m</v>
      </c>
      <c r="Y7" s="26">
        <f t="shared" ref="Y7:Y70" si="27">L7-S7</f>
        <v>-5.0801922668597399E-9</v>
      </c>
      <c r="Z7" s="26"/>
      <c r="AA7" s="26">
        <f t="shared" ref="AA7:AA70" si="28">N7-U7</f>
        <v>2.5920361856890395E-8</v>
      </c>
      <c r="AB7" s="26"/>
      <c r="AC7" t="str">
        <f t="shared" ref="AC7:AC70" si="29">W7</f>
        <v>m</v>
      </c>
      <c r="AD7" s="15">
        <f t="shared" si="6"/>
        <v>1E-3</v>
      </c>
      <c r="AE7" s="16">
        <f t="shared" si="7"/>
        <v>-2.47996378199659E-2</v>
      </c>
      <c r="AF7" s="16">
        <f t="shared" si="8"/>
        <v>0</v>
      </c>
      <c r="AG7" s="16">
        <f t="shared" si="9"/>
        <v>-4.5279771182707308E-3</v>
      </c>
      <c r="AH7" s="16">
        <f t="shared" si="10"/>
        <v>0</v>
      </c>
      <c r="AI7" s="21">
        <f t="shared" ref="AI7:AI70" si="30">SUMSQ(AE7,AG7)^0.5</f>
        <v>2.5209613499319387E-2</v>
      </c>
      <c r="AJ7" s="21">
        <f t="shared" ref="AJ7:AJ70" si="31">ATAN2(AE7,AG7)</f>
        <v>-2.9609995009120103</v>
      </c>
      <c r="AL7" s="15">
        <f>IFERROR(MATCH(AI7 - 0.000001,'Ref Z list'!$C$5:$C$30,1),1)</f>
        <v>4</v>
      </c>
      <c r="AM7" s="15" t="str">
        <f>INDEX('Ref Z list'!$D$5:$D$30,AL7)</f>
        <v>10m</v>
      </c>
      <c r="AN7" s="15" t="str">
        <f>IF(INDEX('Ref Z list'!$D$5:$D$30,AL7+1)=0,AM7,INDEX('Ref Z list'!$D$5:$D$30,AL7+1))</f>
        <v>100m</v>
      </c>
      <c r="AO7" s="15">
        <f>INDEX('Ref Z list'!$C$5:$C$30,AL7)</f>
        <v>0.01</v>
      </c>
      <c r="AP7" s="15">
        <f>INDEX('Ref Z list'!$C$5:$C$30,AL7+1)</f>
        <v>0.1</v>
      </c>
      <c r="AQ7" s="17" t="str">
        <f t="shared" si="11"/>
        <v>10Hz100m10m</v>
      </c>
      <c r="AR7" s="17" t="str">
        <f t="shared" si="12"/>
        <v>10Hz100m100m</v>
      </c>
      <c r="AS7" s="15">
        <f>IFERROR(MATCH(AQ7,'Cal Data'!$AF$6:$AF$1108,0),0)</f>
        <v>118</v>
      </c>
      <c r="AT7" s="15">
        <f>IFERROR(MATCH(AR7,'Cal Data'!$AF$6:$AF$1108,0),0)</f>
        <v>136</v>
      </c>
      <c r="AV7" s="17" t="str">
        <f>INDEX('Cal Data'!AF$6:AF$1108,$AS7)</f>
        <v>10Hz100m10m</v>
      </c>
      <c r="AW7" s="17">
        <f>INDEX('Cal Data'!AG$6:AG$1108,$AS7)</f>
        <v>3.787829010240551E-7</v>
      </c>
      <c r="AX7" s="17">
        <f>INDEX('Cal Data'!AH$6:AH$1108,$AS7)</f>
        <v>8.2106973627647101E-3</v>
      </c>
      <c r="AY7" s="17">
        <f>INDEX('Cal Data'!AI$6:AI$1108,$AS7)</f>
        <v>1.0000292715357796E-6</v>
      </c>
      <c r="AZ7" s="17">
        <f>INDEX('Cal Data'!AJ$6:AJ$1108,$AS7)</f>
        <v>3.0243312125612558E-3</v>
      </c>
      <c r="BA7" s="17" t="str">
        <f>INDEX('Cal Data'!AF$6:AF$1108,$AT7)</f>
        <v>10Hz100m100m</v>
      </c>
      <c r="BB7" s="17">
        <f>INDEX('Cal Data'!AG$6:AG$1108,$AT7)</f>
        <v>-1.7211666431954376E-6</v>
      </c>
      <c r="BC7" s="17">
        <f>INDEX('Cal Data'!AH$6:AH$1108,$AT7)</f>
        <v>1.0094853706124313E-2</v>
      </c>
      <c r="BD7" s="17">
        <f>INDEX('Cal Data'!AI$6:AI$1108,$AT7)</f>
        <v>-3.9909089589651126E-6</v>
      </c>
      <c r="BE7" s="17">
        <f>INDEX('Cal Data'!AJ$6:AJ$1108,$AT7)</f>
        <v>6.1854687963877599E-3</v>
      </c>
      <c r="BG7" s="17">
        <f t="shared" ref="BG7:BG37" si="32">IF($AS7=0,AW7,IF(AT7=0,BB7,($AI7-$AO7)/($AP7-$AO7)*(BB7-AW7)+AW7))</f>
        <v>2.3900446183495261E-8</v>
      </c>
      <c r="BH7" s="17">
        <f t="shared" si="13"/>
        <v>1.0094853706124313E-2</v>
      </c>
      <c r="BI7" s="17">
        <f t="shared" si="14"/>
        <v>1.5658214392582875E-7</v>
      </c>
      <c r="BJ7" s="17">
        <f t="shared" si="15"/>
        <v>3.5585498888742943E-3</v>
      </c>
      <c r="BL7" s="17">
        <f t="shared" ref="BL7:BL37" si="33">AE7+BG7</f>
        <v>-2.4799613919519715E-2</v>
      </c>
      <c r="BM7" s="17">
        <f t="shared" si="16"/>
        <v>1.0094853706124313E-2</v>
      </c>
      <c r="BN7" s="17">
        <f t="shared" si="17"/>
        <v>-4.5278205361268045E-3</v>
      </c>
      <c r="BO7" s="17">
        <f t="shared" si="18"/>
        <v>3.5585498888742943E-3</v>
      </c>
      <c r="BQ7">
        <f>INDEX('Cal Data'!AL$6:AL$1000,$AS7)</f>
        <v>1.0000378543915587</v>
      </c>
      <c r="BR7">
        <f>INDEX('Cal Data'!AM$6:AM$1000,$AS7)</f>
        <v>0</v>
      </c>
      <c r="BS7">
        <f>INDEX('Cal Data'!AN$6:AN$1000,$AS7)</f>
        <v>9.9997731917439523E-5</v>
      </c>
      <c r="BT7">
        <f>INDEX('Cal Data'!AO$6:AO$1000,$AS7)</f>
        <v>0</v>
      </c>
      <c r="BU7">
        <f>INDEX('Cal Data'!AL$6:AL$1000,$AT7)</f>
        <v>0.9999827893146831</v>
      </c>
      <c r="BV7">
        <f>INDEX('Cal Data'!AM$6:AM$1000,$AT7)</f>
        <v>0</v>
      </c>
      <c r="BW7">
        <f>INDEX('Cal Data'!AN$6:AN$1000,$AT7)</f>
        <v>-3.991054974377641E-5</v>
      </c>
      <c r="BX7">
        <f>INDEX('Cal Data'!AO$6:AO$1000,$AT7)</f>
        <v>0</v>
      </c>
      <c r="BZ7" s="17">
        <f t="shared" ref="BZ7:BZ70" si="34">IF($AS7=0,BQ7,IF(AT7=0,BU7,($AI7-$AO7)/($AP7-$AO7)*(BU7-BQ7)+BQ7))</f>
        <v>1.0000285486300411</v>
      </c>
      <c r="CA7" s="17">
        <f t="shared" ref="CA7:CA70" si="35">IF($AS7=0,BR7,IF(AU7=0,BV7,($AI7-$AO7)/($AP7-$AO7)*(BV7-BR7)+BR7))</f>
        <v>0</v>
      </c>
      <c r="CB7" s="17">
        <f t="shared" ref="CB7:CB70" si="36">IF($AS7=0,BS7,IF(AV7=0,BW7,($AI7-$AO7)/($AP7-$AO7)*(BW7-BS7)+BS7))</f>
        <v>7.635383314609498E-5</v>
      </c>
      <c r="CC7" s="17">
        <f t="shared" ref="CC7:CC70" si="37">IF($AS7=0,BT7,IF(AW7=0,BX7,($AI7-$AO7)/($AP7-$AO7)*(BX7-BT7)+BT7))</f>
        <v>0</v>
      </c>
      <c r="CE7" s="17">
        <f t="shared" ref="CE7:CE70" si="38">AI7*BZ7</f>
        <v>2.5210333199248657E-2</v>
      </c>
      <c r="CF7" s="29">
        <f t="shared" ref="CF7:CF70" si="39">AJ7+CB7</f>
        <v>-2.9609231470788639</v>
      </c>
      <c r="CG7" s="17">
        <f t="shared" ref="CG7:CG70" si="40">CE7*COS(CF7)</f>
        <v>-2.4800000005080189E-2</v>
      </c>
      <c r="CH7" s="17">
        <v>0</v>
      </c>
      <c r="CI7" s="17">
        <f t="shared" ref="CI7:CI70" si="41">CE7*SIN(CF7)</f>
        <v>-4.5299999740796388E-3</v>
      </c>
      <c r="CJ7" s="17">
        <v>0</v>
      </c>
    </row>
    <row r="8" spans="1:88" x14ac:dyDescent="0.25">
      <c r="A8" s="9">
        <v>100</v>
      </c>
      <c r="B8" s="9" t="s">
        <v>3</v>
      </c>
      <c r="C8" s="13">
        <v>2000</v>
      </c>
      <c r="D8" s="14">
        <f t="shared" si="19"/>
        <v>2</v>
      </c>
      <c r="E8" s="14" t="str">
        <f t="shared" si="20"/>
        <v>kHz</v>
      </c>
      <c r="F8" s="24">
        <v>-49.100300622377311</v>
      </c>
      <c r="G8" s="24">
        <v>0</v>
      </c>
      <c r="H8" s="24">
        <v>-8.428407739384685</v>
      </c>
      <c r="I8" s="24">
        <v>0</v>
      </c>
      <c r="J8" s="10" t="s">
        <v>3</v>
      </c>
      <c r="L8" s="25">
        <f t="shared" si="21"/>
        <v>-49.09999178503648</v>
      </c>
      <c r="M8" s="25">
        <f t="shared" si="22"/>
        <v>0</v>
      </c>
      <c r="N8" s="25">
        <f t="shared" si="23"/>
        <v>-8.4299195113693841</v>
      </c>
      <c r="O8" s="25">
        <f t="shared" si="24"/>
        <v>0</v>
      </c>
      <c r="P8" s="22" t="str">
        <f t="shared" si="5"/>
        <v>m</v>
      </c>
      <c r="Q8" t="str">
        <f t="shared" si="25"/>
        <v>OK</v>
      </c>
      <c r="S8" s="26">
        <v>-49.099999999999994</v>
      </c>
      <c r="T8" s="26"/>
      <c r="U8" s="26">
        <v>-8.43</v>
      </c>
      <c r="V8" s="26"/>
      <c r="W8" t="str">
        <f t="shared" si="26"/>
        <v>m</v>
      </c>
      <c r="Y8" s="26">
        <f t="shared" si="27"/>
        <v>8.2149635147743538E-6</v>
      </c>
      <c r="Z8" s="26"/>
      <c r="AA8" s="26">
        <f t="shared" si="28"/>
        <v>8.0488630615604961E-5</v>
      </c>
      <c r="AB8" s="26"/>
      <c r="AC8" t="str">
        <f t="shared" si="29"/>
        <v>m</v>
      </c>
      <c r="AD8" s="15">
        <f t="shared" si="6"/>
        <v>1E-3</v>
      </c>
      <c r="AE8" s="16">
        <f t="shared" si="7"/>
        <v>-4.9100300622377309E-2</v>
      </c>
      <c r="AF8" s="16">
        <f t="shared" si="8"/>
        <v>0</v>
      </c>
      <c r="AG8" s="16">
        <f t="shared" si="9"/>
        <v>-8.428407739384686E-3</v>
      </c>
      <c r="AH8" s="16">
        <f t="shared" si="10"/>
        <v>0</v>
      </c>
      <c r="AI8" s="21">
        <f t="shared" si="30"/>
        <v>4.9818446164339024E-2</v>
      </c>
      <c r="AJ8" s="21">
        <f t="shared" si="31"/>
        <v>-2.971592531585773</v>
      </c>
      <c r="AL8" s="15">
        <f>IFERROR(MATCH(AI8 - 0.000001,'Ref Z list'!$C$5:$C$30,1),1)</f>
        <v>4</v>
      </c>
      <c r="AM8" s="15" t="str">
        <f>INDEX('Ref Z list'!$D$5:$D$30,AL8)</f>
        <v>10m</v>
      </c>
      <c r="AN8" s="15" t="str">
        <f>IF(INDEX('Ref Z list'!$D$5:$D$30,AL8+1)=0,AM8,INDEX('Ref Z list'!$D$5:$D$30,AL8+1))</f>
        <v>100m</v>
      </c>
      <c r="AO8" s="15">
        <f>INDEX('Ref Z list'!$C$5:$C$30,AL8)</f>
        <v>0.01</v>
      </c>
      <c r="AP8" s="15">
        <f>INDEX('Ref Z list'!$C$5:$C$30,AL8+1)</f>
        <v>0.1</v>
      </c>
      <c r="AQ8" s="17" t="str">
        <f t="shared" si="11"/>
        <v>2kHz100m10m</v>
      </c>
      <c r="AR8" s="17" t="str">
        <f t="shared" si="12"/>
        <v>2kHz100m100m</v>
      </c>
      <c r="AS8" s="15">
        <f>IFERROR(MATCH(AQ8,'Cal Data'!$AF$6:$AF$1108,0),0)</f>
        <v>125</v>
      </c>
      <c r="AT8" s="15">
        <f>IFERROR(MATCH(AR8,'Cal Data'!$AF$6:$AF$1108,0),0)</f>
        <v>143</v>
      </c>
      <c r="AV8" s="17" t="str">
        <f>INDEX('Cal Data'!AF$6:AF$1108,$AS8)</f>
        <v>2kHz100m10m</v>
      </c>
      <c r="AW8" s="17">
        <f>INDEX('Cal Data'!AG$6:AG$1108,$AS8)</f>
        <v>1.8479383070806044E-7</v>
      </c>
      <c r="AX8" s="17">
        <f>INDEX('Cal Data'!AH$6:AH$1108,$AS8)</f>
        <v>4.8235454671478545E-3</v>
      </c>
      <c r="AY8" s="17">
        <f>INDEX('Cal Data'!AI$6:AI$1108,$AS8)</f>
        <v>1.0153698553505328E-6</v>
      </c>
      <c r="AZ8" s="17">
        <f>INDEX('Cal Data'!AJ$6:AJ$1108,$AS8)</f>
        <v>5.0493148545801246E-3</v>
      </c>
      <c r="BA8" s="17" t="str">
        <f>INDEX('Cal Data'!AF$6:AF$1108,$AT8)</f>
        <v>2kHz100m100m</v>
      </c>
      <c r="BB8" s="17">
        <f>INDEX('Cal Data'!AG$6:AG$1108,$AT8)</f>
        <v>-2.5563570026920779E-6</v>
      </c>
      <c r="BC8" s="17">
        <f>INDEX('Cal Data'!AH$6:AH$1108,$AT8)</f>
        <v>1.0204948102884238E-2</v>
      </c>
      <c r="BD8" s="17">
        <f>INDEX('Cal Data'!AI$6:AI$1108,$AT8)</f>
        <v>-5.6710486957252615E-6</v>
      </c>
      <c r="BE8" s="17">
        <f>INDEX('Cal Data'!AJ$6:AJ$1108,$AT8)</f>
        <v>9.0172759838220012E-3</v>
      </c>
      <c r="BG8" s="17">
        <f t="shared" si="32"/>
        <v>-1.0279658013816778E-6</v>
      </c>
      <c r="BH8" s="17">
        <f t="shared" si="13"/>
        <v>1.0204948102884238E-2</v>
      </c>
      <c r="BI8" s="17">
        <f t="shared" si="14"/>
        <v>-1.9428834458522363E-6</v>
      </c>
      <c r="BJ8" s="17">
        <f t="shared" si="15"/>
        <v>6.8048487057679862E-3</v>
      </c>
      <c r="BL8" s="17">
        <f t="shared" si="33"/>
        <v>-4.9101328588178693E-2</v>
      </c>
      <c r="BM8" s="17">
        <f t="shared" si="16"/>
        <v>1.0204948102884238E-2</v>
      </c>
      <c r="BN8" s="17">
        <f t="shared" si="17"/>
        <v>-8.4303506228305385E-3</v>
      </c>
      <c r="BO8" s="17">
        <f t="shared" si="18"/>
        <v>6.8048487057679862E-3</v>
      </c>
      <c r="BQ8">
        <f>INDEX('Cal Data'!AL$6:AL$1000,$AS8)</f>
        <v>1.0000181953870342</v>
      </c>
      <c r="BR8">
        <f>INDEX('Cal Data'!AM$6:AM$1000,$AS8)</f>
        <v>0</v>
      </c>
      <c r="BS8">
        <f>INDEX('Cal Data'!AN$6:AN$1000,$AS8)</f>
        <v>9.9686945021115866E-5</v>
      </c>
      <c r="BT8">
        <f>INDEX('Cal Data'!AO$6:AO$1000,$AS8)</f>
        <v>0</v>
      </c>
      <c r="BU8">
        <f>INDEX('Cal Data'!AL$6:AL$1000,$AT8)</f>
        <v>0.999974864295329</v>
      </c>
      <c r="BV8">
        <f>INDEX('Cal Data'!AM$6:AM$1000,$AT8)</f>
        <v>0</v>
      </c>
      <c r="BW8">
        <f>INDEX('Cal Data'!AN$6:AN$1000,$AT8)</f>
        <v>-5.5660477863651229E-5</v>
      </c>
      <c r="BX8">
        <f>INDEX('Cal Data'!AO$6:AO$1000,$AT8)</f>
        <v>0</v>
      </c>
      <c r="BZ8" s="17">
        <f t="shared" si="34"/>
        <v>0.99999902453434186</v>
      </c>
      <c r="CA8" s="17">
        <f t="shared" si="35"/>
        <v>0</v>
      </c>
      <c r="CB8" s="17">
        <f t="shared" si="36"/>
        <v>3.0957022855494687E-5</v>
      </c>
      <c r="CC8" s="17">
        <f t="shared" si="37"/>
        <v>0</v>
      </c>
      <c r="CE8" s="17">
        <f t="shared" si="38"/>
        <v>4.9818397568155648E-2</v>
      </c>
      <c r="CF8" s="29">
        <f t="shared" si="39"/>
        <v>-2.9715615745629176</v>
      </c>
      <c r="CG8" s="17">
        <f t="shared" si="40"/>
        <v>-4.9099991785036483E-2</v>
      </c>
      <c r="CH8" s="17">
        <v>0</v>
      </c>
      <c r="CI8" s="17">
        <f t="shared" si="41"/>
        <v>-8.4299195113693836E-3</v>
      </c>
      <c r="CJ8" s="17">
        <v>0</v>
      </c>
    </row>
    <row r="9" spans="1:88" x14ac:dyDescent="0.25">
      <c r="A9" s="9">
        <v>1</v>
      </c>
      <c r="B9" s="9" t="s">
        <v>3</v>
      </c>
      <c r="C9" s="13">
        <v>50</v>
      </c>
      <c r="D9" s="14">
        <f t="shared" si="19"/>
        <v>50</v>
      </c>
      <c r="E9" s="14" t="str">
        <f t="shared" si="20"/>
        <v>Hz</v>
      </c>
      <c r="F9" s="24">
        <v>-0.1859945155786551</v>
      </c>
      <c r="G9" s="24">
        <v>0</v>
      </c>
      <c r="H9" s="24">
        <v>-0.26000342531891368</v>
      </c>
      <c r="I9" s="24">
        <v>0</v>
      </c>
      <c r="J9" s="10" t="s">
        <v>3</v>
      </c>
      <c r="L9" s="25">
        <f t="shared" si="21"/>
        <v>-0.18601167158603799</v>
      </c>
      <c r="M9" s="25">
        <f t="shared" si="22"/>
        <v>0</v>
      </c>
      <c r="N9" s="25">
        <f t="shared" si="23"/>
        <v>-0.25999270995051865</v>
      </c>
      <c r="O9" s="25">
        <f t="shared" si="24"/>
        <v>0</v>
      </c>
      <c r="P9" s="22" t="str">
        <f t="shared" si="5"/>
        <v>m</v>
      </c>
      <c r="Q9" t="str">
        <f t="shared" si="25"/>
        <v>OK</v>
      </c>
      <c r="S9" s="26">
        <v>-0.186</v>
      </c>
      <c r="T9" s="26"/>
      <c r="U9" s="26">
        <v>-0.25999999999999995</v>
      </c>
      <c r="V9" s="26"/>
      <c r="W9" t="str">
        <f t="shared" si="26"/>
        <v>m</v>
      </c>
      <c r="Y9" s="26">
        <f t="shared" si="27"/>
        <v>-1.1671586037986792E-5</v>
      </c>
      <c r="Z9" s="26"/>
      <c r="AA9" s="26">
        <f t="shared" si="28"/>
        <v>7.2900494813010752E-6</v>
      </c>
      <c r="AB9" s="26"/>
      <c r="AC9" t="str">
        <f t="shared" si="29"/>
        <v>m</v>
      </c>
      <c r="AD9" s="15">
        <f t="shared" si="6"/>
        <v>1E-3</v>
      </c>
      <c r="AE9" s="16">
        <f t="shared" si="7"/>
        <v>-1.8599451557865511E-4</v>
      </c>
      <c r="AF9" s="16">
        <f t="shared" si="8"/>
        <v>0</v>
      </c>
      <c r="AG9" s="16">
        <f t="shared" si="9"/>
        <v>-2.6000342531891368E-4</v>
      </c>
      <c r="AH9" s="16">
        <f t="shared" si="10"/>
        <v>0</v>
      </c>
      <c r="AI9" s="21">
        <f t="shared" si="30"/>
        <v>3.1968068600230843E-4</v>
      </c>
      <c r="AJ9" s="21">
        <f t="shared" si="31"/>
        <v>-2.1917528980750913</v>
      </c>
      <c r="AL9" s="15">
        <f>IFERROR(MATCH(AI9 - 0.000001,'Ref Z list'!$C$5:$C$30,1),1)</f>
        <v>1</v>
      </c>
      <c r="AM9" s="15" t="str">
        <f>INDEX('Ref Z list'!$D$5:$D$30,AL9)</f>
        <v>0m</v>
      </c>
      <c r="AN9" s="15" t="str">
        <f>IF(INDEX('Ref Z list'!$D$5:$D$30,AL9+1)=0,AM9,INDEX('Ref Z list'!$D$5:$D$30,AL9+1))</f>
        <v>1m</v>
      </c>
      <c r="AO9" s="15">
        <f>INDEX('Ref Z list'!$C$5:$C$30,AL9)</f>
        <v>0</v>
      </c>
      <c r="AP9" s="15">
        <f>INDEX('Ref Z list'!$C$5:$C$30,AL9+1)</f>
        <v>1E-3</v>
      </c>
      <c r="AQ9" s="17" t="str">
        <f t="shared" si="11"/>
        <v>50Hz1m0m</v>
      </c>
      <c r="AR9" s="17" t="str">
        <f t="shared" si="12"/>
        <v>50Hz1m1m</v>
      </c>
      <c r="AS9" s="15">
        <f>IFERROR(MATCH(AQ9,'Cal Data'!$AF$6:$AF$1108,0),0)</f>
        <v>12</v>
      </c>
      <c r="AT9" s="15">
        <f>IFERROR(MATCH(AR9,'Cal Data'!$AF$6:$AF$1108,0),0)</f>
        <v>30</v>
      </c>
      <c r="AV9" s="17" t="str">
        <f>INDEX('Cal Data'!AF$6:AF$1108,$AS9)</f>
        <v>50Hz1m0m</v>
      </c>
      <c r="AW9" s="17">
        <f>INDEX('Cal Data'!AG$6:AG$1108,$AS9)</f>
        <v>0</v>
      </c>
      <c r="AX9" s="17">
        <f>INDEX('Cal Data'!AH$6:AH$1108,$AS9)</f>
        <v>7.5910704334480482E-4</v>
      </c>
      <c r="AY9" s="17">
        <f>INDEX('Cal Data'!AI$6:AI$1108,$AS9)</f>
        <v>0</v>
      </c>
      <c r="AZ9" s="17">
        <f>INDEX('Cal Data'!AJ$6:AJ$1108,$AS9)</f>
        <v>2.1036024811908775E-3</v>
      </c>
      <c r="BA9" s="17" t="str">
        <f>INDEX('Cal Data'!AF$6:AF$1108,$AT9)</f>
        <v>50Hz1m1m</v>
      </c>
      <c r="BB9" s="17">
        <f>INDEX('Cal Data'!AG$6:AG$1108,$AT9)</f>
        <v>3.9690591520889773E-9</v>
      </c>
      <c r="BC9" s="17">
        <f>INDEX('Cal Data'!AH$6:AH$1108,$AT9)</f>
        <v>4.5660718780413768E-4</v>
      </c>
      <c r="BD9" s="17">
        <f>INDEX('Cal Data'!AI$6:AI$1108,$AT9)</f>
        <v>-6.3149928454097973E-8</v>
      </c>
      <c r="BE9" s="17">
        <f>INDEX('Cal Data'!AJ$6:AJ$1108,$AT9)</f>
        <v>7.8448590372226876E-3</v>
      </c>
      <c r="BG9" s="17">
        <f t="shared" si="32"/>
        <v>1.268831552523545E-9</v>
      </c>
      <c r="BH9" s="17">
        <f t="shared" si="13"/>
        <v>4.5660718780413768E-4</v>
      </c>
      <c r="BI9" s="17">
        <f t="shared" si="14"/>
        <v>-6.3149928454097973E-8</v>
      </c>
      <c r="BJ9" s="17">
        <f t="shared" si="15"/>
        <v>3.938971315538377E-3</v>
      </c>
      <c r="BL9" s="17">
        <f t="shared" si="33"/>
        <v>-1.8599324674710259E-4</v>
      </c>
      <c r="BM9" s="17">
        <f t="shared" si="16"/>
        <v>4.5660718780413768E-4</v>
      </c>
      <c r="BN9" s="17">
        <f t="shared" si="17"/>
        <v>-2.6006657524736779E-4</v>
      </c>
      <c r="BO9" s="17">
        <f t="shared" si="18"/>
        <v>3.938971315538377E-3</v>
      </c>
      <c r="BQ9">
        <f>INDEX('Cal Data'!AL$6:AL$1000,$AS9)</f>
        <v>1.000003963908507</v>
      </c>
      <c r="BR9">
        <f>INDEX('Cal Data'!AM$6:AM$1000,$AS9)</f>
        <v>0</v>
      </c>
      <c r="BS9">
        <f>INDEX('Cal Data'!AN$6:AN$1000,$AS9)</f>
        <v>-6.3149352387131209E-5</v>
      </c>
      <c r="BT9">
        <f>INDEX('Cal Data'!AO$6:AO$1000,$AS9)</f>
        <v>0</v>
      </c>
      <c r="BU9">
        <f>INDEX('Cal Data'!AL$6:AL$1000,$AT9)</f>
        <v>1.000003963908507</v>
      </c>
      <c r="BV9">
        <f>INDEX('Cal Data'!AM$6:AM$1000,$AT9)</f>
        <v>0</v>
      </c>
      <c r="BW9">
        <f>INDEX('Cal Data'!AN$6:AN$1000,$AT9)</f>
        <v>-6.3149352387131209E-5</v>
      </c>
      <c r="BX9">
        <f>INDEX('Cal Data'!AO$6:AO$1000,$AT9)</f>
        <v>0</v>
      </c>
      <c r="BZ9" s="17">
        <f t="shared" si="34"/>
        <v>1.000003963908507</v>
      </c>
      <c r="CA9" s="17">
        <f t="shared" si="35"/>
        <v>0</v>
      </c>
      <c r="CB9" s="17">
        <f t="shared" si="36"/>
        <v>-6.3149352387131209E-5</v>
      </c>
      <c r="CC9" s="17">
        <f t="shared" si="37"/>
        <v>0</v>
      </c>
      <c r="CE9" s="17">
        <f t="shared" si="38"/>
        <v>3.1968195318729921E-4</v>
      </c>
      <c r="CF9" s="29">
        <f t="shared" si="39"/>
        <v>-2.1918160474274786</v>
      </c>
      <c r="CG9" s="17">
        <f t="shared" si="40"/>
        <v>-1.8601167158603798E-4</v>
      </c>
      <c r="CH9" s="17">
        <v>0</v>
      </c>
      <c r="CI9" s="17">
        <f t="shared" si="41"/>
        <v>-2.5999270995051863E-4</v>
      </c>
      <c r="CJ9" s="17">
        <v>0</v>
      </c>
    </row>
    <row r="10" spans="1:88" x14ac:dyDescent="0.25">
      <c r="A10" s="9">
        <v>1</v>
      </c>
      <c r="B10" s="9" t="s">
        <v>3</v>
      </c>
      <c r="C10" s="13">
        <v>2</v>
      </c>
      <c r="D10" s="14">
        <f t="shared" si="19"/>
        <v>2</v>
      </c>
      <c r="E10" s="14" t="str">
        <f t="shared" si="20"/>
        <v>Hz</v>
      </c>
      <c r="F10" s="24">
        <v>0.56199034082773502</v>
      </c>
      <c r="G10" s="24">
        <v>0</v>
      </c>
      <c r="H10" s="24">
        <v>0.11498481143937633</v>
      </c>
      <c r="I10" s="24">
        <v>0</v>
      </c>
      <c r="J10" s="10" t="s">
        <v>3</v>
      </c>
      <c r="L10" s="25">
        <f t="shared" si="21"/>
        <v>0.56200717918494925</v>
      </c>
      <c r="M10" s="25">
        <f t="shared" si="22"/>
        <v>0</v>
      </c>
      <c r="N10" s="25">
        <f t="shared" si="23"/>
        <v>0.11501128915936726</v>
      </c>
      <c r="O10" s="25">
        <f t="shared" si="24"/>
        <v>0</v>
      </c>
      <c r="P10" s="22" t="str">
        <f t="shared" si="5"/>
        <v>m</v>
      </c>
      <c r="Q10" t="str">
        <f t="shared" si="25"/>
        <v>OK</v>
      </c>
      <c r="S10" s="26">
        <v>0.56199999999999994</v>
      </c>
      <c r="T10" s="26"/>
      <c r="U10" s="26">
        <v>0.115</v>
      </c>
      <c r="V10" s="26"/>
      <c r="W10" t="str">
        <f t="shared" si="26"/>
        <v>m</v>
      </c>
      <c r="Y10" s="26">
        <f t="shared" si="27"/>
        <v>7.17918494930192E-6</v>
      </c>
      <c r="Z10" s="26"/>
      <c r="AA10" s="26">
        <f t="shared" si="28"/>
        <v>1.1289159367253165E-5</v>
      </c>
      <c r="AB10" s="26"/>
      <c r="AC10" t="str">
        <f t="shared" si="29"/>
        <v>m</v>
      </c>
      <c r="AD10" s="15">
        <f t="shared" si="6"/>
        <v>1E-3</v>
      </c>
      <c r="AE10" s="16">
        <f t="shared" si="7"/>
        <v>5.6199034082773502E-4</v>
      </c>
      <c r="AF10" s="16">
        <f t="shared" si="8"/>
        <v>0</v>
      </c>
      <c r="AG10" s="16">
        <f t="shared" si="9"/>
        <v>1.1498481143937634E-4</v>
      </c>
      <c r="AH10" s="16">
        <f t="shared" si="10"/>
        <v>0</v>
      </c>
      <c r="AI10" s="21">
        <f t="shared" si="30"/>
        <v>5.7363285300392512E-4</v>
      </c>
      <c r="AJ10" s="21">
        <f t="shared" si="31"/>
        <v>0.20181741037673037</v>
      </c>
      <c r="AL10" s="15">
        <f>IFERROR(MATCH(AI10 - 0.000001,'Ref Z list'!$C$5:$C$30,1),1)</f>
        <v>1</v>
      </c>
      <c r="AM10" s="15" t="str">
        <f>INDEX('Ref Z list'!$D$5:$D$30,AL10)</f>
        <v>0m</v>
      </c>
      <c r="AN10" s="15" t="str">
        <f>IF(INDEX('Ref Z list'!$D$5:$D$30,AL10+1)=0,AM10,INDEX('Ref Z list'!$D$5:$D$30,AL10+1))</f>
        <v>1m</v>
      </c>
      <c r="AO10" s="15">
        <f>INDEX('Ref Z list'!$C$5:$C$30,AL10)</f>
        <v>0</v>
      </c>
      <c r="AP10" s="15">
        <f>INDEX('Ref Z list'!$C$5:$C$30,AL10+1)</f>
        <v>1E-3</v>
      </c>
      <c r="AQ10" s="17" t="str">
        <f t="shared" si="11"/>
        <v>2Hz1m0m</v>
      </c>
      <c r="AR10" s="17" t="str">
        <f t="shared" si="12"/>
        <v>2Hz1m1m</v>
      </c>
      <c r="AS10" s="15">
        <f>IFERROR(MATCH(AQ10,'Cal Data'!$AF$6:$AF$1108,0),0)</f>
        <v>8</v>
      </c>
      <c r="AT10" s="15">
        <f>IFERROR(MATCH(AR10,'Cal Data'!$AF$6:$AF$1108,0),0)</f>
        <v>26</v>
      </c>
      <c r="AV10" s="17" t="str">
        <f>INDEX('Cal Data'!AF$6:AF$1108,$AS10)</f>
        <v>2Hz1m0m</v>
      </c>
      <c r="AW10" s="17">
        <f>INDEX('Cal Data'!AG$6:AG$1108,$AS10)</f>
        <v>0</v>
      </c>
      <c r="AX10" s="17">
        <f>INDEX('Cal Data'!AH$6:AH$1108,$AS10)</f>
        <v>6.0158855391024219E-3</v>
      </c>
      <c r="AY10" s="17">
        <f>INDEX('Cal Data'!AI$6:AI$1108,$AS10)</f>
        <v>0</v>
      </c>
      <c r="AZ10" s="17">
        <f>INDEX('Cal Data'!AJ$6:AJ$1108,$AS10)</f>
        <v>5.6977185669467275E-3</v>
      </c>
      <c r="BA10" s="17" t="str">
        <f>INDEX('Cal Data'!AF$6:AF$1108,$AT10)</f>
        <v>2Hz1m1m</v>
      </c>
      <c r="BB10" s="17">
        <f>INDEX('Cal Data'!AG$6:AG$1108,$AT10)</f>
        <v>3.8011071897253029E-8</v>
      </c>
      <c r="BC10" s="17">
        <f>INDEX('Cal Data'!AH$6:AH$1108,$AT10)</f>
        <v>7.8243636710286363E-3</v>
      </c>
      <c r="BD10" s="17">
        <f>INDEX('Cal Data'!AI$6:AI$1108,$AT10)</f>
        <v>3.9332209024283668E-8</v>
      </c>
      <c r="BE10" s="17">
        <f>INDEX('Cal Data'!AJ$6:AJ$1108,$AT10)</f>
        <v>2.4279932820483472E-3</v>
      </c>
      <c r="BG10" s="17">
        <f t="shared" si="32"/>
        <v>2.1804399618158576E-8</v>
      </c>
      <c r="BH10" s="17">
        <f t="shared" si="13"/>
        <v>7.8243636710286363E-3</v>
      </c>
      <c r="BI10" s="17">
        <f t="shared" si="14"/>
        <v>3.9332209024283668E-8</v>
      </c>
      <c r="BJ10" s="17">
        <f t="shared" si="15"/>
        <v>3.822096723231398E-3</v>
      </c>
      <c r="BL10" s="17">
        <f t="shared" si="33"/>
        <v>5.6201214522735323E-4</v>
      </c>
      <c r="BM10" s="17">
        <f t="shared" si="16"/>
        <v>7.8243636710286363E-3</v>
      </c>
      <c r="BN10" s="17">
        <f t="shared" si="17"/>
        <v>1.1502414364840062E-4</v>
      </c>
      <c r="BO10" s="17">
        <f t="shared" si="18"/>
        <v>3.822096723231398E-3</v>
      </c>
      <c r="BQ10">
        <f>INDEX('Cal Data'!AL$6:AL$1000,$AS10)</f>
        <v>1.0000380112675207</v>
      </c>
      <c r="BR10">
        <f>INDEX('Cal Data'!AM$6:AM$1000,$AS10)</f>
        <v>0</v>
      </c>
      <c r="BS10">
        <f>INDEX('Cal Data'!AN$6:AN$1000,$AS10)</f>
        <v>3.9335640911496077E-5</v>
      </c>
      <c r="BT10">
        <f>INDEX('Cal Data'!AO$6:AO$1000,$AS10)</f>
        <v>0</v>
      </c>
      <c r="BU10">
        <f>INDEX('Cal Data'!AL$6:AL$1000,$AT10)</f>
        <v>1.0000380112675207</v>
      </c>
      <c r="BV10">
        <f>INDEX('Cal Data'!AM$6:AM$1000,$AT10)</f>
        <v>0</v>
      </c>
      <c r="BW10">
        <f>INDEX('Cal Data'!AN$6:AN$1000,$AT10)</f>
        <v>3.9335640911496077E-5</v>
      </c>
      <c r="BX10">
        <f>INDEX('Cal Data'!AO$6:AO$1000,$AT10)</f>
        <v>0</v>
      </c>
      <c r="BZ10" s="17">
        <f t="shared" si="34"/>
        <v>1.0000380112675207</v>
      </c>
      <c r="CA10" s="17">
        <f t="shared" si="35"/>
        <v>0</v>
      </c>
      <c r="CB10" s="17">
        <f t="shared" si="36"/>
        <v>3.9335640911496077E-5</v>
      </c>
      <c r="CC10" s="17">
        <f t="shared" si="37"/>
        <v>0</v>
      </c>
      <c r="CE10" s="17">
        <f t="shared" si="38"/>
        <v>5.7365465751575933E-4</v>
      </c>
      <c r="CF10" s="29">
        <f t="shared" si="39"/>
        <v>0.20185674601764186</v>
      </c>
      <c r="CG10" s="17">
        <f t="shared" si="40"/>
        <v>5.6200717918494921E-4</v>
      </c>
      <c r="CH10" s="17">
        <v>0</v>
      </c>
      <c r="CI10" s="17">
        <f t="shared" si="41"/>
        <v>1.1501128915936725E-4</v>
      </c>
      <c r="CJ10" s="17">
        <v>0</v>
      </c>
    </row>
    <row r="11" spans="1:88" x14ac:dyDescent="0.25">
      <c r="A11" s="9">
        <v>10</v>
      </c>
      <c r="B11" s="9" t="s">
        <v>3</v>
      </c>
      <c r="C11" s="13">
        <v>1000</v>
      </c>
      <c r="D11" s="14">
        <f t="shared" si="19"/>
        <v>1</v>
      </c>
      <c r="E11" s="14" t="str">
        <f t="shared" si="20"/>
        <v>kHz</v>
      </c>
      <c r="F11" s="24">
        <v>-9.069337698700501</v>
      </c>
      <c r="G11" s="24">
        <v>0</v>
      </c>
      <c r="H11" s="24">
        <v>-3.7904091178886214</v>
      </c>
      <c r="I11" s="24">
        <v>0</v>
      </c>
      <c r="J11" s="10" t="s">
        <v>3</v>
      </c>
      <c r="L11" s="25">
        <f t="shared" si="21"/>
        <v>-9.0700178638975544</v>
      </c>
      <c r="M11" s="25">
        <f t="shared" si="22"/>
        <v>0</v>
      </c>
      <c r="N11" s="25">
        <f t="shared" si="23"/>
        <v>-3.7899908043213322</v>
      </c>
      <c r="O11" s="25">
        <f t="shared" si="24"/>
        <v>0</v>
      </c>
      <c r="P11" s="22" t="str">
        <f t="shared" si="5"/>
        <v>m</v>
      </c>
      <c r="Q11" t="str">
        <f t="shared" si="25"/>
        <v>OK</v>
      </c>
      <c r="S11" s="26">
        <v>-9.07</v>
      </c>
      <c r="T11" s="26"/>
      <c r="U11" s="26">
        <v>-3.79</v>
      </c>
      <c r="V11" s="26"/>
      <c r="W11" t="str">
        <f t="shared" si="26"/>
        <v>m</v>
      </c>
      <c r="Y11" s="26">
        <f t="shared" si="27"/>
        <v>-1.7863897554093455E-5</v>
      </c>
      <c r="Z11" s="26"/>
      <c r="AA11" s="26">
        <f t="shared" si="28"/>
        <v>9.1956786678615288E-6</v>
      </c>
      <c r="AB11" s="26"/>
      <c r="AC11" t="str">
        <f t="shared" si="29"/>
        <v>m</v>
      </c>
      <c r="AD11" s="15">
        <f t="shared" si="6"/>
        <v>1E-3</v>
      </c>
      <c r="AE11" s="16">
        <f t="shared" si="7"/>
        <v>-9.0693376987005005E-3</v>
      </c>
      <c r="AF11" s="16">
        <f t="shared" si="8"/>
        <v>0</v>
      </c>
      <c r="AG11" s="16">
        <f t="shared" si="9"/>
        <v>-3.7904091178886214E-3</v>
      </c>
      <c r="AH11" s="16">
        <f t="shared" si="10"/>
        <v>0</v>
      </c>
      <c r="AI11" s="21">
        <f t="shared" si="30"/>
        <v>9.8295517483781153E-3</v>
      </c>
      <c r="AJ11" s="21">
        <f t="shared" si="31"/>
        <v>-2.7457198588659444</v>
      </c>
      <c r="AL11" s="15">
        <f>IFERROR(MATCH(AI11 - 0.000001,'Ref Z list'!$C$5:$C$30,1),1)</f>
        <v>3</v>
      </c>
      <c r="AM11" s="15" t="str">
        <f>INDEX('Ref Z list'!$D$5:$D$30,AL11)</f>
        <v>3m</v>
      </c>
      <c r="AN11" s="15" t="str">
        <f>IF(INDEX('Ref Z list'!$D$5:$D$30,AL11+1)=0,AM11,INDEX('Ref Z list'!$D$5:$D$30,AL11+1))</f>
        <v>10m</v>
      </c>
      <c r="AO11" s="15">
        <f>INDEX('Ref Z list'!$C$5:$C$30,AL11)</f>
        <v>3.0000000000000001E-3</v>
      </c>
      <c r="AP11" s="15">
        <f>INDEX('Ref Z list'!$C$5:$C$30,AL11+1)</f>
        <v>0.01</v>
      </c>
      <c r="AQ11" s="17" t="str">
        <f t="shared" si="11"/>
        <v>1kHz10m3m</v>
      </c>
      <c r="AR11" s="17" t="str">
        <f t="shared" si="12"/>
        <v>1kHz10m10m</v>
      </c>
      <c r="AS11" s="15">
        <f>IFERROR(MATCH(AQ11,'Cal Data'!$AF$6:$AF$1108,0),0)</f>
        <v>88</v>
      </c>
      <c r="AT11" s="15">
        <f>IFERROR(MATCH(AR11,'Cal Data'!$AF$6:$AF$1108,0),0)</f>
        <v>106</v>
      </c>
      <c r="AV11" s="17" t="str">
        <f>INDEX('Cal Data'!AF$6:AF$1108,$AS11)</f>
        <v>1kHz10m3m</v>
      </c>
      <c r="AW11" s="17">
        <f>INDEX('Cal Data'!AG$6:AG$1108,$AS11)</f>
        <v>-2.7711584439432321E-7</v>
      </c>
      <c r="AX11" s="17">
        <f>INDEX('Cal Data'!AH$6:AH$1108,$AS11)</f>
        <v>8.1916406102519757E-3</v>
      </c>
      <c r="AY11" s="17">
        <f>INDEX('Cal Data'!AI$6:AI$1108,$AS11)</f>
        <v>3.0055068023882243E-7</v>
      </c>
      <c r="AZ11" s="17">
        <f>INDEX('Cal Data'!AJ$6:AJ$1108,$AS11)</f>
        <v>2.2801208068932584E-3</v>
      </c>
      <c r="BA11" s="17" t="str">
        <f>INDEX('Cal Data'!AF$6:AF$1108,$AT11)</f>
        <v>1kHz10m10m</v>
      </c>
      <c r="BB11" s="17">
        <f>INDEX('Cal Data'!AG$6:AG$1108,$AT11)</f>
        <v>5.1261092050107482E-7</v>
      </c>
      <c r="BC11" s="17">
        <f>INDEX('Cal Data'!AH$6:AH$1108,$AT11)</f>
        <v>3.4661878105640871E-3</v>
      </c>
      <c r="BD11" s="17">
        <f>INDEX('Cal Data'!AI$6:AI$1108,$AT11)</f>
        <v>-7.0524008016841742E-7</v>
      </c>
      <c r="BE11" s="17">
        <f>INDEX('Cal Data'!AJ$6:AJ$1108,$AT11)</f>
        <v>6.8800715760284547E-3</v>
      </c>
      <c r="BG11" s="17">
        <f t="shared" si="32"/>
        <v>4.9338127102458507E-7</v>
      </c>
      <c r="BH11" s="17">
        <f t="shared" si="13"/>
        <v>3.4661878105640871E-3</v>
      </c>
      <c r="BI11" s="17">
        <f t="shared" si="14"/>
        <v>-6.8074932636715161E-7</v>
      </c>
      <c r="BJ11" s="17">
        <f t="shared" si="15"/>
        <v>6.7680639237219075E-3</v>
      </c>
      <c r="BL11" s="17">
        <f t="shared" si="33"/>
        <v>-9.0688443174294763E-3</v>
      </c>
      <c r="BM11" s="17">
        <f t="shared" si="16"/>
        <v>3.4661878105640871E-3</v>
      </c>
      <c r="BN11" s="17">
        <f t="shared" si="17"/>
        <v>-3.7910898672149887E-3</v>
      </c>
      <c r="BO11" s="17">
        <f t="shared" si="18"/>
        <v>6.7680639237219075E-3</v>
      </c>
      <c r="BQ11">
        <f>INDEX('Cal Data'!AL$6:AL$1000,$AS11)</f>
        <v>0.99990823671692264</v>
      </c>
      <c r="BR11">
        <f>INDEX('Cal Data'!AM$6:AM$1000,$AS11)</f>
        <v>0</v>
      </c>
      <c r="BS11">
        <f>INDEX('Cal Data'!AN$6:AN$1000,$AS11)</f>
        <v>9.9527542988228976E-5</v>
      </c>
      <c r="BT11">
        <f>INDEX('Cal Data'!AO$6:AO$1000,$AS11)</f>
        <v>0</v>
      </c>
      <c r="BU11">
        <f>INDEX('Cal Data'!AL$6:AL$1000,$AT11)</f>
        <v>1.0000509101443802</v>
      </c>
      <c r="BV11">
        <f>INDEX('Cal Data'!AM$6:AM$1000,$AT11)</f>
        <v>0</v>
      </c>
      <c r="BW11">
        <f>INDEX('Cal Data'!AN$6:AN$1000,$AT11)</f>
        <v>-7.0074959220555247E-5</v>
      </c>
      <c r="BX11">
        <f>INDEX('Cal Data'!AO$6:AO$1000,$AT11)</f>
        <v>0</v>
      </c>
      <c r="BZ11" s="17">
        <f t="shared" si="34"/>
        <v>1.0000474360820568</v>
      </c>
      <c r="CA11" s="17">
        <f t="shared" si="35"/>
        <v>0</v>
      </c>
      <c r="CB11" s="17">
        <f t="shared" si="36"/>
        <v>-6.5945180653100368E-5</v>
      </c>
      <c r="CC11" s="17">
        <f t="shared" si="37"/>
        <v>0</v>
      </c>
      <c r="CE11" s="17">
        <f t="shared" si="38"/>
        <v>9.8300180238014324E-3</v>
      </c>
      <c r="CF11" s="29">
        <f t="shared" si="39"/>
        <v>-2.7457858040465974</v>
      </c>
      <c r="CG11" s="17">
        <f t="shared" si="40"/>
        <v>-9.0700178638975539E-3</v>
      </c>
      <c r="CH11" s="17">
        <v>0</v>
      </c>
      <c r="CI11" s="17">
        <f t="shared" si="41"/>
        <v>-3.7899908043213322E-3</v>
      </c>
      <c r="CJ11" s="17">
        <v>0</v>
      </c>
    </row>
    <row r="12" spans="1:88" x14ac:dyDescent="0.25">
      <c r="A12" s="9">
        <v>3</v>
      </c>
      <c r="B12" s="9" t="s">
        <v>3</v>
      </c>
      <c r="C12" s="13">
        <v>0.5</v>
      </c>
      <c r="D12" s="14">
        <f t="shared" si="19"/>
        <v>500</v>
      </c>
      <c r="E12" s="14" t="str">
        <f t="shared" si="20"/>
        <v>mHz</v>
      </c>
      <c r="F12" s="24">
        <v>0.64392374097116878</v>
      </c>
      <c r="G12" s="24">
        <v>0</v>
      </c>
      <c r="H12" s="24">
        <v>2.570149984841835</v>
      </c>
      <c r="I12" s="24">
        <v>0</v>
      </c>
      <c r="J12" s="10" t="s">
        <v>3</v>
      </c>
      <c r="L12" s="25">
        <f t="shared" si="21"/>
        <v>0.6439999907080225</v>
      </c>
      <c r="M12" s="25">
        <f t="shared" si="22"/>
        <v>0</v>
      </c>
      <c r="N12" s="25">
        <f t="shared" si="23"/>
        <v>2.5700000087565198</v>
      </c>
      <c r="O12" s="25">
        <f t="shared" si="24"/>
        <v>0</v>
      </c>
      <c r="P12" s="22" t="str">
        <f t="shared" si="5"/>
        <v>m</v>
      </c>
      <c r="Q12" t="str">
        <f t="shared" si="25"/>
        <v>OK</v>
      </c>
      <c r="S12" s="26">
        <v>0.64400000000000002</v>
      </c>
      <c r="T12" s="26"/>
      <c r="U12" s="26">
        <v>2.57</v>
      </c>
      <c r="V12" s="26"/>
      <c r="W12" t="str">
        <f t="shared" si="26"/>
        <v>m</v>
      </c>
      <c r="Y12" s="26">
        <f t="shared" si="27"/>
        <v>-9.2919775207533917E-9</v>
      </c>
      <c r="Z12" s="26"/>
      <c r="AA12" s="26">
        <f t="shared" si="28"/>
        <v>8.7565199535788452E-9</v>
      </c>
      <c r="AB12" s="26"/>
      <c r="AC12" t="str">
        <f t="shared" si="29"/>
        <v>m</v>
      </c>
      <c r="AD12" s="15">
        <f t="shared" si="6"/>
        <v>1E-3</v>
      </c>
      <c r="AE12" s="16">
        <f t="shared" si="7"/>
        <v>6.4392374097116878E-4</v>
      </c>
      <c r="AF12" s="16">
        <f t="shared" si="8"/>
        <v>0</v>
      </c>
      <c r="AG12" s="16">
        <f t="shared" si="9"/>
        <v>2.5701499848418351E-3</v>
      </c>
      <c r="AH12" s="16">
        <f t="shared" si="10"/>
        <v>0</v>
      </c>
      <c r="AI12" s="21">
        <f t="shared" si="30"/>
        <v>2.6495865203402568E-3</v>
      </c>
      <c r="AJ12" s="21">
        <f t="shared" si="31"/>
        <v>1.3253100920128364</v>
      </c>
      <c r="AL12" s="15">
        <f>IFERROR(MATCH(AI12 - 0.000001,'Ref Z list'!$C$5:$C$30,1),1)</f>
        <v>2</v>
      </c>
      <c r="AM12" s="15" t="str">
        <f>INDEX('Ref Z list'!$D$5:$D$30,AL12)</f>
        <v>1m</v>
      </c>
      <c r="AN12" s="15" t="str">
        <f>IF(INDEX('Ref Z list'!$D$5:$D$30,AL12+1)=0,AM12,INDEX('Ref Z list'!$D$5:$D$30,AL12+1))</f>
        <v>3m</v>
      </c>
      <c r="AO12" s="15">
        <f>INDEX('Ref Z list'!$C$5:$C$30,AL12)</f>
        <v>1E-3</v>
      </c>
      <c r="AP12" s="15">
        <f>INDEX('Ref Z list'!$C$5:$C$30,AL12+1)</f>
        <v>3.0000000000000001E-3</v>
      </c>
      <c r="AQ12" s="17" t="str">
        <f t="shared" si="11"/>
        <v>500mHz3m1m</v>
      </c>
      <c r="AR12" s="17" t="str">
        <f t="shared" si="12"/>
        <v>500mHz3m3m</v>
      </c>
      <c r="AS12" s="15">
        <f>IFERROR(MATCH(AQ12,'Cal Data'!$AF$6:$AF$1108,0),0)</f>
        <v>42</v>
      </c>
      <c r="AT12" s="15">
        <f>IFERROR(MATCH(AR12,'Cal Data'!$AF$6:$AF$1108,0),0)</f>
        <v>60</v>
      </c>
      <c r="AV12" s="17" t="str">
        <f>INDEX('Cal Data'!AF$6:AF$1108,$AS12)</f>
        <v>500mHz3m1m</v>
      </c>
      <c r="AW12" s="17">
        <f>INDEX('Cal Data'!AG$6:AG$1108,$AS12)</f>
        <v>8.5627403169277055E-9</v>
      </c>
      <c r="AX12" s="17">
        <f>INDEX('Cal Data'!AH$6:AH$1108,$AS12)</f>
        <v>8.00100268029659E-3</v>
      </c>
      <c r="AY12" s="17">
        <f>INDEX('Cal Data'!AI$6:AI$1108,$AS12)</f>
        <v>9.9998781053704768E-8</v>
      </c>
      <c r="AZ12" s="17">
        <f>INDEX('Cal Data'!AJ$6:AJ$1108,$AS12)</f>
        <v>9.0527085049400546E-3</v>
      </c>
      <c r="BA12" s="17" t="str">
        <f>INDEX('Cal Data'!AF$6:AF$1108,$AT12)</f>
        <v>500mHz3m3m</v>
      </c>
      <c r="BB12" s="17">
        <f>INDEX('Cal Data'!AG$6:AG$1108,$AT12)</f>
        <v>-1.7973056229024162E-7</v>
      </c>
      <c r="BC12" s="17">
        <f>INDEX('Cal Data'!AH$6:AH$1108,$AT12)</f>
        <v>5.2338098579234483E-3</v>
      </c>
      <c r="BD12" s="17">
        <f>INDEX('Cal Data'!AI$6:AI$1108,$AT12)</f>
        <v>-2.1530523750601425E-7</v>
      </c>
      <c r="BE12" s="17">
        <f>INDEX('Cal Data'!AJ$6:AJ$1108,$AT12)</f>
        <v>5.5561175488420805E-3</v>
      </c>
      <c r="BG12" s="17">
        <f t="shared" si="32"/>
        <v>-1.4674030660864E-7</v>
      </c>
      <c r="BH12" s="17">
        <f t="shared" si="13"/>
        <v>5.2338098579234483E-3</v>
      </c>
      <c r="BI12" s="17">
        <f t="shared" si="14"/>
        <v>-1.600618483589085E-7</v>
      </c>
      <c r="BJ12" s="17">
        <f t="shared" si="15"/>
        <v>6.1687438507786203E-3</v>
      </c>
      <c r="BL12" s="17">
        <f t="shared" si="33"/>
        <v>6.4377700066456009E-4</v>
      </c>
      <c r="BM12" s="17">
        <f t="shared" si="16"/>
        <v>5.2338098579234483E-3</v>
      </c>
      <c r="BN12" s="17">
        <f t="shared" si="17"/>
        <v>2.5699899229934763E-3</v>
      </c>
      <c r="BO12" s="17">
        <f t="shared" si="18"/>
        <v>6.1687438507786203E-3</v>
      </c>
      <c r="BQ12">
        <f>INDEX('Cal Data'!AL$6:AL$1000,$AS12)</f>
        <v>1.0000085545234294</v>
      </c>
      <c r="BR12">
        <f>INDEX('Cal Data'!AM$6:AM$1000,$AS12)</f>
        <v>0</v>
      </c>
      <c r="BS12">
        <f>INDEX('Cal Data'!AN$6:AN$1000,$AS12)</f>
        <v>1.0000047244615061E-4</v>
      </c>
      <c r="BT12">
        <f>INDEX('Cal Data'!AO$6:AO$1000,$AS12)</f>
        <v>0</v>
      </c>
      <c r="BU12">
        <f>INDEX('Cal Data'!AL$6:AL$1000,$AT12)</f>
        <v>0.99994009328828815</v>
      </c>
      <c r="BV12">
        <f>INDEX('Cal Data'!AM$6:AM$1000,$AT12)</f>
        <v>0</v>
      </c>
      <c r="BW12">
        <f>INDEX('Cal Data'!AN$6:AN$1000,$AT12)</f>
        <v>-7.1768530505984419E-5</v>
      </c>
      <c r="BX12">
        <f>INDEX('Cal Data'!AO$6:AO$1000,$AT12)</f>
        <v>0</v>
      </c>
      <c r="BZ12" s="17">
        <f t="shared" si="34"/>
        <v>0.99995208815810199</v>
      </c>
      <c r="CA12" s="17">
        <f t="shared" si="35"/>
        <v>0</v>
      </c>
      <c r="CB12" s="17">
        <f t="shared" si="36"/>
        <v>-4.1673443494913231E-5</v>
      </c>
      <c r="CC12" s="17">
        <f t="shared" si="37"/>
        <v>0</v>
      </c>
      <c r="CE12" s="17">
        <f t="shared" si="38"/>
        <v>2.6494595737697993E-3</v>
      </c>
      <c r="CF12" s="29">
        <f t="shared" si="39"/>
        <v>1.3252684185693415</v>
      </c>
      <c r="CG12" s="17">
        <f t="shared" si="40"/>
        <v>6.4399999070802248E-4</v>
      </c>
      <c r="CH12" s="17">
        <v>0</v>
      </c>
      <c r="CI12" s="17">
        <f t="shared" si="41"/>
        <v>2.5700000087565201E-3</v>
      </c>
      <c r="CJ12" s="17">
        <v>0</v>
      </c>
    </row>
    <row r="13" spans="1:88" x14ac:dyDescent="0.25">
      <c r="A13" s="9">
        <v>1</v>
      </c>
      <c r="B13" s="9" t="s">
        <v>3</v>
      </c>
      <c r="C13" s="13">
        <v>0.05</v>
      </c>
      <c r="D13" s="14">
        <f t="shared" si="19"/>
        <v>50</v>
      </c>
      <c r="E13" s="14" t="str">
        <f t="shared" si="20"/>
        <v>mHz</v>
      </c>
      <c r="F13" s="24">
        <v>-0.26300751604580475</v>
      </c>
      <c r="G13" s="24">
        <v>0</v>
      </c>
      <c r="H13" s="24">
        <v>0.20400796172717023</v>
      </c>
      <c r="I13" s="24">
        <v>0</v>
      </c>
      <c r="J13" s="10" t="s">
        <v>3</v>
      </c>
      <c r="L13" s="25">
        <f t="shared" si="21"/>
        <v>-0.26298493640463411</v>
      </c>
      <c r="M13" s="25">
        <f t="shared" si="22"/>
        <v>0</v>
      </c>
      <c r="N13" s="25">
        <f t="shared" si="23"/>
        <v>0.20398404317956703</v>
      </c>
      <c r="O13" s="25">
        <f t="shared" si="24"/>
        <v>0</v>
      </c>
      <c r="P13" s="22" t="str">
        <f t="shared" si="5"/>
        <v>m</v>
      </c>
      <c r="Q13" t="str">
        <f t="shared" si="25"/>
        <v>OK</v>
      </c>
      <c r="S13" s="26">
        <v>-0.26300000000000001</v>
      </c>
      <c r="T13" s="26"/>
      <c r="U13" s="26">
        <v>0.20399999999999999</v>
      </c>
      <c r="V13" s="26"/>
      <c r="W13" t="str">
        <f t="shared" si="26"/>
        <v>m</v>
      </c>
      <c r="Y13" s="26">
        <f t="shared" si="27"/>
        <v>1.5063595365905069E-5</v>
      </c>
      <c r="Z13" s="26"/>
      <c r="AA13" s="26">
        <f t="shared" si="28"/>
        <v>-1.595682043295521E-5</v>
      </c>
      <c r="AB13" s="26"/>
      <c r="AC13" t="str">
        <f t="shared" si="29"/>
        <v>m</v>
      </c>
      <c r="AD13" s="15">
        <f t="shared" si="6"/>
        <v>1E-3</v>
      </c>
      <c r="AE13" s="16">
        <f t="shared" si="7"/>
        <v>-2.6300751604580477E-4</v>
      </c>
      <c r="AF13" s="16">
        <f t="shared" si="8"/>
        <v>0</v>
      </c>
      <c r="AG13" s="16">
        <f t="shared" si="9"/>
        <v>2.0400796172717023E-4</v>
      </c>
      <c r="AH13" s="16">
        <f t="shared" si="10"/>
        <v>0</v>
      </c>
      <c r="AI13" s="21">
        <f t="shared" si="30"/>
        <v>3.3285462584236203E-4</v>
      </c>
      <c r="AJ13" s="21">
        <f t="shared" si="31"/>
        <v>2.4818619463963341</v>
      </c>
      <c r="AL13" s="15">
        <f>IFERROR(MATCH(AI13 - 0.000001,'Ref Z list'!$C$5:$C$30,1),1)</f>
        <v>1</v>
      </c>
      <c r="AM13" s="15" t="str">
        <f>INDEX('Ref Z list'!$D$5:$D$30,AL13)</f>
        <v>0m</v>
      </c>
      <c r="AN13" s="15" t="str">
        <f>IF(INDEX('Ref Z list'!$D$5:$D$30,AL13+1)=0,AM13,INDEX('Ref Z list'!$D$5:$D$30,AL13+1))</f>
        <v>1m</v>
      </c>
      <c r="AO13" s="15">
        <f>INDEX('Ref Z list'!$C$5:$C$30,AL13)</f>
        <v>0</v>
      </c>
      <c r="AP13" s="15">
        <f>INDEX('Ref Z list'!$C$5:$C$30,AL13+1)</f>
        <v>1E-3</v>
      </c>
      <c r="AQ13" s="17" t="str">
        <f t="shared" si="11"/>
        <v>50mHz1m0m</v>
      </c>
      <c r="AR13" s="17" t="str">
        <f t="shared" si="12"/>
        <v>50mHz1m1m</v>
      </c>
      <c r="AS13" s="15">
        <f>IFERROR(MATCH(AQ13,'Cal Data'!$AF$6:$AF$1108,0),0)</f>
        <v>3</v>
      </c>
      <c r="AT13" s="15">
        <f>IFERROR(MATCH(AR13,'Cal Data'!$AF$6:$AF$1108,0),0)</f>
        <v>21</v>
      </c>
      <c r="AV13" s="17" t="str">
        <f>INDEX('Cal Data'!AF$6:AF$1108,$AS13)</f>
        <v>50mHz1m0m</v>
      </c>
      <c r="AW13" s="17">
        <f>INDEX('Cal Data'!AG$6:AG$1108,$AS13)</f>
        <v>0</v>
      </c>
      <c r="AX13" s="17">
        <f>INDEX('Cal Data'!AH$6:AH$1108,$AS13)</f>
        <v>4.9811229144196218E-3</v>
      </c>
      <c r="AY13" s="17">
        <f>INDEX('Cal Data'!AI$6:AI$1108,$AS13)</f>
        <v>0</v>
      </c>
      <c r="AZ13" s="17">
        <f>INDEX('Cal Data'!AJ$6:AJ$1108,$AS13)</f>
        <v>5.0777024634040087E-3</v>
      </c>
      <c r="BA13" s="17" t="str">
        <f>INDEX('Cal Data'!AF$6:AF$1108,$AT13)</f>
        <v>50mHz1m1m</v>
      </c>
      <c r="BB13" s="17">
        <f>INDEX('Cal Data'!AG$6:AG$1108,$AT13)</f>
        <v>-9.7658010762315117E-8</v>
      </c>
      <c r="BC13" s="17">
        <f>INDEX('Cal Data'!AH$6:AH$1108,$AT13)</f>
        <v>7.6464004887299292E-4</v>
      </c>
      <c r="BD13" s="17">
        <f>INDEX('Cal Data'!AI$6:AI$1108,$AT13)</f>
        <v>1.5190064545642491E-8</v>
      </c>
      <c r="BE13" s="17">
        <f>INDEX('Cal Data'!AJ$6:AJ$1108,$AT13)</f>
        <v>8.8210387159597184E-3</v>
      </c>
      <c r="BG13" s="17">
        <f t="shared" si="32"/>
        <v>-3.2505920632799761E-8</v>
      </c>
      <c r="BH13" s="17">
        <f t="shared" si="13"/>
        <v>7.6464004887299292E-4</v>
      </c>
      <c r="BI13" s="17">
        <f t="shared" si="14"/>
        <v>1.5190064545642491E-8</v>
      </c>
      <c r="BJ13" s="17">
        <f t="shared" si="15"/>
        <v>6.3236892511505886E-3</v>
      </c>
      <c r="BL13" s="17">
        <f t="shared" si="33"/>
        <v>-2.630400219664376E-4</v>
      </c>
      <c r="BM13" s="17">
        <f t="shared" si="16"/>
        <v>7.6464004887299292E-4</v>
      </c>
      <c r="BN13" s="17">
        <f t="shared" si="17"/>
        <v>2.0402315179171587E-4</v>
      </c>
      <c r="BO13" s="17">
        <f t="shared" si="18"/>
        <v>6.3236892511505886E-3</v>
      </c>
      <c r="BQ13">
        <f>INDEX('Cal Data'!AL$6:AL$1000,$AS13)</f>
        <v>0.99990235615424861</v>
      </c>
      <c r="BR13">
        <f>INDEX('Cal Data'!AM$6:AM$1000,$AS13)</f>
        <v>0</v>
      </c>
      <c r="BS13">
        <f>INDEX('Cal Data'!AN$6:AN$1000,$AS13)</f>
        <v>1.520409985526956E-5</v>
      </c>
      <c r="BT13">
        <f>INDEX('Cal Data'!AO$6:AO$1000,$AS13)</f>
        <v>0</v>
      </c>
      <c r="BU13">
        <f>INDEX('Cal Data'!AL$6:AL$1000,$AT13)</f>
        <v>0.99990235615424861</v>
      </c>
      <c r="BV13">
        <f>INDEX('Cal Data'!AM$6:AM$1000,$AT13)</f>
        <v>0</v>
      </c>
      <c r="BW13">
        <f>INDEX('Cal Data'!AN$6:AN$1000,$AT13)</f>
        <v>1.520409985526956E-5</v>
      </c>
      <c r="BX13">
        <f>INDEX('Cal Data'!AO$6:AO$1000,$AT13)</f>
        <v>0</v>
      </c>
      <c r="BZ13" s="17">
        <f t="shared" si="34"/>
        <v>0.99990235615424861</v>
      </c>
      <c r="CA13" s="17">
        <f t="shared" si="35"/>
        <v>0</v>
      </c>
      <c r="CB13" s="17">
        <f t="shared" si="36"/>
        <v>1.520409985526956E-5</v>
      </c>
      <c r="CC13" s="17">
        <f t="shared" si="37"/>
        <v>0</v>
      </c>
      <c r="CE13" s="17">
        <f t="shared" si="38"/>
        <v>3.3282212463661866E-4</v>
      </c>
      <c r="CF13" s="29">
        <f t="shared" si="39"/>
        <v>2.4818771504961892</v>
      </c>
      <c r="CG13" s="17">
        <f t="shared" si="40"/>
        <v>-2.6298493640463413E-4</v>
      </c>
      <c r="CH13" s="17">
        <v>0</v>
      </c>
      <c r="CI13" s="17">
        <f t="shared" si="41"/>
        <v>2.0398404317956704E-4</v>
      </c>
      <c r="CJ13" s="17">
        <v>0</v>
      </c>
    </row>
    <row r="14" spans="1:88" x14ac:dyDescent="0.25">
      <c r="A14" s="9">
        <v>10</v>
      </c>
      <c r="B14" s="9" t="s">
        <v>3</v>
      </c>
      <c r="C14" s="13">
        <v>1000</v>
      </c>
      <c r="D14" s="14">
        <f t="shared" si="19"/>
        <v>1</v>
      </c>
      <c r="E14" s="14" t="str">
        <f t="shared" si="20"/>
        <v>kHz</v>
      </c>
      <c r="F14" s="24">
        <v>7.6399875625821707</v>
      </c>
      <c r="G14" s="24">
        <v>0</v>
      </c>
      <c r="H14" s="24">
        <v>-0.11191040912334302</v>
      </c>
      <c r="I14" s="24">
        <v>0</v>
      </c>
      <c r="J14" s="10" t="s">
        <v>3</v>
      </c>
      <c r="L14" s="25">
        <f t="shared" si="21"/>
        <v>7.6400077017201857</v>
      </c>
      <c r="M14" s="25">
        <f t="shared" si="22"/>
        <v>0</v>
      </c>
      <c r="N14" s="25">
        <f t="shared" si="23"/>
        <v>-0.11200939022880907</v>
      </c>
      <c r="O14" s="25">
        <f t="shared" si="24"/>
        <v>0</v>
      </c>
      <c r="P14" s="22" t="str">
        <f t="shared" si="5"/>
        <v>m</v>
      </c>
      <c r="Q14" t="str">
        <f t="shared" si="25"/>
        <v>OK</v>
      </c>
      <c r="S14" s="26">
        <v>7.64</v>
      </c>
      <c r="T14" s="26"/>
      <c r="U14" s="26">
        <v>-0.112</v>
      </c>
      <c r="V14" s="26"/>
      <c r="W14" t="str">
        <f t="shared" si="26"/>
        <v>m</v>
      </c>
      <c r="Y14" s="26">
        <f t="shared" si="27"/>
        <v>7.7017201860485329E-6</v>
      </c>
      <c r="Z14" s="26"/>
      <c r="AA14" s="26">
        <f t="shared" si="28"/>
        <v>-9.390228809066925E-6</v>
      </c>
      <c r="AB14" s="26"/>
      <c r="AC14" t="str">
        <f t="shared" si="29"/>
        <v>m</v>
      </c>
      <c r="AD14" s="15">
        <f t="shared" si="6"/>
        <v>1E-3</v>
      </c>
      <c r="AE14" s="16">
        <f t="shared" si="7"/>
        <v>7.6399875625821709E-3</v>
      </c>
      <c r="AF14" s="16">
        <f t="shared" si="8"/>
        <v>0</v>
      </c>
      <c r="AG14" s="16">
        <f t="shared" si="9"/>
        <v>-1.1191040912334302E-4</v>
      </c>
      <c r="AH14" s="16">
        <f t="shared" si="10"/>
        <v>0</v>
      </c>
      <c r="AI14" s="21">
        <f t="shared" si="30"/>
        <v>7.6408071495150569E-3</v>
      </c>
      <c r="AJ14" s="21">
        <f t="shared" si="31"/>
        <v>-1.4646935649734714E-2</v>
      </c>
      <c r="AL14" s="15">
        <f>IFERROR(MATCH(AI14 - 0.000001,'Ref Z list'!$C$5:$C$30,1),1)</f>
        <v>3</v>
      </c>
      <c r="AM14" s="15" t="str">
        <f>INDEX('Ref Z list'!$D$5:$D$30,AL14)</f>
        <v>3m</v>
      </c>
      <c r="AN14" s="15" t="str">
        <f>IF(INDEX('Ref Z list'!$D$5:$D$30,AL14+1)=0,AM14,INDEX('Ref Z list'!$D$5:$D$30,AL14+1))</f>
        <v>10m</v>
      </c>
      <c r="AO14" s="15">
        <f>INDEX('Ref Z list'!$C$5:$C$30,AL14)</f>
        <v>3.0000000000000001E-3</v>
      </c>
      <c r="AP14" s="15">
        <f>INDEX('Ref Z list'!$C$5:$C$30,AL14+1)</f>
        <v>0.01</v>
      </c>
      <c r="AQ14" s="17" t="str">
        <f t="shared" si="11"/>
        <v>1kHz10m3m</v>
      </c>
      <c r="AR14" s="17" t="str">
        <f t="shared" si="12"/>
        <v>1kHz10m10m</v>
      </c>
      <c r="AS14" s="15">
        <f>IFERROR(MATCH(AQ14,'Cal Data'!$AF$6:$AF$1108,0),0)</f>
        <v>88</v>
      </c>
      <c r="AT14" s="15">
        <f>IFERROR(MATCH(AR14,'Cal Data'!$AF$6:$AF$1108,0),0)</f>
        <v>106</v>
      </c>
      <c r="AV14" s="17" t="str">
        <f>INDEX('Cal Data'!AF$6:AF$1108,$AS14)</f>
        <v>1kHz10m3m</v>
      </c>
      <c r="AW14" s="17">
        <f>INDEX('Cal Data'!AG$6:AG$1108,$AS14)</f>
        <v>-2.7711584439432321E-7</v>
      </c>
      <c r="AX14" s="17">
        <f>INDEX('Cal Data'!AH$6:AH$1108,$AS14)</f>
        <v>8.1916406102519757E-3</v>
      </c>
      <c r="AY14" s="17">
        <f>INDEX('Cal Data'!AI$6:AI$1108,$AS14)</f>
        <v>3.0055068023882243E-7</v>
      </c>
      <c r="AZ14" s="17">
        <f>INDEX('Cal Data'!AJ$6:AJ$1108,$AS14)</f>
        <v>2.2801208068932584E-3</v>
      </c>
      <c r="BA14" s="17" t="str">
        <f>INDEX('Cal Data'!AF$6:AF$1108,$AT14)</f>
        <v>1kHz10m10m</v>
      </c>
      <c r="BB14" s="17">
        <f>INDEX('Cal Data'!AG$6:AG$1108,$AT14)</f>
        <v>5.1261092050107482E-7</v>
      </c>
      <c r="BC14" s="17">
        <f>INDEX('Cal Data'!AH$6:AH$1108,$AT14)</f>
        <v>3.4661878105640871E-3</v>
      </c>
      <c r="BD14" s="17">
        <f>INDEX('Cal Data'!AI$6:AI$1108,$AT14)</f>
        <v>-7.0524008016841742E-7</v>
      </c>
      <c r="BE14" s="17">
        <f>INDEX('Cal Data'!AJ$6:AJ$1108,$AT14)</f>
        <v>6.8800715760284547E-3</v>
      </c>
      <c r="BG14" s="17">
        <f t="shared" si="32"/>
        <v>2.4645124370424241E-7</v>
      </c>
      <c r="BH14" s="17">
        <f t="shared" si="13"/>
        <v>3.4661878105640871E-3</v>
      </c>
      <c r="BI14" s="17">
        <f t="shared" si="14"/>
        <v>-3.6626088430604955E-7</v>
      </c>
      <c r="BJ14" s="17">
        <f t="shared" si="15"/>
        <v>5.329761437867531E-3</v>
      </c>
      <c r="BL14" s="17">
        <f t="shared" si="33"/>
        <v>7.6402340138258754E-3</v>
      </c>
      <c r="BM14" s="17">
        <f t="shared" si="16"/>
        <v>3.4661878105640871E-3</v>
      </c>
      <c r="BN14" s="17">
        <f t="shared" si="17"/>
        <v>-1.1227667000764907E-4</v>
      </c>
      <c r="BO14" s="17">
        <f t="shared" si="18"/>
        <v>5.329761437867531E-3</v>
      </c>
      <c r="BQ14">
        <f>INDEX('Cal Data'!AL$6:AL$1000,$AS14)</f>
        <v>0.99990823671692264</v>
      </c>
      <c r="BR14">
        <f>INDEX('Cal Data'!AM$6:AM$1000,$AS14)</f>
        <v>0</v>
      </c>
      <c r="BS14">
        <f>INDEX('Cal Data'!AN$6:AN$1000,$AS14)</f>
        <v>9.9527542988228976E-5</v>
      </c>
      <c r="BT14">
        <f>INDEX('Cal Data'!AO$6:AO$1000,$AS14)</f>
        <v>0</v>
      </c>
      <c r="BU14">
        <f>INDEX('Cal Data'!AL$6:AL$1000,$AT14)</f>
        <v>1.0000509101443802</v>
      </c>
      <c r="BV14">
        <f>INDEX('Cal Data'!AM$6:AM$1000,$AT14)</f>
        <v>0</v>
      </c>
      <c r="BW14">
        <f>INDEX('Cal Data'!AN$6:AN$1000,$AT14)</f>
        <v>-7.0074959220555247E-5</v>
      </c>
      <c r="BX14">
        <f>INDEX('Cal Data'!AO$6:AO$1000,$AT14)</f>
        <v>0</v>
      </c>
      <c r="BZ14" s="17">
        <f t="shared" si="34"/>
        <v>1.0000028252686641</v>
      </c>
      <c r="CA14" s="17">
        <f t="shared" si="35"/>
        <v>0</v>
      </c>
      <c r="CB14" s="17">
        <f t="shared" si="36"/>
        <v>-1.2914243415509448E-5</v>
      </c>
      <c r="CC14" s="17">
        <f t="shared" si="37"/>
        <v>0</v>
      </c>
      <c r="CE14" s="17">
        <f t="shared" si="38"/>
        <v>7.6408287368480649E-3</v>
      </c>
      <c r="CF14" s="29">
        <f t="shared" si="39"/>
        <v>-1.4659849893150223E-2</v>
      </c>
      <c r="CG14" s="17">
        <f t="shared" si="40"/>
        <v>7.6400077017201862E-3</v>
      </c>
      <c r="CH14" s="17">
        <v>0</v>
      </c>
      <c r="CI14" s="17">
        <f t="shared" si="41"/>
        <v>-1.1200939022880907E-4</v>
      </c>
      <c r="CJ14" s="17">
        <v>0</v>
      </c>
    </row>
    <row r="15" spans="1:88" x14ac:dyDescent="0.25">
      <c r="A15" s="9">
        <v>3</v>
      </c>
      <c r="B15" s="9" t="s">
        <v>3</v>
      </c>
      <c r="C15" s="13">
        <v>0.2</v>
      </c>
      <c r="D15" s="14">
        <f t="shared" si="19"/>
        <v>200</v>
      </c>
      <c r="E15" s="14" t="str">
        <f t="shared" si="20"/>
        <v>mHz</v>
      </c>
      <c r="F15" s="24">
        <v>-2.0098129124435866</v>
      </c>
      <c r="G15" s="24">
        <v>0</v>
      </c>
      <c r="H15" s="24">
        <v>0.63604105543297107</v>
      </c>
      <c r="I15" s="24">
        <v>0</v>
      </c>
      <c r="J15" s="10" t="s">
        <v>3</v>
      </c>
      <c r="L15" s="25">
        <f t="shared" si="21"/>
        <v>-2.010000005168977</v>
      </c>
      <c r="M15" s="25">
        <f t="shared" si="22"/>
        <v>0</v>
      </c>
      <c r="N15" s="25">
        <f t="shared" si="23"/>
        <v>0.63599998548542003</v>
      </c>
      <c r="O15" s="25">
        <f t="shared" si="24"/>
        <v>0</v>
      </c>
      <c r="P15" s="22" t="str">
        <f t="shared" si="5"/>
        <v>m</v>
      </c>
      <c r="Q15" t="str">
        <f t="shared" si="25"/>
        <v>OK</v>
      </c>
      <c r="S15" s="26">
        <v>-2.0100000000000002</v>
      </c>
      <c r="T15" s="26"/>
      <c r="U15" s="26">
        <v>0.6359999999999999</v>
      </c>
      <c r="V15" s="26"/>
      <c r="W15" t="str">
        <f t="shared" si="26"/>
        <v>m</v>
      </c>
      <c r="Y15" s="26">
        <f t="shared" si="27"/>
        <v>-5.1689768021390137E-9</v>
      </c>
      <c r="Z15" s="26"/>
      <c r="AA15" s="26">
        <f t="shared" si="28"/>
        <v>-1.451457987133864E-8</v>
      </c>
      <c r="AB15" s="26"/>
      <c r="AC15" t="str">
        <f t="shared" si="29"/>
        <v>m</v>
      </c>
      <c r="AD15" s="15">
        <f t="shared" si="6"/>
        <v>1E-3</v>
      </c>
      <c r="AE15" s="16">
        <f t="shared" si="7"/>
        <v>-2.0098129124435865E-3</v>
      </c>
      <c r="AF15" s="16">
        <f t="shared" si="8"/>
        <v>0</v>
      </c>
      <c r="AG15" s="16">
        <f t="shared" si="9"/>
        <v>6.360410554329711E-4</v>
      </c>
      <c r="AH15" s="16">
        <f t="shared" si="10"/>
        <v>0</v>
      </c>
      <c r="AI15" s="21">
        <f t="shared" si="30"/>
        <v>2.1080550674072202E-3</v>
      </c>
      <c r="AJ15" s="21">
        <f t="shared" si="31"/>
        <v>2.8350970937239865</v>
      </c>
      <c r="AL15" s="15">
        <f>IFERROR(MATCH(AI15 - 0.000001,'Ref Z list'!$C$5:$C$30,1),1)</f>
        <v>2</v>
      </c>
      <c r="AM15" s="15" t="str">
        <f>INDEX('Ref Z list'!$D$5:$D$30,AL15)</f>
        <v>1m</v>
      </c>
      <c r="AN15" s="15" t="str">
        <f>IF(INDEX('Ref Z list'!$D$5:$D$30,AL15+1)=0,AM15,INDEX('Ref Z list'!$D$5:$D$30,AL15+1))</f>
        <v>3m</v>
      </c>
      <c r="AO15" s="15">
        <f>INDEX('Ref Z list'!$C$5:$C$30,AL15)</f>
        <v>1E-3</v>
      </c>
      <c r="AP15" s="15">
        <f>INDEX('Ref Z list'!$C$5:$C$30,AL15+1)</f>
        <v>3.0000000000000001E-3</v>
      </c>
      <c r="AQ15" s="17" t="str">
        <f t="shared" si="11"/>
        <v>200mHz3m1m</v>
      </c>
      <c r="AR15" s="17" t="str">
        <f t="shared" si="12"/>
        <v>200mHz3m3m</v>
      </c>
      <c r="AS15" s="15">
        <f>IFERROR(MATCH(AQ15,'Cal Data'!$AF$6:$AF$1108,0),0)</f>
        <v>41</v>
      </c>
      <c r="AT15" s="15">
        <f>IFERROR(MATCH(AR15,'Cal Data'!$AF$6:$AF$1108,0),0)</f>
        <v>59</v>
      </c>
      <c r="AV15" s="17" t="str">
        <f>INDEX('Cal Data'!AF$6:AF$1108,$AS15)</f>
        <v>200mHz3m1m</v>
      </c>
      <c r="AW15" s="17">
        <f>INDEX('Cal Data'!AG$6:AG$1108,$AS15)</f>
        <v>8.066867799596221E-8</v>
      </c>
      <c r="AX15" s="17">
        <f>INDEX('Cal Data'!AH$6:AH$1108,$AS15)</f>
        <v>2.7077006070882056E-3</v>
      </c>
      <c r="AY15" s="17">
        <f>INDEX('Cal Data'!AI$6:AI$1108,$AS15)</f>
        <v>9.9990115752977116E-8</v>
      </c>
      <c r="AZ15" s="17">
        <f>INDEX('Cal Data'!AJ$6:AJ$1108,$AS15)</f>
        <v>2.1120256842274599E-3</v>
      </c>
      <c r="BA15" s="17" t="str">
        <f>INDEX('Cal Data'!AF$6:AF$1108,$AT15)</f>
        <v>200mHz3m3m</v>
      </c>
      <c r="BB15" s="17">
        <f>INDEX('Cal Data'!AG$6:AG$1108,$AT15)</f>
        <v>2.3151888006939583E-7</v>
      </c>
      <c r="BC15" s="17">
        <f>INDEX('Cal Data'!AH$6:AH$1108,$AT15)</f>
        <v>8.8392890491973703E-3</v>
      </c>
      <c r="BD15" s="17">
        <f>INDEX('Cal Data'!AI$6:AI$1108,$AT15)</f>
        <v>4.0846281527841241E-9</v>
      </c>
      <c r="BE15" s="17">
        <f>INDEX('Cal Data'!AJ$6:AJ$1108,$AT15)</f>
        <v>4.7677481802155201E-3</v>
      </c>
      <c r="BG15" s="17">
        <f t="shared" si="32"/>
        <v>1.6424384340939782E-7</v>
      </c>
      <c r="BH15" s="17">
        <f t="shared" si="13"/>
        <v>8.8392890491973703E-3</v>
      </c>
      <c r="BI15" s="17">
        <f t="shared" si="14"/>
        <v>4.6855834989200042E-8</v>
      </c>
      <c r="BJ15" s="17">
        <f t="shared" si="15"/>
        <v>3.5833690688809204E-3</v>
      </c>
      <c r="BL15" s="17">
        <f t="shared" si="33"/>
        <v>-2.0096486686001771E-3</v>
      </c>
      <c r="BM15" s="17">
        <f t="shared" si="16"/>
        <v>8.8392890491973703E-3</v>
      </c>
      <c r="BN15" s="17">
        <f t="shared" si="17"/>
        <v>6.3608791126796031E-4</v>
      </c>
      <c r="BO15" s="17">
        <f t="shared" si="18"/>
        <v>3.5833690688809204E-3</v>
      </c>
      <c r="BQ15">
        <f>INDEX('Cal Data'!AL$6:AL$1000,$AS15)</f>
        <v>1.0000806659843215</v>
      </c>
      <c r="BR15">
        <f>INDEX('Cal Data'!AM$6:AM$1000,$AS15)</f>
        <v>0</v>
      </c>
      <c r="BS15">
        <f>INDEX('Cal Data'!AN$6:AN$1000,$AS15)</f>
        <v>9.9999330591340303E-5</v>
      </c>
      <c r="BT15">
        <f>INDEX('Cal Data'!AO$6:AO$1000,$AS15)</f>
        <v>0</v>
      </c>
      <c r="BU15">
        <f>INDEX('Cal Data'!AL$6:AL$1000,$AT15)</f>
        <v>1.0000771861532538</v>
      </c>
      <c r="BV15">
        <f>INDEX('Cal Data'!AM$6:AM$1000,$AT15)</f>
        <v>0</v>
      </c>
      <c r="BW15">
        <f>INDEX('Cal Data'!AN$6:AN$1000,$AT15)</f>
        <v>1.3572037518001684E-6</v>
      </c>
      <c r="BX15">
        <f>INDEX('Cal Data'!AO$6:AO$1000,$AT15)</f>
        <v>0</v>
      </c>
      <c r="BZ15" s="17">
        <f t="shared" si="34"/>
        <v>1.0000787380620975</v>
      </c>
      <c r="CA15" s="17">
        <f t="shared" si="35"/>
        <v>0</v>
      </c>
      <c r="CB15" s="17">
        <f t="shared" si="36"/>
        <v>4.5348876339151202E-5</v>
      </c>
      <c r="CC15" s="17">
        <f t="shared" si="37"/>
        <v>0</v>
      </c>
      <c r="CE15" s="17">
        <f t="shared" si="38"/>
        <v>2.1082210515780226E-3</v>
      </c>
      <c r="CF15" s="29">
        <f t="shared" si="39"/>
        <v>2.8351424426003256</v>
      </c>
      <c r="CG15" s="17">
        <f t="shared" si="40"/>
        <v>-2.0100000051689773E-3</v>
      </c>
      <c r="CH15" s="17">
        <v>0</v>
      </c>
      <c r="CI15" s="17">
        <f t="shared" si="41"/>
        <v>6.3599998548541999E-4</v>
      </c>
      <c r="CJ15" s="17">
        <v>0</v>
      </c>
    </row>
    <row r="16" spans="1:88" x14ac:dyDescent="0.25">
      <c r="A16" s="9">
        <v>100</v>
      </c>
      <c r="B16" s="9" t="s">
        <v>3</v>
      </c>
      <c r="C16" s="13">
        <v>10</v>
      </c>
      <c r="D16" s="14">
        <f t="shared" si="19"/>
        <v>10</v>
      </c>
      <c r="E16" s="14" t="str">
        <f t="shared" si="20"/>
        <v>Hz</v>
      </c>
      <c r="F16" s="24">
        <v>1.6317783619728614</v>
      </c>
      <c r="G16" s="24">
        <v>0</v>
      </c>
      <c r="H16" s="24">
        <v>52.099314366800591</v>
      </c>
      <c r="I16" s="24">
        <v>0</v>
      </c>
      <c r="J16" s="10" t="s">
        <v>3</v>
      </c>
      <c r="L16" s="25">
        <f t="shared" si="21"/>
        <v>1.629999944004465</v>
      </c>
      <c r="M16" s="25">
        <f t="shared" si="22"/>
        <v>0</v>
      </c>
      <c r="N16" s="25">
        <f t="shared" si="23"/>
        <v>52.100000063948201</v>
      </c>
      <c r="O16" s="25">
        <f t="shared" si="24"/>
        <v>0</v>
      </c>
      <c r="P16" s="22" t="str">
        <f t="shared" si="5"/>
        <v>m</v>
      </c>
      <c r="Q16" t="str">
        <f t="shared" si="25"/>
        <v>OK</v>
      </c>
      <c r="S16" s="26">
        <v>1.63</v>
      </c>
      <c r="T16" s="26"/>
      <c r="U16" s="26">
        <v>52.1</v>
      </c>
      <c r="V16" s="26"/>
      <c r="W16" t="str">
        <f t="shared" si="26"/>
        <v>m</v>
      </c>
      <c r="Y16" s="26">
        <f t="shared" si="27"/>
        <v>-5.5995534875563635E-8</v>
      </c>
      <c r="Z16" s="26"/>
      <c r="AA16" s="26">
        <f t="shared" si="28"/>
        <v>6.3948199624519475E-8</v>
      </c>
      <c r="AB16" s="26"/>
      <c r="AC16" t="str">
        <f t="shared" si="29"/>
        <v>m</v>
      </c>
      <c r="AD16" s="15">
        <f t="shared" si="6"/>
        <v>1E-3</v>
      </c>
      <c r="AE16" s="16">
        <f t="shared" si="7"/>
        <v>1.6317783619728614E-3</v>
      </c>
      <c r="AF16" s="16">
        <f t="shared" si="8"/>
        <v>0</v>
      </c>
      <c r="AG16" s="16">
        <f t="shared" si="9"/>
        <v>5.2099314366800591E-2</v>
      </c>
      <c r="AH16" s="16">
        <f t="shared" si="10"/>
        <v>0</v>
      </c>
      <c r="AI16" s="21">
        <f t="shared" si="30"/>
        <v>5.2124862187955159E-2</v>
      </c>
      <c r="AJ16" s="21">
        <f t="shared" si="31"/>
        <v>1.5394860280465006</v>
      </c>
      <c r="AL16" s="15">
        <f>IFERROR(MATCH(AI16 - 0.000001,'Ref Z list'!$C$5:$C$30,1),1)</f>
        <v>4</v>
      </c>
      <c r="AM16" s="15" t="str">
        <f>INDEX('Ref Z list'!$D$5:$D$30,AL16)</f>
        <v>10m</v>
      </c>
      <c r="AN16" s="15" t="str">
        <f>IF(INDEX('Ref Z list'!$D$5:$D$30,AL16+1)=0,AM16,INDEX('Ref Z list'!$D$5:$D$30,AL16+1))</f>
        <v>100m</v>
      </c>
      <c r="AO16" s="15">
        <f>INDEX('Ref Z list'!$C$5:$C$30,AL16)</f>
        <v>0.01</v>
      </c>
      <c r="AP16" s="15">
        <f>INDEX('Ref Z list'!$C$5:$C$30,AL16+1)</f>
        <v>0.1</v>
      </c>
      <c r="AQ16" s="17" t="str">
        <f t="shared" si="11"/>
        <v>10Hz100m10m</v>
      </c>
      <c r="AR16" s="17" t="str">
        <f t="shared" si="12"/>
        <v>10Hz100m100m</v>
      </c>
      <c r="AS16" s="15">
        <f>IFERROR(MATCH(AQ16,'Cal Data'!$AF$6:$AF$1108,0),0)</f>
        <v>118</v>
      </c>
      <c r="AT16" s="15">
        <f>IFERROR(MATCH(AR16,'Cal Data'!$AF$6:$AF$1108,0),0)</f>
        <v>136</v>
      </c>
      <c r="AV16" s="17" t="str">
        <f>INDEX('Cal Data'!AF$6:AF$1108,$AS16)</f>
        <v>10Hz100m10m</v>
      </c>
      <c r="AW16" s="17">
        <f>INDEX('Cal Data'!AG$6:AG$1108,$AS16)</f>
        <v>3.787829010240551E-7</v>
      </c>
      <c r="AX16" s="17">
        <f>INDEX('Cal Data'!AH$6:AH$1108,$AS16)</f>
        <v>8.2106973627647101E-3</v>
      </c>
      <c r="AY16" s="17">
        <f>INDEX('Cal Data'!AI$6:AI$1108,$AS16)</f>
        <v>1.0000292715357796E-6</v>
      </c>
      <c r="AZ16" s="17">
        <f>INDEX('Cal Data'!AJ$6:AJ$1108,$AS16)</f>
        <v>3.0243312125612558E-3</v>
      </c>
      <c r="BA16" s="17" t="str">
        <f>INDEX('Cal Data'!AF$6:AF$1108,$AT16)</f>
        <v>10Hz100m100m</v>
      </c>
      <c r="BB16" s="17">
        <f>INDEX('Cal Data'!AG$6:AG$1108,$AT16)</f>
        <v>-1.7211666431954376E-6</v>
      </c>
      <c r="BC16" s="17">
        <f>INDEX('Cal Data'!AH$6:AH$1108,$AT16)</f>
        <v>1.0094853706124313E-2</v>
      </c>
      <c r="BD16" s="17">
        <f>INDEX('Cal Data'!AI$6:AI$1108,$AT16)</f>
        <v>-3.9909089589651126E-6</v>
      </c>
      <c r="BE16" s="17">
        <f>INDEX('Cal Data'!AJ$6:AJ$1108,$AT16)</f>
        <v>6.1854687963877599E-3</v>
      </c>
      <c r="BG16" s="17">
        <f t="shared" si="32"/>
        <v>-6.0410693399711566E-7</v>
      </c>
      <c r="BH16" s="17">
        <f t="shared" si="13"/>
        <v>1.0094853706124313E-2</v>
      </c>
      <c r="BI16" s="17">
        <f t="shared" si="14"/>
        <v>-1.3359994523358519E-6</v>
      </c>
      <c r="BJ16" s="17">
        <f t="shared" si="15"/>
        <v>4.5039143800707782E-3</v>
      </c>
      <c r="BL16" s="17">
        <f t="shared" si="33"/>
        <v>1.6311742550388642E-3</v>
      </c>
      <c r="BM16" s="17">
        <f t="shared" si="16"/>
        <v>1.0094853706124313E-2</v>
      </c>
      <c r="BN16" s="17">
        <f t="shared" si="17"/>
        <v>5.2097978367348252E-2</v>
      </c>
      <c r="BO16" s="17">
        <f t="shared" si="18"/>
        <v>4.5039143800707782E-3</v>
      </c>
      <c r="BQ16">
        <f>INDEX('Cal Data'!AL$6:AL$1000,$AS16)</f>
        <v>1.0000378543915587</v>
      </c>
      <c r="BR16">
        <f>INDEX('Cal Data'!AM$6:AM$1000,$AS16)</f>
        <v>0</v>
      </c>
      <c r="BS16">
        <f>INDEX('Cal Data'!AN$6:AN$1000,$AS16)</f>
        <v>9.9997731917439523E-5</v>
      </c>
      <c r="BT16">
        <f>INDEX('Cal Data'!AO$6:AO$1000,$AS16)</f>
        <v>0</v>
      </c>
      <c r="BU16">
        <f>INDEX('Cal Data'!AL$6:AL$1000,$AT16)</f>
        <v>0.9999827893146831</v>
      </c>
      <c r="BV16">
        <f>INDEX('Cal Data'!AM$6:AM$1000,$AT16)</f>
        <v>0</v>
      </c>
      <c r="BW16">
        <f>INDEX('Cal Data'!AN$6:AN$1000,$AT16)</f>
        <v>-3.991054974377641E-5</v>
      </c>
      <c r="BX16">
        <f>INDEX('Cal Data'!AO$6:AO$1000,$AT16)</f>
        <v>0</v>
      </c>
      <c r="BZ16" s="17">
        <f t="shared" si="34"/>
        <v>1.000012080960728</v>
      </c>
      <c r="CA16" s="17">
        <f t="shared" si="35"/>
        <v>0</v>
      </c>
      <c r="CB16" s="17">
        <f t="shared" si="36"/>
        <v>3.4513097651524684E-5</v>
      </c>
      <c r="CC16" s="17">
        <f t="shared" si="37"/>
        <v>0</v>
      </c>
      <c r="CE16" s="17">
        <f t="shared" si="38"/>
        <v>5.2125491906368206E-2</v>
      </c>
      <c r="CF16" s="29">
        <f t="shared" si="39"/>
        <v>1.5395205411441522</v>
      </c>
      <c r="CG16" s="17">
        <f t="shared" si="40"/>
        <v>1.6299999440044651E-3</v>
      </c>
      <c r="CH16" s="17">
        <v>0</v>
      </c>
      <c r="CI16" s="17">
        <f t="shared" si="41"/>
        <v>5.2100000063948201E-2</v>
      </c>
      <c r="CJ16" s="17">
        <v>0</v>
      </c>
    </row>
    <row r="17" spans="1:88" x14ac:dyDescent="0.25">
      <c r="A17" s="9">
        <v>1</v>
      </c>
      <c r="B17" s="9" t="s">
        <v>3</v>
      </c>
      <c r="C17" s="13">
        <v>0.2</v>
      </c>
      <c r="D17" s="14">
        <f t="shared" si="19"/>
        <v>200</v>
      </c>
      <c r="E17" s="14" t="str">
        <f t="shared" si="20"/>
        <v>mHz</v>
      </c>
      <c r="F17" s="24">
        <v>0.49101212578826897</v>
      </c>
      <c r="G17" s="24">
        <v>0</v>
      </c>
      <c r="H17" s="24">
        <v>0.31197158710885337</v>
      </c>
      <c r="I17" s="24">
        <v>0</v>
      </c>
      <c r="J17" s="10" t="s">
        <v>3</v>
      </c>
      <c r="L17" s="25">
        <f t="shared" si="21"/>
        <v>0.49099128047452528</v>
      </c>
      <c r="M17" s="25">
        <f t="shared" si="22"/>
        <v>0</v>
      </c>
      <c r="N17" s="25">
        <f t="shared" si="23"/>
        <v>0.31202042892619908</v>
      </c>
      <c r="O17" s="25">
        <f t="shared" si="24"/>
        <v>0</v>
      </c>
      <c r="P17" s="22" t="str">
        <f t="shared" si="5"/>
        <v>m</v>
      </c>
      <c r="Q17" t="str">
        <f t="shared" si="25"/>
        <v>OK</v>
      </c>
      <c r="S17" s="26">
        <v>0.49099999999999999</v>
      </c>
      <c r="T17" s="26"/>
      <c r="U17" s="26">
        <v>0.312</v>
      </c>
      <c r="V17" s="26"/>
      <c r="W17" t="str">
        <f t="shared" si="26"/>
        <v>m</v>
      </c>
      <c r="Y17" s="26">
        <f t="shared" si="27"/>
        <v>-8.7195254747096662E-6</v>
      </c>
      <c r="Z17" s="26"/>
      <c r="AA17" s="26">
        <f t="shared" si="28"/>
        <v>2.0428926199078656E-5</v>
      </c>
      <c r="AB17" s="26"/>
      <c r="AC17" t="str">
        <f t="shared" si="29"/>
        <v>m</v>
      </c>
      <c r="AD17" s="15">
        <f t="shared" si="6"/>
        <v>1E-3</v>
      </c>
      <c r="AE17" s="16">
        <f t="shared" si="7"/>
        <v>4.91012125788269E-4</v>
      </c>
      <c r="AF17" s="16">
        <f t="shared" si="8"/>
        <v>0</v>
      </c>
      <c r="AG17" s="16">
        <f t="shared" si="9"/>
        <v>3.1197158710885337E-4</v>
      </c>
      <c r="AH17" s="16">
        <f t="shared" si="10"/>
        <v>0</v>
      </c>
      <c r="AI17" s="21">
        <f t="shared" si="30"/>
        <v>5.8173806720407406E-4</v>
      </c>
      <c r="AJ17" s="21">
        <f t="shared" si="31"/>
        <v>0.56601761989347599</v>
      </c>
      <c r="AL17" s="15">
        <f>IFERROR(MATCH(AI17 - 0.000001,'Ref Z list'!$C$5:$C$30,1),1)</f>
        <v>1</v>
      </c>
      <c r="AM17" s="15" t="str">
        <f>INDEX('Ref Z list'!$D$5:$D$30,AL17)</f>
        <v>0m</v>
      </c>
      <c r="AN17" s="15" t="str">
        <f>IF(INDEX('Ref Z list'!$D$5:$D$30,AL17+1)=0,AM17,INDEX('Ref Z list'!$D$5:$D$30,AL17+1))</f>
        <v>1m</v>
      </c>
      <c r="AO17" s="15">
        <f>INDEX('Ref Z list'!$C$5:$C$30,AL17)</f>
        <v>0</v>
      </c>
      <c r="AP17" s="15">
        <f>INDEX('Ref Z list'!$C$5:$C$30,AL17+1)</f>
        <v>1E-3</v>
      </c>
      <c r="AQ17" s="17" t="str">
        <f t="shared" si="11"/>
        <v>200mHz1m0m</v>
      </c>
      <c r="AR17" s="17" t="str">
        <f t="shared" si="12"/>
        <v>200mHz1m1m</v>
      </c>
      <c r="AS17" s="15">
        <f>IFERROR(MATCH(AQ17,'Cal Data'!$AF$6:$AF$1108,0),0)</f>
        <v>5</v>
      </c>
      <c r="AT17" s="15">
        <f>IFERROR(MATCH(AR17,'Cal Data'!$AF$6:$AF$1108,0),0)</f>
        <v>23</v>
      </c>
      <c r="AV17" s="17" t="str">
        <f>INDEX('Cal Data'!AF$6:AF$1108,$AS17)</f>
        <v>200mHz1m0m</v>
      </c>
      <c r="AW17" s="17">
        <f>INDEX('Cal Data'!AG$6:AG$1108,$AS17)</f>
        <v>0</v>
      </c>
      <c r="AX17" s="17">
        <f>INDEX('Cal Data'!AH$6:AH$1108,$AS17)</f>
        <v>7.3610915532831018E-3</v>
      </c>
      <c r="AY17" s="17">
        <f>INDEX('Cal Data'!AI$6:AI$1108,$AS17)</f>
        <v>0</v>
      </c>
      <c r="AZ17" s="17">
        <f>INDEX('Cal Data'!AJ$6:AJ$1108,$AS17)</f>
        <v>4.2414763348191942E-3</v>
      </c>
      <c r="BA17" s="17" t="str">
        <f>INDEX('Cal Data'!AF$6:AF$1108,$AT17)</f>
        <v>200mHz1m1m</v>
      </c>
      <c r="BB17" s="17">
        <f>INDEX('Cal Data'!AG$6:AG$1108,$AT17)</f>
        <v>1.4791254977991955E-8</v>
      </c>
      <c r="BC17" s="17">
        <f>INDEX('Cal Data'!AH$6:AH$1108,$AT17)</f>
        <v>4.4456755354779671E-3</v>
      </c>
      <c r="BD17" s="17">
        <f>INDEX('Cal Data'!AI$6:AI$1108,$AT17)</f>
        <v>9.0078898910197725E-8</v>
      </c>
      <c r="BE17" s="17">
        <f>INDEX('Cal Data'!AJ$6:AJ$1108,$AT17)</f>
        <v>9.9915626097185403E-3</v>
      </c>
      <c r="BG17" s="17">
        <f t="shared" si="32"/>
        <v>8.6046360824196787E-9</v>
      </c>
      <c r="BH17" s="17">
        <f t="shared" si="13"/>
        <v>4.4456755354779671E-3</v>
      </c>
      <c r="BI17" s="17">
        <f t="shared" si="14"/>
        <v>9.0078898910197725E-8</v>
      </c>
      <c r="BJ17" s="17">
        <f t="shared" si="15"/>
        <v>7.5865204106358138E-3</v>
      </c>
      <c r="BL17" s="17">
        <f t="shared" si="33"/>
        <v>4.9102073042435143E-4</v>
      </c>
      <c r="BM17" s="17">
        <f t="shared" si="16"/>
        <v>4.4456755354779671E-3</v>
      </c>
      <c r="BN17" s="17">
        <f t="shared" si="17"/>
        <v>3.1206166600776357E-4</v>
      </c>
      <c r="BO17" s="17">
        <f t="shared" si="18"/>
        <v>7.5865204106358138E-3</v>
      </c>
      <c r="BQ17">
        <f>INDEX('Cal Data'!AL$6:AL$1000,$AS17)</f>
        <v>1.0000147844177074</v>
      </c>
      <c r="BR17">
        <f>INDEX('Cal Data'!AM$6:AM$1000,$AS17)</f>
        <v>0</v>
      </c>
      <c r="BS17">
        <f>INDEX('Cal Data'!AN$6:AN$1000,$AS17)</f>
        <v>9.0079467787641674E-5</v>
      </c>
      <c r="BT17">
        <f>INDEX('Cal Data'!AO$6:AO$1000,$AS17)</f>
        <v>0</v>
      </c>
      <c r="BU17">
        <f>INDEX('Cal Data'!AL$6:AL$1000,$AT17)</f>
        <v>1.0000147844177074</v>
      </c>
      <c r="BV17">
        <f>INDEX('Cal Data'!AM$6:AM$1000,$AT17)</f>
        <v>0</v>
      </c>
      <c r="BW17">
        <f>INDEX('Cal Data'!AN$6:AN$1000,$AT17)</f>
        <v>9.0079467787641674E-5</v>
      </c>
      <c r="BX17">
        <f>INDEX('Cal Data'!AO$6:AO$1000,$AT17)</f>
        <v>0</v>
      </c>
      <c r="BZ17" s="17">
        <f t="shared" si="34"/>
        <v>1.0000147844177074</v>
      </c>
      <c r="CA17" s="17">
        <f t="shared" si="35"/>
        <v>0</v>
      </c>
      <c r="CB17" s="17">
        <f t="shared" si="36"/>
        <v>9.0079467787641674E-5</v>
      </c>
      <c r="CC17" s="17">
        <f t="shared" si="37"/>
        <v>0</v>
      </c>
      <c r="CE17" s="17">
        <f t="shared" si="38"/>
        <v>5.8174666786265587E-4</v>
      </c>
      <c r="CF17" s="29">
        <f t="shared" si="39"/>
        <v>0.56610769936126359</v>
      </c>
      <c r="CG17" s="17">
        <f t="shared" si="40"/>
        <v>4.9099128047452531E-4</v>
      </c>
      <c r="CH17" s="17">
        <v>0</v>
      </c>
      <c r="CI17" s="17">
        <f t="shared" si="41"/>
        <v>3.1202042892619907E-4</v>
      </c>
      <c r="CJ17" s="17">
        <v>0</v>
      </c>
    </row>
    <row r="18" spans="1:88" x14ac:dyDescent="0.25">
      <c r="A18" s="9">
        <v>10</v>
      </c>
      <c r="B18" s="9" t="s">
        <v>3</v>
      </c>
      <c r="C18" s="13">
        <v>10</v>
      </c>
      <c r="D18" s="14">
        <f t="shared" si="19"/>
        <v>10</v>
      </c>
      <c r="E18" s="14" t="str">
        <f t="shared" si="20"/>
        <v>Hz</v>
      </c>
      <c r="F18" s="24">
        <v>-2.8203218889762041</v>
      </c>
      <c r="G18" s="24">
        <v>0</v>
      </c>
      <c r="H18" s="24">
        <v>-4.720067704637823</v>
      </c>
      <c r="I18" s="24">
        <v>0</v>
      </c>
      <c r="J18" s="10" t="s">
        <v>3</v>
      </c>
      <c r="L18" s="25">
        <f t="shared" si="21"/>
        <v>-2.8200000957143607</v>
      </c>
      <c r="M18" s="25">
        <f t="shared" si="22"/>
        <v>0</v>
      </c>
      <c r="N18" s="25">
        <f t="shared" si="23"/>
        <v>-4.7200000098996417</v>
      </c>
      <c r="O18" s="25">
        <f t="shared" si="24"/>
        <v>0</v>
      </c>
      <c r="P18" s="22" t="str">
        <f t="shared" si="5"/>
        <v>m</v>
      </c>
      <c r="Q18" t="str">
        <f t="shared" si="25"/>
        <v>OK</v>
      </c>
      <c r="S18" s="26">
        <v>-2.82</v>
      </c>
      <c r="T18" s="26"/>
      <c r="U18" s="26">
        <v>-4.72</v>
      </c>
      <c r="V18" s="26"/>
      <c r="W18" t="str">
        <f t="shared" si="26"/>
        <v>m</v>
      </c>
      <c r="Y18" s="26">
        <f t="shared" si="27"/>
        <v>-9.5714360881515859E-8</v>
      </c>
      <c r="Z18" s="26"/>
      <c r="AA18" s="26">
        <f t="shared" si="28"/>
        <v>-9.899641995048114E-9</v>
      </c>
      <c r="AB18" s="26"/>
      <c r="AC18" t="str">
        <f t="shared" si="29"/>
        <v>m</v>
      </c>
      <c r="AD18" s="15">
        <f t="shared" si="6"/>
        <v>1E-3</v>
      </c>
      <c r="AE18" s="16">
        <f t="shared" si="7"/>
        <v>-2.820321888976204E-3</v>
      </c>
      <c r="AF18" s="16">
        <f t="shared" si="8"/>
        <v>0</v>
      </c>
      <c r="AG18" s="16">
        <f t="shared" si="9"/>
        <v>-4.7200677046378234E-3</v>
      </c>
      <c r="AH18" s="16">
        <f t="shared" si="10"/>
        <v>0</v>
      </c>
      <c r="AI18" s="21">
        <f t="shared" si="30"/>
        <v>5.4984774887056938E-3</v>
      </c>
      <c r="AJ18" s="21">
        <f t="shared" si="31"/>
        <v>-2.109388278084567</v>
      </c>
      <c r="AL18" s="15">
        <f>IFERROR(MATCH(AI18 - 0.000001,'Ref Z list'!$C$5:$C$30,1),1)</f>
        <v>3</v>
      </c>
      <c r="AM18" s="15" t="str">
        <f>INDEX('Ref Z list'!$D$5:$D$30,AL18)</f>
        <v>3m</v>
      </c>
      <c r="AN18" s="15" t="str">
        <f>IF(INDEX('Ref Z list'!$D$5:$D$30,AL18+1)=0,AM18,INDEX('Ref Z list'!$D$5:$D$30,AL18+1))</f>
        <v>10m</v>
      </c>
      <c r="AO18" s="15">
        <f>INDEX('Ref Z list'!$C$5:$C$30,AL18)</f>
        <v>3.0000000000000001E-3</v>
      </c>
      <c r="AP18" s="15">
        <f>INDEX('Ref Z list'!$C$5:$C$30,AL18+1)</f>
        <v>0.01</v>
      </c>
      <c r="AQ18" s="17" t="str">
        <f t="shared" si="11"/>
        <v>10Hz10m3m</v>
      </c>
      <c r="AR18" s="17" t="str">
        <f t="shared" si="12"/>
        <v>10Hz10m10m</v>
      </c>
      <c r="AS18" s="15">
        <f>IFERROR(MATCH(AQ18,'Cal Data'!$AF$6:$AF$1108,0),0)</f>
        <v>82</v>
      </c>
      <c r="AT18" s="15">
        <f>IFERROR(MATCH(AR18,'Cal Data'!$AF$6:$AF$1108,0),0)</f>
        <v>100</v>
      </c>
      <c r="AV18" s="17" t="str">
        <f>INDEX('Cal Data'!AF$6:AF$1108,$AS18)</f>
        <v>10Hz10m3m</v>
      </c>
      <c r="AW18" s="17">
        <f>INDEX('Cal Data'!AG$6:AG$1108,$AS18)</f>
        <v>-2.2292719305608277E-7</v>
      </c>
      <c r="AX18" s="17">
        <f>INDEX('Cal Data'!AH$6:AH$1108,$AS18)</f>
        <v>8.5889333668992714E-4</v>
      </c>
      <c r="AY18" s="17">
        <f>INDEX('Cal Data'!AI$6:AI$1108,$AS18)</f>
        <v>2.9999238384621391E-7</v>
      </c>
      <c r="AZ18" s="17">
        <f>INDEX('Cal Data'!AJ$6:AJ$1108,$AS18)</f>
        <v>7.8965368186576044E-3</v>
      </c>
      <c r="BA18" s="17" t="str">
        <f>INDEX('Cal Data'!AF$6:AF$1108,$AT18)</f>
        <v>10Hz10m10m</v>
      </c>
      <c r="BB18" s="17">
        <f>INDEX('Cal Data'!AG$6:AG$1108,$AT18)</f>
        <v>2.0131383589479246E-7</v>
      </c>
      <c r="BC18" s="17">
        <f>INDEX('Cal Data'!AH$6:AH$1108,$AT18)</f>
        <v>4.9285703055387984E-3</v>
      </c>
      <c r="BD18" s="17">
        <f>INDEX('Cal Data'!AI$6:AI$1108,$AT18)</f>
        <v>-5.7107141790657216E-7</v>
      </c>
      <c r="BE18" s="17">
        <f>INDEX('Cal Data'!AJ$6:AJ$1108,$AT18)</f>
        <v>1.1292420431995307E-3</v>
      </c>
      <c r="BG18" s="17">
        <f t="shared" si="32"/>
        <v>-7.1504812967639597E-8</v>
      </c>
      <c r="BH18" s="17">
        <f t="shared" si="13"/>
        <v>4.9285703055387984E-3</v>
      </c>
      <c r="BI18" s="17">
        <f t="shared" si="14"/>
        <v>-1.0912373283176788E-8</v>
      </c>
      <c r="BJ18" s="17">
        <f t="shared" si="15"/>
        <v>5.4811177249550827E-3</v>
      </c>
      <c r="BL18" s="17">
        <f t="shared" si="33"/>
        <v>-2.8203933937891719E-3</v>
      </c>
      <c r="BM18" s="17">
        <f t="shared" si="16"/>
        <v>4.9285703055387984E-3</v>
      </c>
      <c r="BN18" s="17">
        <f t="shared" si="17"/>
        <v>-4.7200786170111062E-3</v>
      </c>
      <c r="BO18" s="17">
        <f t="shared" si="18"/>
        <v>5.4811177249550827E-3</v>
      </c>
      <c r="BQ18">
        <f>INDEX('Cal Data'!AL$6:AL$1000,$AS18)</f>
        <v>0.99992571125565466</v>
      </c>
      <c r="BR18">
        <f>INDEX('Cal Data'!AM$6:AM$1000,$AS18)</f>
        <v>0</v>
      </c>
      <c r="BS18">
        <f>INDEX('Cal Data'!AN$6:AN$1000,$AS18)</f>
        <v>9.9996366503055453E-5</v>
      </c>
      <c r="BT18">
        <f>INDEX('Cal Data'!AO$6:AO$1000,$AS18)</f>
        <v>0</v>
      </c>
      <c r="BU18">
        <f>INDEX('Cal Data'!AL$6:AL$1000,$AT18)</f>
        <v>1.0000201356772702</v>
      </c>
      <c r="BV18">
        <f>INDEX('Cal Data'!AM$6:AM$1000,$AT18)</f>
        <v>0</v>
      </c>
      <c r="BW18">
        <f>INDEX('Cal Data'!AN$6:AN$1000,$AT18)</f>
        <v>-5.7096979943817807E-5</v>
      </c>
      <c r="BX18">
        <f>INDEX('Cal Data'!AO$6:AO$1000,$AT18)</f>
        <v>0</v>
      </c>
      <c r="BZ18" s="17">
        <f t="shared" si="34"/>
        <v>0.99995941372591046</v>
      </c>
      <c r="CA18" s="17">
        <f t="shared" si="35"/>
        <v>0</v>
      </c>
      <c r="CB18" s="17">
        <f t="shared" si="36"/>
        <v>4.3925767971204388E-5</v>
      </c>
      <c r="CC18" s="17">
        <f t="shared" si="37"/>
        <v>0</v>
      </c>
      <c r="CE18" s="17">
        <f t="shared" si="38"/>
        <v>5.4982543259912619E-3</v>
      </c>
      <c r="CF18" s="29">
        <f t="shared" si="39"/>
        <v>-2.1093443523165956</v>
      </c>
      <c r="CG18" s="17">
        <f t="shared" si="40"/>
        <v>-2.8200000957143609E-3</v>
      </c>
      <c r="CH18" s="17">
        <v>0</v>
      </c>
      <c r="CI18" s="17">
        <f t="shared" si="41"/>
        <v>-4.7200000098996421E-3</v>
      </c>
      <c r="CJ18" s="17">
        <v>0</v>
      </c>
    </row>
    <row r="19" spans="1:88" x14ac:dyDescent="0.25">
      <c r="A19" s="9">
        <v>1</v>
      </c>
      <c r="B19" s="9" t="s">
        <v>3</v>
      </c>
      <c r="C19" s="13">
        <v>20</v>
      </c>
      <c r="D19" s="14">
        <f t="shared" si="19"/>
        <v>20</v>
      </c>
      <c r="E19" s="14" t="str">
        <f t="shared" si="20"/>
        <v>Hz</v>
      </c>
      <c r="F19" s="24">
        <v>-0.53498461501791295</v>
      </c>
      <c r="G19" s="24">
        <v>0</v>
      </c>
      <c r="H19" s="24">
        <v>0.15599796038253047</v>
      </c>
      <c r="I19" s="24">
        <v>0</v>
      </c>
      <c r="J19" s="10" t="s">
        <v>3</v>
      </c>
      <c r="L19" s="25">
        <f t="shared" si="21"/>
        <v>-0.53501222524706027</v>
      </c>
      <c r="M19" s="25">
        <f t="shared" si="22"/>
        <v>0</v>
      </c>
      <c r="N19" s="25">
        <f t="shared" si="23"/>
        <v>0.15600162072407725</v>
      </c>
      <c r="O19" s="25">
        <f t="shared" si="24"/>
        <v>0</v>
      </c>
      <c r="P19" s="22" t="str">
        <f t="shared" si="5"/>
        <v>m</v>
      </c>
      <c r="Q19" t="str">
        <f t="shared" si="25"/>
        <v>OK</v>
      </c>
      <c r="S19" s="26">
        <v>-0.53500000000000003</v>
      </c>
      <c r="T19" s="26"/>
      <c r="U19" s="26">
        <v>0.156</v>
      </c>
      <c r="V19" s="26"/>
      <c r="W19" t="str">
        <f t="shared" si="26"/>
        <v>m</v>
      </c>
      <c r="Y19" s="26">
        <f t="shared" si="27"/>
        <v>-1.2225247060237976E-5</v>
      </c>
      <c r="Z19" s="26"/>
      <c r="AA19" s="26">
        <f t="shared" si="28"/>
        <v>1.6207240772503351E-6</v>
      </c>
      <c r="AB19" s="26"/>
      <c r="AC19" t="str">
        <f t="shared" si="29"/>
        <v>m</v>
      </c>
      <c r="AD19" s="15">
        <f t="shared" si="6"/>
        <v>1E-3</v>
      </c>
      <c r="AE19" s="16">
        <f t="shared" si="7"/>
        <v>-5.3498461501791297E-4</v>
      </c>
      <c r="AF19" s="16">
        <f t="shared" si="8"/>
        <v>0</v>
      </c>
      <c r="AG19" s="16">
        <f t="shared" si="9"/>
        <v>1.5599796038253048E-4</v>
      </c>
      <c r="AH19" s="16">
        <f t="shared" si="10"/>
        <v>0</v>
      </c>
      <c r="AI19" s="21">
        <f t="shared" si="30"/>
        <v>5.5726466059617859E-4</v>
      </c>
      <c r="AJ19" s="21">
        <f t="shared" si="31"/>
        <v>2.8578661069607518</v>
      </c>
      <c r="AL19" s="15">
        <f>IFERROR(MATCH(AI19 - 0.000001,'Ref Z list'!$C$5:$C$30,1),1)</f>
        <v>1</v>
      </c>
      <c r="AM19" s="15" t="str">
        <f>INDEX('Ref Z list'!$D$5:$D$30,AL19)</f>
        <v>0m</v>
      </c>
      <c r="AN19" s="15" t="str">
        <f>IF(INDEX('Ref Z list'!$D$5:$D$30,AL19+1)=0,AM19,INDEX('Ref Z list'!$D$5:$D$30,AL19+1))</f>
        <v>1m</v>
      </c>
      <c r="AO19" s="15">
        <f>INDEX('Ref Z list'!$C$5:$C$30,AL19)</f>
        <v>0</v>
      </c>
      <c r="AP19" s="15">
        <f>INDEX('Ref Z list'!$C$5:$C$30,AL19+1)</f>
        <v>1E-3</v>
      </c>
      <c r="AQ19" s="17" t="str">
        <f t="shared" si="11"/>
        <v>20Hz1m0m</v>
      </c>
      <c r="AR19" s="17" t="str">
        <f t="shared" si="12"/>
        <v>20Hz1m1m</v>
      </c>
      <c r="AS19" s="15">
        <f>IFERROR(MATCH(AQ19,'Cal Data'!$AF$6:$AF$1108,0),0)</f>
        <v>11</v>
      </c>
      <c r="AT19" s="15">
        <f>IFERROR(MATCH(AR19,'Cal Data'!$AF$6:$AF$1108,0),0)</f>
        <v>29</v>
      </c>
      <c r="AV19" s="17" t="str">
        <f>INDEX('Cal Data'!AF$6:AF$1108,$AS19)</f>
        <v>20Hz1m0m</v>
      </c>
      <c r="AW19" s="17">
        <f>INDEX('Cal Data'!AG$6:AG$1108,$AS19)</f>
        <v>0</v>
      </c>
      <c r="AX19" s="17">
        <f>INDEX('Cal Data'!AH$6:AH$1108,$AS19)</f>
        <v>3.6420957141191698E-3</v>
      </c>
      <c r="AY19" s="17">
        <f>INDEX('Cal Data'!AI$6:AI$1108,$AS19)</f>
        <v>0</v>
      </c>
      <c r="AZ19" s="17">
        <f>INDEX('Cal Data'!AJ$6:AJ$1108,$AS19)</f>
        <v>8.2040183271615483E-3</v>
      </c>
      <c r="BA19" s="17" t="str">
        <f>INDEX('Cal Data'!AF$6:AF$1108,$AT19)</f>
        <v>20Hz1m1m</v>
      </c>
      <c r="BB19" s="17">
        <f>INDEX('Cal Data'!AG$6:AG$1108,$AT19)</f>
        <v>4.9404707191382999E-8</v>
      </c>
      <c r="BC19" s="17">
        <f>INDEX('Cal Data'!AH$6:AH$1108,$AT19)</f>
        <v>4.5510880865217282E-3</v>
      </c>
      <c r="BD19" s="17">
        <f>INDEX('Cal Data'!AI$6:AI$1108,$AT19)</f>
        <v>7.5608338174805438E-9</v>
      </c>
      <c r="BE19" s="17">
        <f>INDEX('Cal Data'!AJ$6:AJ$1108,$AT19)</f>
        <v>5.0762915320125907E-5</v>
      </c>
      <c r="BG19" s="17">
        <f t="shared" si="32"/>
        <v>2.7531497384859627E-8</v>
      </c>
      <c r="BH19" s="17">
        <f t="shared" si="13"/>
        <v>4.5510880865217282E-3</v>
      </c>
      <c r="BI19" s="17">
        <f t="shared" si="14"/>
        <v>7.5608338174805438E-9</v>
      </c>
      <c r="BJ19" s="17">
        <f t="shared" si="15"/>
        <v>3.6604972173277829E-3</v>
      </c>
      <c r="BL19" s="17">
        <f t="shared" si="33"/>
        <v>-5.3495708352052813E-4</v>
      </c>
      <c r="BM19" s="17">
        <f t="shared" si="16"/>
        <v>4.5510880865217282E-3</v>
      </c>
      <c r="BN19" s="17">
        <f t="shared" si="17"/>
        <v>1.5600552121634796E-4</v>
      </c>
      <c r="BO19" s="17">
        <f t="shared" si="18"/>
        <v>3.6604972173277829E-3</v>
      </c>
      <c r="BQ19">
        <f>INDEX('Cal Data'!AL$6:AL$1000,$AS19)</f>
        <v>1.0000494038440721</v>
      </c>
      <c r="BR19">
        <f>INDEX('Cal Data'!AM$6:AM$1000,$AS19)</f>
        <v>0</v>
      </c>
      <c r="BS19">
        <f>INDEX('Cal Data'!AN$6:AN$1000,$AS19)</f>
        <v>7.5634941310634814E-6</v>
      </c>
      <c r="BT19">
        <f>INDEX('Cal Data'!AO$6:AO$1000,$AS19)</f>
        <v>0</v>
      </c>
      <c r="BU19">
        <f>INDEX('Cal Data'!AL$6:AL$1000,$AT19)</f>
        <v>1.0000494038440721</v>
      </c>
      <c r="BV19">
        <f>INDEX('Cal Data'!AM$6:AM$1000,$AT19)</f>
        <v>0</v>
      </c>
      <c r="BW19">
        <f>INDEX('Cal Data'!AN$6:AN$1000,$AT19)</f>
        <v>7.5634941310634814E-6</v>
      </c>
      <c r="BX19">
        <f>INDEX('Cal Data'!AO$6:AO$1000,$AT19)</f>
        <v>0</v>
      </c>
      <c r="BZ19" s="17">
        <f t="shared" si="34"/>
        <v>1.0000494038440721</v>
      </c>
      <c r="CA19" s="17">
        <f t="shared" si="35"/>
        <v>0</v>
      </c>
      <c r="CB19" s="17">
        <f t="shared" si="36"/>
        <v>7.5634941310634814E-6</v>
      </c>
      <c r="CC19" s="17">
        <f t="shared" si="37"/>
        <v>0</v>
      </c>
      <c r="CE19" s="17">
        <f t="shared" si="38"/>
        <v>5.5729219161257761E-4</v>
      </c>
      <c r="CF19" s="29">
        <f t="shared" si="39"/>
        <v>2.8578736704548828</v>
      </c>
      <c r="CG19" s="17">
        <f t="shared" si="40"/>
        <v>-5.3501222524706023E-4</v>
      </c>
      <c r="CH19" s="17">
        <v>0</v>
      </c>
      <c r="CI19" s="17">
        <f t="shared" si="41"/>
        <v>1.5600162072407727E-4</v>
      </c>
      <c r="CJ19" s="17">
        <v>0</v>
      </c>
    </row>
    <row r="20" spans="1:88" x14ac:dyDescent="0.25">
      <c r="A20" s="9">
        <v>10</v>
      </c>
      <c r="B20" s="9" t="s">
        <v>3</v>
      </c>
      <c r="C20" s="13">
        <v>10</v>
      </c>
      <c r="D20" s="14">
        <f t="shared" si="19"/>
        <v>10</v>
      </c>
      <c r="E20" s="14" t="str">
        <f t="shared" si="20"/>
        <v>Hz</v>
      </c>
      <c r="F20" s="24">
        <v>-2.0303875602012207</v>
      </c>
      <c r="G20" s="24">
        <v>0</v>
      </c>
      <c r="H20" s="24">
        <v>-2.700001030510963</v>
      </c>
      <c r="I20" s="24">
        <v>0</v>
      </c>
      <c r="J20" s="10" t="s">
        <v>3</v>
      </c>
      <c r="L20" s="25">
        <f t="shared" si="21"/>
        <v>-2.03000002133341</v>
      </c>
      <c r="M20" s="25">
        <f t="shared" si="22"/>
        <v>0</v>
      </c>
      <c r="N20" s="25">
        <f t="shared" si="23"/>
        <v>-2.6999999991110357</v>
      </c>
      <c r="O20" s="25">
        <f t="shared" si="24"/>
        <v>0</v>
      </c>
      <c r="P20" s="22" t="str">
        <f t="shared" si="5"/>
        <v>m</v>
      </c>
      <c r="Q20" t="str">
        <f t="shared" si="25"/>
        <v>OK</v>
      </c>
      <c r="S20" s="26">
        <v>-2.0300000000000002</v>
      </c>
      <c r="T20" s="26"/>
      <c r="U20" s="26">
        <v>-2.7</v>
      </c>
      <c r="V20" s="26"/>
      <c r="W20" t="str">
        <f t="shared" si="26"/>
        <v>m</v>
      </c>
      <c r="Y20" s="26">
        <f t="shared" si="27"/>
        <v>-2.1333409705448503E-8</v>
      </c>
      <c r="Z20" s="26"/>
      <c r="AA20" s="26">
        <f t="shared" si="28"/>
        <v>8.8896445760155984E-10</v>
      </c>
      <c r="AB20" s="26"/>
      <c r="AC20" t="str">
        <f t="shared" si="29"/>
        <v>m</v>
      </c>
      <c r="AD20" s="15">
        <f t="shared" si="6"/>
        <v>1E-3</v>
      </c>
      <c r="AE20" s="16">
        <f t="shared" si="7"/>
        <v>-2.0303875602012207E-3</v>
      </c>
      <c r="AF20" s="16">
        <f t="shared" si="8"/>
        <v>0</v>
      </c>
      <c r="AG20" s="16">
        <f t="shared" si="9"/>
        <v>-2.7000010305109632E-3</v>
      </c>
      <c r="AH20" s="16">
        <f t="shared" si="10"/>
        <v>0</v>
      </c>
      <c r="AI20" s="21">
        <f t="shared" si="30"/>
        <v>3.3782361091818508E-3</v>
      </c>
      <c r="AJ20" s="21">
        <f t="shared" si="31"/>
        <v>-2.215573080890608</v>
      </c>
      <c r="AL20" s="15">
        <f>IFERROR(MATCH(AI20 - 0.000001,'Ref Z list'!$C$5:$C$30,1),1)</f>
        <v>3</v>
      </c>
      <c r="AM20" s="15" t="str">
        <f>INDEX('Ref Z list'!$D$5:$D$30,AL20)</f>
        <v>3m</v>
      </c>
      <c r="AN20" s="15" t="str">
        <f>IF(INDEX('Ref Z list'!$D$5:$D$30,AL20+1)=0,AM20,INDEX('Ref Z list'!$D$5:$D$30,AL20+1))</f>
        <v>10m</v>
      </c>
      <c r="AO20" s="15">
        <f>INDEX('Ref Z list'!$C$5:$C$30,AL20)</f>
        <v>3.0000000000000001E-3</v>
      </c>
      <c r="AP20" s="15">
        <f>INDEX('Ref Z list'!$C$5:$C$30,AL20+1)</f>
        <v>0.01</v>
      </c>
      <c r="AQ20" s="17" t="str">
        <f t="shared" si="11"/>
        <v>10Hz10m3m</v>
      </c>
      <c r="AR20" s="17" t="str">
        <f t="shared" si="12"/>
        <v>10Hz10m10m</v>
      </c>
      <c r="AS20" s="15">
        <f>IFERROR(MATCH(AQ20,'Cal Data'!$AF$6:$AF$1108,0),0)</f>
        <v>82</v>
      </c>
      <c r="AT20" s="15">
        <f>IFERROR(MATCH(AR20,'Cal Data'!$AF$6:$AF$1108,0),0)</f>
        <v>100</v>
      </c>
      <c r="AV20" s="17" t="str">
        <f>INDEX('Cal Data'!AF$6:AF$1108,$AS20)</f>
        <v>10Hz10m3m</v>
      </c>
      <c r="AW20" s="17">
        <f>INDEX('Cal Data'!AG$6:AG$1108,$AS20)</f>
        <v>-2.2292719305608277E-7</v>
      </c>
      <c r="AX20" s="17">
        <f>INDEX('Cal Data'!AH$6:AH$1108,$AS20)</f>
        <v>8.5889333668992714E-4</v>
      </c>
      <c r="AY20" s="17">
        <f>INDEX('Cal Data'!AI$6:AI$1108,$AS20)</f>
        <v>2.9999238384621391E-7</v>
      </c>
      <c r="AZ20" s="17">
        <f>INDEX('Cal Data'!AJ$6:AJ$1108,$AS20)</f>
        <v>7.8965368186576044E-3</v>
      </c>
      <c r="BA20" s="17" t="str">
        <f>INDEX('Cal Data'!AF$6:AF$1108,$AT20)</f>
        <v>10Hz10m10m</v>
      </c>
      <c r="BB20" s="17">
        <f>INDEX('Cal Data'!AG$6:AG$1108,$AT20)</f>
        <v>2.0131383589479246E-7</v>
      </c>
      <c r="BC20" s="17">
        <f>INDEX('Cal Data'!AH$6:AH$1108,$AT20)</f>
        <v>4.9285703055387984E-3</v>
      </c>
      <c r="BD20" s="17">
        <f>INDEX('Cal Data'!AI$6:AI$1108,$AT20)</f>
        <v>-5.7107141790657216E-7</v>
      </c>
      <c r="BE20" s="17">
        <f>INDEX('Cal Data'!AJ$6:AJ$1108,$AT20)</f>
        <v>1.1292420431995307E-3</v>
      </c>
      <c r="BG20" s="17">
        <f t="shared" si="32"/>
        <v>-2.0000386789241363E-7</v>
      </c>
      <c r="BH20" s="17">
        <f t="shared" si="13"/>
        <v>4.9285703055387984E-3</v>
      </c>
      <c r="BI20" s="17">
        <f t="shared" si="14"/>
        <v>2.5292555767133894E-7</v>
      </c>
      <c r="BJ20" s="17">
        <f t="shared" si="15"/>
        <v>7.530874640721043E-3</v>
      </c>
      <c r="BL20" s="17">
        <f t="shared" si="33"/>
        <v>-2.030587564069113E-3</v>
      </c>
      <c r="BM20" s="17">
        <f t="shared" si="16"/>
        <v>4.9285703055387984E-3</v>
      </c>
      <c r="BN20" s="17">
        <f t="shared" si="17"/>
        <v>-2.6997481049532918E-3</v>
      </c>
      <c r="BO20" s="17">
        <f t="shared" si="18"/>
        <v>7.530874640721043E-3</v>
      </c>
      <c r="BQ20">
        <f>INDEX('Cal Data'!AL$6:AL$1000,$AS20)</f>
        <v>0.99992571125565466</v>
      </c>
      <c r="BR20">
        <f>INDEX('Cal Data'!AM$6:AM$1000,$AS20)</f>
        <v>0</v>
      </c>
      <c r="BS20">
        <f>INDEX('Cal Data'!AN$6:AN$1000,$AS20)</f>
        <v>9.9996366503055453E-5</v>
      </c>
      <c r="BT20">
        <f>INDEX('Cal Data'!AO$6:AO$1000,$AS20)</f>
        <v>0</v>
      </c>
      <c r="BU20">
        <f>INDEX('Cal Data'!AL$6:AL$1000,$AT20)</f>
        <v>1.0000201356772702</v>
      </c>
      <c r="BV20">
        <f>INDEX('Cal Data'!AM$6:AM$1000,$AT20)</f>
        <v>0</v>
      </c>
      <c r="BW20">
        <f>INDEX('Cal Data'!AN$6:AN$1000,$AT20)</f>
        <v>-5.7096979943817807E-5</v>
      </c>
      <c r="BX20">
        <f>INDEX('Cal Data'!AO$6:AO$1000,$AT20)</f>
        <v>0</v>
      </c>
      <c r="BZ20" s="17">
        <f t="shared" si="34"/>
        <v>0.99993081335934664</v>
      </c>
      <c r="CA20" s="17">
        <f t="shared" si="35"/>
        <v>0</v>
      </c>
      <c r="CB20" s="17">
        <f t="shared" si="36"/>
        <v>9.1508027054709471E-5</v>
      </c>
      <c r="CC20" s="17">
        <f t="shared" si="37"/>
        <v>0</v>
      </c>
      <c r="CE20" s="17">
        <f t="shared" si="38"/>
        <v>3.3780023803741226E-3</v>
      </c>
      <c r="CF20" s="29">
        <f t="shared" si="39"/>
        <v>-2.2154815728635535</v>
      </c>
      <c r="CG20" s="17">
        <f t="shared" si="40"/>
        <v>-2.03000002133341E-3</v>
      </c>
      <c r="CH20" s="17">
        <v>0</v>
      </c>
      <c r="CI20" s="17">
        <f t="shared" si="41"/>
        <v>-2.6999999991110359E-3</v>
      </c>
      <c r="CJ20" s="17">
        <v>0</v>
      </c>
    </row>
    <row r="21" spans="1:88" x14ac:dyDescent="0.25">
      <c r="A21" s="9">
        <v>10</v>
      </c>
      <c r="B21" s="9" t="s">
        <v>3</v>
      </c>
      <c r="C21" s="13">
        <v>100</v>
      </c>
      <c r="D21" s="14">
        <f t="shared" si="19"/>
        <v>100</v>
      </c>
      <c r="E21" s="14" t="str">
        <f t="shared" si="20"/>
        <v>Hz</v>
      </c>
      <c r="F21" s="24">
        <v>-6.0096819081930049</v>
      </c>
      <c r="G21" s="24">
        <v>0</v>
      </c>
      <c r="H21" s="24">
        <v>2.7901643494068455</v>
      </c>
      <c r="I21" s="24">
        <v>0</v>
      </c>
      <c r="J21" s="10" t="s">
        <v>3</v>
      </c>
      <c r="L21" s="25">
        <f t="shared" si="21"/>
        <v>-6.0100000189477987</v>
      </c>
      <c r="M21" s="25">
        <f t="shared" si="22"/>
        <v>0</v>
      </c>
      <c r="N21" s="25">
        <f t="shared" si="23"/>
        <v>2.7900001670976811</v>
      </c>
      <c r="O21" s="25">
        <f t="shared" si="24"/>
        <v>0</v>
      </c>
      <c r="P21" s="22" t="str">
        <f t="shared" si="5"/>
        <v>m</v>
      </c>
      <c r="Q21" t="str">
        <f t="shared" si="25"/>
        <v>OK</v>
      </c>
      <c r="S21" s="26">
        <v>-6.01</v>
      </c>
      <c r="T21" s="26"/>
      <c r="U21" s="26">
        <v>2.79</v>
      </c>
      <c r="V21" s="26"/>
      <c r="W21" t="str">
        <f t="shared" si="26"/>
        <v>m</v>
      </c>
      <c r="Y21" s="26">
        <f t="shared" si="27"/>
        <v>-1.8947798885449174E-8</v>
      </c>
      <c r="Z21" s="26"/>
      <c r="AA21" s="26">
        <f t="shared" si="28"/>
        <v>1.6709768102529665E-7</v>
      </c>
      <c r="AB21" s="26"/>
      <c r="AC21" t="str">
        <f t="shared" si="29"/>
        <v>m</v>
      </c>
      <c r="AD21" s="15">
        <f t="shared" si="6"/>
        <v>1E-3</v>
      </c>
      <c r="AE21" s="16">
        <f t="shared" si="7"/>
        <v>-6.0096819081930054E-3</v>
      </c>
      <c r="AF21" s="16">
        <f t="shared" si="8"/>
        <v>0</v>
      </c>
      <c r="AG21" s="16">
        <f t="shared" si="9"/>
        <v>2.7901643494068454E-3</v>
      </c>
      <c r="AH21" s="16">
        <f t="shared" si="10"/>
        <v>0</v>
      </c>
      <c r="AI21" s="21">
        <f t="shared" si="30"/>
        <v>6.6258051385747266E-3</v>
      </c>
      <c r="AJ21" s="21">
        <f t="shared" si="31"/>
        <v>2.7069286132873889</v>
      </c>
      <c r="AL21" s="15">
        <f>IFERROR(MATCH(AI21 - 0.000001,'Ref Z list'!$C$5:$C$30,1),1)</f>
        <v>3</v>
      </c>
      <c r="AM21" s="15" t="str">
        <f>INDEX('Ref Z list'!$D$5:$D$30,AL21)</f>
        <v>3m</v>
      </c>
      <c r="AN21" s="15" t="str">
        <f>IF(INDEX('Ref Z list'!$D$5:$D$30,AL21+1)=0,AM21,INDEX('Ref Z list'!$D$5:$D$30,AL21+1))</f>
        <v>10m</v>
      </c>
      <c r="AO21" s="15">
        <f>INDEX('Ref Z list'!$C$5:$C$30,AL21)</f>
        <v>3.0000000000000001E-3</v>
      </c>
      <c r="AP21" s="15">
        <f>INDEX('Ref Z list'!$C$5:$C$30,AL21+1)</f>
        <v>0.01</v>
      </c>
      <c r="AQ21" s="17" t="str">
        <f t="shared" si="11"/>
        <v>100Hz10m3m</v>
      </c>
      <c r="AR21" s="17" t="str">
        <f t="shared" si="12"/>
        <v>100Hz10m10m</v>
      </c>
      <c r="AS21" s="15">
        <f>IFERROR(MATCH(AQ21,'Cal Data'!$AF$6:$AF$1108,0),0)</f>
        <v>85</v>
      </c>
      <c r="AT21" s="15">
        <f>IFERROR(MATCH(AR21,'Cal Data'!$AF$6:$AF$1108,0),0)</f>
        <v>103</v>
      </c>
      <c r="AV21" s="17" t="str">
        <f>INDEX('Cal Data'!AF$6:AF$1108,$AS21)</f>
        <v>100Hz10m3m</v>
      </c>
      <c r="AW21" s="17">
        <f>INDEX('Cal Data'!AG$6:AG$1108,$AS21)</f>
        <v>2.2391200391221056E-9</v>
      </c>
      <c r="AX21" s="17">
        <f>INDEX('Cal Data'!AH$6:AH$1108,$AS21)</f>
        <v>4.3265849619242161E-3</v>
      </c>
      <c r="AY21" s="17">
        <f>INDEX('Cal Data'!AI$6:AI$1108,$AS21)</f>
        <v>3.0001421389802966E-7</v>
      </c>
      <c r="AZ21" s="17">
        <f>INDEX('Cal Data'!AJ$6:AJ$1108,$AS21)</f>
        <v>5.313421558383203E-3</v>
      </c>
      <c r="BA21" s="17" t="str">
        <f>INDEX('Cal Data'!AF$6:AF$1108,$AT21)</f>
        <v>100Hz10m10m</v>
      </c>
      <c r="BB21" s="17">
        <f>INDEX('Cal Data'!AG$6:AG$1108,$AT21)</f>
        <v>6.3241628536249428E-7</v>
      </c>
      <c r="BC21" s="17">
        <f>INDEX('Cal Data'!AH$6:AH$1108,$AT21)</f>
        <v>1.3885114133434194E-3</v>
      </c>
      <c r="BD21" s="17">
        <f>INDEX('Cal Data'!AI$6:AI$1108,$AT21)</f>
        <v>-1.0635373500382196E-7</v>
      </c>
      <c r="BE21" s="17">
        <f>INDEX('Cal Data'!AJ$6:AJ$1108,$AT21)</f>
        <v>5.9337770802292879E-3</v>
      </c>
      <c r="BG21" s="17">
        <f t="shared" si="32"/>
        <v>3.2865334921654174E-7</v>
      </c>
      <c r="BH21" s="17">
        <f t="shared" si="13"/>
        <v>1.3885114133434194E-3</v>
      </c>
      <c r="BI21" s="17">
        <f t="shared" si="14"/>
        <v>8.9526928572257479E-8</v>
      </c>
      <c r="BJ21" s="17">
        <f t="shared" si="15"/>
        <v>5.6347484496478799E-3</v>
      </c>
      <c r="BL21" s="17">
        <f t="shared" si="33"/>
        <v>-6.0093532548437887E-3</v>
      </c>
      <c r="BM21" s="17">
        <f t="shared" si="16"/>
        <v>1.3885114133434194E-3</v>
      </c>
      <c r="BN21" s="17">
        <f t="shared" si="17"/>
        <v>2.7902538763354178E-3</v>
      </c>
      <c r="BO21" s="17">
        <f t="shared" si="18"/>
        <v>5.6347484496478799E-3</v>
      </c>
      <c r="BQ21">
        <f>INDEX('Cal Data'!AL$6:AL$1000,$AS21)</f>
        <v>1.0000007496072176</v>
      </c>
      <c r="BR21">
        <f>INDEX('Cal Data'!AM$6:AM$1000,$AS21)</f>
        <v>0</v>
      </c>
      <c r="BS21">
        <f>INDEX('Cal Data'!AN$6:AN$1000,$AS21)</f>
        <v>9.9995718609807802E-5</v>
      </c>
      <c r="BT21">
        <f>INDEX('Cal Data'!AO$6:AO$1000,$AS21)</f>
        <v>0</v>
      </c>
      <c r="BU21">
        <f>INDEX('Cal Data'!AL$6:AL$1000,$AT21)</f>
        <v>1.0000632299103034</v>
      </c>
      <c r="BV21">
        <f>INDEX('Cal Data'!AM$6:AM$1000,$AT21)</f>
        <v>0</v>
      </c>
      <c r="BW21">
        <f>INDEX('Cal Data'!AN$6:AN$1000,$AT21)</f>
        <v>-1.0636544800743585E-5</v>
      </c>
      <c r="BX21">
        <f>INDEX('Cal Data'!AO$6:AO$1000,$AT21)</f>
        <v>0</v>
      </c>
      <c r="BZ21" s="17">
        <f t="shared" si="34"/>
        <v>1.0000331126649302</v>
      </c>
      <c r="CA21" s="17">
        <f t="shared" si="35"/>
        <v>0</v>
      </c>
      <c r="CB21" s="17">
        <f t="shared" si="36"/>
        <v>4.2691285871789248E-5</v>
      </c>
      <c r="CC21" s="17">
        <f t="shared" si="37"/>
        <v>0</v>
      </c>
      <c r="CE21" s="17">
        <f t="shared" si="38"/>
        <v>6.6260245366401736E-3</v>
      </c>
      <c r="CF21" s="29">
        <f t="shared" si="39"/>
        <v>2.7069713045732606</v>
      </c>
      <c r="CG21" s="17">
        <f t="shared" si="40"/>
        <v>-6.0100000189477988E-3</v>
      </c>
      <c r="CH21" s="17">
        <v>0</v>
      </c>
      <c r="CI21" s="17">
        <f t="shared" si="41"/>
        <v>2.7900001670976811E-3</v>
      </c>
      <c r="CJ21" s="17">
        <v>0</v>
      </c>
    </row>
    <row r="22" spans="1:88" x14ac:dyDescent="0.25">
      <c r="A22" s="9">
        <v>3</v>
      </c>
      <c r="B22" s="9" t="s">
        <v>3</v>
      </c>
      <c r="C22" s="13">
        <v>100</v>
      </c>
      <c r="D22" s="14">
        <f t="shared" si="19"/>
        <v>100</v>
      </c>
      <c r="E22" s="14" t="str">
        <f t="shared" si="20"/>
        <v>Hz</v>
      </c>
      <c r="F22" s="24">
        <v>-1.959745938057617</v>
      </c>
      <c r="G22" s="24">
        <v>0</v>
      </c>
      <c r="H22" s="24">
        <v>0.92409971752877396</v>
      </c>
      <c r="I22" s="24">
        <v>0</v>
      </c>
      <c r="J22" s="10" t="s">
        <v>3</v>
      </c>
      <c r="L22" s="25">
        <f t="shared" si="21"/>
        <v>-1.9600000088227463</v>
      </c>
      <c r="M22" s="25">
        <f t="shared" si="22"/>
        <v>0</v>
      </c>
      <c r="N22" s="25">
        <f t="shared" si="23"/>
        <v>0.92400000991359821</v>
      </c>
      <c r="O22" s="25">
        <f t="shared" si="24"/>
        <v>0</v>
      </c>
      <c r="P22" s="22" t="str">
        <f t="shared" si="5"/>
        <v>m</v>
      </c>
      <c r="Q22" t="str">
        <f t="shared" si="25"/>
        <v>OK</v>
      </c>
      <c r="S22" s="26">
        <v>-1.96</v>
      </c>
      <c r="T22" s="26"/>
      <c r="U22" s="26">
        <v>0.92400000000000004</v>
      </c>
      <c r="V22" s="26"/>
      <c r="W22" t="str">
        <f t="shared" si="26"/>
        <v>m</v>
      </c>
      <c r="Y22" s="26">
        <f t="shared" si="27"/>
        <v>-8.8227463113099702E-9</v>
      </c>
      <c r="Z22" s="26"/>
      <c r="AA22" s="26">
        <f t="shared" si="28"/>
        <v>9.913598164601467E-9</v>
      </c>
      <c r="AB22" s="26"/>
      <c r="AC22" t="str">
        <f t="shared" si="29"/>
        <v>m</v>
      </c>
      <c r="AD22" s="15">
        <f t="shared" si="6"/>
        <v>1E-3</v>
      </c>
      <c r="AE22" s="16">
        <f t="shared" si="7"/>
        <v>-1.959745938057617E-3</v>
      </c>
      <c r="AF22" s="16">
        <f t="shared" si="8"/>
        <v>0</v>
      </c>
      <c r="AG22" s="16">
        <f t="shared" si="9"/>
        <v>9.2409971752877398E-4</v>
      </c>
      <c r="AH22" s="16">
        <f t="shared" si="10"/>
        <v>0</v>
      </c>
      <c r="AI22" s="21">
        <f t="shared" si="30"/>
        <v>2.1666943553879697E-3</v>
      </c>
      <c r="AJ22" s="21">
        <f t="shared" si="31"/>
        <v>2.7009706830856168</v>
      </c>
      <c r="AL22" s="15">
        <f>IFERROR(MATCH(AI22 - 0.000001,'Ref Z list'!$C$5:$C$30,1),1)</f>
        <v>2</v>
      </c>
      <c r="AM22" s="15" t="str">
        <f>INDEX('Ref Z list'!$D$5:$D$30,AL22)</f>
        <v>1m</v>
      </c>
      <c r="AN22" s="15" t="str">
        <f>IF(INDEX('Ref Z list'!$D$5:$D$30,AL22+1)=0,AM22,INDEX('Ref Z list'!$D$5:$D$30,AL22+1))</f>
        <v>3m</v>
      </c>
      <c r="AO22" s="15">
        <f>INDEX('Ref Z list'!$C$5:$C$30,AL22)</f>
        <v>1E-3</v>
      </c>
      <c r="AP22" s="15">
        <f>INDEX('Ref Z list'!$C$5:$C$30,AL22+1)</f>
        <v>3.0000000000000001E-3</v>
      </c>
      <c r="AQ22" s="17" t="str">
        <f t="shared" si="11"/>
        <v>100Hz3m1m</v>
      </c>
      <c r="AR22" s="17" t="str">
        <f t="shared" si="12"/>
        <v>100Hz3m3m</v>
      </c>
      <c r="AS22" s="15">
        <f>IFERROR(MATCH(AQ22,'Cal Data'!$AF$6:$AF$1108,0),0)</f>
        <v>49</v>
      </c>
      <c r="AT22" s="15">
        <f>IFERROR(MATCH(AR22,'Cal Data'!$AF$6:$AF$1108,0),0)</f>
        <v>67</v>
      </c>
      <c r="AV22" s="17" t="str">
        <f>INDEX('Cal Data'!AF$6:AF$1108,$AS22)</f>
        <v>100Hz3m1m</v>
      </c>
      <c r="AW22" s="17">
        <f>INDEX('Cal Data'!AG$6:AG$1108,$AS22)</f>
        <v>6.771293341160424E-8</v>
      </c>
      <c r="AX22" s="17">
        <f>INDEX('Cal Data'!AH$6:AH$1108,$AS22)</f>
        <v>9.5206869397604331E-3</v>
      </c>
      <c r="AY22" s="17">
        <f>INDEX('Cal Data'!AI$6:AI$1108,$AS22)</f>
        <v>1.0003204416092637E-7</v>
      </c>
      <c r="AZ22" s="17">
        <f>INDEX('Cal Data'!AJ$6:AJ$1108,$AS22)</f>
        <v>9.799704996747623E-3</v>
      </c>
      <c r="BA22" s="17" t="str">
        <f>INDEX('Cal Data'!AF$6:AF$1108,$AT22)</f>
        <v>100Hz3m3m</v>
      </c>
      <c r="BB22" s="17">
        <f>INDEX('Cal Data'!AG$6:AG$1108,$AT22)</f>
        <v>2.9949369944552023E-7</v>
      </c>
      <c r="BC22" s="17">
        <f>INDEX('Cal Data'!AH$6:AH$1108,$AT22)</f>
        <v>5.4632241231711131E-3</v>
      </c>
      <c r="BD22" s="17">
        <f>INDEX('Cal Data'!AI$6:AI$1108,$AT22)</f>
        <v>2.5697131461846683E-7</v>
      </c>
      <c r="BE22" s="17">
        <f>INDEX('Cal Data'!AJ$6:AJ$1108,$AT22)</f>
        <v>1.0516294653615289E-3</v>
      </c>
      <c r="BG22" s="17">
        <f t="shared" si="32"/>
        <v>2.0292158912123896E-7</v>
      </c>
      <c r="BH22" s="17">
        <f t="shared" si="13"/>
        <v>5.4632241231711131E-3</v>
      </c>
      <c r="BI22" s="17">
        <f t="shared" si="14"/>
        <v>1.9158212465168555E-7</v>
      </c>
      <c r="BJ22" s="17">
        <f t="shared" si="15"/>
        <v>4.6965398252597386E-3</v>
      </c>
      <c r="BL22" s="17">
        <f t="shared" si="33"/>
        <v>-1.9595430164684956E-3</v>
      </c>
      <c r="BM22" s="17">
        <f t="shared" si="16"/>
        <v>5.4632241231711131E-3</v>
      </c>
      <c r="BN22" s="17">
        <f t="shared" si="17"/>
        <v>9.2429129965342571E-4</v>
      </c>
      <c r="BO22" s="17">
        <f t="shared" si="18"/>
        <v>4.6965398252597386E-3</v>
      </c>
      <c r="BQ22">
        <f>INDEX('Cal Data'!AL$6:AL$1000,$AS22)</f>
        <v>1.0000676829769914</v>
      </c>
      <c r="BR22">
        <f>INDEX('Cal Data'!AM$6:AM$1000,$AS22)</f>
        <v>0</v>
      </c>
      <c r="BS22">
        <f>INDEX('Cal Data'!AN$6:AN$1000,$AS22)</f>
        <v>9.9996956759029122E-5</v>
      </c>
      <c r="BT22">
        <f>INDEX('Cal Data'!AO$6:AO$1000,$AS22)</f>
        <v>0</v>
      </c>
      <c r="BU22">
        <f>INDEX('Cal Data'!AL$6:AL$1000,$AT22)</f>
        <v>1.0000998356243329</v>
      </c>
      <c r="BV22">
        <f>INDEX('Cal Data'!AM$6:AM$1000,$AT22)</f>
        <v>0</v>
      </c>
      <c r="BW22">
        <f>INDEX('Cal Data'!AN$6:AN$1000,$AT22)</f>
        <v>8.564963247966656E-5</v>
      </c>
      <c r="BX22">
        <f>INDEX('Cal Data'!AO$6:AO$1000,$AT22)</f>
        <v>0</v>
      </c>
      <c r="BZ22" s="17">
        <f t="shared" si="34"/>
        <v>1.0000864391330735</v>
      </c>
      <c r="CA22" s="17">
        <f t="shared" si="35"/>
        <v>0</v>
      </c>
      <c r="CB22" s="17">
        <f t="shared" si="36"/>
        <v>9.1627485633202592E-5</v>
      </c>
      <c r="CC22" s="17">
        <f t="shared" si="37"/>
        <v>0</v>
      </c>
      <c r="CE22" s="17">
        <f t="shared" si="38"/>
        <v>2.1668816425696848E-3</v>
      </c>
      <c r="CF22" s="29">
        <f t="shared" si="39"/>
        <v>2.7010623105712499</v>
      </c>
      <c r="CG22" s="17">
        <f t="shared" si="40"/>
        <v>-1.9600000088227463E-3</v>
      </c>
      <c r="CH22" s="17">
        <v>0</v>
      </c>
      <c r="CI22" s="17">
        <f t="shared" si="41"/>
        <v>9.2400000991359828E-4</v>
      </c>
      <c r="CJ22" s="17">
        <v>0</v>
      </c>
    </row>
    <row r="23" spans="1:88" x14ac:dyDescent="0.25">
      <c r="A23" s="9">
        <v>1</v>
      </c>
      <c r="B23" s="9" t="s">
        <v>3</v>
      </c>
      <c r="C23" s="13">
        <v>5000</v>
      </c>
      <c r="D23" s="14">
        <f t="shared" si="19"/>
        <v>5</v>
      </c>
      <c r="E23" s="14" t="str">
        <f t="shared" si="20"/>
        <v>kHz</v>
      </c>
      <c r="F23" s="24">
        <v>9.0700203906274493E-2</v>
      </c>
      <c r="G23" s="24">
        <v>0</v>
      </c>
      <c r="H23" s="24">
        <v>3.929993869443496E-2</v>
      </c>
      <c r="I23" s="24">
        <v>0</v>
      </c>
      <c r="J23" s="10" t="s">
        <v>3</v>
      </c>
      <c r="L23" s="25">
        <f t="shared" si="21"/>
        <v>9.0697990637120723E-2</v>
      </c>
      <c r="M23" s="25">
        <f t="shared" si="22"/>
        <v>0</v>
      </c>
      <c r="N23" s="25">
        <f t="shared" si="23"/>
        <v>3.9300604119348367E-2</v>
      </c>
      <c r="O23" s="25">
        <f t="shared" si="24"/>
        <v>0</v>
      </c>
      <c r="P23" s="22" t="str">
        <f t="shared" si="5"/>
        <v>m</v>
      </c>
      <c r="Q23" t="str">
        <f t="shared" si="25"/>
        <v>OK</v>
      </c>
      <c r="S23" s="26">
        <v>9.0699999999999989E-2</v>
      </c>
      <c r="T23" s="26"/>
      <c r="U23" s="26">
        <v>3.9300000000000002E-2</v>
      </c>
      <c r="V23" s="26"/>
      <c r="W23" t="str">
        <f t="shared" si="26"/>
        <v>m</v>
      </c>
      <c r="Y23" s="26">
        <f t="shared" si="27"/>
        <v>-2.0093628792655638E-6</v>
      </c>
      <c r="Z23" s="26"/>
      <c r="AA23" s="26">
        <f t="shared" si="28"/>
        <v>6.0411934836579473E-7</v>
      </c>
      <c r="AB23" s="26"/>
      <c r="AC23" t="str">
        <f t="shared" si="29"/>
        <v>m</v>
      </c>
      <c r="AD23" s="15">
        <f t="shared" si="6"/>
        <v>1E-3</v>
      </c>
      <c r="AE23" s="16">
        <f t="shared" si="7"/>
        <v>9.0700203906274497E-5</v>
      </c>
      <c r="AF23" s="16">
        <f t="shared" si="8"/>
        <v>0</v>
      </c>
      <c r="AG23" s="16">
        <f t="shared" si="9"/>
        <v>3.9299938694434965E-5</v>
      </c>
      <c r="AH23" s="16">
        <f t="shared" si="10"/>
        <v>0</v>
      </c>
      <c r="AI23" s="21">
        <f t="shared" si="30"/>
        <v>9.8848430286100735E-5</v>
      </c>
      <c r="AJ23" s="21">
        <f t="shared" si="31"/>
        <v>0.40887549819301938</v>
      </c>
      <c r="AL23" s="15">
        <f>IFERROR(MATCH(AI23 - 0.000001,'Ref Z list'!$C$5:$C$30,1),1)</f>
        <v>1</v>
      </c>
      <c r="AM23" s="15" t="str">
        <f>INDEX('Ref Z list'!$D$5:$D$30,AL23)</f>
        <v>0m</v>
      </c>
      <c r="AN23" s="15" t="str">
        <f>IF(INDEX('Ref Z list'!$D$5:$D$30,AL23+1)=0,AM23,INDEX('Ref Z list'!$D$5:$D$30,AL23+1))</f>
        <v>1m</v>
      </c>
      <c r="AO23" s="15">
        <f>INDEX('Ref Z list'!$C$5:$C$30,AL23)</f>
        <v>0</v>
      </c>
      <c r="AP23" s="15">
        <f>INDEX('Ref Z list'!$C$5:$C$30,AL23+1)</f>
        <v>1E-3</v>
      </c>
      <c r="AQ23" s="17" t="str">
        <f t="shared" si="11"/>
        <v>5kHz1m0m</v>
      </c>
      <c r="AR23" s="17" t="str">
        <f t="shared" si="12"/>
        <v>5kHz1m1m</v>
      </c>
      <c r="AS23" s="15">
        <f>IFERROR(MATCH(AQ23,'Cal Data'!$AF$6:$AF$1108,0),0)</f>
        <v>18</v>
      </c>
      <c r="AT23" s="15">
        <f>IFERROR(MATCH(AR23,'Cal Data'!$AF$6:$AF$1108,0),0)</f>
        <v>36</v>
      </c>
      <c r="AV23" s="17" t="str">
        <f>INDEX('Cal Data'!AF$6:AF$1108,$AS23)</f>
        <v>5kHz1m0m</v>
      </c>
      <c r="AW23" s="17">
        <f>INDEX('Cal Data'!AG$6:AG$1108,$AS23)</f>
        <v>0</v>
      </c>
      <c r="AX23" s="17">
        <f>INDEX('Cal Data'!AH$6:AH$1108,$AS23)</f>
        <v>7.5446102244966272E-3</v>
      </c>
      <c r="AY23" s="17">
        <f>INDEX('Cal Data'!AI$6:AI$1108,$AS23)</f>
        <v>0</v>
      </c>
      <c r="AZ23" s="17">
        <f>INDEX('Cal Data'!AJ$6:AJ$1108,$AS23)</f>
        <v>4.5895530476973232E-3</v>
      </c>
      <c r="BA23" s="17" t="str">
        <f>INDEX('Cal Data'!AF$6:AF$1108,$AT23)</f>
        <v>5kHz1m1m</v>
      </c>
      <c r="BB23" s="17">
        <f>INDEX('Cal Data'!AG$6:AG$1108,$AT23)</f>
        <v>-1.9192731495450491E-8</v>
      </c>
      <c r="BC23" s="17">
        <f>INDEX('Cal Data'!AH$6:AH$1108,$AT23)</f>
        <v>2.3865037671878544E-3</v>
      </c>
      <c r="BD23" s="17">
        <f>INDEX('Cal Data'!AI$6:AI$1108,$AT23)</f>
        <v>1.6154800277239062E-8</v>
      </c>
      <c r="BE23" s="17">
        <f>INDEX('Cal Data'!AJ$6:AJ$1108,$AT23)</f>
        <v>9.5804114173753119E-3</v>
      </c>
      <c r="BG23" s="17">
        <f t="shared" si="32"/>
        <v>-1.8971713812278875E-9</v>
      </c>
      <c r="BH23" s="17">
        <f t="shared" si="13"/>
        <v>2.3865037671878544E-3</v>
      </c>
      <c r="BI23" s="17">
        <f t="shared" si="14"/>
        <v>1.6154800277239062E-8</v>
      </c>
      <c r="BJ23" s="17">
        <f t="shared" si="15"/>
        <v>5.0828915633202403E-3</v>
      </c>
      <c r="BL23" s="17">
        <f t="shared" si="33"/>
        <v>9.0698306734893268E-5</v>
      </c>
      <c r="BM23" s="17">
        <f t="shared" si="16"/>
        <v>2.3865037671878544E-3</v>
      </c>
      <c r="BN23" s="17">
        <f t="shared" si="17"/>
        <v>3.9316093494712204E-5</v>
      </c>
      <c r="BO23" s="17">
        <f t="shared" si="18"/>
        <v>5.0828915633202403E-3</v>
      </c>
      <c r="BQ23">
        <f>INDEX('Cal Data'!AL$6:AL$1000,$AS23)</f>
        <v>0.9999821316674915</v>
      </c>
      <c r="BR23">
        <f>INDEX('Cal Data'!AM$6:AM$1000,$AS23)</f>
        <v>0</v>
      </c>
      <c r="BS23">
        <f>INDEX('Cal Data'!AN$6:AN$1000,$AS23)</f>
        <v>1.50791082352544E-5</v>
      </c>
      <c r="BT23">
        <f>INDEX('Cal Data'!AO$6:AO$1000,$AS23)</f>
        <v>0</v>
      </c>
      <c r="BU23">
        <f>INDEX('Cal Data'!AL$6:AL$1000,$AT23)</f>
        <v>0.9999821316674915</v>
      </c>
      <c r="BV23">
        <f>INDEX('Cal Data'!AM$6:AM$1000,$AT23)</f>
        <v>0</v>
      </c>
      <c r="BW23">
        <f>INDEX('Cal Data'!AN$6:AN$1000,$AT23)</f>
        <v>1.50791082352544E-5</v>
      </c>
      <c r="BX23">
        <f>INDEX('Cal Data'!AO$6:AO$1000,$AT23)</f>
        <v>0</v>
      </c>
      <c r="BZ23" s="17">
        <f t="shared" si="34"/>
        <v>0.9999821316674915</v>
      </c>
      <c r="CA23" s="17">
        <f t="shared" si="35"/>
        <v>0</v>
      </c>
      <c r="CB23" s="17">
        <f t="shared" si="36"/>
        <v>1.50791082352544E-5</v>
      </c>
      <c r="CC23" s="17">
        <f t="shared" si="37"/>
        <v>0</v>
      </c>
      <c r="CE23" s="17">
        <f t="shared" si="38"/>
        <v>9.8846664029480445E-5</v>
      </c>
      <c r="CF23" s="29">
        <f t="shared" si="39"/>
        <v>0.40889057730125461</v>
      </c>
      <c r="CG23" s="17">
        <f t="shared" si="40"/>
        <v>9.0697990637120731E-5</v>
      </c>
      <c r="CH23" s="17">
        <v>0</v>
      </c>
      <c r="CI23" s="17">
        <f t="shared" si="41"/>
        <v>3.9300604119348371E-5</v>
      </c>
      <c r="CJ23" s="17">
        <v>0</v>
      </c>
    </row>
    <row r="24" spans="1:88" x14ac:dyDescent="0.25">
      <c r="A24" s="9">
        <v>10</v>
      </c>
      <c r="B24" s="9" t="s">
        <v>3</v>
      </c>
      <c r="C24" s="13">
        <v>50</v>
      </c>
      <c r="D24" s="14">
        <f t="shared" si="19"/>
        <v>50</v>
      </c>
      <c r="E24" s="14" t="str">
        <f t="shared" si="20"/>
        <v>Hz</v>
      </c>
      <c r="F24" s="24">
        <v>-6.3604112552157694</v>
      </c>
      <c r="G24" s="24">
        <v>0</v>
      </c>
      <c r="H24" s="24">
        <v>5.8898738325207232</v>
      </c>
      <c r="I24" s="24">
        <v>0</v>
      </c>
      <c r="J24" s="10" t="s">
        <v>3</v>
      </c>
      <c r="L24" s="25">
        <f t="shared" si="21"/>
        <v>-6.359999666529756</v>
      </c>
      <c r="M24" s="25">
        <f t="shared" si="22"/>
        <v>0</v>
      </c>
      <c r="N24" s="25">
        <f t="shared" si="23"/>
        <v>5.8900002521267032</v>
      </c>
      <c r="O24" s="25">
        <f t="shared" si="24"/>
        <v>0</v>
      </c>
      <c r="P24" s="22" t="str">
        <f t="shared" si="5"/>
        <v>m</v>
      </c>
      <c r="Q24" t="str">
        <f t="shared" si="25"/>
        <v>OK</v>
      </c>
      <c r="S24" s="26">
        <v>-6.36</v>
      </c>
      <c r="T24" s="26"/>
      <c r="U24" s="26">
        <v>5.8900000000000006</v>
      </c>
      <c r="V24" s="26"/>
      <c r="W24" t="str">
        <f t="shared" si="26"/>
        <v>m</v>
      </c>
      <c r="Y24" s="26">
        <f t="shared" si="27"/>
        <v>3.3347024430696592E-7</v>
      </c>
      <c r="Z24" s="26"/>
      <c r="AA24" s="26">
        <f t="shared" si="28"/>
        <v>2.5212670262675374E-7</v>
      </c>
      <c r="AB24" s="26"/>
      <c r="AC24" t="str">
        <f t="shared" si="29"/>
        <v>m</v>
      </c>
      <c r="AD24" s="15">
        <f t="shared" si="6"/>
        <v>1E-3</v>
      </c>
      <c r="AE24" s="16">
        <f t="shared" si="7"/>
        <v>-6.3604112552157694E-3</v>
      </c>
      <c r="AF24" s="16">
        <f t="shared" si="8"/>
        <v>0</v>
      </c>
      <c r="AG24" s="16">
        <f t="shared" si="9"/>
        <v>5.8898738325207237E-3</v>
      </c>
      <c r="AH24" s="16">
        <f t="shared" si="10"/>
        <v>0</v>
      </c>
      <c r="AI24" s="21">
        <f t="shared" si="30"/>
        <v>8.6686472473211061E-3</v>
      </c>
      <c r="AJ24" s="21">
        <f t="shared" si="31"/>
        <v>2.3945859415763127</v>
      </c>
      <c r="AL24" s="15">
        <f>IFERROR(MATCH(AI24 - 0.000001,'Ref Z list'!$C$5:$C$30,1),1)</f>
        <v>3</v>
      </c>
      <c r="AM24" s="15" t="str">
        <f>INDEX('Ref Z list'!$D$5:$D$30,AL24)</f>
        <v>3m</v>
      </c>
      <c r="AN24" s="15" t="str">
        <f>IF(INDEX('Ref Z list'!$D$5:$D$30,AL24+1)=0,AM24,INDEX('Ref Z list'!$D$5:$D$30,AL24+1))</f>
        <v>10m</v>
      </c>
      <c r="AO24" s="15">
        <f>INDEX('Ref Z list'!$C$5:$C$30,AL24)</f>
        <v>3.0000000000000001E-3</v>
      </c>
      <c r="AP24" s="15">
        <f>INDEX('Ref Z list'!$C$5:$C$30,AL24+1)</f>
        <v>0.01</v>
      </c>
      <c r="AQ24" s="17" t="str">
        <f t="shared" si="11"/>
        <v>50Hz10m3m</v>
      </c>
      <c r="AR24" s="17" t="str">
        <f t="shared" si="12"/>
        <v>50Hz10m10m</v>
      </c>
      <c r="AS24" s="15">
        <f>IFERROR(MATCH(AQ24,'Cal Data'!$AF$6:$AF$1108,0),0)</f>
        <v>84</v>
      </c>
      <c r="AT24" s="15">
        <f>IFERROR(MATCH(AR24,'Cal Data'!$AF$6:$AF$1108,0),0)</f>
        <v>102</v>
      </c>
      <c r="AV24" s="17" t="str">
        <f>INDEX('Cal Data'!AF$6:AF$1108,$AS24)</f>
        <v>50Hz10m3m</v>
      </c>
      <c r="AW24" s="17">
        <f>INDEX('Cal Data'!AG$6:AG$1108,$AS24)</f>
        <v>3.0977264716021413E-9</v>
      </c>
      <c r="AX24" s="17">
        <f>INDEX('Cal Data'!AH$6:AH$1108,$AS24)</f>
        <v>1.5823012506051158E-3</v>
      </c>
      <c r="AY24" s="17">
        <f>INDEX('Cal Data'!AI$6:AI$1108,$AS24)</f>
        <v>3.0001191122861546E-7</v>
      </c>
      <c r="AZ24" s="17">
        <f>INDEX('Cal Data'!AJ$6:AJ$1108,$AS24)</f>
        <v>9.1714600289777607E-4</v>
      </c>
      <c r="BA24" s="17" t="str">
        <f>INDEX('Cal Data'!AF$6:AF$1108,$AT24)</f>
        <v>50Hz10m10m</v>
      </c>
      <c r="BB24" s="17">
        <f>INDEX('Cal Data'!AG$6:AG$1108,$AT24)</f>
        <v>-3.1030865678231823E-7</v>
      </c>
      <c r="BC24" s="17">
        <f>INDEX('Cal Data'!AH$6:AH$1108,$AT24)</f>
        <v>6.5679936367327649E-3</v>
      </c>
      <c r="BD24" s="17">
        <f>INDEX('Cal Data'!AI$6:AI$1108,$AT24)</f>
        <v>-7.6553034402656092E-7</v>
      </c>
      <c r="BE24" s="17">
        <f>INDEX('Cal Data'!AJ$6:AJ$1108,$AT24)</f>
        <v>9.0645558549734932E-3</v>
      </c>
      <c r="BG24" s="17">
        <f t="shared" si="32"/>
        <v>-2.5070087806056915E-7</v>
      </c>
      <c r="BH24" s="17">
        <f t="shared" si="13"/>
        <v>6.5679936367327649E-3</v>
      </c>
      <c r="BI24" s="17">
        <f t="shared" si="14"/>
        <v>-5.628713990794672E-7</v>
      </c>
      <c r="BJ24" s="17">
        <f t="shared" si="15"/>
        <v>7.5149734930071866E-3</v>
      </c>
      <c r="BL24" s="17">
        <f t="shared" si="33"/>
        <v>-6.3606619560938301E-3</v>
      </c>
      <c r="BM24" s="17">
        <f t="shared" si="16"/>
        <v>6.5679936367327649E-3</v>
      </c>
      <c r="BN24" s="17">
        <f t="shared" si="17"/>
        <v>5.8893109611216441E-3</v>
      </c>
      <c r="BO24" s="17">
        <f t="shared" si="18"/>
        <v>7.5149734930071866E-3</v>
      </c>
      <c r="BQ24">
        <f>INDEX('Cal Data'!AL$6:AL$1000,$AS24)</f>
        <v>1.0000010253483496</v>
      </c>
      <c r="BR24">
        <f>INDEX('Cal Data'!AM$6:AM$1000,$AS24)</f>
        <v>0</v>
      </c>
      <c r="BS24">
        <f>INDEX('Cal Data'!AN$6:AN$1000,$AS24)</f>
        <v>9.9987284274900051E-5</v>
      </c>
      <c r="BT24">
        <f>INDEX('Cal Data'!AO$6:AO$1000,$AS24)</f>
        <v>0</v>
      </c>
      <c r="BU24">
        <f>INDEX('Cal Data'!AL$6:AL$1000,$AT24)</f>
        <v>0.9999689768142882</v>
      </c>
      <c r="BV24">
        <f>INDEX('Cal Data'!AM$6:AM$1000,$AT24)</f>
        <v>0</v>
      </c>
      <c r="BW24">
        <f>INDEX('Cal Data'!AN$6:AN$1000,$AT24)</f>
        <v>-7.6534902342421753E-5</v>
      </c>
      <c r="BX24">
        <f>INDEX('Cal Data'!AO$6:AO$1000,$AT24)</f>
        <v>0</v>
      </c>
      <c r="BZ24" s="17">
        <f t="shared" si="34"/>
        <v>0.99997507222915138</v>
      </c>
      <c r="CA24" s="17">
        <f t="shared" si="35"/>
        <v>0</v>
      </c>
      <c r="CB24" s="17">
        <f t="shared" si="36"/>
        <v>-4.2961573905011903E-5</v>
      </c>
      <c r="CC24" s="17">
        <f t="shared" si="37"/>
        <v>0</v>
      </c>
      <c r="CE24" s="17">
        <f t="shared" si="38"/>
        <v>8.6684311572689573E-3</v>
      </c>
      <c r="CF24" s="29">
        <f t="shared" si="39"/>
        <v>2.3945429800024076</v>
      </c>
      <c r="CG24" s="17">
        <f t="shared" si="40"/>
        <v>-6.3599996665297557E-3</v>
      </c>
      <c r="CH24" s="17">
        <v>0</v>
      </c>
      <c r="CI24" s="17">
        <f t="shared" si="41"/>
        <v>5.8900002521267035E-3</v>
      </c>
      <c r="CJ24" s="17">
        <v>0</v>
      </c>
    </row>
    <row r="25" spans="1:88" x14ac:dyDescent="0.25">
      <c r="A25" s="9">
        <v>1</v>
      </c>
      <c r="B25" s="9" t="s">
        <v>3</v>
      </c>
      <c r="C25" s="13">
        <v>2</v>
      </c>
      <c r="D25" s="14">
        <f t="shared" si="19"/>
        <v>2</v>
      </c>
      <c r="E25" s="14" t="str">
        <f t="shared" si="20"/>
        <v>Hz</v>
      </c>
      <c r="F25" s="24">
        <v>0.59897973224566803</v>
      </c>
      <c r="G25" s="24">
        <v>0</v>
      </c>
      <c r="H25" s="24">
        <v>-0.22600958472413657</v>
      </c>
      <c r="I25" s="24">
        <v>0</v>
      </c>
      <c r="J25" s="10" t="s">
        <v>3</v>
      </c>
      <c r="L25" s="25">
        <f t="shared" si="21"/>
        <v>0.59901139033088779</v>
      </c>
      <c r="M25" s="25">
        <f t="shared" si="22"/>
        <v>0</v>
      </c>
      <c r="N25" s="25">
        <f t="shared" si="23"/>
        <v>-0.22599461331281778</v>
      </c>
      <c r="O25" s="25">
        <f t="shared" si="24"/>
        <v>0</v>
      </c>
      <c r="P25" s="22" t="str">
        <f t="shared" si="5"/>
        <v>m</v>
      </c>
      <c r="Q25" t="str">
        <f t="shared" si="25"/>
        <v>OK</v>
      </c>
      <c r="S25" s="26">
        <v>0.59899999999999998</v>
      </c>
      <c r="T25" s="26"/>
      <c r="U25" s="26">
        <v>-0.22599999999999998</v>
      </c>
      <c r="V25" s="26"/>
      <c r="W25" t="str">
        <f t="shared" si="26"/>
        <v>m</v>
      </c>
      <c r="Y25" s="26">
        <f t="shared" si="27"/>
        <v>1.1390330887817157E-5</v>
      </c>
      <c r="Z25" s="26"/>
      <c r="AA25" s="26">
        <f t="shared" si="28"/>
        <v>5.3866871821961482E-6</v>
      </c>
      <c r="AB25" s="26"/>
      <c r="AC25" t="str">
        <f t="shared" si="29"/>
        <v>m</v>
      </c>
      <c r="AD25" s="15">
        <f t="shared" si="6"/>
        <v>1E-3</v>
      </c>
      <c r="AE25" s="16">
        <f t="shared" si="7"/>
        <v>5.9897973224566799E-4</v>
      </c>
      <c r="AF25" s="16">
        <f t="shared" si="8"/>
        <v>0</v>
      </c>
      <c r="AG25" s="16">
        <f t="shared" si="9"/>
        <v>-2.2600958472413657E-4</v>
      </c>
      <c r="AH25" s="16">
        <f t="shared" si="10"/>
        <v>0</v>
      </c>
      <c r="AI25" s="21">
        <f t="shared" si="30"/>
        <v>6.4020079039959707E-4</v>
      </c>
      <c r="AJ25" s="21">
        <f t="shared" si="31"/>
        <v>-0.36080681967862654</v>
      </c>
      <c r="AL25" s="15">
        <f>IFERROR(MATCH(AI25 - 0.000001,'Ref Z list'!$C$5:$C$30,1),1)</f>
        <v>1</v>
      </c>
      <c r="AM25" s="15" t="str">
        <f>INDEX('Ref Z list'!$D$5:$D$30,AL25)</f>
        <v>0m</v>
      </c>
      <c r="AN25" s="15" t="str">
        <f>IF(INDEX('Ref Z list'!$D$5:$D$30,AL25+1)=0,AM25,INDEX('Ref Z list'!$D$5:$D$30,AL25+1))</f>
        <v>1m</v>
      </c>
      <c r="AO25" s="15">
        <f>INDEX('Ref Z list'!$C$5:$C$30,AL25)</f>
        <v>0</v>
      </c>
      <c r="AP25" s="15">
        <f>INDEX('Ref Z list'!$C$5:$C$30,AL25+1)</f>
        <v>1E-3</v>
      </c>
      <c r="AQ25" s="17" t="str">
        <f t="shared" si="11"/>
        <v>2Hz1m0m</v>
      </c>
      <c r="AR25" s="17" t="str">
        <f t="shared" si="12"/>
        <v>2Hz1m1m</v>
      </c>
      <c r="AS25" s="15">
        <f>IFERROR(MATCH(AQ25,'Cal Data'!$AF$6:$AF$1108,0),0)</f>
        <v>8</v>
      </c>
      <c r="AT25" s="15">
        <f>IFERROR(MATCH(AR25,'Cal Data'!$AF$6:$AF$1108,0),0)</f>
        <v>26</v>
      </c>
      <c r="AV25" s="17" t="str">
        <f>INDEX('Cal Data'!AF$6:AF$1108,$AS25)</f>
        <v>2Hz1m0m</v>
      </c>
      <c r="AW25" s="17">
        <f>INDEX('Cal Data'!AG$6:AG$1108,$AS25)</f>
        <v>0</v>
      </c>
      <c r="AX25" s="17">
        <f>INDEX('Cal Data'!AH$6:AH$1108,$AS25)</f>
        <v>6.0158855391024219E-3</v>
      </c>
      <c r="AY25" s="17">
        <f>INDEX('Cal Data'!AI$6:AI$1108,$AS25)</f>
        <v>0</v>
      </c>
      <c r="AZ25" s="17">
        <f>INDEX('Cal Data'!AJ$6:AJ$1108,$AS25)</f>
        <v>5.6977185669467275E-3</v>
      </c>
      <c r="BA25" s="17" t="str">
        <f>INDEX('Cal Data'!AF$6:AF$1108,$AT25)</f>
        <v>2Hz1m1m</v>
      </c>
      <c r="BB25" s="17">
        <f>INDEX('Cal Data'!AG$6:AG$1108,$AT25)</f>
        <v>3.8011071897253029E-8</v>
      </c>
      <c r="BC25" s="17">
        <f>INDEX('Cal Data'!AH$6:AH$1108,$AT25)</f>
        <v>7.8243636710286363E-3</v>
      </c>
      <c r="BD25" s="17">
        <f>INDEX('Cal Data'!AI$6:AI$1108,$AT25)</f>
        <v>3.9332209024283668E-8</v>
      </c>
      <c r="BE25" s="17">
        <f>INDEX('Cal Data'!AJ$6:AJ$1108,$AT25)</f>
        <v>2.4279932820483472E-3</v>
      </c>
      <c r="BG25" s="17">
        <f t="shared" si="32"/>
        <v>2.4334718272557301E-8</v>
      </c>
      <c r="BH25" s="17">
        <f t="shared" si="13"/>
        <v>7.8243636710286363E-3</v>
      </c>
      <c r="BI25" s="17">
        <f t="shared" si="14"/>
        <v>3.9332209024283668E-8</v>
      </c>
      <c r="BJ25" s="17">
        <f t="shared" si="15"/>
        <v>3.6044378551652366E-3</v>
      </c>
      <c r="BL25" s="17">
        <f t="shared" si="33"/>
        <v>5.9900406696394056E-4</v>
      </c>
      <c r="BM25" s="17">
        <f t="shared" si="16"/>
        <v>7.8243636710286363E-3</v>
      </c>
      <c r="BN25" s="17">
        <f t="shared" si="17"/>
        <v>-2.2597025251511229E-4</v>
      </c>
      <c r="BO25" s="17">
        <f t="shared" si="18"/>
        <v>3.6044378551652366E-3</v>
      </c>
      <c r="BQ25">
        <f>INDEX('Cal Data'!AL$6:AL$1000,$AS25)</f>
        <v>1.0000380112675207</v>
      </c>
      <c r="BR25">
        <f>INDEX('Cal Data'!AM$6:AM$1000,$AS25)</f>
        <v>0</v>
      </c>
      <c r="BS25">
        <f>INDEX('Cal Data'!AN$6:AN$1000,$AS25)</f>
        <v>3.9335640911496077E-5</v>
      </c>
      <c r="BT25">
        <f>INDEX('Cal Data'!AO$6:AO$1000,$AS25)</f>
        <v>0</v>
      </c>
      <c r="BU25">
        <f>INDEX('Cal Data'!AL$6:AL$1000,$AT25)</f>
        <v>1.0000380112675207</v>
      </c>
      <c r="BV25">
        <f>INDEX('Cal Data'!AM$6:AM$1000,$AT25)</f>
        <v>0</v>
      </c>
      <c r="BW25">
        <f>INDEX('Cal Data'!AN$6:AN$1000,$AT25)</f>
        <v>3.9335640911496077E-5</v>
      </c>
      <c r="BX25">
        <f>INDEX('Cal Data'!AO$6:AO$1000,$AT25)</f>
        <v>0</v>
      </c>
      <c r="BZ25" s="17">
        <f t="shared" si="34"/>
        <v>1.0000380112675207</v>
      </c>
      <c r="CA25" s="17">
        <f t="shared" si="35"/>
        <v>0</v>
      </c>
      <c r="CB25" s="17">
        <f t="shared" si="36"/>
        <v>3.9335640911496077E-5</v>
      </c>
      <c r="CC25" s="17">
        <f t="shared" si="37"/>
        <v>0</v>
      </c>
      <c r="CE25" s="17">
        <f t="shared" si="38"/>
        <v>6.4022512524310789E-4</v>
      </c>
      <c r="CF25" s="29">
        <f t="shared" si="39"/>
        <v>-0.36076748403771502</v>
      </c>
      <c r="CG25" s="17">
        <f t="shared" si="40"/>
        <v>5.9901139033088783E-4</v>
      </c>
      <c r="CH25" s="17">
        <v>0</v>
      </c>
      <c r="CI25" s="17">
        <f t="shared" si="41"/>
        <v>-2.2599461331281777E-4</v>
      </c>
      <c r="CJ25" s="17">
        <v>0</v>
      </c>
    </row>
    <row r="26" spans="1:88" x14ac:dyDescent="0.25">
      <c r="A26" s="9">
        <v>10</v>
      </c>
      <c r="B26" s="9" t="s">
        <v>3</v>
      </c>
      <c r="C26" s="13">
        <v>100</v>
      </c>
      <c r="D26" s="14">
        <f t="shared" si="19"/>
        <v>100</v>
      </c>
      <c r="E26" s="14" t="str">
        <f t="shared" si="20"/>
        <v>Hz</v>
      </c>
      <c r="F26" s="24">
        <v>-1.6202796429019288</v>
      </c>
      <c r="G26" s="24">
        <v>0</v>
      </c>
      <c r="H26" s="24">
        <v>-3.1698341136654884</v>
      </c>
      <c r="I26" s="24">
        <v>0</v>
      </c>
      <c r="J26" s="10" t="s">
        <v>3</v>
      </c>
      <c r="L26" s="25">
        <f t="shared" si="21"/>
        <v>-1.6200000289232952</v>
      </c>
      <c r="M26" s="25">
        <f t="shared" si="22"/>
        <v>0</v>
      </c>
      <c r="N26" s="25">
        <f t="shared" si="23"/>
        <v>-3.1700000020962014</v>
      </c>
      <c r="O26" s="25">
        <f t="shared" si="24"/>
        <v>0</v>
      </c>
      <c r="P26" s="22" t="str">
        <f t="shared" si="5"/>
        <v>m</v>
      </c>
      <c r="Q26" t="str">
        <f t="shared" si="25"/>
        <v>OK</v>
      </c>
      <c r="S26" s="26">
        <v>-1.6199999999999999</v>
      </c>
      <c r="T26" s="26"/>
      <c r="U26" s="26">
        <v>-3.17</v>
      </c>
      <c r="V26" s="26"/>
      <c r="W26" t="str">
        <f t="shared" si="26"/>
        <v>m</v>
      </c>
      <c r="Y26" s="26">
        <f t="shared" si="27"/>
        <v>-2.8923295314342568E-8</v>
      </c>
      <c r="Z26" s="26"/>
      <c r="AA26" s="26">
        <f t="shared" si="28"/>
        <v>-2.0962014346537217E-9</v>
      </c>
      <c r="AB26" s="26"/>
      <c r="AC26" t="str">
        <f t="shared" si="29"/>
        <v>m</v>
      </c>
      <c r="AD26" s="15">
        <f t="shared" si="6"/>
        <v>1E-3</v>
      </c>
      <c r="AE26" s="16">
        <f t="shared" si="7"/>
        <v>-1.6202796429019288E-3</v>
      </c>
      <c r="AF26" s="16">
        <f t="shared" si="8"/>
        <v>0</v>
      </c>
      <c r="AG26" s="16">
        <f t="shared" si="9"/>
        <v>-3.1698341136654883E-3</v>
      </c>
      <c r="AH26" s="16">
        <f t="shared" si="10"/>
        <v>0</v>
      </c>
      <c r="AI26" s="21">
        <f t="shared" si="30"/>
        <v>3.5599374193038664E-3</v>
      </c>
      <c r="AJ26" s="21">
        <f t="shared" si="31"/>
        <v>-2.0433288320580827</v>
      </c>
      <c r="AL26" s="15">
        <f>IFERROR(MATCH(AI26 - 0.000001,'Ref Z list'!$C$5:$C$30,1),1)</f>
        <v>3</v>
      </c>
      <c r="AM26" s="15" t="str">
        <f>INDEX('Ref Z list'!$D$5:$D$30,AL26)</f>
        <v>3m</v>
      </c>
      <c r="AN26" s="15" t="str">
        <f>IF(INDEX('Ref Z list'!$D$5:$D$30,AL26+1)=0,AM26,INDEX('Ref Z list'!$D$5:$D$30,AL26+1))</f>
        <v>10m</v>
      </c>
      <c r="AO26" s="15">
        <f>INDEX('Ref Z list'!$C$5:$C$30,AL26)</f>
        <v>3.0000000000000001E-3</v>
      </c>
      <c r="AP26" s="15">
        <f>INDEX('Ref Z list'!$C$5:$C$30,AL26+1)</f>
        <v>0.01</v>
      </c>
      <c r="AQ26" s="17" t="str">
        <f t="shared" si="11"/>
        <v>100Hz10m3m</v>
      </c>
      <c r="AR26" s="17" t="str">
        <f t="shared" si="12"/>
        <v>100Hz10m10m</v>
      </c>
      <c r="AS26" s="15">
        <f>IFERROR(MATCH(AQ26,'Cal Data'!$AF$6:$AF$1108,0),0)</f>
        <v>85</v>
      </c>
      <c r="AT26" s="15">
        <f>IFERROR(MATCH(AR26,'Cal Data'!$AF$6:$AF$1108,0),0)</f>
        <v>103</v>
      </c>
      <c r="AV26" s="17" t="str">
        <f>INDEX('Cal Data'!AF$6:AF$1108,$AS26)</f>
        <v>100Hz10m3m</v>
      </c>
      <c r="AW26" s="17">
        <f>INDEX('Cal Data'!AG$6:AG$1108,$AS26)</f>
        <v>2.2391200391221056E-9</v>
      </c>
      <c r="AX26" s="17">
        <f>INDEX('Cal Data'!AH$6:AH$1108,$AS26)</f>
        <v>4.3265849619242161E-3</v>
      </c>
      <c r="AY26" s="17">
        <f>INDEX('Cal Data'!AI$6:AI$1108,$AS26)</f>
        <v>3.0001421389802966E-7</v>
      </c>
      <c r="AZ26" s="17">
        <f>INDEX('Cal Data'!AJ$6:AJ$1108,$AS26)</f>
        <v>5.313421558383203E-3</v>
      </c>
      <c r="BA26" s="17" t="str">
        <f>INDEX('Cal Data'!AF$6:AF$1108,$AT26)</f>
        <v>100Hz10m10m</v>
      </c>
      <c r="BB26" s="17">
        <f>INDEX('Cal Data'!AG$6:AG$1108,$AT26)</f>
        <v>6.3241628536249428E-7</v>
      </c>
      <c r="BC26" s="17">
        <f>INDEX('Cal Data'!AH$6:AH$1108,$AT26)</f>
        <v>1.3885114133434194E-3</v>
      </c>
      <c r="BD26" s="17">
        <f>INDEX('Cal Data'!AI$6:AI$1108,$AT26)</f>
        <v>-1.0635373500382196E-7</v>
      </c>
      <c r="BE26" s="17">
        <f>INDEX('Cal Data'!AJ$6:AJ$1108,$AT26)</f>
        <v>5.9337770802292879E-3</v>
      </c>
      <c r="BG26" s="17">
        <f t="shared" si="32"/>
        <v>5.2647659418464236E-8</v>
      </c>
      <c r="BH26" s="17">
        <f t="shared" si="13"/>
        <v>1.3885114133434194E-3</v>
      </c>
      <c r="BI26" s="17">
        <f t="shared" si="14"/>
        <v>2.6750841095575703E-7</v>
      </c>
      <c r="BJ26" s="17">
        <f t="shared" si="15"/>
        <v>5.3630444540908317E-3</v>
      </c>
      <c r="BL26" s="17">
        <f t="shared" si="33"/>
        <v>-1.6202269952425104E-3</v>
      </c>
      <c r="BM26" s="17">
        <f t="shared" si="16"/>
        <v>1.3885114133434194E-3</v>
      </c>
      <c r="BN26" s="17">
        <f t="shared" si="17"/>
        <v>-3.1695666052545327E-3</v>
      </c>
      <c r="BO26" s="17">
        <f t="shared" si="18"/>
        <v>5.3630444540908317E-3</v>
      </c>
      <c r="BQ26">
        <f>INDEX('Cal Data'!AL$6:AL$1000,$AS26)</f>
        <v>1.0000007496072176</v>
      </c>
      <c r="BR26">
        <f>INDEX('Cal Data'!AM$6:AM$1000,$AS26)</f>
        <v>0</v>
      </c>
      <c r="BS26">
        <f>INDEX('Cal Data'!AN$6:AN$1000,$AS26)</f>
        <v>9.9995718609807802E-5</v>
      </c>
      <c r="BT26">
        <f>INDEX('Cal Data'!AO$6:AO$1000,$AS26)</f>
        <v>0</v>
      </c>
      <c r="BU26">
        <f>INDEX('Cal Data'!AL$6:AL$1000,$AT26)</f>
        <v>1.0000632299103034</v>
      </c>
      <c r="BV26">
        <f>INDEX('Cal Data'!AM$6:AM$1000,$AT26)</f>
        <v>0</v>
      </c>
      <c r="BW26">
        <f>INDEX('Cal Data'!AN$6:AN$1000,$AT26)</f>
        <v>-1.0636544800743585E-5</v>
      </c>
      <c r="BX26">
        <f>INDEX('Cal Data'!AO$6:AO$1000,$AT26)</f>
        <v>0</v>
      </c>
      <c r="BZ26" s="17">
        <f t="shared" si="34"/>
        <v>1.0000057474728843</v>
      </c>
      <c r="CA26" s="17">
        <f t="shared" si="35"/>
        <v>0</v>
      </c>
      <c r="CB26" s="17">
        <f t="shared" si="36"/>
        <v>9.1146126600400706E-5</v>
      </c>
      <c r="CC26" s="17">
        <f t="shared" si="37"/>
        <v>0</v>
      </c>
      <c r="CE26" s="17">
        <f t="shared" si="38"/>
        <v>3.5599578799476537E-3</v>
      </c>
      <c r="CF26" s="29">
        <f t="shared" si="39"/>
        <v>-2.0432376859314823</v>
      </c>
      <c r="CG26" s="17">
        <f t="shared" si="40"/>
        <v>-1.6200000289232953E-3</v>
      </c>
      <c r="CH26" s="17">
        <v>0</v>
      </c>
      <c r="CI26" s="17">
        <f t="shared" si="41"/>
        <v>-3.1700000020962013E-3</v>
      </c>
      <c r="CJ26" s="17">
        <v>0</v>
      </c>
    </row>
    <row r="27" spans="1:88" x14ac:dyDescent="0.25">
      <c r="A27" s="9">
        <v>10</v>
      </c>
      <c r="B27" s="9" t="s">
        <v>3</v>
      </c>
      <c r="C27" s="13">
        <v>0.2</v>
      </c>
      <c r="D27" s="14">
        <f t="shared" si="19"/>
        <v>200</v>
      </c>
      <c r="E27" s="14" t="str">
        <f t="shared" si="20"/>
        <v>mHz</v>
      </c>
      <c r="F27" s="24">
        <v>0.4963605717674055</v>
      </c>
      <c r="G27" s="24">
        <v>0</v>
      </c>
      <c r="H27" s="24">
        <v>4.1100174642161198</v>
      </c>
      <c r="I27" s="24">
        <v>0</v>
      </c>
      <c r="J27" s="10" t="s">
        <v>3</v>
      </c>
      <c r="L27" s="25">
        <f t="shared" si="21"/>
        <v>0.49600000253911658</v>
      </c>
      <c r="M27" s="25">
        <f t="shared" si="22"/>
        <v>0</v>
      </c>
      <c r="N27" s="25">
        <f t="shared" si="23"/>
        <v>4.110000002053547</v>
      </c>
      <c r="O27" s="25">
        <f t="shared" si="24"/>
        <v>0</v>
      </c>
      <c r="P27" s="22" t="str">
        <f t="shared" si="5"/>
        <v>m</v>
      </c>
      <c r="Q27" t="str">
        <f t="shared" si="25"/>
        <v>OK</v>
      </c>
      <c r="S27" s="26">
        <v>0.496</v>
      </c>
      <c r="T27" s="26"/>
      <c r="U27" s="26">
        <v>4.1099999999999994</v>
      </c>
      <c r="V27" s="26"/>
      <c r="W27" t="str">
        <f t="shared" si="26"/>
        <v>m</v>
      </c>
      <c r="Y27" s="26">
        <f t="shared" si="27"/>
        <v>2.5391165836552432E-9</v>
      </c>
      <c r="Z27" s="26"/>
      <c r="AA27" s="26">
        <f t="shared" si="28"/>
        <v>2.0535475542260428E-9</v>
      </c>
      <c r="AB27" s="26"/>
      <c r="AC27" t="str">
        <f t="shared" si="29"/>
        <v>m</v>
      </c>
      <c r="AD27" s="15">
        <f t="shared" si="6"/>
        <v>1E-3</v>
      </c>
      <c r="AE27" s="16">
        <f t="shared" si="7"/>
        <v>4.963605717674055E-4</v>
      </c>
      <c r="AF27" s="16">
        <f t="shared" si="8"/>
        <v>0</v>
      </c>
      <c r="AG27" s="16">
        <f t="shared" si="9"/>
        <v>4.1100174642161201E-3</v>
      </c>
      <c r="AH27" s="16">
        <f t="shared" si="10"/>
        <v>0</v>
      </c>
      <c r="AI27" s="21">
        <f t="shared" si="30"/>
        <v>4.1398813235848644E-3</v>
      </c>
      <c r="AJ27" s="21">
        <f t="shared" si="31"/>
        <v>1.4506098964470511</v>
      </c>
      <c r="AL27" s="15">
        <f>IFERROR(MATCH(AI27 - 0.000001,'Ref Z list'!$C$5:$C$30,1),1)</f>
        <v>3</v>
      </c>
      <c r="AM27" s="15" t="str">
        <f>INDEX('Ref Z list'!$D$5:$D$30,AL27)</f>
        <v>3m</v>
      </c>
      <c r="AN27" s="15" t="str">
        <f>IF(INDEX('Ref Z list'!$D$5:$D$30,AL27+1)=0,AM27,INDEX('Ref Z list'!$D$5:$D$30,AL27+1))</f>
        <v>10m</v>
      </c>
      <c r="AO27" s="15">
        <f>INDEX('Ref Z list'!$C$5:$C$30,AL27)</f>
        <v>3.0000000000000001E-3</v>
      </c>
      <c r="AP27" s="15">
        <f>INDEX('Ref Z list'!$C$5:$C$30,AL27+1)</f>
        <v>0.01</v>
      </c>
      <c r="AQ27" s="17" t="str">
        <f t="shared" si="11"/>
        <v>200mHz10m3m</v>
      </c>
      <c r="AR27" s="17" t="str">
        <f t="shared" si="12"/>
        <v>200mHz10m10m</v>
      </c>
      <c r="AS27" s="15">
        <f>IFERROR(MATCH(AQ27,'Cal Data'!$AF$6:$AF$1108,0),0)</f>
        <v>77</v>
      </c>
      <c r="AT27" s="15">
        <f>IFERROR(MATCH(AR27,'Cal Data'!$AF$6:$AF$1108,0),0)</f>
        <v>95</v>
      </c>
      <c r="AV27" s="17" t="str">
        <f>INDEX('Cal Data'!AF$6:AF$1108,$AS27)</f>
        <v>200mHz10m3m</v>
      </c>
      <c r="AW27" s="17">
        <f>INDEX('Cal Data'!AG$6:AG$1108,$AS27)</f>
        <v>-6.5942614701618857E-8</v>
      </c>
      <c r="AX27" s="17">
        <f>INDEX('Cal Data'!AH$6:AH$1108,$AS27)</f>
        <v>1.0700903504088704E-3</v>
      </c>
      <c r="AY27" s="17">
        <f>INDEX('Cal Data'!AI$6:AI$1108,$AS27)</f>
        <v>2.9998514722658925E-7</v>
      </c>
      <c r="AZ27" s="17">
        <f>INDEX('Cal Data'!AJ$6:AJ$1108,$AS27)</f>
        <v>5.4156498895396562E-4</v>
      </c>
      <c r="BA27" s="17" t="str">
        <f>INDEX('Cal Data'!AF$6:AF$1108,$AT27)</f>
        <v>200mHz10m10m</v>
      </c>
      <c r="BB27" s="17">
        <f>INDEX('Cal Data'!AG$6:AG$1108,$AT27)</f>
        <v>2.3191307093120561E-7</v>
      </c>
      <c r="BC27" s="17">
        <f>INDEX('Cal Data'!AH$6:AH$1108,$AT27)</f>
        <v>3.0195507901395811E-3</v>
      </c>
      <c r="BD27" s="17">
        <f>INDEX('Cal Data'!AI$6:AI$1108,$AT27)</f>
        <v>1.3783610492119055E-7</v>
      </c>
      <c r="BE27" s="17">
        <f>INDEX('Cal Data'!AJ$6:AJ$1108,$AT27)</f>
        <v>6.9261471182159775E-3</v>
      </c>
      <c r="BG27" s="17">
        <f t="shared" si="32"/>
        <v>-1.7439738533558685E-8</v>
      </c>
      <c r="BH27" s="17">
        <f t="shared" si="13"/>
        <v>3.0195507901395811E-3</v>
      </c>
      <c r="BI27" s="17">
        <f t="shared" si="14"/>
        <v>2.7358076651786124E-7</v>
      </c>
      <c r="BJ27" s="17">
        <f t="shared" si="15"/>
        <v>1.581231550102459E-3</v>
      </c>
      <c r="BL27" s="17">
        <f t="shared" si="33"/>
        <v>4.9634313202887199E-4</v>
      </c>
      <c r="BM27" s="17">
        <f t="shared" si="16"/>
        <v>3.0195507901395811E-3</v>
      </c>
      <c r="BN27" s="17">
        <f t="shared" si="17"/>
        <v>4.1102910449826377E-3</v>
      </c>
      <c r="BO27" s="17">
        <f t="shared" si="18"/>
        <v>1.581231550102459E-3</v>
      </c>
      <c r="BQ27">
        <f>INDEX('Cal Data'!AL$6:AL$1000,$AS27)</f>
        <v>0.99997801849431489</v>
      </c>
      <c r="BR27">
        <f>INDEX('Cal Data'!AM$6:AM$1000,$AS27)</f>
        <v>0</v>
      </c>
      <c r="BS27">
        <f>INDEX('Cal Data'!AN$6:AN$1000,$AS27)</f>
        <v>1.0000342519979373E-4</v>
      </c>
      <c r="BT27">
        <f>INDEX('Cal Data'!AO$6:AO$1000,$AS27)</f>
        <v>0</v>
      </c>
      <c r="BU27">
        <f>INDEX('Cal Data'!AL$6:AL$1000,$AT27)</f>
        <v>1.0000231852144452</v>
      </c>
      <c r="BV27">
        <f>INDEX('Cal Data'!AM$6:AM$1000,$AT27)</f>
        <v>0</v>
      </c>
      <c r="BW27">
        <f>INDEX('Cal Data'!AN$6:AN$1000,$AT27)</f>
        <v>1.3785927952196492E-5</v>
      </c>
      <c r="BX27">
        <f>INDEX('Cal Data'!AO$6:AO$1000,$AT27)</f>
        <v>0</v>
      </c>
      <c r="BZ27" s="17">
        <f t="shared" si="34"/>
        <v>0.99998537345156124</v>
      </c>
      <c r="CA27" s="17">
        <f t="shared" si="35"/>
        <v>0</v>
      </c>
      <c r="CB27" s="17">
        <f t="shared" si="36"/>
        <v>8.5963751645684377E-5</v>
      </c>
      <c r="CC27" s="17">
        <f t="shared" si="37"/>
        <v>0</v>
      </c>
      <c r="CE27" s="17">
        <f t="shared" si="38"/>
        <v>4.1398207714101543E-3</v>
      </c>
      <c r="CF27" s="29">
        <f t="shared" si="39"/>
        <v>1.4506958601986968</v>
      </c>
      <c r="CG27" s="17">
        <f t="shared" si="40"/>
        <v>4.9600000253911662E-4</v>
      </c>
      <c r="CH27" s="17">
        <v>0</v>
      </c>
      <c r="CI27" s="17">
        <f t="shared" si="41"/>
        <v>4.1100000020535474E-3</v>
      </c>
      <c r="CJ27" s="17">
        <v>0</v>
      </c>
    </row>
    <row r="28" spans="1:88" x14ac:dyDescent="0.25">
      <c r="A28" s="9">
        <v>100</v>
      </c>
      <c r="B28" s="9" t="s">
        <v>3</v>
      </c>
      <c r="C28" s="13">
        <v>20</v>
      </c>
      <c r="D28" s="14">
        <f t="shared" si="19"/>
        <v>20</v>
      </c>
      <c r="E28" s="14" t="str">
        <f t="shared" si="20"/>
        <v>Hz</v>
      </c>
      <c r="F28" s="24">
        <v>20.096592239808988</v>
      </c>
      <c r="G28" s="24">
        <v>0</v>
      </c>
      <c r="H28" s="24">
        <v>84.701950851789192</v>
      </c>
      <c r="I28" s="24">
        <v>0</v>
      </c>
      <c r="J28" s="10" t="s">
        <v>3</v>
      </c>
      <c r="L28" s="25">
        <f t="shared" si="21"/>
        <v>20.100000483692693</v>
      </c>
      <c r="M28" s="25">
        <f t="shared" si="22"/>
        <v>0</v>
      </c>
      <c r="N28" s="25">
        <f t="shared" si="23"/>
        <v>84.699999971575735</v>
      </c>
      <c r="O28" s="25">
        <f t="shared" si="24"/>
        <v>0</v>
      </c>
      <c r="P28" s="22" t="str">
        <f t="shared" si="5"/>
        <v>m</v>
      </c>
      <c r="Q28" t="str">
        <f t="shared" si="25"/>
        <v>OK</v>
      </c>
      <c r="S28" s="26">
        <v>20.099999999999998</v>
      </c>
      <c r="T28" s="26"/>
      <c r="U28" s="26">
        <v>84.7</v>
      </c>
      <c r="V28" s="26"/>
      <c r="W28" t="str">
        <f t="shared" si="26"/>
        <v>m</v>
      </c>
      <c r="Y28" s="26">
        <f t="shared" si="27"/>
        <v>4.8369269478598653E-7</v>
      </c>
      <c r="Z28" s="26"/>
      <c r="AA28" s="26">
        <f t="shared" si="28"/>
        <v>-2.8424267384252744E-8</v>
      </c>
      <c r="AB28" s="26"/>
      <c r="AC28" t="str">
        <f t="shared" si="29"/>
        <v>m</v>
      </c>
      <c r="AD28" s="15">
        <f t="shared" si="6"/>
        <v>1E-3</v>
      </c>
      <c r="AE28" s="16">
        <f t="shared" si="7"/>
        <v>2.0096592239808989E-2</v>
      </c>
      <c r="AF28" s="16">
        <f t="shared" si="8"/>
        <v>0</v>
      </c>
      <c r="AG28" s="16">
        <f t="shared" si="9"/>
        <v>8.4701950851789193E-2</v>
      </c>
      <c r="AH28" s="16">
        <f t="shared" si="10"/>
        <v>0</v>
      </c>
      <c r="AI28" s="21">
        <f t="shared" si="30"/>
        <v>8.7053394521707558E-2</v>
      </c>
      <c r="AJ28" s="21">
        <f t="shared" si="31"/>
        <v>1.3378414058524584</v>
      </c>
      <c r="AL28" s="15">
        <f>IFERROR(MATCH(AI28 - 0.000001,'Ref Z list'!$C$5:$C$30,1),1)</f>
        <v>4</v>
      </c>
      <c r="AM28" s="15" t="str">
        <f>INDEX('Ref Z list'!$D$5:$D$30,AL28)</f>
        <v>10m</v>
      </c>
      <c r="AN28" s="15" t="str">
        <f>IF(INDEX('Ref Z list'!$D$5:$D$30,AL28+1)=0,AM28,INDEX('Ref Z list'!$D$5:$D$30,AL28+1))</f>
        <v>100m</v>
      </c>
      <c r="AO28" s="15">
        <f>INDEX('Ref Z list'!$C$5:$C$30,AL28)</f>
        <v>0.01</v>
      </c>
      <c r="AP28" s="15">
        <f>INDEX('Ref Z list'!$C$5:$C$30,AL28+1)</f>
        <v>0.1</v>
      </c>
      <c r="AQ28" s="17" t="str">
        <f t="shared" si="11"/>
        <v>20Hz100m10m</v>
      </c>
      <c r="AR28" s="17" t="str">
        <f t="shared" si="12"/>
        <v>20Hz100m100m</v>
      </c>
      <c r="AS28" s="15">
        <f>IFERROR(MATCH(AQ28,'Cal Data'!$AF$6:$AF$1108,0),0)</f>
        <v>119</v>
      </c>
      <c r="AT28" s="15">
        <f>IFERROR(MATCH(AR28,'Cal Data'!$AF$6:$AF$1108,0),0)</f>
        <v>137</v>
      </c>
      <c r="AV28" s="17" t="str">
        <f>INDEX('Cal Data'!AF$6:AF$1108,$AS28)</f>
        <v>20Hz100m10m</v>
      </c>
      <c r="AW28" s="17">
        <f>INDEX('Cal Data'!AG$6:AG$1108,$AS28)</f>
        <v>-3.5692130558040436E-7</v>
      </c>
      <c r="AX28" s="17">
        <f>INDEX('Cal Data'!AH$6:AH$1108,$AS28)</f>
        <v>6.5401971349193771E-3</v>
      </c>
      <c r="AY28" s="17">
        <f>INDEX('Cal Data'!AI$6:AI$1108,$AS28)</f>
        <v>9.9995162837173696E-7</v>
      </c>
      <c r="AZ28" s="17">
        <f>INDEX('Cal Data'!AJ$6:AJ$1108,$AS28)</f>
        <v>4.1198590248431267E-3</v>
      </c>
      <c r="BA28" s="17" t="str">
        <f>INDEX('Cal Data'!AF$6:AF$1108,$AT28)</f>
        <v>20Hz100m100m</v>
      </c>
      <c r="BB28" s="17">
        <f>INDEX('Cal Data'!AG$6:AG$1108,$AT28)</f>
        <v>-8.9074760144247644E-7</v>
      </c>
      <c r="BC28" s="17">
        <f>INDEX('Cal Data'!AH$6:AH$1108,$AT28)</f>
        <v>8.7139340979911824E-3</v>
      </c>
      <c r="BD28" s="17">
        <f>INDEX('Cal Data'!AI$6:AI$1108,$AT28)</f>
        <v>-6.7343520318308169E-6</v>
      </c>
      <c r="BE28" s="17">
        <f>INDEX('Cal Data'!AJ$6:AJ$1108,$AT28)</f>
        <v>9.4046013592261534E-4</v>
      </c>
      <c r="BG28" s="17">
        <f t="shared" si="32"/>
        <v>-8.1395606314842678E-7</v>
      </c>
      <c r="BH28" s="17">
        <f t="shared" si="13"/>
        <v>8.7139340979911824E-3</v>
      </c>
      <c r="BI28" s="17">
        <f t="shared" si="14"/>
        <v>-5.6217633858535311E-6</v>
      </c>
      <c r="BJ28" s="17">
        <f t="shared" si="15"/>
        <v>1.3978203922890065E-3</v>
      </c>
      <c r="BL28" s="17">
        <f t="shared" si="33"/>
        <v>2.0095778283745841E-2</v>
      </c>
      <c r="BM28" s="17">
        <f t="shared" si="16"/>
        <v>8.7139340979911824E-3</v>
      </c>
      <c r="BN28" s="17">
        <f t="shared" si="17"/>
        <v>8.4696329088403341E-2</v>
      </c>
      <c r="BO28" s="17">
        <f t="shared" si="18"/>
        <v>1.3978203922890065E-3</v>
      </c>
      <c r="BQ28">
        <f>INDEX('Cal Data'!AL$6:AL$1000,$AS28)</f>
        <v>0.99996431428689159</v>
      </c>
      <c r="BR28">
        <f>INDEX('Cal Data'!AM$6:AM$1000,$AS28)</f>
        <v>0</v>
      </c>
      <c r="BS28">
        <f>INDEX('Cal Data'!AN$6:AN$1000,$AS28)</f>
        <v>1.000009450854003E-4</v>
      </c>
      <c r="BT28">
        <f>INDEX('Cal Data'!AO$6:AO$1000,$AS28)</f>
        <v>0</v>
      </c>
      <c r="BU28">
        <f>INDEX('Cal Data'!AL$6:AL$1000,$AT28)</f>
        <v>0.99999108535514813</v>
      </c>
      <c r="BV28">
        <f>INDEX('Cal Data'!AM$6:AM$1000,$AT28)</f>
        <v>0</v>
      </c>
      <c r="BW28">
        <f>INDEX('Cal Data'!AN$6:AN$1000,$AT28)</f>
        <v>-6.7339842933244784E-5</v>
      </c>
      <c r="BX28">
        <f>INDEX('Cal Data'!AO$6:AO$1000,$AT28)</f>
        <v>0</v>
      </c>
      <c r="BZ28" s="17">
        <f t="shared" si="34"/>
        <v>0.99998723430560421</v>
      </c>
      <c r="CA28" s="17">
        <f t="shared" si="35"/>
        <v>0</v>
      </c>
      <c r="CB28" s="17">
        <f t="shared" si="36"/>
        <v>-4.3267674456534056E-5</v>
      </c>
      <c r="CC28" s="17">
        <f t="shared" si="37"/>
        <v>0</v>
      </c>
      <c r="CE28" s="17">
        <f t="shared" si="38"/>
        <v>8.705228322467698E-2</v>
      </c>
      <c r="CF28" s="29">
        <f t="shared" si="39"/>
        <v>1.3377981381780018</v>
      </c>
      <c r="CG28" s="17">
        <f t="shared" si="40"/>
        <v>2.0100000483692693E-2</v>
      </c>
      <c r="CH28" s="17">
        <v>0</v>
      </c>
      <c r="CI28" s="17">
        <f t="shared" si="41"/>
        <v>8.4699999971575735E-2</v>
      </c>
      <c r="CJ28" s="17">
        <v>0</v>
      </c>
    </row>
    <row r="29" spans="1:88" x14ac:dyDescent="0.25">
      <c r="A29" s="9">
        <v>3</v>
      </c>
      <c r="B29" s="9" t="s">
        <v>3</v>
      </c>
      <c r="C29" s="13">
        <v>2</v>
      </c>
      <c r="D29" s="14">
        <f t="shared" si="19"/>
        <v>2</v>
      </c>
      <c r="E29" s="14" t="str">
        <f t="shared" si="20"/>
        <v>Hz</v>
      </c>
      <c r="F29" s="24">
        <v>-0.79003459131094644</v>
      </c>
      <c r="G29" s="24">
        <v>0</v>
      </c>
      <c r="H29" s="24">
        <v>2.149959642545737</v>
      </c>
      <c r="I29" s="24">
        <v>0</v>
      </c>
      <c r="J29" s="10" t="s">
        <v>3</v>
      </c>
      <c r="L29" s="25">
        <f t="shared" si="21"/>
        <v>-0.79000000378016977</v>
      </c>
      <c r="M29" s="25">
        <f t="shared" si="22"/>
        <v>0</v>
      </c>
      <c r="N29" s="25">
        <f t="shared" si="23"/>
        <v>2.1500000016975958</v>
      </c>
      <c r="O29" s="25">
        <f t="shared" si="24"/>
        <v>0</v>
      </c>
      <c r="P29" s="22" t="str">
        <f t="shared" si="5"/>
        <v>m</v>
      </c>
      <c r="Q29" t="str">
        <f t="shared" si="25"/>
        <v>OK</v>
      </c>
      <c r="S29" s="26">
        <v>-0.79</v>
      </c>
      <c r="T29" s="26"/>
      <c r="U29" s="26">
        <v>2.15</v>
      </c>
      <c r="V29" s="26"/>
      <c r="W29" t="str">
        <f t="shared" si="26"/>
        <v>m</v>
      </c>
      <c r="Y29" s="26">
        <f t="shared" si="27"/>
        <v>-3.7801697327921602E-9</v>
      </c>
      <c r="Z29" s="26"/>
      <c r="AA29" s="26">
        <f t="shared" si="28"/>
        <v>1.6975958416765025E-9</v>
      </c>
      <c r="AB29" s="26"/>
      <c r="AC29" t="str">
        <f t="shared" si="29"/>
        <v>m</v>
      </c>
      <c r="AD29" s="15">
        <f t="shared" si="6"/>
        <v>1E-3</v>
      </c>
      <c r="AE29" s="16">
        <f t="shared" si="7"/>
        <v>-7.900345913109465E-4</v>
      </c>
      <c r="AF29" s="16">
        <f t="shared" si="8"/>
        <v>0</v>
      </c>
      <c r="AG29" s="16">
        <f t="shared" si="9"/>
        <v>2.149959642545737E-3</v>
      </c>
      <c r="AH29" s="16">
        <f t="shared" si="10"/>
        <v>0</v>
      </c>
      <c r="AI29" s="21">
        <f t="shared" si="30"/>
        <v>2.2905198362038358E-3</v>
      </c>
      <c r="AJ29" s="21">
        <f t="shared" si="31"/>
        <v>1.9229445262748157</v>
      </c>
      <c r="AL29" s="15">
        <f>IFERROR(MATCH(AI29 - 0.000001,'Ref Z list'!$C$5:$C$30,1),1)</f>
        <v>2</v>
      </c>
      <c r="AM29" s="15" t="str">
        <f>INDEX('Ref Z list'!$D$5:$D$30,AL29)</f>
        <v>1m</v>
      </c>
      <c r="AN29" s="15" t="str">
        <f>IF(INDEX('Ref Z list'!$D$5:$D$30,AL29+1)=0,AM29,INDEX('Ref Z list'!$D$5:$D$30,AL29+1))</f>
        <v>3m</v>
      </c>
      <c r="AO29" s="15">
        <f>INDEX('Ref Z list'!$C$5:$C$30,AL29)</f>
        <v>1E-3</v>
      </c>
      <c r="AP29" s="15">
        <f>INDEX('Ref Z list'!$C$5:$C$30,AL29+1)</f>
        <v>3.0000000000000001E-3</v>
      </c>
      <c r="AQ29" s="17" t="str">
        <f t="shared" si="11"/>
        <v>2Hz3m1m</v>
      </c>
      <c r="AR29" s="17" t="str">
        <f t="shared" si="12"/>
        <v>2Hz3m3m</v>
      </c>
      <c r="AS29" s="15">
        <f>IFERROR(MATCH(AQ29,'Cal Data'!$AF$6:$AF$1108,0),0)</f>
        <v>44</v>
      </c>
      <c r="AT29" s="15">
        <f>IFERROR(MATCH(AR29,'Cal Data'!$AF$6:$AF$1108,0),0)</f>
        <v>62</v>
      </c>
      <c r="AV29" s="17" t="str">
        <f>INDEX('Cal Data'!AF$6:AF$1108,$AS29)</f>
        <v>2Hz3m1m</v>
      </c>
      <c r="AW29" s="17">
        <f>INDEX('Cal Data'!AG$6:AG$1108,$AS29)</f>
        <v>-4.7398373073225669E-8</v>
      </c>
      <c r="AX29" s="17">
        <f>INDEX('Cal Data'!AH$6:AH$1108,$AS29)</f>
        <v>1.2745639768718194E-3</v>
      </c>
      <c r="AY29" s="17">
        <f>INDEX('Cal Data'!AI$6:AI$1108,$AS29)</f>
        <v>1.0000607074102362E-7</v>
      </c>
      <c r="AZ29" s="17">
        <f>INDEX('Cal Data'!AJ$6:AJ$1108,$AS29)</f>
        <v>5.1494394086113648E-3</v>
      </c>
      <c r="BA29" s="17" t="str">
        <f>INDEX('Cal Data'!AF$6:AF$1108,$AT29)</f>
        <v>2Hz3m3m</v>
      </c>
      <c r="BB29" s="17">
        <f>INDEX('Cal Data'!AG$6:AG$1108,$AT29)</f>
        <v>1.3088701242801315E-7</v>
      </c>
      <c r="BC29" s="17">
        <f>INDEX('Cal Data'!AH$6:AH$1108,$AT29)</f>
        <v>5.742014995685738E-3</v>
      </c>
      <c r="BD29" s="17">
        <f>INDEX('Cal Data'!AI$6:AI$1108,$AT29)</f>
        <v>-2.5906287757566598E-7</v>
      </c>
      <c r="BE29" s="17">
        <f>INDEX('Cal Data'!AJ$6:AJ$1108,$AT29)</f>
        <v>8.7131508324577826E-3</v>
      </c>
      <c r="BG29" s="17">
        <f t="shared" si="32"/>
        <v>6.7642040174072541E-8</v>
      </c>
      <c r="BH29" s="17">
        <f t="shared" si="13"/>
        <v>5.742014995685738E-3</v>
      </c>
      <c r="BI29" s="17">
        <f t="shared" si="14"/>
        <v>-1.3168672944274532E-7</v>
      </c>
      <c r="BJ29" s="17">
        <f t="shared" si="15"/>
        <v>7.448959550101374E-3</v>
      </c>
      <c r="BL29" s="17">
        <f t="shared" si="33"/>
        <v>-7.8996694927077247E-4</v>
      </c>
      <c r="BM29" s="17">
        <f t="shared" si="16"/>
        <v>5.742014995685738E-3</v>
      </c>
      <c r="BN29" s="17">
        <f t="shared" si="17"/>
        <v>2.1498279558162942E-3</v>
      </c>
      <c r="BO29" s="17">
        <f t="shared" si="18"/>
        <v>7.448959550101374E-3</v>
      </c>
      <c r="BQ29">
        <f>INDEX('Cal Data'!AL$6:AL$1000,$AS29)</f>
        <v>0.99995259486745913</v>
      </c>
      <c r="BR29">
        <f>INDEX('Cal Data'!AM$6:AM$1000,$AS29)</f>
        <v>0</v>
      </c>
      <c r="BS29">
        <f>INDEX('Cal Data'!AN$6:AN$1000,$AS29)</f>
        <v>1.0000180951042735E-4</v>
      </c>
      <c r="BT29">
        <f>INDEX('Cal Data'!AO$6:AO$1000,$AS29)</f>
        <v>0</v>
      </c>
      <c r="BU29">
        <f>INDEX('Cal Data'!AL$6:AL$1000,$AT29)</f>
        <v>1.0000436214847375</v>
      </c>
      <c r="BV29">
        <f>INDEX('Cal Data'!AM$6:AM$1000,$AT29)</f>
        <v>0</v>
      </c>
      <c r="BW29">
        <f>INDEX('Cal Data'!AN$6:AN$1000,$AT29)</f>
        <v>-8.6361327356819612E-5</v>
      </c>
      <c r="BX29">
        <f>INDEX('Cal Data'!AO$6:AO$1000,$AT29)</f>
        <v>0</v>
      </c>
      <c r="BZ29" s="17">
        <f t="shared" si="34"/>
        <v>1.0000113306950693</v>
      </c>
      <c r="CA29" s="17">
        <f t="shared" si="35"/>
        <v>0</v>
      </c>
      <c r="CB29" s="17">
        <f t="shared" si="36"/>
        <v>-2.0250852921748926E-5</v>
      </c>
      <c r="CC29" s="17">
        <f t="shared" si="37"/>
        <v>0</v>
      </c>
      <c r="CE29" s="17">
        <f t="shared" si="38"/>
        <v>2.2905457893856499E-3</v>
      </c>
      <c r="CF29" s="29">
        <f t="shared" si="39"/>
        <v>1.922924275421894</v>
      </c>
      <c r="CG29" s="17">
        <f t="shared" si="40"/>
        <v>-7.9000000378016977E-4</v>
      </c>
      <c r="CH29" s="17">
        <v>0</v>
      </c>
      <c r="CI29" s="17">
        <f t="shared" si="41"/>
        <v>2.1500000016975956E-3</v>
      </c>
      <c r="CJ29" s="17">
        <v>0</v>
      </c>
    </row>
    <row r="30" spans="1:88" x14ac:dyDescent="0.25">
      <c r="A30" s="9">
        <v>1</v>
      </c>
      <c r="B30" s="9" t="s">
        <v>3</v>
      </c>
      <c r="C30" s="13">
        <v>2000</v>
      </c>
      <c r="D30" s="14">
        <f t="shared" si="19"/>
        <v>2</v>
      </c>
      <c r="E30" s="14" t="str">
        <f t="shared" si="20"/>
        <v>kHz</v>
      </c>
      <c r="F30" s="24">
        <v>-3.2398313009909745E-2</v>
      </c>
      <c r="G30" s="24">
        <v>0</v>
      </c>
      <c r="H30" s="24">
        <v>-0.2929917051607559</v>
      </c>
      <c r="I30" s="24">
        <v>0</v>
      </c>
      <c r="J30" s="10" t="s">
        <v>3</v>
      </c>
      <c r="L30" s="25">
        <f t="shared" si="21"/>
        <v>-3.2404141336484268E-2</v>
      </c>
      <c r="M30" s="25">
        <f t="shared" si="22"/>
        <v>0</v>
      </c>
      <c r="N30" s="25">
        <f t="shared" si="23"/>
        <v>-0.29302036272420923</v>
      </c>
      <c r="O30" s="25">
        <f t="shared" si="24"/>
        <v>0</v>
      </c>
      <c r="P30" s="22" t="str">
        <f t="shared" si="5"/>
        <v>m</v>
      </c>
      <c r="Q30" t="str">
        <f t="shared" si="25"/>
        <v>OK</v>
      </c>
      <c r="S30" s="26">
        <v>-3.2399999999999998E-2</v>
      </c>
      <c r="T30" s="26"/>
      <c r="U30" s="26">
        <v>-0.29300000000000004</v>
      </c>
      <c r="V30" s="26"/>
      <c r="W30" t="str">
        <f t="shared" si="26"/>
        <v>m</v>
      </c>
      <c r="Y30" s="26">
        <f t="shared" si="27"/>
        <v>-4.141336484270175E-6</v>
      </c>
      <c r="Z30" s="26"/>
      <c r="AA30" s="26">
        <f t="shared" si="28"/>
        <v>-2.036272420918861E-5</v>
      </c>
      <c r="AB30" s="26"/>
      <c r="AC30" t="str">
        <f t="shared" si="29"/>
        <v>m</v>
      </c>
      <c r="AD30" s="15">
        <f t="shared" si="6"/>
        <v>1E-3</v>
      </c>
      <c r="AE30" s="16">
        <f t="shared" si="7"/>
        <v>-3.2398313009909743E-5</v>
      </c>
      <c r="AF30" s="16">
        <f t="shared" si="8"/>
        <v>0</v>
      </c>
      <c r="AG30" s="16">
        <f t="shared" si="9"/>
        <v>-2.9299170516075589E-4</v>
      </c>
      <c r="AH30" s="16">
        <f t="shared" si="10"/>
        <v>0</v>
      </c>
      <c r="AI30" s="21">
        <f t="shared" si="30"/>
        <v>2.9477752624461622E-4</v>
      </c>
      <c r="AJ30" s="21">
        <f t="shared" si="31"/>
        <v>-1.680926490136629</v>
      </c>
      <c r="AL30" s="15">
        <f>IFERROR(MATCH(AI30 - 0.000001,'Ref Z list'!$C$5:$C$30,1),1)</f>
        <v>1</v>
      </c>
      <c r="AM30" s="15" t="str">
        <f>INDEX('Ref Z list'!$D$5:$D$30,AL30)</f>
        <v>0m</v>
      </c>
      <c r="AN30" s="15" t="str">
        <f>IF(INDEX('Ref Z list'!$D$5:$D$30,AL30+1)=0,AM30,INDEX('Ref Z list'!$D$5:$D$30,AL30+1))</f>
        <v>1m</v>
      </c>
      <c r="AO30" s="15">
        <f>INDEX('Ref Z list'!$C$5:$C$30,AL30)</f>
        <v>0</v>
      </c>
      <c r="AP30" s="15">
        <f>INDEX('Ref Z list'!$C$5:$C$30,AL30+1)</f>
        <v>1E-3</v>
      </c>
      <c r="AQ30" s="17" t="str">
        <f t="shared" si="11"/>
        <v>2kHz1m0m</v>
      </c>
      <c r="AR30" s="17" t="str">
        <f t="shared" si="12"/>
        <v>2kHz1m1m</v>
      </c>
      <c r="AS30" s="15">
        <f>IFERROR(MATCH(AQ30,'Cal Data'!$AF$6:$AF$1108,0),0)</f>
        <v>17</v>
      </c>
      <c r="AT30" s="15">
        <f>IFERROR(MATCH(AR30,'Cal Data'!$AF$6:$AF$1108,0),0)</f>
        <v>35</v>
      </c>
      <c r="AV30" s="17" t="str">
        <f>INDEX('Cal Data'!AF$6:AF$1108,$AS30)</f>
        <v>2kHz1m0m</v>
      </c>
      <c r="AW30" s="17">
        <f>INDEX('Cal Data'!AG$6:AG$1108,$AS30)</f>
        <v>0</v>
      </c>
      <c r="AX30" s="17">
        <f>INDEX('Cal Data'!AH$6:AH$1108,$AS30)</f>
        <v>8.226887934218172E-3</v>
      </c>
      <c r="AY30" s="17">
        <f>INDEX('Cal Data'!AI$6:AI$1108,$AS30)</f>
        <v>0</v>
      </c>
      <c r="AZ30" s="17">
        <f>INDEX('Cal Data'!AJ$6:AJ$1108,$AS30)</f>
        <v>8.3166954847448248E-3</v>
      </c>
      <c r="BA30" s="17" t="str">
        <f>INDEX('Cal Data'!AF$6:AF$1108,$AT30)</f>
        <v>2kHz1m1m</v>
      </c>
      <c r="BB30" s="17">
        <f>INDEX('Cal Data'!AG$6:AG$1108,$AT30)</f>
        <v>1.0060888730391467E-7</v>
      </c>
      <c r="BC30" s="17">
        <f>INDEX('Cal Data'!AH$6:AH$1108,$AT30)</f>
        <v>5.4645110240181625E-3</v>
      </c>
      <c r="BD30" s="17">
        <f>INDEX('Cal Data'!AI$6:AI$1108,$AT30)</f>
        <v>-9.0810921948884804E-9</v>
      </c>
      <c r="BE30" s="17">
        <f>INDEX('Cal Data'!AJ$6:AJ$1108,$AT30)</f>
        <v>3.0182122612464586E-3</v>
      </c>
      <c r="BG30" s="17">
        <f t="shared" si="32"/>
        <v>2.9657238917671341E-8</v>
      </c>
      <c r="BH30" s="17">
        <f t="shared" si="13"/>
        <v>5.4645110240181625E-3</v>
      </c>
      <c r="BI30" s="17">
        <f t="shared" si="14"/>
        <v>-9.0810921948884804E-9</v>
      </c>
      <c r="BJ30" s="17">
        <f t="shared" si="15"/>
        <v>6.7548217072733764E-3</v>
      </c>
      <c r="BL30" s="17">
        <f t="shared" si="33"/>
        <v>-3.2368655770992073E-5</v>
      </c>
      <c r="BM30" s="17">
        <f t="shared" si="16"/>
        <v>5.4645110240181625E-3</v>
      </c>
      <c r="BN30" s="17">
        <f t="shared" si="17"/>
        <v>-2.9300078625295079E-4</v>
      </c>
      <c r="BO30" s="17">
        <f t="shared" si="18"/>
        <v>6.7548217072733764E-3</v>
      </c>
      <c r="BQ30">
        <f>INDEX('Cal Data'!AL$6:AL$1000,$AS30)</f>
        <v>1.000098801765074</v>
      </c>
      <c r="BR30">
        <f>INDEX('Cal Data'!AM$6:AM$1000,$AS30)</f>
        <v>0</v>
      </c>
      <c r="BS30">
        <f>INDEX('Cal Data'!AN$6:AN$1000,$AS30)</f>
        <v>-8.9663214420463832E-6</v>
      </c>
      <c r="BT30">
        <f>INDEX('Cal Data'!AO$6:AO$1000,$AS30)</f>
        <v>0</v>
      </c>
      <c r="BU30">
        <f>INDEX('Cal Data'!AL$6:AL$1000,$AT30)</f>
        <v>1.000098801765074</v>
      </c>
      <c r="BV30">
        <f>INDEX('Cal Data'!AM$6:AM$1000,$AT30)</f>
        <v>0</v>
      </c>
      <c r="BW30">
        <f>INDEX('Cal Data'!AN$6:AN$1000,$AT30)</f>
        <v>-8.9663214420463832E-6</v>
      </c>
      <c r="BX30">
        <f>INDEX('Cal Data'!AO$6:AO$1000,$AT30)</f>
        <v>0</v>
      </c>
      <c r="BZ30" s="17">
        <f t="shared" si="34"/>
        <v>1.000098801765074</v>
      </c>
      <c r="CA30" s="17">
        <f t="shared" si="35"/>
        <v>0</v>
      </c>
      <c r="CB30" s="17">
        <f t="shared" si="36"/>
        <v>-8.9663214420463832E-6</v>
      </c>
      <c r="CC30" s="17">
        <f t="shared" si="37"/>
        <v>0</v>
      </c>
      <c r="CE30" s="17">
        <f t="shared" si="38"/>
        <v>2.9480665078451335E-4</v>
      </c>
      <c r="CF30" s="29">
        <f t="shared" si="39"/>
        <v>-1.680935456458071</v>
      </c>
      <c r="CG30" s="17">
        <f t="shared" si="40"/>
        <v>-3.2404141336484268E-5</v>
      </c>
      <c r="CH30" s="17">
        <v>0</v>
      </c>
      <c r="CI30" s="17">
        <f t="shared" si="41"/>
        <v>-2.9302036272420924E-4</v>
      </c>
      <c r="CJ30" s="17">
        <v>0</v>
      </c>
    </row>
    <row r="31" spans="1:88" x14ac:dyDescent="0.25">
      <c r="A31" s="9">
        <v>10</v>
      </c>
      <c r="B31" s="9" t="s">
        <v>3</v>
      </c>
      <c r="C31" s="13">
        <v>10</v>
      </c>
      <c r="D31" s="14">
        <f t="shared" si="19"/>
        <v>10</v>
      </c>
      <c r="E31" s="14" t="str">
        <f t="shared" si="20"/>
        <v>Hz</v>
      </c>
      <c r="F31" s="24">
        <v>4.5299714015064012</v>
      </c>
      <c r="G31" s="24">
        <v>0</v>
      </c>
      <c r="H31" s="24">
        <v>6.4800983309229672</v>
      </c>
      <c r="I31" s="24">
        <v>0</v>
      </c>
      <c r="J31" s="10" t="s">
        <v>3</v>
      </c>
      <c r="L31" s="25">
        <f t="shared" si="21"/>
        <v>4.5300002296295423</v>
      </c>
      <c r="M31" s="25">
        <f t="shared" si="22"/>
        <v>0</v>
      </c>
      <c r="N31" s="25">
        <f t="shared" si="23"/>
        <v>6.4799999968550628</v>
      </c>
      <c r="O31" s="25">
        <f t="shared" si="24"/>
        <v>0</v>
      </c>
      <c r="P31" s="22" t="str">
        <f t="shared" si="5"/>
        <v>m</v>
      </c>
      <c r="Q31" t="str">
        <f t="shared" si="25"/>
        <v>OK</v>
      </c>
      <c r="S31" s="26">
        <v>4.53</v>
      </c>
      <c r="T31" s="26"/>
      <c r="U31" s="26">
        <v>6.4799999999999995</v>
      </c>
      <c r="V31" s="26"/>
      <c r="W31" t="str">
        <f t="shared" si="26"/>
        <v>m</v>
      </c>
      <c r="Y31" s="26">
        <f t="shared" si="27"/>
        <v>2.2962954204786001E-7</v>
      </c>
      <c r="Z31" s="26"/>
      <c r="AA31" s="26">
        <f t="shared" si="28"/>
        <v>-3.1449367554614582E-9</v>
      </c>
      <c r="AB31" s="26"/>
      <c r="AC31" t="str">
        <f t="shared" si="29"/>
        <v>m</v>
      </c>
      <c r="AD31" s="15">
        <f t="shared" si="6"/>
        <v>1E-3</v>
      </c>
      <c r="AE31" s="16">
        <f t="shared" si="7"/>
        <v>4.5299714015064017E-3</v>
      </c>
      <c r="AF31" s="16">
        <f t="shared" si="8"/>
        <v>0</v>
      </c>
      <c r="AG31" s="16">
        <f t="shared" si="9"/>
        <v>6.4800983309229671E-3</v>
      </c>
      <c r="AH31" s="16">
        <f t="shared" si="10"/>
        <v>0</v>
      </c>
      <c r="AI31" s="21">
        <f t="shared" si="30"/>
        <v>7.906472998556088E-3</v>
      </c>
      <c r="AJ31" s="21">
        <f t="shared" si="31"/>
        <v>0.96070214976988688</v>
      </c>
      <c r="AL31" s="15">
        <f>IFERROR(MATCH(AI31 - 0.000001,'Ref Z list'!$C$5:$C$30,1),1)</f>
        <v>3</v>
      </c>
      <c r="AM31" s="15" t="str">
        <f>INDEX('Ref Z list'!$D$5:$D$30,AL31)</f>
        <v>3m</v>
      </c>
      <c r="AN31" s="15" t="str">
        <f>IF(INDEX('Ref Z list'!$D$5:$D$30,AL31+1)=0,AM31,INDEX('Ref Z list'!$D$5:$D$30,AL31+1))</f>
        <v>10m</v>
      </c>
      <c r="AO31" s="15">
        <f>INDEX('Ref Z list'!$C$5:$C$30,AL31)</f>
        <v>3.0000000000000001E-3</v>
      </c>
      <c r="AP31" s="15">
        <f>INDEX('Ref Z list'!$C$5:$C$30,AL31+1)</f>
        <v>0.01</v>
      </c>
      <c r="AQ31" s="17" t="str">
        <f t="shared" si="11"/>
        <v>10Hz10m3m</v>
      </c>
      <c r="AR31" s="17" t="str">
        <f t="shared" si="12"/>
        <v>10Hz10m10m</v>
      </c>
      <c r="AS31" s="15">
        <f>IFERROR(MATCH(AQ31,'Cal Data'!$AF$6:$AF$1108,0),0)</f>
        <v>82</v>
      </c>
      <c r="AT31" s="15">
        <f>IFERROR(MATCH(AR31,'Cal Data'!$AF$6:$AF$1108,0),0)</f>
        <v>100</v>
      </c>
      <c r="AV31" s="17" t="str">
        <f>INDEX('Cal Data'!AF$6:AF$1108,$AS31)</f>
        <v>10Hz10m3m</v>
      </c>
      <c r="AW31" s="17">
        <f>INDEX('Cal Data'!AG$6:AG$1108,$AS31)</f>
        <v>-2.2292719305608277E-7</v>
      </c>
      <c r="AX31" s="17">
        <f>INDEX('Cal Data'!AH$6:AH$1108,$AS31)</f>
        <v>8.5889333668992714E-4</v>
      </c>
      <c r="AY31" s="17">
        <f>INDEX('Cal Data'!AI$6:AI$1108,$AS31)</f>
        <v>2.9999238384621391E-7</v>
      </c>
      <c r="AZ31" s="17">
        <f>INDEX('Cal Data'!AJ$6:AJ$1108,$AS31)</f>
        <v>7.8965368186576044E-3</v>
      </c>
      <c r="BA31" s="17" t="str">
        <f>INDEX('Cal Data'!AF$6:AF$1108,$AT31)</f>
        <v>10Hz10m10m</v>
      </c>
      <c r="BB31" s="17">
        <f>INDEX('Cal Data'!AG$6:AG$1108,$AT31)</f>
        <v>2.0131383589479246E-7</v>
      </c>
      <c r="BC31" s="17">
        <f>INDEX('Cal Data'!AH$6:AH$1108,$AT31)</f>
        <v>4.9285703055387984E-3</v>
      </c>
      <c r="BD31" s="17">
        <f>INDEX('Cal Data'!AI$6:AI$1108,$AT31)</f>
        <v>-5.7107141790657216E-7</v>
      </c>
      <c r="BE31" s="17">
        <f>INDEX('Cal Data'!AJ$6:AJ$1108,$AT31)</f>
        <v>1.1292420431995307E-3</v>
      </c>
      <c r="BG31" s="17">
        <f t="shared" si="32"/>
        <v>7.4433828862077339E-8</v>
      </c>
      <c r="BH31" s="17">
        <f t="shared" si="13"/>
        <v>4.9285703055387984E-3</v>
      </c>
      <c r="BI31" s="17">
        <f t="shared" si="14"/>
        <v>-3.1055776234230865E-7</v>
      </c>
      <c r="BJ31" s="17">
        <f t="shared" si="15"/>
        <v>3.1531726630783579E-3</v>
      </c>
      <c r="BL31" s="17">
        <f t="shared" si="33"/>
        <v>4.5300458353352635E-3</v>
      </c>
      <c r="BM31" s="17">
        <f t="shared" si="16"/>
        <v>4.9285703055387984E-3</v>
      </c>
      <c r="BN31" s="17">
        <f t="shared" si="17"/>
        <v>6.4797877731606248E-3</v>
      </c>
      <c r="BO31" s="17">
        <f t="shared" si="18"/>
        <v>3.1531726630783579E-3</v>
      </c>
      <c r="BQ31">
        <f>INDEX('Cal Data'!AL$6:AL$1000,$AS31)</f>
        <v>0.99992571125565466</v>
      </c>
      <c r="BR31">
        <f>INDEX('Cal Data'!AM$6:AM$1000,$AS31)</f>
        <v>0</v>
      </c>
      <c r="BS31">
        <f>INDEX('Cal Data'!AN$6:AN$1000,$AS31)</f>
        <v>9.9996366503055453E-5</v>
      </c>
      <c r="BT31">
        <f>INDEX('Cal Data'!AO$6:AO$1000,$AS31)</f>
        <v>0</v>
      </c>
      <c r="BU31">
        <f>INDEX('Cal Data'!AL$6:AL$1000,$AT31)</f>
        <v>1.0000201356772702</v>
      </c>
      <c r="BV31">
        <f>INDEX('Cal Data'!AM$6:AM$1000,$AT31)</f>
        <v>0</v>
      </c>
      <c r="BW31">
        <f>INDEX('Cal Data'!AN$6:AN$1000,$AT31)</f>
        <v>-5.7096979943817807E-5</v>
      </c>
      <c r="BX31">
        <f>INDEX('Cal Data'!AO$6:AO$1000,$AT31)</f>
        <v>0</v>
      </c>
      <c r="BZ31" s="17">
        <f t="shared" si="34"/>
        <v>0.99999189566637769</v>
      </c>
      <c r="CA31" s="17">
        <f t="shared" si="35"/>
        <v>0</v>
      </c>
      <c r="CB31" s="17">
        <f t="shared" si="36"/>
        <v>-1.0114242439001781E-5</v>
      </c>
      <c r="CC31" s="17">
        <f t="shared" si="37"/>
        <v>0</v>
      </c>
      <c r="CE31" s="17">
        <f t="shared" si="38"/>
        <v>7.9064089218611328E-3</v>
      </c>
      <c r="CF31" s="29">
        <f t="shared" si="39"/>
        <v>0.96069203552744786</v>
      </c>
      <c r="CG31" s="17">
        <f t="shared" si="40"/>
        <v>4.5300002296295421E-3</v>
      </c>
      <c r="CH31" s="17">
        <v>0</v>
      </c>
      <c r="CI31" s="17">
        <f t="shared" si="41"/>
        <v>6.4799999968550631E-3</v>
      </c>
      <c r="CJ31" s="17">
        <v>0</v>
      </c>
    </row>
    <row r="32" spans="1:88" x14ac:dyDescent="0.25">
      <c r="A32" s="9">
        <v>100</v>
      </c>
      <c r="B32" s="9" t="s">
        <v>3</v>
      </c>
      <c r="C32" s="13">
        <v>0.2</v>
      </c>
      <c r="D32" s="14">
        <f t="shared" si="19"/>
        <v>200</v>
      </c>
      <c r="E32" s="14" t="str">
        <f t="shared" si="20"/>
        <v>mHz</v>
      </c>
      <c r="F32" s="24">
        <v>-41.897478949174243</v>
      </c>
      <c r="G32" s="24">
        <v>0</v>
      </c>
      <c r="H32" s="24">
        <v>2.2717396420879039</v>
      </c>
      <c r="I32" s="24">
        <v>0</v>
      </c>
      <c r="J32" s="10" t="s">
        <v>3</v>
      </c>
      <c r="L32" s="25">
        <f t="shared" si="21"/>
        <v>-41.899999988975111</v>
      </c>
      <c r="M32" s="25">
        <f t="shared" si="22"/>
        <v>0</v>
      </c>
      <c r="N32" s="25">
        <f t="shared" si="23"/>
        <v>2.2700000814790005</v>
      </c>
      <c r="O32" s="25">
        <f t="shared" si="24"/>
        <v>0</v>
      </c>
      <c r="P32" s="22" t="str">
        <f t="shared" si="5"/>
        <v>m</v>
      </c>
      <c r="Q32" t="str">
        <f t="shared" si="25"/>
        <v>OK</v>
      </c>
      <c r="S32" s="26">
        <v>-41.9</v>
      </c>
      <c r="T32" s="26"/>
      <c r="U32" s="26">
        <v>2.27</v>
      </c>
      <c r="V32" s="26"/>
      <c r="W32" t="str">
        <f t="shared" si="26"/>
        <v>m</v>
      </c>
      <c r="Y32" s="26">
        <f t="shared" si="27"/>
        <v>1.1024887669464078E-8</v>
      </c>
      <c r="Z32" s="26"/>
      <c r="AA32" s="26">
        <f t="shared" si="28"/>
        <v>8.1479000435535909E-8</v>
      </c>
      <c r="AB32" s="26"/>
      <c r="AC32" t="str">
        <f t="shared" si="29"/>
        <v>m</v>
      </c>
      <c r="AD32" s="15">
        <f t="shared" si="6"/>
        <v>1E-3</v>
      </c>
      <c r="AE32" s="16">
        <f t="shared" si="7"/>
        <v>-4.1897478949174241E-2</v>
      </c>
      <c r="AF32" s="16">
        <f t="shared" si="8"/>
        <v>0</v>
      </c>
      <c r="AG32" s="16">
        <f t="shared" si="9"/>
        <v>2.2717396420879042E-3</v>
      </c>
      <c r="AH32" s="16">
        <f t="shared" si="10"/>
        <v>0</v>
      </c>
      <c r="AI32" s="21">
        <f t="shared" si="30"/>
        <v>4.1959022191871108E-2</v>
      </c>
      <c r="AJ32" s="21">
        <f t="shared" si="31"/>
        <v>3.0874243039949412</v>
      </c>
      <c r="AL32" s="15">
        <f>IFERROR(MATCH(AI32 - 0.000001,'Ref Z list'!$C$5:$C$30,1),1)</f>
        <v>4</v>
      </c>
      <c r="AM32" s="15" t="str">
        <f>INDEX('Ref Z list'!$D$5:$D$30,AL32)</f>
        <v>10m</v>
      </c>
      <c r="AN32" s="15" t="str">
        <f>IF(INDEX('Ref Z list'!$D$5:$D$30,AL32+1)=0,AM32,INDEX('Ref Z list'!$D$5:$D$30,AL32+1))</f>
        <v>100m</v>
      </c>
      <c r="AO32" s="15">
        <f>INDEX('Ref Z list'!$C$5:$C$30,AL32)</f>
        <v>0.01</v>
      </c>
      <c r="AP32" s="15">
        <f>INDEX('Ref Z list'!$C$5:$C$30,AL32+1)</f>
        <v>0.1</v>
      </c>
      <c r="AQ32" s="17" t="str">
        <f t="shared" si="11"/>
        <v>200mHz100m10m</v>
      </c>
      <c r="AR32" s="17" t="str">
        <f t="shared" si="12"/>
        <v>200mHz100m100m</v>
      </c>
      <c r="AS32" s="15">
        <f>IFERROR(MATCH(AQ32,'Cal Data'!$AF$6:$AF$1108,0),0)</f>
        <v>113</v>
      </c>
      <c r="AT32" s="15">
        <f>IFERROR(MATCH(AR32,'Cal Data'!$AF$6:$AF$1108,0),0)</f>
        <v>131</v>
      </c>
      <c r="AV32" s="17" t="str">
        <f>INDEX('Cal Data'!AF$6:AF$1108,$AS32)</f>
        <v>200mHz100m10m</v>
      </c>
      <c r="AW32" s="17">
        <f>INDEX('Cal Data'!AG$6:AG$1108,$AS32)</f>
        <v>6.4711046195500832E-7</v>
      </c>
      <c r="AX32" s="17">
        <f>INDEX('Cal Data'!AH$6:AH$1108,$AS32)</f>
        <v>3.6834979502098414E-3</v>
      </c>
      <c r="AY32" s="17">
        <f>INDEX('Cal Data'!AI$6:AI$1108,$AS32)</f>
        <v>9.9995492006820956E-7</v>
      </c>
      <c r="AZ32" s="17">
        <f>INDEX('Cal Data'!AJ$6:AJ$1108,$AS32)</f>
        <v>7.2303658880218573E-3</v>
      </c>
      <c r="BA32" s="17" t="str">
        <f>INDEX('Cal Data'!AF$6:AF$1108,$AT32)</f>
        <v>200mHz100m100m</v>
      </c>
      <c r="BB32" s="17">
        <f>INDEX('Cal Data'!AG$6:AG$1108,$AT32)</f>
        <v>4.5166931567780511E-6</v>
      </c>
      <c r="BC32" s="17">
        <f>INDEX('Cal Data'!AH$6:AH$1108,$AT32)</f>
        <v>2.1713526388187957E-3</v>
      </c>
      <c r="BD32" s="17">
        <f>INDEX('Cal Data'!AI$6:AI$1108,$AT32)</f>
        <v>-5.5869271449993075E-6</v>
      </c>
      <c r="BE32" s="17">
        <f>INDEX('Cal Data'!AJ$6:AJ$1108,$AT32)</f>
        <v>8.2059243992609714E-3</v>
      </c>
      <c r="BG32" s="17">
        <f t="shared" si="32"/>
        <v>2.0212002310342306E-6</v>
      </c>
      <c r="BH32" s="17">
        <f t="shared" si="13"/>
        <v>2.1713526388187957E-3</v>
      </c>
      <c r="BI32" s="17">
        <f t="shared" si="14"/>
        <v>-1.3390485254065741E-6</v>
      </c>
      <c r="BJ32" s="17">
        <f t="shared" si="15"/>
        <v>7.5767869559125196E-3</v>
      </c>
      <c r="BL32" s="17">
        <f t="shared" si="33"/>
        <v>-4.189545774894321E-2</v>
      </c>
      <c r="BM32" s="17">
        <f t="shared" si="16"/>
        <v>2.1713526388187957E-3</v>
      </c>
      <c r="BN32" s="17">
        <f t="shared" si="17"/>
        <v>2.2704005935624974E-3</v>
      </c>
      <c r="BO32" s="17">
        <f t="shared" si="18"/>
        <v>7.5767869559125196E-3</v>
      </c>
      <c r="BQ32">
        <f>INDEX('Cal Data'!AL$6:AL$1000,$AS32)</f>
        <v>1.00006468046192</v>
      </c>
      <c r="BR32">
        <f>INDEX('Cal Data'!AM$6:AM$1000,$AS32)</f>
        <v>0</v>
      </c>
      <c r="BS32">
        <f>INDEX('Cal Data'!AN$6:AN$1000,$AS32)</f>
        <v>9.9997048635302137E-5</v>
      </c>
      <c r="BT32">
        <f>INDEX('Cal Data'!AO$6:AO$1000,$AS32)</f>
        <v>0</v>
      </c>
      <c r="BU32">
        <f>INDEX('Cal Data'!AL$6:AL$1000,$AT32)</f>
        <v>1.0000451680631446</v>
      </c>
      <c r="BV32">
        <f>INDEX('Cal Data'!AM$6:AM$1000,$AT32)</f>
        <v>0</v>
      </c>
      <c r="BW32">
        <f>INDEX('Cal Data'!AN$6:AN$1000,$AT32)</f>
        <v>-5.587119285486361E-5</v>
      </c>
      <c r="BX32">
        <f>INDEX('Cal Data'!AO$6:AO$1000,$AT32)</f>
        <v>0</v>
      </c>
      <c r="BZ32" s="17">
        <f t="shared" si="34"/>
        <v>1.0000577516043034</v>
      </c>
      <c r="CA32" s="17">
        <f t="shared" si="35"/>
        <v>0</v>
      </c>
      <c r="CB32" s="17">
        <f t="shared" si="36"/>
        <v>4.4648197648722906E-5</v>
      </c>
      <c r="CC32" s="17">
        <f t="shared" si="37"/>
        <v>0</v>
      </c>
      <c r="CE32" s="17">
        <f t="shared" si="38"/>
        <v>4.1961445392717692E-2</v>
      </c>
      <c r="CF32" s="29">
        <f t="shared" si="39"/>
        <v>3.08746895219259</v>
      </c>
      <c r="CG32" s="17">
        <f t="shared" si="40"/>
        <v>-4.189999998897511E-2</v>
      </c>
      <c r="CH32" s="17">
        <v>0</v>
      </c>
      <c r="CI32" s="17">
        <f t="shared" si="41"/>
        <v>2.2700000814790005E-3</v>
      </c>
      <c r="CJ32" s="17">
        <v>0</v>
      </c>
    </row>
    <row r="33" spans="1:88" x14ac:dyDescent="0.25">
      <c r="A33" s="9">
        <v>10</v>
      </c>
      <c r="B33" s="9" t="s">
        <v>3</v>
      </c>
      <c r="C33" s="13">
        <v>100</v>
      </c>
      <c r="D33" s="14">
        <f t="shared" si="19"/>
        <v>100</v>
      </c>
      <c r="E33" s="14" t="str">
        <f t="shared" si="20"/>
        <v>Hz</v>
      </c>
      <c r="F33" s="24">
        <v>2.8596453758635318</v>
      </c>
      <c r="G33" s="24">
        <v>0</v>
      </c>
      <c r="H33" s="24">
        <v>-5.0100333678306264</v>
      </c>
      <c r="I33" s="24">
        <v>0</v>
      </c>
      <c r="J33" s="10" t="s">
        <v>3</v>
      </c>
      <c r="L33" s="25">
        <f t="shared" si="21"/>
        <v>2.8599999430576828</v>
      </c>
      <c r="M33" s="25">
        <f t="shared" si="22"/>
        <v>0</v>
      </c>
      <c r="N33" s="25">
        <f t="shared" si="23"/>
        <v>-5.0100001045765206</v>
      </c>
      <c r="O33" s="25">
        <f t="shared" si="24"/>
        <v>0</v>
      </c>
      <c r="P33" s="22" t="str">
        <f t="shared" si="5"/>
        <v>m</v>
      </c>
      <c r="Q33" t="str">
        <f t="shared" si="25"/>
        <v>OK</v>
      </c>
      <c r="S33" s="26">
        <v>2.86</v>
      </c>
      <c r="T33" s="26"/>
      <c r="U33" s="26">
        <v>-5.01</v>
      </c>
      <c r="V33" s="26"/>
      <c r="W33" t="str">
        <f t="shared" si="26"/>
        <v>m</v>
      </c>
      <c r="Y33" s="26">
        <f t="shared" si="27"/>
        <v>-5.6942317083752414E-8</v>
      </c>
      <c r="Z33" s="26"/>
      <c r="AA33" s="26">
        <f t="shared" si="28"/>
        <v>-1.0457652077633384E-7</v>
      </c>
      <c r="AB33" s="26"/>
      <c r="AC33" t="str">
        <f t="shared" si="29"/>
        <v>m</v>
      </c>
      <c r="AD33" s="15">
        <f t="shared" si="6"/>
        <v>1E-3</v>
      </c>
      <c r="AE33" s="16">
        <f t="shared" si="7"/>
        <v>2.8596453758635318E-3</v>
      </c>
      <c r="AF33" s="16">
        <f t="shared" si="8"/>
        <v>0</v>
      </c>
      <c r="AG33" s="16">
        <f t="shared" si="9"/>
        <v>-5.0100333678306267E-3</v>
      </c>
      <c r="AH33" s="16">
        <f t="shared" si="10"/>
        <v>0</v>
      </c>
      <c r="AI33" s="21">
        <f t="shared" si="30"/>
        <v>5.7687092163216172E-3</v>
      </c>
      <c r="AJ33" s="21">
        <f t="shared" si="31"/>
        <v>-1.0521364824835926</v>
      </c>
      <c r="AL33" s="15">
        <f>IFERROR(MATCH(AI33 - 0.000001,'Ref Z list'!$C$5:$C$30,1),1)</f>
        <v>3</v>
      </c>
      <c r="AM33" s="15" t="str">
        <f>INDEX('Ref Z list'!$D$5:$D$30,AL33)</f>
        <v>3m</v>
      </c>
      <c r="AN33" s="15" t="str">
        <f>IF(INDEX('Ref Z list'!$D$5:$D$30,AL33+1)=0,AM33,INDEX('Ref Z list'!$D$5:$D$30,AL33+1))</f>
        <v>10m</v>
      </c>
      <c r="AO33" s="15">
        <f>INDEX('Ref Z list'!$C$5:$C$30,AL33)</f>
        <v>3.0000000000000001E-3</v>
      </c>
      <c r="AP33" s="15">
        <f>INDEX('Ref Z list'!$C$5:$C$30,AL33+1)</f>
        <v>0.01</v>
      </c>
      <c r="AQ33" s="17" t="str">
        <f t="shared" si="11"/>
        <v>100Hz10m3m</v>
      </c>
      <c r="AR33" s="17" t="str">
        <f t="shared" si="12"/>
        <v>100Hz10m10m</v>
      </c>
      <c r="AS33" s="15">
        <f>IFERROR(MATCH(AQ33,'Cal Data'!$AF$6:$AF$1108,0),0)</f>
        <v>85</v>
      </c>
      <c r="AT33" s="15">
        <f>IFERROR(MATCH(AR33,'Cal Data'!$AF$6:$AF$1108,0),0)</f>
        <v>103</v>
      </c>
      <c r="AV33" s="17" t="str">
        <f>INDEX('Cal Data'!AF$6:AF$1108,$AS33)</f>
        <v>100Hz10m3m</v>
      </c>
      <c r="AW33" s="17">
        <f>INDEX('Cal Data'!AG$6:AG$1108,$AS33)</f>
        <v>2.2391200391221056E-9</v>
      </c>
      <c r="AX33" s="17">
        <f>INDEX('Cal Data'!AH$6:AH$1108,$AS33)</f>
        <v>4.3265849619242161E-3</v>
      </c>
      <c r="AY33" s="17">
        <f>INDEX('Cal Data'!AI$6:AI$1108,$AS33)</f>
        <v>3.0001421389802966E-7</v>
      </c>
      <c r="AZ33" s="17">
        <f>INDEX('Cal Data'!AJ$6:AJ$1108,$AS33)</f>
        <v>5.313421558383203E-3</v>
      </c>
      <c r="BA33" s="17" t="str">
        <f>INDEX('Cal Data'!AF$6:AF$1108,$AT33)</f>
        <v>100Hz10m10m</v>
      </c>
      <c r="BB33" s="17">
        <f>INDEX('Cal Data'!AG$6:AG$1108,$AT33)</f>
        <v>6.3241628536249428E-7</v>
      </c>
      <c r="BC33" s="17">
        <f>INDEX('Cal Data'!AH$6:AH$1108,$AT33)</f>
        <v>1.3885114133434194E-3</v>
      </c>
      <c r="BD33" s="17">
        <f>INDEX('Cal Data'!AI$6:AI$1108,$AT33)</f>
        <v>-1.0635373500382196E-7</v>
      </c>
      <c r="BE33" s="17">
        <f>INDEX('Cal Data'!AJ$6:AJ$1108,$AT33)</f>
        <v>5.9337770802292879E-3</v>
      </c>
      <c r="BG33" s="17">
        <f t="shared" si="32"/>
        <v>2.5149302368858664E-7</v>
      </c>
      <c r="BH33" s="17">
        <f t="shared" si="13"/>
        <v>1.3885114133434194E-3</v>
      </c>
      <c r="BI33" s="17">
        <f t="shared" si="14"/>
        <v>1.3928354456341988E-7</v>
      </c>
      <c r="BJ33" s="17">
        <f t="shared" si="15"/>
        <v>5.5587907084876688E-3</v>
      </c>
      <c r="BL33" s="17">
        <f t="shared" si="33"/>
        <v>2.8598968688872202E-3</v>
      </c>
      <c r="BM33" s="17">
        <f t="shared" si="16"/>
        <v>1.3885114133434194E-3</v>
      </c>
      <c r="BN33" s="17">
        <f t="shared" si="17"/>
        <v>-5.0098940842860634E-3</v>
      </c>
      <c r="BO33" s="17">
        <f t="shared" si="18"/>
        <v>5.5587907084876688E-3</v>
      </c>
      <c r="BQ33">
        <f>INDEX('Cal Data'!AL$6:AL$1000,$AS33)</f>
        <v>1.0000007496072176</v>
      </c>
      <c r="BR33">
        <f>INDEX('Cal Data'!AM$6:AM$1000,$AS33)</f>
        <v>0</v>
      </c>
      <c r="BS33">
        <f>INDEX('Cal Data'!AN$6:AN$1000,$AS33)</f>
        <v>9.9995718609807802E-5</v>
      </c>
      <c r="BT33">
        <f>INDEX('Cal Data'!AO$6:AO$1000,$AS33)</f>
        <v>0</v>
      </c>
      <c r="BU33">
        <f>INDEX('Cal Data'!AL$6:AL$1000,$AT33)</f>
        <v>1.0000632299103034</v>
      </c>
      <c r="BV33">
        <f>INDEX('Cal Data'!AM$6:AM$1000,$AT33)</f>
        <v>0</v>
      </c>
      <c r="BW33">
        <f>INDEX('Cal Data'!AN$6:AN$1000,$AT33)</f>
        <v>-1.0636544800743585E-5</v>
      </c>
      <c r="BX33">
        <f>INDEX('Cal Data'!AO$6:AO$1000,$AT33)</f>
        <v>0</v>
      </c>
      <c r="BZ33" s="17">
        <f t="shared" si="34"/>
        <v>1.0000254624345022</v>
      </c>
      <c r="CA33" s="17">
        <f t="shared" si="35"/>
        <v>0</v>
      </c>
      <c r="CB33" s="17">
        <f t="shared" si="36"/>
        <v>5.6237351848762877E-5</v>
      </c>
      <c r="CC33" s="17">
        <f t="shared" si="37"/>
        <v>0</v>
      </c>
      <c r="CE33" s="17">
        <f t="shared" si="38"/>
        <v>5.7688561017021998E-3</v>
      </c>
      <c r="CF33" s="29">
        <f t="shared" si="39"/>
        <v>-1.0520802451317439</v>
      </c>
      <c r="CG33" s="17">
        <f t="shared" si="40"/>
        <v>2.8599999430576829E-3</v>
      </c>
      <c r="CH33" s="17">
        <v>0</v>
      </c>
      <c r="CI33" s="17">
        <f t="shared" si="41"/>
        <v>-5.0100001045765208E-3</v>
      </c>
      <c r="CJ33" s="17">
        <v>0</v>
      </c>
    </row>
    <row r="34" spans="1:88" x14ac:dyDescent="0.25">
      <c r="A34" s="9">
        <v>3</v>
      </c>
      <c r="B34" s="9" t="s">
        <v>3</v>
      </c>
      <c r="C34" s="13">
        <v>0.5</v>
      </c>
      <c r="D34" s="14">
        <f t="shared" si="19"/>
        <v>500</v>
      </c>
      <c r="E34" s="14" t="str">
        <f t="shared" si="20"/>
        <v>mHz</v>
      </c>
      <c r="F34" s="24">
        <v>-2.6702154390039969</v>
      </c>
      <c r="G34" s="24">
        <v>0</v>
      </c>
      <c r="H34" s="24">
        <v>1.0798960792608774</v>
      </c>
      <c r="I34" s="24">
        <v>0</v>
      </c>
      <c r="J34" s="10" t="s">
        <v>3</v>
      </c>
      <c r="L34" s="25">
        <f t="shared" si="21"/>
        <v>-2.6700000108404272</v>
      </c>
      <c r="M34" s="25">
        <f t="shared" si="22"/>
        <v>0</v>
      </c>
      <c r="N34" s="25">
        <f t="shared" si="23"/>
        <v>1.079999989697533</v>
      </c>
      <c r="O34" s="25">
        <f t="shared" si="24"/>
        <v>0</v>
      </c>
      <c r="P34" s="22" t="str">
        <f t="shared" si="5"/>
        <v>m</v>
      </c>
      <c r="Q34" t="str">
        <f t="shared" si="25"/>
        <v>OK</v>
      </c>
      <c r="S34" s="26">
        <v>-2.67</v>
      </c>
      <c r="T34" s="26"/>
      <c r="U34" s="26">
        <v>1.08</v>
      </c>
      <c r="V34" s="26"/>
      <c r="W34" t="str">
        <f t="shared" si="26"/>
        <v>m</v>
      </c>
      <c r="Y34" s="26">
        <f t="shared" si="27"/>
        <v>-1.0840427222547078E-8</v>
      </c>
      <c r="Z34" s="26"/>
      <c r="AA34" s="26">
        <f t="shared" si="28"/>
        <v>-1.0302467101652724E-8</v>
      </c>
      <c r="AB34" s="26"/>
      <c r="AC34" t="str">
        <f t="shared" si="29"/>
        <v>m</v>
      </c>
      <c r="AD34" s="15">
        <f t="shared" si="6"/>
        <v>1E-3</v>
      </c>
      <c r="AE34" s="16">
        <f t="shared" si="7"/>
        <v>-2.6702154390039969E-3</v>
      </c>
      <c r="AF34" s="16">
        <f t="shared" si="8"/>
        <v>0</v>
      </c>
      <c r="AG34" s="16">
        <f t="shared" si="9"/>
        <v>1.0798960792608775E-3</v>
      </c>
      <c r="AH34" s="16">
        <f t="shared" si="10"/>
        <v>0</v>
      </c>
      <c r="AI34" s="21">
        <f t="shared" si="30"/>
        <v>2.8803170021194408E-3</v>
      </c>
      <c r="AJ34" s="21">
        <f t="shared" si="31"/>
        <v>2.7572793181643047</v>
      </c>
      <c r="AL34" s="15">
        <f>IFERROR(MATCH(AI34 - 0.000001,'Ref Z list'!$C$5:$C$30,1),1)</f>
        <v>2</v>
      </c>
      <c r="AM34" s="15" t="str">
        <f>INDEX('Ref Z list'!$D$5:$D$30,AL34)</f>
        <v>1m</v>
      </c>
      <c r="AN34" s="15" t="str">
        <f>IF(INDEX('Ref Z list'!$D$5:$D$30,AL34+1)=0,AM34,INDEX('Ref Z list'!$D$5:$D$30,AL34+1))</f>
        <v>3m</v>
      </c>
      <c r="AO34" s="15">
        <f>INDEX('Ref Z list'!$C$5:$C$30,AL34)</f>
        <v>1E-3</v>
      </c>
      <c r="AP34" s="15">
        <f>INDEX('Ref Z list'!$C$5:$C$30,AL34+1)</f>
        <v>3.0000000000000001E-3</v>
      </c>
      <c r="AQ34" s="17" t="str">
        <f t="shared" si="11"/>
        <v>500mHz3m1m</v>
      </c>
      <c r="AR34" s="17" t="str">
        <f t="shared" si="12"/>
        <v>500mHz3m3m</v>
      </c>
      <c r="AS34" s="15">
        <f>IFERROR(MATCH(AQ34,'Cal Data'!$AF$6:$AF$1108,0),0)</f>
        <v>42</v>
      </c>
      <c r="AT34" s="15">
        <f>IFERROR(MATCH(AR34,'Cal Data'!$AF$6:$AF$1108,0),0)</f>
        <v>60</v>
      </c>
      <c r="AV34" s="17" t="str">
        <f>INDEX('Cal Data'!AF$6:AF$1108,$AS34)</f>
        <v>500mHz3m1m</v>
      </c>
      <c r="AW34" s="17">
        <f>INDEX('Cal Data'!AG$6:AG$1108,$AS34)</f>
        <v>8.5627403169277055E-9</v>
      </c>
      <c r="AX34" s="17">
        <f>INDEX('Cal Data'!AH$6:AH$1108,$AS34)</f>
        <v>8.00100268029659E-3</v>
      </c>
      <c r="AY34" s="17">
        <f>INDEX('Cal Data'!AI$6:AI$1108,$AS34)</f>
        <v>9.9998781053704768E-8</v>
      </c>
      <c r="AZ34" s="17">
        <f>INDEX('Cal Data'!AJ$6:AJ$1108,$AS34)</f>
        <v>9.0527085049400546E-3</v>
      </c>
      <c r="BA34" s="17" t="str">
        <f>INDEX('Cal Data'!AF$6:AF$1108,$AT34)</f>
        <v>500mHz3m3m</v>
      </c>
      <c r="BB34" s="17">
        <f>INDEX('Cal Data'!AG$6:AG$1108,$AT34)</f>
        <v>-1.7973056229024162E-7</v>
      </c>
      <c r="BC34" s="17">
        <f>INDEX('Cal Data'!AH$6:AH$1108,$AT34)</f>
        <v>5.2338098579234483E-3</v>
      </c>
      <c r="BD34" s="17">
        <f>INDEX('Cal Data'!AI$6:AI$1108,$AT34)</f>
        <v>-2.1530523750601425E-7</v>
      </c>
      <c r="BE34" s="17">
        <f>INDEX('Cal Data'!AJ$6:AJ$1108,$AT34)</f>
        <v>5.5561175488420805E-3</v>
      </c>
      <c r="BG34" s="17">
        <f t="shared" si="32"/>
        <v>-1.6846280882181295E-7</v>
      </c>
      <c r="BH34" s="17">
        <f t="shared" si="13"/>
        <v>5.2338098579234483E-3</v>
      </c>
      <c r="BI34" s="17">
        <f t="shared" si="14"/>
        <v>-1.9643697241350688E-7</v>
      </c>
      <c r="BJ34" s="17">
        <f t="shared" si="15"/>
        <v>5.7653587928360086E-3</v>
      </c>
      <c r="BL34" s="17">
        <f t="shared" si="33"/>
        <v>-2.6703839018128186E-3</v>
      </c>
      <c r="BM34" s="17">
        <f t="shared" si="16"/>
        <v>5.2338098579234483E-3</v>
      </c>
      <c r="BN34" s="17">
        <f t="shared" si="17"/>
        <v>1.0796996422884639E-3</v>
      </c>
      <c r="BO34" s="17">
        <f t="shared" si="18"/>
        <v>5.7653587928360086E-3</v>
      </c>
      <c r="BQ34">
        <f>INDEX('Cal Data'!AL$6:AL$1000,$AS34)</f>
        <v>1.0000085545234294</v>
      </c>
      <c r="BR34">
        <f>INDEX('Cal Data'!AM$6:AM$1000,$AS34)</f>
        <v>0</v>
      </c>
      <c r="BS34">
        <f>INDEX('Cal Data'!AN$6:AN$1000,$AS34)</f>
        <v>1.0000047244615061E-4</v>
      </c>
      <c r="BT34">
        <f>INDEX('Cal Data'!AO$6:AO$1000,$AS34)</f>
        <v>0</v>
      </c>
      <c r="BU34">
        <f>INDEX('Cal Data'!AL$6:AL$1000,$AT34)</f>
        <v>0.99994009328828815</v>
      </c>
      <c r="BV34">
        <f>INDEX('Cal Data'!AM$6:AM$1000,$AT34)</f>
        <v>0</v>
      </c>
      <c r="BW34">
        <f>INDEX('Cal Data'!AN$6:AN$1000,$AT34)</f>
        <v>-7.1768530505984419E-5</v>
      </c>
      <c r="BX34">
        <f>INDEX('Cal Data'!AO$6:AO$1000,$AT34)</f>
        <v>0</v>
      </c>
      <c r="BZ34" s="17">
        <f t="shared" si="34"/>
        <v>0.99994419011121827</v>
      </c>
      <c r="CA34" s="17">
        <f t="shared" si="35"/>
        <v>0</v>
      </c>
      <c r="CB34" s="17">
        <f t="shared" si="36"/>
        <v>-6.1489615897851322E-5</v>
      </c>
      <c r="CC34" s="17">
        <f t="shared" si="37"/>
        <v>0</v>
      </c>
      <c r="CE34" s="17">
        <f t="shared" si="38"/>
        <v>2.8801562519478962E-3</v>
      </c>
      <c r="CF34" s="29">
        <f t="shared" si="39"/>
        <v>2.757217828548407</v>
      </c>
      <c r="CG34" s="17">
        <f t="shared" si="40"/>
        <v>-2.6700000108404271E-3</v>
      </c>
      <c r="CH34" s="17">
        <v>0</v>
      </c>
      <c r="CI34" s="17">
        <f t="shared" si="41"/>
        <v>1.079999989697533E-3</v>
      </c>
      <c r="CJ34" s="17">
        <v>0</v>
      </c>
    </row>
    <row r="35" spans="1:88" x14ac:dyDescent="0.25">
      <c r="A35" s="9">
        <v>3</v>
      </c>
      <c r="B35" s="9" t="s">
        <v>3</v>
      </c>
      <c r="C35" s="13">
        <v>5</v>
      </c>
      <c r="D35" s="14">
        <f t="shared" si="19"/>
        <v>5</v>
      </c>
      <c r="E35" s="14" t="str">
        <f t="shared" si="20"/>
        <v>Hz</v>
      </c>
      <c r="F35" s="24">
        <v>0.39010558085509967</v>
      </c>
      <c r="G35" s="24">
        <v>0</v>
      </c>
      <c r="H35" s="24">
        <v>2.1498085798199362</v>
      </c>
      <c r="I35" s="24">
        <v>0</v>
      </c>
      <c r="J35" s="10" t="s">
        <v>3</v>
      </c>
      <c r="L35" s="25">
        <f t="shared" si="21"/>
        <v>0.39000000369886978</v>
      </c>
      <c r="M35" s="25">
        <f t="shared" si="22"/>
        <v>0</v>
      </c>
      <c r="N35" s="25">
        <f t="shared" si="23"/>
        <v>2.1499999982976949</v>
      </c>
      <c r="O35" s="25">
        <f t="shared" si="24"/>
        <v>0</v>
      </c>
      <c r="P35" s="22" t="str">
        <f t="shared" si="5"/>
        <v>m</v>
      </c>
      <c r="Q35" t="str">
        <f t="shared" si="25"/>
        <v>OK</v>
      </c>
      <c r="S35" s="26">
        <v>0.38999999999999996</v>
      </c>
      <c r="T35" s="26"/>
      <c r="U35" s="26">
        <v>2.15</v>
      </c>
      <c r="V35" s="26"/>
      <c r="W35" t="str">
        <f t="shared" si="26"/>
        <v>m</v>
      </c>
      <c r="Y35" s="26">
        <f t="shared" si="27"/>
        <v>3.6988698215445481E-9</v>
      </c>
      <c r="Z35" s="26"/>
      <c r="AA35" s="26">
        <f t="shared" si="28"/>
        <v>-1.7023049636577525E-9</v>
      </c>
      <c r="AB35" s="26"/>
      <c r="AC35" t="str">
        <f t="shared" si="29"/>
        <v>m</v>
      </c>
      <c r="AD35" s="15">
        <f t="shared" si="6"/>
        <v>1E-3</v>
      </c>
      <c r="AE35" s="16">
        <f t="shared" si="7"/>
        <v>3.9010558085509966E-4</v>
      </c>
      <c r="AF35" s="16">
        <f t="shared" si="8"/>
        <v>0</v>
      </c>
      <c r="AG35" s="16">
        <f t="shared" si="9"/>
        <v>2.1498085798199364E-3</v>
      </c>
      <c r="AH35" s="16">
        <f t="shared" si="10"/>
        <v>0</v>
      </c>
      <c r="AI35" s="21">
        <f t="shared" si="30"/>
        <v>2.1849163128325323E-3</v>
      </c>
      <c r="AJ35" s="21">
        <f t="shared" si="31"/>
        <v>1.3912889762313179</v>
      </c>
      <c r="AL35" s="15">
        <f>IFERROR(MATCH(AI35 - 0.000001,'Ref Z list'!$C$5:$C$30,1),1)</f>
        <v>2</v>
      </c>
      <c r="AM35" s="15" t="str">
        <f>INDEX('Ref Z list'!$D$5:$D$30,AL35)</f>
        <v>1m</v>
      </c>
      <c r="AN35" s="15" t="str">
        <f>IF(INDEX('Ref Z list'!$D$5:$D$30,AL35+1)=0,AM35,INDEX('Ref Z list'!$D$5:$D$30,AL35+1))</f>
        <v>3m</v>
      </c>
      <c r="AO35" s="15">
        <f>INDEX('Ref Z list'!$C$5:$C$30,AL35)</f>
        <v>1E-3</v>
      </c>
      <c r="AP35" s="15">
        <f>INDEX('Ref Z list'!$C$5:$C$30,AL35+1)</f>
        <v>3.0000000000000001E-3</v>
      </c>
      <c r="AQ35" s="17" t="str">
        <f t="shared" si="11"/>
        <v>5Hz3m1m</v>
      </c>
      <c r="AR35" s="17" t="str">
        <f t="shared" si="12"/>
        <v>5Hz3m3m</v>
      </c>
      <c r="AS35" s="15">
        <f>IFERROR(MATCH(AQ35,'Cal Data'!$AF$6:$AF$1108,0),0)</f>
        <v>45</v>
      </c>
      <c r="AT35" s="15">
        <f>IFERROR(MATCH(AR35,'Cal Data'!$AF$6:$AF$1108,0),0)</f>
        <v>63</v>
      </c>
      <c r="AV35" s="17" t="str">
        <f>INDEX('Cal Data'!AF$6:AF$1108,$AS35)</f>
        <v>5Hz3m1m</v>
      </c>
      <c r="AW35" s="17">
        <f>INDEX('Cal Data'!AG$6:AG$1108,$AS35)</f>
        <v>8.883376897690469E-8</v>
      </c>
      <c r="AX35" s="17">
        <f>INDEX('Cal Data'!AH$6:AH$1108,$AS35)</f>
        <v>4.5761003707961946E-3</v>
      </c>
      <c r="AY35" s="17">
        <f>INDEX('Cal Data'!AI$6:AI$1108,$AS35)</f>
        <v>9.9984947994991893E-8</v>
      </c>
      <c r="AZ35" s="17">
        <f>INDEX('Cal Data'!AJ$6:AJ$1108,$AS35)</f>
        <v>2.972986853154802E-3</v>
      </c>
      <c r="BA35" s="17" t="str">
        <f>INDEX('Cal Data'!AF$6:AF$1108,$AT35)</f>
        <v>5Hz3m3m</v>
      </c>
      <c r="BB35" s="17">
        <f>INDEX('Cal Data'!AG$6:AG$1108,$AT35)</f>
        <v>2.0951757297420909E-7</v>
      </c>
      <c r="BC35" s="17">
        <f>INDEX('Cal Data'!AH$6:AH$1108,$AT35)</f>
        <v>7.6575967953209792E-3</v>
      </c>
      <c r="BD35" s="17">
        <f>INDEX('Cal Data'!AI$6:AI$1108,$AT35)</f>
        <v>1.1352970249229138E-7</v>
      </c>
      <c r="BE35" s="17">
        <f>INDEX('Cal Data'!AJ$6:AJ$1108,$AT35)</f>
        <v>6.6286824564723611E-3</v>
      </c>
      <c r="BG35" s="17">
        <f t="shared" si="32"/>
        <v>1.6033387300244965E-7</v>
      </c>
      <c r="BH35" s="17">
        <f t="shared" si="13"/>
        <v>7.6575967953209792E-3</v>
      </c>
      <c r="BI35" s="17">
        <f t="shared" si="14"/>
        <v>1.0800964827357288E-7</v>
      </c>
      <c r="BJ35" s="17">
        <f t="shared" si="15"/>
        <v>5.1388335307153725E-3</v>
      </c>
      <c r="BL35" s="17">
        <f t="shared" si="33"/>
        <v>3.9026591472810212E-4</v>
      </c>
      <c r="BM35" s="17">
        <f t="shared" si="16"/>
        <v>7.6575967953209792E-3</v>
      </c>
      <c r="BN35" s="17">
        <f t="shared" si="17"/>
        <v>2.1499165894682099E-3</v>
      </c>
      <c r="BO35" s="17">
        <f t="shared" si="18"/>
        <v>5.1388335307153725E-3</v>
      </c>
      <c r="BQ35">
        <f>INDEX('Cal Data'!AL$6:AL$1000,$AS35)</f>
        <v>1.0000888283857281</v>
      </c>
      <c r="BR35">
        <f>INDEX('Cal Data'!AM$6:AM$1000,$AS35)</f>
        <v>0</v>
      </c>
      <c r="BS35">
        <f>INDEX('Cal Data'!AN$6:AN$1000,$AS35)</f>
        <v>9.9999751908731176E-5</v>
      </c>
      <c r="BT35">
        <f>INDEX('Cal Data'!AO$6:AO$1000,$AS35)</f>
        <v>0</v>
      </c>
      <c r="BU35">
        <f>INDEX('Cal Data'!AL$6:AL$1000,$AT35)</f>
        <v>1.0000698354882078</v>
      </c>
      <c r="BV35">
        <f>INDEX('Cal Data'!AM$6:AM$1000,$AT35)</f>
        <v>0</v>
      </c>
      <c r="BW35">
        <f>INDEX('Cal Data'!AN$6:AN$1000,$AT35)</f>
        <v>3.7855243706592825E-5</v>
      </c>
      <c r="BX35">
        <f>INDEX('Cal Data'!AO$6:AO$1000,$AT35)</f>
        <v>0</v>
      </c>
      <c r="BZ35" s="17">
        <f t="shared" si="34"/>
        <v>1.0000775758886782</v>
      </c>
      <c r="CA35" s="17">
        <f t="shared" si="35"/>
        <v>0</v>
      </c>
      <c r="CB35" s="17">
        <f t="shared" si="36"/>
        <v>6.318173114789676E-5</v>
      </c>
      <c r="CC35" s="17">
        <f t="shared" si="37"/>
        <v>0</v>
      </c>
      <c r="CE35" s="17">
        <f t="shared" si="38"/>
        <v>2.1850858096571879E-3</v>
      </c>
      <c r="CF35" s="29">
        <f t="shared" si="39"/>
        <v>1.3913521579624657</v>
      </c>
      <c r="CG35" s="17">
        <f t="shared" si="40"/>
        <v>3.9000000369886976E-4</v>
      </c>
      <c r="CH35" s="17">
        <v>0</v>
      </c>
      <c r="CI35" s="17">
        <f t="shared" si="41"/>
        <v>2.149999998297695E-3</v>
      </c>
      <c r="CJ35" s="17">
        <v>0</v>
      </c>
    </row>
    <row r="36" spans="1:88" x14ac:dyDescent="0.25">
      <c r="A36" s="9">
        <v>100</v>
      </c>
      <c r="B36" s="9" t="s">
        <v>3</v>
      </c>
      <c r="C36" s="13">
        <v>1000</v>
      </c>
      <c r="D36" s="14">
        <f t="shared" si="19"/>
        <v>1</v>
      </c>
      <c r="E36" s="14" t="str">
        <f t="shared" si="20"/>
        <v>kHz</v>
      </c>
      <c r="F36" s="24">
        <v>40.295753688364776</v>
      </c>
      <c r="G36" s="24">
        <v>0</v>
      </c>
      <c r="H36" s="24">
        <v>-26.098888737373588</v>
      </c>
      <c r="I36" s="24">
        <v>0</v>
      </c>
      <c r="J36" s="10" t="s">
        <v>3</v>
      </c>
      <c r="L36" s="25">
        <f t="shared" si="21"/>
        <v>40.299986535125633</v>
      </c>
      <c r="M36" s="25">
        <f t="shared" si="22"/>
        <v>0</v>
      </c>
      <c r="N36" s="25">
        <f t="shared" si="23"/>
        <v>-26.100025366206257</v>
      </c>
      <c r="O36" s="25">
        <f t="shared" si="24"/>
        <v>0</v>
      </c>
      <c r="P36" s="22" t="str">
        <f t="shared" si="5"/>
        <v>m</v>
      </c>
      <c r="Q36" t="str">
        <f t="shared" si="25"/>
        <v>OK</v>
      </c>
      <c r="S36" s="26">
        <v>40.300000000000004</v>
      </c>
      <c r="T36" s="26"/>
      <c r="U36" s="26">
        <v>-26.1</v>
      </c>
      <c r="V36" s="26"/>
      <c r="W36" t="str">
        <f t="shared" si="26"/>
        <v>m</v>
      </c>
      <c r="Y36" s="26">
        <f t="shared" si="27"/>
        <v>-1.3464874371038604E-5</v>
      </c>
      <c r="Z36" s="26"/>
      <c r="AA36" s="26">
        <f t="shared" si="28"/>
        <v>-2.5366206255483803E-5</v>
      </c>
      <c r="AB36" s="26"/>
      <c r="AC36" t="str">
        <f t="shared" si="29"/>
        <v>m</v>
      </c>
      <c r="AD36" s="15">
        <f t="shared" si="6"/>
        <v>1E-3</v>
      </c>
      <c r="AE36" s="16">
        <f t="shared" si="7"/>
        <v>4.0295753688364778E-2</v>
      </c>
      <c r="AF36" s="16">
        <f t="shared" si="8"/>
        <v>0</v>
      </c>
      <c r="AG36" s="16">
        <f t="shared" si="9"/>
        <v>-2.609888873737359E-2</v>
      </c>
      <c r="AH36" s="16">
        <f t="shared" si="10"/>
        <v>0</v>
      </c>
      <c r="AI36" s="21">
        <f t="shared" si="30"/>
        <v>4.8009371570966949E-2</v>
      </c>
      <c r="AJ36" s="21">
        <f t="shared" si="31"/>
        <v>-0.57474491974907116</v>
      </c>
      <c r="AL36" s="15">
        <f>IFERROR(MATCH(AI36 - 0.000001,'Ref Z list'!$C$5:$C$30,1),1)</f>
        <v>4</v>
      </c>
      <c r="AM36" s="15" t="str">
        <f>INDEX('Ref Z list'!$D$5:$D$30,AL36)</f>
        <v>10m</v>
      </c>
      <c r="AN36" s="15" t="str">
        <f>IF(INDEX('Ref Z list'!$D$5:$D$30,AL36+1)=0,AM36,INDEX('Ref Z list'!$D$5:$D$30,AL36+1))</f>
        <v>100m</v>
      </c>
      <c r="AO36" s="15">
        <f>INDEX('Ref Z list'!$C$5:$C$30,AL36)</f>
        <v>0.01</v>
      </c>
      <c r="AP36" s="15">
        <f>INDEX('Ref Z list'!$C$5:$C$30,AL36+1)</f>
        <v>0.1</v>
      </c>
      <c r="AQ36" s="17" t="str">
        <f t="shared" si="11"/>
        <v>1kHz100m10m</v>
      </c>
      <c r="AR36" s="17" t="str">
        <f t="shared" si="12"/>
        <v>1kHz100m100m</v>
      </c>
      <c r="AS36" s="15">
        <f>IFERROR(MATCH(AQ36,'Cal Data'!$AF$6:$AF$1108,0),0)</f>
        <v>124</v>
      </c>
      <c r="AT36" s="15">
        <f>IFERROR(MATCH(AR36,'Cal Data'!$AF$6:$AF$1108,0),0)</f>
        <v>142</v>
      </c>
      <c r="AV36" s="17" t="str">
        <f>INDEX('Cal Data'!AF$6:AF$1108,$AS36)</f>
        <v>1kHz100m10m</v>
      </c>
      <c r="AW36" s="17">
        <f>INDEX('Cal Data'!AG$6:AG$1108,$AS36)</f>
        <v>8.1144873060809419E-7</v>
      </c>
      <c r="AX36" s="17">
        <f>INDEX('Cal Data'!AH$6:AH$1108,$AS36)</f>
        <v>8.8059144569399683E-3</v>
      </c>
      <c r="AY36" s="17">
        <f>INDEX('Cal Data'!AI$6:AI$1108,$AS36)</f>
        <v>1.0054476638138349E-6</v>
      </c>
      <c r="AZ36" s="17">
        <f>INDEX('Cal Data'!AJ$6:AJ$1108,$AS36)</f>
        <v>2.4853834166313525E-3</v>
      </c>
      <c r="BA36" s="17" t="str">
        <f>INDEX('Cal Data'!AF$6:AF$1108,$AT36)</f>
        <v>1kHz100m100m</v>
      </c>
      <c r="BB36" s="17">
        <f>INDEX('Cal Data'!AG$6:AG$1108,$AT36)</f>
        <v>9.6045791223992039E-6</v>
      </c>
      <c r="BC36" s="17">
        <f>INDEX('Cal Data'!AH$6:AH$1108,$AT36)</f>
        <v>4.5809218891034609E-3</v>
      </c>
      <c r="BD36" s="17">
        <f>INDEX('Cal Data'!AI$6:AI$1108,$AT36)</f>
        <v>-7.0616692770891146E-6</v>
      </c>
      <c r="BE36" s="17">
        <f>INDEX('Cal Data'!AJ$6:AJ$1108,$AT36)</f>
        <v>6.8004903968845567E-3</v>
      </c>
      <c r="BG36" s="17">
        <f t="shared" si="32"/>
        <v>4.5250194009808768E-6</v>
      </c>
      <c r="BH36" s="17">
        <f t="shared" si="13"/>
        <v>4.5809218891034609E-3</v>
      </c>
      <c r="BI36" s="17">
        <f t="shared" si="14"/>
        <v>-2.4015083952219691E-6</v>
      </c>
      <c r="BJ36" s="17">
        <f t="shared" si="15"/>
        <v>4.3077668008637653E-3</v>
      </c>
      <c r="BL36" s="17">
        <f t="shared" si="33"/>
        <v>4.0300278707765758E-2</v>
      </c>
      <c r="BM36" s="17">
        <f t="shared" si="16"/>
        <v>4.5809218891034609E-3</v>
      </c>
      <c r="BN36" s="17">
        <f t="shared" si="17"/>
        <v>-2.6101290245768811E-2</v>
      </c>
      <c r="BO36" s="17">
        <f t="shared" si="18"/>
        <v>4.3077668008637653E-3</v>
      </c>
      <c r="BQ36">
        <f>INDEX('Cal Data'!AL$6:AL$1000,$AS36)</f>
        <v>1.0000806341278761</v>
      </c>
      <c r="BR36">
        <f>INDEX('Cal Data'!AM$6:AM$1000,$AS36)</f>
        <v>0</v>
      </c>
      <c r="BS36">
        <f>INDEX('Cal Data'!AN$6:AN$1000,$AS36)</f>
        <v>9.9875916415821241E-5</v>
      </c>
      <c r="BT36">
        <f>INDEX('Cal Data'!AO$6:AO$1000,$AS36)</f>
        <v>0</v>
      </c>
      <c r="BU36">
        <f>INDEX('Cal Data'!AL$6:AL$1000,$AT36)</f>
        <v>1.0000954045524146</v>
      </c>
      <c r="BV36">
        <f>INDEX('Cal Data'!AM$6:AM$1000,$AT36)</f>
        <v>0</v>
      </c>
      <c r="BW36">
        <f>INDEX('Cal Data'!AN$6:AN$1000,$AT36)</f>
        <v>-7.0182566479604503E-5</v>
      </c>
      <c r="BX36">
        <f>INDEX('Cal Data'!AO$6:AO$1000,$AT36)</f>
        <v>0</v>
      </c>
      <c r="BZ36" s="17">
        <f t="shared" si="34"/>
        <v>1.000086872067371</v>
      </c>
      <c r="CA36" s="17">
        <f t="shared" si="35"/>
        <v>0</v>
      </c>
      <c r="CB36" s="17">
        <f t="shared" si="36"/>
        <v>2.8055737913963862E-5</v>
      </c>
      <c r="CC36" s="17">
        <f t="shared" si="37"/>
        <v>0</v>
      </c>
      <c r="CE36" s="17">
        <f t="shared" si="38"/>
        <v>4.8013542244328501E-2</v>
      </c>
      <c r="CF36" s="29">
        <f t="shared" si="39"/>
        <v>-0.57471686401115718</v>
      </c>
      <c r="CG36" s="17">
        <f t="shared" si="40"/>
        <v>4.0299986535125634E-2</v>
      </c>
      <c r="CH36" s="17">
        <v>0</v>
      </c>
      <c r="CI36" s="17">
        <f t="shared" si="41"/>
        <v>-2.6100025366206259E-2</v>
      </c>
      <c r="CJ36" s="17">
        <v>0</v>
      </c>
    </row>
    <row r="37" spans="1:88" x14ac:dyDescent="0.25">
      <c r="A37" s="9">
        <v>10</v>
      </c>
      <c r="B37" s="9" t="s">
        <v>3</v>
      </c>
      <c r="C37" s="13">
        <v>0.05</v>
      </c>
      <c r="D37" s="14">
        <f t="shared" si="19"/>
        <v>50</v>
      </c>
      <c r="E37" s="14" t="str">
        <f t="shared" si="20"/>
        <v>mHz</v>
      </c>
      <c r="F37" s="24">
        <v>-7.8902527493887131</v>
      </c>
      <c r="G37" s="24">
        <v>0</v>
      </c>
      <c r="H37" s="24">
        <v>3.2601552383994927</v>
      </c>
      <c r="I37" s="24">
        <v>0</v>
      </c>
      <c r="J37" s="10" t="s">
        <v>3</v>
      </c>
      <c r="L37" s="25">
        <f t="shared" si="21"/>
        <v>-7.8899999946487958</v>
      </c>
      <c r="M37" s="25">
        <f t="shared" si="22"/>
        <v>0</v>
      </c>
      <c r="N37" s="25">
        <f t="shared" si="23"/>
        <v>3.2600001018917122</v>
      </c>
      <c r="O37" s="25">
        <f t="shared" si="24"/>
        <v>0</v>
      </c>
      <c r="P37" s="22" t="str">
        <f t="shared" si="5"/>
        <v>m</v>
      </c>
      <c r="Q37" t="str">
        <f t="shared" si="25"/>
        <v>OK</v>
      </c>
      <c r="S37" s="26">
        <v>-7.89</v>
      </c>
      <c r="T37" s="26"/>
      <c r="U37" s="26">
        <v>3.26</v>
      </c>
      <c r="V37" s="26"/>
      <c r="W37" t="str">
        <f t="shared" si="26"/>
        <v>m</v>
      </c>
      <c r="Y37" s="26">
        <f t="shared" si="27"/>
        <v>5.3512039244196785E-9</v>
      </c>
      <c r="Z37" s="26"/>
      <c r="AA37" s="26">
        <f t="shared" si="28"/>
        <v>1.018917124007146E-7</v>
      </c>
      <c r="AB37" s="26"/>
      <c r="AC37" t="str">
        <f t="shared" si="29"/>
        <v>m</v>
      </c>
      <c r="AD37" s="15">
        <f t="shared" si="6"/>
        <v>1E-3</v>
      </c>
      <c r="AE37" s="16">
        <f t="shared" si="7"/>
        <v>-7.8902527493887129E-3</v>
      </c>
      <c r="AF37" s="16">
        <f t="shared" si="8"/>
        <v>0</v>
      </c>
      <c r="AG37" s="16">
        <f t="shared" si="9"/>
        <v>3.2601552383994927E-3</v>
      </c>
      <c r="AH37" s="16">
        <f t="shared" si="10"/>
        <v>0</v>
      </c>
      <c r="AI37" s="21">
        <f t="shared" si="30"/>
        <v>8.5372536935304777E-3</v>
      </c>
      <c r="AJ37" s="21">
        <f t="shared" si="31"/>
        <v>2.7497695336490571</v>
      </c>
      <c r="AL37" s="15">
        <f>IFERROR(MATCH(AI37 - 0.000001,'Ref Z list'!$C$5:$C$30,1),1)</f>
        <v>3</v>
      </c>
      <c r="AM37" s="15" t="str">
        <f>INDEX('Ref Z list'!$D$5:$D$30,AL37)</f>
        <v>3m</v>
      </c>
      <c r="AN37" s="15" t="str">
        <f>IF(INDEX('Ref Z list'!$D$5:$D$30,AL37+1)=0,AM37,INDEX('Ref Z list'!$D$5:$D$30,AL37+1))</f>
        <v>10m</v>
      </c>
      <c r="AO37" s="15">
        <f>INDEX('Ref Z list'!$C$5:$C$30,AL37)</f>
        <v>3.0000000000000001E-3</v>
      </c>
      <c r="AP37" s="15">
        <f>INDEX('Ref Z list'!$C$5:$C$30,AL37+1)</f>
        <v>0.01</v>
      </c>
      <c r="AQ37" s="17" t="str">
        <f t="shared" si="11"/>
        <v>50mHz10m3m</v>
      </c>
      <c r="AR37" s="17" t="str">
        <f t="shared" si="12"/>
        <v>50mHz10m10m</v>
      </c>
      <c r="AS37" s="15">
        <f>IFERROR(MATCH(AQ37,'Cal Data'!$AF$6:$AF$1108,0),0)</f>
        <v>75</v>
      </c>
      <c r="AT37" s="15">
        <f>IFERROR(MATCH(AR37,'Cal Data'!$AF$6:$AF$1108,0),0)</f>
        <v>93</v>
      </c>
      <c r="AV37" s="17" t="str">
        <f>INDEX('Cal Data'!AF$6:AF$1108,$AS37)</f>
        <v>50mHz10m3m</v>
      </c>
      <c r="AW37" s="17">
        <f>INDEX('Cal Data'!AG$6:AG$1108,$AS37)</f>
        <v>-1.9659550942524237E-7</v>
      </c>
      <c r="AX37" s="17">
        <f>INDEX('Cal Data'!AH$6:AH$1108,$AS37)</f>
        <v>1.6504513955905473E-3</v>
      </c>
      <c r="AY37" s="17">
        <f>INDEX('Cal Data'!AI$6:AI$1108,$AS37)</f>
        <v>2.9999606563937012E-7</v>
      </c>
      <c r="AZ37" s="17">
        <f>INDEX('Cal Data'!AJ$6:AJ$1108,$AS37)</f>
        <v>9.2106088140181831E-4</v>
      </c>
      <c r="BA37" s="17" t="str">
        <f>INDEX('Cal Data'!AF$6:AF$1108,$AT37)</f>
        <v>50mHz10m10m</v>
      </c>
      <c r="BB37" s="17">
        <f>INDEX('Cal Data'!AG$6:AG$1108,$AT37)</f>
        <v>-2.6057357073450138E-7</v>
      </c>
      <c r="BC37" s="17">
        <f>INDEX('Cal Data'!AH$6:AH$1108,$AT37)</f>
        <v>2.9904931690647786E-3</v>
      </c>
      <c r="BD37" s="17">
        <f>INDEX('Cal Data'!AI$6:AI$1108,$AT37)</f>
        <v>-1.9483559565078926E-7</v>
      </c>
      <c r="BE37" s="17">
        <f>INDEX('Cal Data'!AJ$6:AJ$1108,$AT37)</f>
        <v>3.6795036152899182E-3</v>
      </c>
      <c r="BG37" s="17">
        <f t="shared" si="32"/>
        <v>-2.4720447460947289E-7</v>
      </c>
      <c r="BH37" s="17">
        <f t="shared" si="13"/>
        <v>2.9904931690647786E-3</v>
      </c>
      <c r="BI37" s="17">
        <f t="shared" si="14"/>
        <v>-9.1433712097023744E-8</v>
      </c>
      <c r="BJ37" s="17">
        <f t="shared" si="15"/>
        <v>3.1030890552038452E-3</v>
      </c>
      <c r="BL37" s="17">
        <f t="shared" si="33"/>
        <v>-7.8904999538633221E-3</v>
      </c>
      <c r="BM37" s="17">
        <f t="shared" si="16"/>
        <v>2.9904931690647786E-3</v>
      </c>
      <c r="BN37" s="17">
        <f t="shared" si="17"/>
        <v>3.2600638046873958E-3</v>
      </c>
      <c r="BO37" s="17">
        <f t="shared" si="18"/>
        <v>3.1030890552038452E-3</v>
      </c>
      <c r="BQ37">
        <f>INDEX('Cal Data'!AL$6:AL$1000,$AS37)</f>
        <v>0.99993449639625265</v>
      </c>
      <c r="BR37">
        <f>INDEX('Cal Data'!AM$6:AM$1000,$AS37)</f>
        <v>0</v>
      </c>
      <c r="BS37">
        <f>INDEX('Cal Data'!AN$6:AN$1000,$AS37)</f>
        <v>9.9993803729540742E-5</v>
      </c>
      <c r="BT37">
        <f>INDEX('Cal Data'!AO$6:AO$1000,$AS37)</f>
        <v>0</v>
      </c>
      <c r="BU37">
        <f>INDEX('Cal Data'!AL$6:AL$1000,$AT37)</f>
        <v>0.99997394077867463</v>
      </c>
      <c r="BV37">
        <f>INDEX('Cal Data'!AM$6:AM$1000,$AT37)</f>
        <v>0</v>
      </c>
      <c r="BW37">
        <f>INDEX('Cal Data'!AN$6:AN$1000,$AT37)</f>
        <v>-1.9475888412226786E-5</v>
      </c>
      <c r="BX37">
        <f>INDEX('Cal Data'!AO$6:AO$1000,$AT37)</f>
        <v>0</v>
      </c>
      <c r="BZ37" s="17">
        <f t="shared" si="34"/>
        <v>0.9999656983322891</v>
      </c>
      <c r="CA37" s="17">
        <f t="shared" si="35"/>
        <v>0</v>
      </c>
      <c r="CB37" s="17">
        <f t="shared" si="36"/>
        <v>5.488947432833412E-6</v>
      </c>
      <c r="CC37" s="17">
        <f t="shared" si="37"/>
        <v>0</v>
      </c>
      <c r="CE37" s="17">
        <f t="shared" si="38"/>
        <v>8.5369608514911186E-3</v>
      </c>
      <c r="CF37" s="29">
        <f t="shared" si="39"/>
        <v>2.7497750225964901</v>
      </c>
      <c r="CG37" s="17">
        <f t="shared" si="40"/>
        <v>-7.8899999946487956E-3</v>
      </c>
      <c r="CH37" s="17">
        <v>0</v>
      </c>
      <c r="CI37" s="17">
        <f t="shared" si="41"/>
        <v>3.2600001018917124E-3</v>
      </c>
      <c r="CJ37" s="17">
        <v>0</v>
      </c>
    </row>
    <row r="38" spans="1:88" x14ac:dyDescent="0.25">
      <c r="A38" s="9">
        <v>10</v>
      </c>
      <c r="B38" s="9" t="s">
        <v>3</v>
      </c>
      <c r="C38" s="13">
        <v>2000</v>
      </c>
      <c r="D38" s="14">
        <f t="shared" si="19"/>
        <v>2</v>
      </c>
      <c r="E38" s="14" t="str">
        <f t="shared" si="20"/>
        <v>kHz</v>
      </c>
      <c r="F38" s="24">
        <v>-0.68243354953401814</v>
      </c>
      <c r="G38" s="24">
        <v>0</v>
      </c>
      <c r="H38" s="24">
        <v>-5.590111456741333</v>
      </c>
      <c r="I38" s="24">
        <v>0</v>
      </c>
      <c r="J38" s="10" t="s">
        <v>3</v>
      </c>
      <c r="L38" s="25">
        <f t="shared" si="21"/>
        <v>-0.68200616942876502</v>
      </c>
      <c r="M38" s="25">
        <f t="shared" si="22"/>
        <v>0</v>
      </c>
      <c r="N38" s="25">
        <f t="shared" si="23"/>
        <v>-5.5900028112114475</v>
      </c>
      <c r="O38" s="25">
        <f t="shared" si="24"/>
        <v>0</v>
      </c>
      <c r="P38" s="22" t="str">
        <f t="shared" ref="P38:P69" si="42">J38</f>
        <v>m</v>
      </c>
      <c r="Q38" t="str">
        <f t="shared" si="25"/>
        <v>OK</v>
      </c>
      <c r="S38" s="26">
        <v>-0.68199999999999994</v>
      </c>
      <c r="T38" s="26"/>
      <c r="U38" s="26">
        <v>-5.59</v>
      </c>
      <c r="V38" s="26"/>
      <c r="W38" t="str">
        <f t="shared" si="26"/>
        <v>m</v>
      </c>
      <c r="Y38" s="26">
        <f t="shared" si="27"/>
        <v>-6.16942876507931E-6</v>
      </c>
      <c r="Z38" s="26"/>
      <c r="AA38" s="26">
        <f t="shared" si="28"/>
        <v>-2.8112114476286365E-6</v>
      </c>
      <c r="AB38" s="26"/>
      <c r="AC38" t="str">
        <f t="shared" si="29"/>
        <v>m</v>
      </c>
      <c r="AD38" s="15">
        <f t="shared" ref="AD38:AD69" si="43">IF(MID(J38,1,1)="m",0.001,IF(OR(MID(J38,1,1)="u",MID(J38,1,1)="µ"),0.000001,1))</f>
        <v>1E-3</v>
      </c>
      <c r="AE38" s="16">
        <f t="shared" ref="AE38:AE69" si="44">F38*$AD38</f>
        <v>-6.824335495340182E-4</v>
      </c>
      <c r="AF38" s="16">
        <f t="shared" ref="AF38:AF69" si="45">G38*$AD38</f>
        <v>0</v>
      </c>
      <c r="AG38" s="16">
        <f t="shared" ref="AG38:AG69" si="46">H38*$AD38</f>
        <v>-5.5901114567413332E-3</v>
      </c>
      <c r="AH38" s="16">
        <f t="shared" ref="AH38:AH69" si="47">I38*$AD38</f>
        <v>0</v>
      </c>
      <c r="AI38" s="21">
        <f t="shared" si="30"/>
        <v>5.6316127040413845E-3</v>
      </c>
      <c r="AJ38" s="21">
        <f t="shared" si="31"/>
        <v>-1.6922739395785811</v>
      </c>
      <c r="AL38" s="15">
        <f>IFERROR(MATCH(AI38 - 0.000001,'Ref Z list'!$C$5:$C$30,1),1)</f>
        <v>3</v>
      </c>
      <c r="AM38" s="15" t="str">
        <f>INDEX('Ref Z list'!$D$5:$D$30,AL38)</f>
        <v>3m</v>
      </c>
      <c r="AN38" s="15" t="str">
        <f>IF(INDEX('Ref Z list'!$D$5:$D$30,AL38+1)=0,AM38,INDEX('Ref Z list'!$D$5:$D$30,AL38+1))</f>
        <v>10m</v>
      </c>
      <c r="AO38" s="15">
        <f>INDEX('Ref Z list'!$C$5:$C$30,AL38)</f>
        <v>3.0000000000000001E-3</v>
      </c>
      <c r="AP38" s="15">
        <f>INDEX('Ref Z list'!$C$5:$C$30,AL38+1)</f>
        <v>0.01</v>
      </c>
      <c r="AQ38" s="17" t="str">
        <f t="shared" ref="AQ38:AQ69" si="48">D38&amp;E38&amp;A38&amp;B38&amp;AM38</f>
        <v>2kHz10m3m</v>
      </c>
      <c r="AR38" s="17" t="str">
        <f t="shared" ref="AR38:AR69" si="49">D38&amp;E38&amp;A38&amp;B38&amp;AN38</f>
        <v>2kHz10m10m</v>
      </c>
      <c r="AS38" s="15">
        <f>IFERROR(MATCH(AQ38,'Cal Data'!$AF$6:$AF$1108,0),0)</f>
        <v>89</v>
      </c>
      <c r="AT38" s="15">
        <f>IFERROR(MATCH(AR38,'Cal Data'!$AF$6:$AF$1108,0),0)</f>
        <v>107</v>
      </c>
      <c r="AV38" s="17" t="str">
        <f>INDEX('Cal Data'!AF$6:AF$1108,$AS38)</f>
        <v>2kHz10m3m</v>
      </c>
      <c r="AW38" s="17">
        <f>INDEX('Cal Data'!AG$6:AG$1108,$AS38)</f>
        <v>-1.3616642906364579E-7</v>
      </c>
      <c r="AX38" s="17">
        <f>INDEX('Cal Data'!AH$6:AH$1108,$AS38)</f>
        <v>4.3659551766179437E-3</v>
      </c>
      <c r="AY38" s="17">
        <f>INDEX('Cal Data'!AI$6:AI$1108,$AS38)</f>
        <v>3.0381239524468656E-7</v>
      </c>
      <c r="AZ38" s="17">
        <f>INDEX('Cal Data'!AJ$6:AJ$1108,$AS38)</f>
        <v>3.8366239640785457E-3</v>
      </c>
      <c r="BA38" s="17" t="str">
        <f>INDEX('Cal Data'!AF$6:AF$1108,$AT38)</f>
        <v>2kHz10m10m</v>
      </c>
      <c r="BB38" s="17">
        <f>INDEX('Cal Data'!AG$6:AG$1108,$AT38)</f>
        <v>-1.5414329026727791E-8</v>
      </c>
      <c r="BC38" s="17">
        <f>INDEX('Cal Data'!AH$6:AH$1108,$AT38)</f>
        <v>7.6693062175683105E-3</v>
      </c>
      <c r="BD38" s="17">
        <f>INDEX('Cal Data'!AI$6:AI$1108,$AT38)</f>
        <v>2.961074780812379E-7</v>
      </c>
      <c r="BE38" s="17">
        <f>INDEX('Cal Data'!AJ$6:AJ$1108,$AT38)</f>
        <v>5.6299981079476809E-3</v>
      </c>
      <c r="BG38" s="17">
        <f t="shared" ref="BG38:BG69" si="50">IF($AS38=0,AW38,IF(AT38=0,BB38,($AI38-$AO38)/($AP38-$AO38)*(BB38-AW38)+AW38))</f>
        <v>-9.0770320421241576E-8</v>
      </c>
      <c r="BH38" s="17">
        <f t="shared" ref="BH38:BH69" si="51">IF($AS38=0,AX38,IF(AU38=0,BC38,($AI38-$AO38)/($AP38-$AO38)*(BC38-AX38)+AX38))</f>
        <v>7.6693062175683105E-3</v>
      </c>
      <c r="BI38" s="17">
        <f t="shared" ref="BI38:BI69" si="52">IF($AS38=0,AY38,IF(AW38=0,BD38,($AI38-$AO38)/($AP38-$AO38)*(BD38-AY38)+AY38))</f>
        <v>3.0091577268884111E-7</v>
      </c>
      <c r="BJ38" s="17">
        <f t="shared" ref="BJ38:BJ69" si="53">IF($AS38=0,AZ38,IF(AX38=0,BE38,($AI38-$AO38)/($AP38-$AO38)*(BE38-AZ38)+AZ38))</f>
        <v>4.5108334183793109E-3</v>
      </c>
      <c r="BL38" s="17">
        <f t="shared" ref="BL38:BL69" si="54">AE38+BG38</f>
        <v>-6.8252431985443948E-4</v>
      </c>
      <c r="BM38" s="17">
        <f t="shared" ref="BM38:BM69" si="55">(4*AF38^2+BH38^2)^0.5</f>
        <v>7.6693062175683105E-3</v>
      </c>
      <c r="BN38" s="17">
        <f t="shared" ref="BN38:BN69" si="56">AG38+BI38</f>
        <v>-5.5898105409686446E-3</v>
      </c>
      <c r="BO38" s="17">
        <f t="shared" ref="BO38:BO69" si="57">(4*AH38^2+BJ38^2)^0.5</f>
        <v>4.5108334183793109E-3</v>
      </c>
      <c r="BQ38">
        <f>INDEX('Cal Data'!AL$6:AL$1000,$AS38)</f>
        <v>0.99995548400809831</v>
      </c>
      <c r="BR38">
        <f>INDEX('Cal Data'!AM$6:AM$1000,$AS38)</f>
        <v>0</v>
      </c>
      <c r="BS38">
        <f>INDEX('Cal Data'!AN$6:AN$1000,$AS38)</f>
        <v>9.9452875746184753E-5</v>
      </c>
      <c r="BT38">
        <f>INDEX('Cal Data'!AO$6:AO$1000,$AS38)</f>
        <v>0</v>
      </c>
      <c r="BU38">
        <f>INDEX('Cal Data'!AL$6:AL$1000,$AT38)</f>
        <v>0.99999850238503862</v>
      </c>
      <c r="BV38">
        <f>INDEX('Cal Data'!AM$6:AM$1000,$AT38)</f>
        <v>0</v>
      </c>
      <c r="BW38">
        <f>INDEX('Cal Data'!AN$6:AN$1000,$AT38)</f>
        <v>2.9074467049125638E-5</v>
      </c>
      <c r="BX38">
        <f>INDEX('Cal Data'!AO$6:AO$1000,$AT38)</f>
        <v>0</v>
      </c>
      <c r="BZ38" s="17">
        <f t="shared" si="34"/>
        <v>0.99997165653770737</v>
      </c>
      <c r="CA38" s="17">
        <f t="shared" si="35"/>
        <v>0</v>
      </c>
      <c r="CB38" s="17">
        <f t="shared" si="36"/>
        <v>7.2994487972270839E-5</v>
      </c>
      <c r="CC38" s="17">
        <f t="shared" si="37"/>
        <v>0</v>
      </c>
      <c r="CE38" s="17">
        <f t="shared" si="38"/>
        <v>5.6314530846390603E-3</v>
      </c>
      <c r="CF38" s="29">
        <f t="shared" si="39"/>
        <v>-1.6922009450906088</v>
      </c>
      <c r="CG38" s="17">
        <f t="shared" si="40"/>
        <v>-6.8200616942876505E-4</v>
      </c>
      <c r="CH38" s="17">
        <v>0</v>
      </c>
      <c r="CI38" s="17">
        <f t="shared" si="41"/>
        <v>-5.590002811211448E-3</v>
      </c>
      <c r="CJ38" s="17">
        <v>0</v>
      </c>
    </row>
    <row r="39" spans="1:88" x14ac:dyDescent="0.25">
      <c r="A39" s="9">
        <v>100</v>
      </c>
      <c r="B39" s="9" t="s">
        <v>3</v>
      </c>
      <c r="C39" s="13">
        <v>50</v>
      </c>
      <c r="D39" s="14">
        <f t="shared" si="19"/>
        <v>50</v>
      </c>
      <c r="E39" s="14" t="str">
        <f t="shared" si="20"/>
        <v>Hz</v>
      </c>
      <c r="F39" s="24">
        <v>-32.202951094085684</v>
      </c>
      <c r="G39" s="24">
        <v>0</v>
      </c>
      <c r="H39" s="24">
        <v>-72.602410218132533</v>
      </c>
      <c r="I39" s="24">
        <v>0</v>
      </c>
      <c r="J39" s="10" t="s">
        <v>3</v>
      </c>
      <c r="L39" s="25">
        <f t="shared" si="21"/>
        <v>-32.199999142687297</v>
      </c>
      <c r="M39" s="25">
        <f t="shared" si="22"/>
        <v>0</v>
      </c>
      <c r="N39" s="25">
        <f t="shared" si="23"/>
        <v>-72.600000357171155</v>
      </c>
      <c r="O39" s="25">
        <f t="shared" si="24"/>
        <v>0</v>
      </c>
      <c r="P39" s="22" t="str">
        <f t="shared" si="42"/>
        <v>m</v>
      </c>
      <c r="Q39" t="str">
        <f t="shared" si="25"/>
        <v>OK</v>
      </c>
      <c r="S39" s="26">
        <v>-32.199999999999996</v>
      </c>
      <c r="T39" s="26"/>
      <c r="U39" s="26">
        <v>-72.599999999999994</v>
      </c>
      <c r="V39" s="26"/>
      <c r="W39" t="str">
        <f t="shared" si="26"/>
        <v>m</v>
      </c>
      <c r="Y39" s="26">
        <f t="shared" si="27"/>
        <v>8.5731269905409135E-7</v>
      </c>
      <c r="Z39" s="26"/>
      <c r="AA39" s="26">
        <f t="shared" si="28"/>
        <v>-3.5717116020350659E-7</v>
      </c>
      <c r="AB39" s="26"/>
      <c r="AC39" t="str">
        <f t="shared" si="29"/>
        <v>m</v>
      </c>
      <c r="AD39" s="15">
        <f t="shared" si="43"/>
        <v>1E-3</v>
      </c>
      <c r="AE39" s="16">
        <f t="shared" si="44"/>
        <v>-3.2202951094085684E-2</v>
      </c>
      <c r="AF39" s="16">
        <f t="shared" si="45"/>
        <v>0</v>
      </c>
      <c r="AG39" s="16">
        <f t="shared" si="46"/>
        <v>-7.2602410218132532E-2</v>
      </c>
      <c r="AH39" s="16">
        <f t="shared" si="47"/>
        <v>0</v>
      </c>
      <c r="AI39" s="21">
        <f t="shared" si="30"/>
        <v>7.9423800139819992E-2</v>
      </c>
      <c r="AJ39" s="21">
        <f t="shared" si="31"/>
        <v>-1.9882752511715931</v>
      </c>
      <c r="AL39" s="15">
        <f>IFERROR(MATCH(AI39 - 0.000001,'Ref Z list'!$C$5:$C$30,1),1)</f>
        <v>4</v>
      </c>
      <c r="AM39" s="15" t="str">
        <f>INDEX('Ref Z list'!$D$5:$D$30,AL39)</f>
        <v>10m</v>
      </c>
      <c r="AN39" s="15" t="str">
        <f>IF(INDEX('Ref Z list'!$D$5:$D$30,AL39+1)=0,AM39,INDEX('Ref Z list'!$D$5:$D$30,AL39+1))</f>
        <v>100m</v>
      </c>
      <c r="AO39" s="15">
        <f>INDEX('Ref Z list'!$C$5:$C$30,AL39)</f>
        <v>0.01</v>
      </c>
      <c r="AP39" s="15">
        <f>INDEX('Ref Z list'!$C$5:$C$30,AL39+1)</f>
        <v>0.1</v>
      </c>
      <c r="AQ39" s="17" t="str">
        <f t="shared" si="48"/>
        <v>50Hz100m10m</v>
      </c>
      <c r="AR39" s="17" t="str">
        <f t="shared" si="49"/>
        <v>50Hz100m100m</v>
      </c>
      <c r="AS39" s="15">
        <f>IFERROR(MATCH(AQ39,'Cal Data'!$AF$6:$AF$1108,0),0)</f>
        <v>120</v>
      </c>
      <c r="AT39" s="15">
        <f>IFERROR(MATCH(AR39,'Cal Data'!$AF$6:$AF$1108,0),0)</f>
        <v>138</v>
      </c>
      <c r="AV39" s="17" t="str">
        <f>INDEX('Cal Data'!AF$6:AF$1108,$AS39)</f>
        <v>50Hz100m10m</v>
      </c>
      <c r="AW39" s="17">
        <f>INDEX('Cal Data'!AG$6:AG$1108,$AS39)</f>
        <v>-4.4593627608613406E-7</v>
      </c>
      <c r="AX39" s="17">
        <f>INDEX('Cal Data'!AH$6:AH$1108,$AS39)</f>
        <v>5.802968570713894E-3</v>
      </c>
      <c r="AY39" s="17">
        <f>INDEX('Cal Data'!AI$6:AI$1108,$AS39)</f>
        <v>1.0002567079919175E-6</v>
      </c>
      <c r="AZ39" s="17">
        <f>INDEX('Cal Data'!AJ$6:AJ$1108,$AS39)</f>
        <v>7.0726123069978246E-3</v>
      </c>
      <c r="BA39" s="17" t="str">
        <f>INDEX('Cal Data'!AF$6:AF$1108,$AT39)</f>
        <v>50Hz100m100m</v>
      </c>
      <c r="BB39" s="17">
        <f>INDEX('Cal Data'!AG$6:AG$1108,$AT39)</f>
        <v>-4.2271918634373407E-6</v>
      </c>
      <c r="BC39" s="17">
        <f>INDEX('Cal Data'!AH$6:AH$1108,$AT39)</f>
        <v>9.9287763241585857E-3</v>
      </c>
      <c r="BD39" s="17">
        <f>INDEX('Cal Data'!AI$6:AI$1108,$AT39)</f>
        <v>-1.5433050354321552E-7</v>
      </c>
      <c r="BE39" s="17">
        <f>INDEX('Cal Data'!AJ$6:AJ$1108,$AT39)</f>
        <v>2.1970449645610244E-3</v>
      </c>
      <c r="BG39" s="17">
        <f t="shared" si="50"/>
        <v>-3.3627044113511096E-6</v>
      </c>
      <c r="BH39" s="17">
        <f t="shared" si="51"/>
        <v>9.9287763241585857E-3</v>
      </c>
      <c r="BI39" s="17">
        <f t="shared" si="52"/>
        <v>1.0963635446294928E-7</v>
      </c>
      <c r="BJ39" s="17">
        <f t="shared" si="53"/>
        <v>3.3117188320026499E-3</v>
      </c>
      <c r="BL39" s="17">
        <f t="shared" si="54"/>
        <v>-3.2206313798497033E-2</v>
      </c>
      <c r="BM39" s="17">
        <f t="shared" si="55"/>
        <v>9.9287763241585857E-3</v>
      </c>
      <c r="BN39" s="17">
        <f t="shared" si="56"/>
        <v>-7.2602300581778065E-2</v>
      </c>
      <c r="BO39" s="17">
        <f t="shared" si="57"/>
        <v>3.3117188320026499E-3</v>
      </c>
      <c r="BQ39">
        <f>INDEX('Cal Data'!AL$6:AL$1000,$AS39)</f>
        <v>0.99995540954359874</v>
      </c>
      <c r="BR39">
        <f>INDEX('Cal Data'!AM$6:AM$1000,$AS39)</f>
        <v>0</v>
      </c>
      <c r="BS39">
        <f>INDEX('Cal Data'!AN$6:AN$1000,$AS39)</f>
        <v>9.9997509504019878E-5</v>
      </c>
      <c r="BT39">
        <f>INDEX('Cal Data'!AO$6:AO$1000,$AS39)</f>
        <v>0</v>
      </c>
      <c r="BU39">
        <f>INDEX('Cal Data'!AL$6:AL$1000,$AT39)</f>
        <v>0.99995772380399317</v>
      </c>
      <c r="BV39">
        <f>INDEX('Cal Data'!AM$6:AM$1000,$AT39)</f>
        <v>0</v>
      </c>
      <c r="BW39">
        <f>INDEX('Cal Data'!AN$6:AN$1000,$AT39)</f>
        <v>-1.5404827039906994E-6</v>
      </c>
      <c r="BX39">
        <f>INDEX('Cal Data'!AO$6:AO$1000,$AT39)</f>
        <v>0</v>
      </c>
      <c r="BZ39" s="17">
        <f t="shared" si="34"/>
        <v>0.99995719470749977</v>
      </c>
      <c r="CA39" s="17">
        <f t="shared" si="35"/>
        <v>0</v>
      </c>
      <c r="CB39" s="17">
        <f t="shared" si="36"/>
        <v>2.1673584196825146E-5</v>
      </c>
      <c r="CC39" s="17">
        <f t="shared" si="37"/>
        <v>0</v>
      </c>
      <c r="CE39" s="17">
        <f t="shared" si="38"/>
        <v>7.9420400380823528E-2</v>
      </c>
      <c r="CF39" s="29">
        <f t="shared" si="39"/>
        <v>-1.9882535775873962</v>
      </c>
      <c r="CG39" s="17">
        <f t="shared" si="40"/>
        <v>-3.2199999142687299E-2</v>
      </c>
      <c r="CH39" s="17">
        <v>0</v>
      </c>
      <c r="CI39" s="17">
        <f t="shared" si="41"/>
        <v>-7.2600000357171152E-2</v>
      </c>
      <c r="CJ39" s="17">
        <v>0</v>
      </c>
    </row>
    <row r="40" spans="1:88" x14ac:dyDescent="0.25">
      <c r="A40" s="9">
        <v>3</v>
      </c>
      <c r="B40" s="9" t="s">
        <v>3</v>
      </c>
      <c r="C40" s="13">
        <v>200</v>
      </c>
      <c r="D40" s="14">
        <f t="shared" si="19"/>
        <v>200</v>
      </c>
      <c r="E40" s="14" t="str">
        <f t="shared" si="20"/>
        <v>Hz</v>
      </c>
      <c r="F40" s="24">
        <v>-2.2098136129747834</v>
      </c>
      <c r="G40" s="24">
        <v>0</v>
      </c>
      <c r="H40" s="24">
        <v>-0.94583690201340687</v>
      </c>
      <c r="I40" s="24">
        <v>0</v>
      </c>
      <c r="J40" s="10" t="s">
        <v>3</v>
      </c>
      <c r="L40" s="25">
        <f t="shared" si="21"/>
        <v>-2.2100000557060486</v>
      </c>
      <c r="M40" s="25">
        <f t="shared" si="22"/>
        <v>0</v>
      </c>
      <c r="N40" s="25">
        <f t="shared" si="23"/>
        <v>-0.94599986355510302</v>
      </c>
      <c r="O40" s="25">
        <f t="shared" si="24"/>
        <v>0</v>
      </c>
      <c r="P40" s="22" t="str">
        <f t="shared" si="42"/>
        <v>m</v>
      </c>
      <c r="Q40" t="str">
        <f t="shared" si="25"/>
        <v>OK</v>
      </c>
      <c r="S40" s="26">
        <v>-2.21</v>
      </c>
      <c r="T40" s="26"/>
      <c r="U40" s="26">
        <v>-0.94599999999999995</v>
      </c>
      <c r="V40" s="26"/>
      <c r="W40" t="str">
        <f t="shared" si="26"/>
        <v>m</v>
      </c>
      <c r="Y40" s="26">
        <f t="shared" si="27"/>
        <v>-5.5706048662784724E-8</v>
      </c>
      <c r="Z40" s="26"/>
      <c r="AA40" s="26">
        <f t="shared" si="28"/>
        <v>1.3644489693653838E-7</v>
      </c>
      <c r="AB40" s="26"/>
      <c r="AC40" t="str">
        <f t="shared" si="29"/>
        <v>m</v>
      </c>
      <c r="AD40" s="15">
        <f t="shared" si="43"/>
        <v>1E-3</v>
      </c>
      <c r="AE40" s="16">
        <f t="shared" si="44"/>
        <v>-2.2098136129747835E-3</v>
      </c>
      <c r="AF40" s="16">
        <f t="shared" si="45"/>
        <v>0</v>
      </c>
      <c r="AG40" s="16">
        <f t="shared" si="46"/>
        <v>-9.4583690201340692E-4</v>
      </c>
      <c r="AH40" s="16">
        <f t="shared" si="47"/>
        <v>0</v>
      </c>
      <c r="AI40" s="21">
        <f t="shared" si="30"/>
        <v>2.4037228728160378E-3</v>
      </c>
      <c r="AJ40" s="21">
        <f t="shared" si="31"/>
        <v>-2.7371696987055554</v>
      </c>
      <c r="AL40" s="15">
        <f>IFERROR(MATCH(AI40 - 0.000001,'Ref Z list'!$C$5:$C$30,1),1)</f>
        <v>2</v>
      </c>
      <c r="AM40" s="15" t="str">
        <f>INDEX('Ref Z list'!$D$5:$D$30,AL40)</f>
        <v>1m</v>
      </c>
      <c r="AN40" s="15" t="str">
        <f>IF(INDEX('Ref Z list'!$D$5:$D$30,AL40+1)=0,AM40,INDEX('Ref Z list'!$D$5:$D$30,AL40+1))</f>
        <v>3m</v>
      </c>
      <c r="AO40" s="15">
        <f>INDEX('Ref Z list'!$C$5:$C$30,AL40)</f>
        <v>1E-3</v>
      </c>
      <c r="AP40" s="15">
        <f>INDEX('Ref Z list'!$C$5:$C$30,AL40+1)</f>
        <v>3.0000000000000001E-3</v>
      </c>
      <c r="AQ40" s="17" t="str">
        <f t="shared" si="48"/>
        <v>200Hz3m1m</v>
      </c>
      <c r="AR40" s="17" t="str">
        <f t="shared" si="49"/>
        <v>200Hz3m3m</v>
      </c>
      <c r="AS40" s="15">
        <f>IFERROR(MATCH(AQ40,'Cal Data'!$AF$6:$AF$1108,0),0)</f>
        <v>50</v>
      </c>
      <c r="AT40" s="15">
        <f>IFERROR(MATCH(AR40,'Cal Data'!$AF$6:$AF$1108,0),0)</f>
        <v>68</v>
      </c>
      <c r="AV40" s="17" t="str">
        <f>INDEX('Cal Data'!AF$6:AF$1108,$AS40)</f>
        <v>200Hz3m1m</v>
      </c>
      <c r="AW40" s="17">
        <f>INDEX('Cal Data'!AG$6:AG$1108,$AS40)</f>
        <v>9.9185847170918384E-8</v>
      </c>
      <c r="AX40" s="17">
        <f>INDEX('Cal Data'!AH$6:AH$1108,$AS40)</f>
        <v>1.1653865899993879E-3</v>
      </c>
      <c r="AY40" s="17">
        <f>INDEX('Cal Data'!AI$6:AI$1108,$AS40)</f>
        <v>1.0001412280837118E-7</v>
      </c>
      <c r="AZ40" s="17">
        <f>INDEX('Cal Data'!AJ$6:AJ$1108,$AS40)</f>
        <v>8.3568036703794563E-3</v>
      </c>
      <c r="BA40" s="17" t="str">
        <f>INDEX('Cal Data'!AF$6:AF$1108,$AT40)</f>
        <v>200Hz3m3m</v>
      </c>
      <c r="BB40" s="17">
        <f>INDEX('Cal Data'!AG$6:AG$1108,$AT40)</f>
        <v>2.9261291770513176E-7</v>
      </c>
      <c r="BC40" s="17">
        <f>INDEX('Cal Data'!AH$6:AH$1108,$AT40)</f>
        <v>2.9842784716163054E-3</v>
      </c>
      <c r="BD40" s="17">
        <f>INDEX('Cal Data'!AI$6:AI$1108,$AT40)</f>
        <v>8.5448704477959514E-9</v>
      </c>
      <c r="BE40" s="17">
        <f>INDEX('Cal Data'!AJ$6:AJ$1108,$AT40)</f>
        <v>1.531136485438048E-3</v>
      </c>
      <c r="BG40" s="17">
        <f t="shared" si="50"/>
        <v>2.3494484873625657E-7</v>
      </c>
      <c r="BH40" s="17">
        <f t="shared" si="51"/>
        <v>2.9842784716163054E-3</v>
      </c>
      <c r="BI40" s="17">
        <f t="shared" si="52"/>
        <v>3.5815381959410277E-8</v>
      </c>
      <c r="BJ40" s="17">
        <f t="shared" si="53"/>
        <v>3.5661310955134003E-3</v>
      </c>
      <c r="BL40" s="17">
        <f t="shared" si="54"/>
        <v>-2.2095786681260473E-3</v>
      </c>
      <c r="BM40" s="17">
        <f t="shared" si="55"/>
        <v>2.9842784716163054E-3</v>
      </c>
      <c r="BN40" s="17">
        <f t="shared" si="56"/>
        <v>-9.4580108663144748E-4</v>
      </c>
      <c r="BO40" s="17">
        <f t="shared" si="57"/>
        <v>3.5661310955134003E-3</v>
      </c>
      <c r="BQ40">
        <f>INDEX('Cal Data'!AL$6:AL$1000,$AS40)</f>
        <v>1.0000991332024172</v>
      </c>
      <c r="BR40">
        <f>INDEX('Cal Data'!AM$6:AM$1000,$AS40)</f>
        <v>0</v>
      </c>
      <c r="BS40">
        <f>INDEX('Cal Data'!AN$6:AN$1000,$AS40)</f>
        <v>9.9973731696621315E-5</v>
      </c>
      <c r="BT40">
        <f>INDEX('Cal Data'!AO$6:AO$1000,$AS40)</f>
        <v>0</v>
      </c>
      <c r="BU40">
        <f>INDEX('Cal Data'!AL$6:AL$1000,$AT40)</f>
        <v>1.0000974962076588</v>
      </c>
      <c r="BV40">
        <f>INDEX('Cal Data'!AM$6:AM$1000,$AT40)</f>
        <v>0</v>
      </c>
      <c r="BW40">
        <f>INDEX('Cal Data'!AN$6:AN$1000,$AT40)</f>
        <v>2.8448067275880304E-6</v>
      </c>
      <c r="BX40">
        <f>INDEX('Cal Data'!AO$6:AO$1000,$AT40)</f>
        <v>0</v>
      </c>
      <c r="BZ40" s="17">
        <f t="shared" si="34"/>
        <v>1.0000979842589246</v>
      </c>
      <c r="CA40" s="17">
        <f t="shared" si="35"/>
        <v>0</v>
      </c>
      <c r="CB40" s="17">
        <f t="shared" si="36"/>
        <v>3.1802684901088919E-5</v>
      </c>
      <c r="CC40" s="17">
        <f t="shared" si="37"/>
        <v>0</v>
      </c>
      <c r="CE40" s="17">
        <f t="shared" si="38"/>
        <v>2.4039583998203906E-3</v>
      </c>
      <c r="CF40" s="29">
        <f t="shared" si="39"/>
        <v>-2.7371378960206543</v>
      </c>
      <c r="CG40" s="17">
        <f t="shared" si="40"/>
        <v>-2.2100000557060489E-3</v>
      </c>
      <c r="CH40" s="17">
        <v>0</v>
      </c>
      <c r="CI40" s="17">
        <f t="shared" si="41"/>
        <v>-9.4599986355510307E-4</v>
      </c>
      <c r="CJ40" s="17">
        <v>0</v>
      </c>
    </row>
    <row r="41" spans="1:88" x14ac:dyDescent="0.25">
      <c r="A41" s="9">
        <v>100</v>
      </c>
      <c r="B41" s="9" t="s">
        <v>3</v>
      </c>
      <c r="C41" s="13">
        <v>0.1</v>
      </c>
      <c r="D41" s="14">
        <f t="shared" si="19"/>
        <v>100</v>
      </c>
      <c r="E41" s="14" t="str">
        <f t="shared" si="20"/>
        <v>mHz</v>
      </c>
      <c r="F41" s="24">
        <v>-29.396654023148415</v>
      </c>
      <c r="G41" s="24">
        <v>0</v>
      </c>
      <c r="H41" s="24">
        <v>44.700106705226069</v>
      </c>
      <c r="I41" s="24">
        <v>0</v>
      </c>
      <c r="J41" s="10" t="s">
        <v>3</v>
      </c>
      <c r="L41" s="25">
        <f t="shared" si="21"/>
        <v>-29.40000018650893</v>
      </c>
      <c r="M41" s="25">
        <f t="shared" si="22"/>
        <v>0</v>
      </c>
      <c r="N41" s="25">
        <f t="shared" si="23"/>
        <v>44.700000094046487</v>
      </c>
      <c r="O41" s="25">
        <f t="shared" si="24"/>
        <v>0</v>
      </c>
      <c r="P41" s="22" t="str">
        <f t="shared" si="42"/>
        <v>m</v>
      </c>
      <c r="Q41" t="str">
        <f t="shared" si="25"/>
        <v>OK</v>
      </c>
      <c r="S41" s="26">
        <v>-29.4</v>
      </c>
      <c r="T41" s="26"/>
      <c r="U41" s="26">
        <v>44.699999999999996</v>
      </c>
      <c r="V41" s="26"/>
      <c r="W41" t="str">
        <f t="shared" si="26"/>
        <v>m</v>
      </c>
      <c r="Y41" s="26">
        <f t="shared" si="27"/>
        <v>-1.8650893096605614E-7</v>
      </c>
      <c r="Z41" s="26"/>
      <c r="AA41" s="26">
        <f t="shared" si="28"/>
        <v>9.40464914833683E-8</v>
      </c>
      <c r="AB41" s="26"/>
      <c r="AC41" t="str">
        <f t="shared" si="29"/>
        <v>m</v>
      </c>
      <c r="AD41" s="15">
        <f t="shared" si="43"/>
        <v>1E-3</v>
      </c>
      <c r="AE41" s="16">
        <f t="shared" si="44"/>
        <v>-2.9396654023148415E-2</v>
      </c>
      <c r="AF41" s="16">
        <f t="shared" si="45"/>
        <v>0</v>
      </c>
      <c r="AG41" s="16">
        <f t="shared" si="46"/>
        <v>4.4700106705226068E-2</v>
      </c>
      <c r="AH41" s="16">
        <f t="shared" si="47"/>
        <v>0</v>
      </c>
      <c r="AI41" s="21">
        <f t="shared" si="30"/>
        <v>5.3500119693466894E-2</v>
      </c>
      <c r="AJ41" s="21">
        <f t="shared" si="31"/>
        <v>2.1525248223161295</v>
      </c>
      <c r="AL41" s="15">
        <f>IFERROR(MATCH(AI41 - 0.000001,'Ref Z list'!$C$5:$C$30,1),1)</f>
        <v>4</v>
      </c>
      <c r="AM41" s="15" t="str">
        <f>INDEX('Ref Z list'!$D$5:$D$30,AL41)</f>
        <v>10m</v>
      </c>
      <c r="AN41" s="15" t="str">
        <f>IF(INDEX('Ref Z list'!$D$5:$D$30,AL41+1)=0,AM41,INDEX('Ref Z list'!$D$5:$D$30,AL41+1))</f>
        <v>100m</v>
      </c>
      <c r="AO41" s="15">
        <f>INDEX('Ref Z list'!$C$5:$C$30,AL41)</f>
        <v>0.01</v>
      </c>
      <c r="AP41" s="15">
        <f>INDEX('Ref Z list'!$C$5:$C$30,AL41+1)</f>
        <v>0.1</v>
      </c>
      <c r="AQ41" s="17" t="str">
        <f t="shared" si="48"/>
        <v>100mHz100m10m</v>
      </c>
      <c r="AR41" s="17" t="str">
        <f t="shared" si="49"/>
        <v>100mHz100m100m</v>
      </c>
      <c r="AS41" s="15">
        <f>IFERROR(MATCH(AQ41,'Cal Data'!$AF$6:$AF$1108,0),0)</f>
        <v>112</v>
      </c>
      <c r="AT41" s="15">
        <f>IFERROR(MATCH(AR41,'Cal Data'!$AF$6:$AF$1108,0),0)</f>
        <v>130</v>
      </c>
      <c r="AV41" s="17" t="str">
        <f>INDEX('Cal Data'!AF$6:AF$1108,$AS41)</f>
        <v>100mHz100m10m</v>
      </c>
      <c r="AW41" s="17">
        <f>INDEX('Cal Data'!AG$6:AG$1108,$AS41)</f>
        <v>7.2738357946577903E-7</v>
      </c>
      <c r="AX41" s="17">
        <f>INDEX('Cal Data'!AH$6:AH$1108,$AS41)</f>
        <v>2.3073479395032209E-4</v>
      </c>
      <c r="AY41" s="17">
        <f>INDEX('Cal Data'!AI$6:AI$1108,$AS41)</f>
        <v>9.9998298683557139E-7</v>
      </c>
      <c r="AZ41" s="17">
        <f>INDEX('Cal Data'!AJ$6:AJ$1108,$AS41)</f>
        <v>2.7025667241655556E-3</v>
      </c>
      <c r="BA41" s="17" t="str">
        <f>INDEX('Cal Data'!AF$6:AF$1108,$AT41)</f>
        <v>100mHz100m100m</v>
      </c>
      <c r="BB41" s="17">
        <f>INDEX('Cal Data'!AG$6:AG$1108,$AT41)</f>
        <v>-1.0097162677219496E-6</v>
      </c>
      <c r="BC41" s="17">
        <f>INDEX('Cal Data'!AH$6:AH$1108,$AT41)</f>
        <v>1.451264084213841E-3</v>
      </c>
      <c r="BD41" s="17">
        <f>INDEX('Cal Data'!AI$6:AI$1108,$AT41)</f>
        <v>3.4827082924315232E-7</v>
      </c>
      <c r="BE41" s="17">
        <f>INDEX('Cal Data'!AJ$6:AJ$1108,$AT41)</f>
        <v>7.365466657071649E-3</v>
      </c>
      <c r="BG41" s="17">
        <f t="shared" si="50"/>
        <v>-1.1221699022499024E-7</v>
      </c>
      <c r="BH41" s="17">
        <f t="shared" si="51"/>
        <v>1.451264084213841E-3</v>
      </c>
      <c r="BI41" s="17">
        <f t="shared" si="52"/>
        <v>6.8498791060270712E-7</v>
      </c>
      <c r="BJ41" s="17">
        <f t="shared" si="53"/>
        <v>4.9563078930552644E-3</v>
      </c>
      <c r="BL41" s="17">
        <f t="shared" si="54"/>
        <v>-2.9396766240138639E-2</v>
      </c>
      <c r="BM41" s="17">
        <f t="shared" si="55"/>
        <v>1.451264084213841E-3</v>
      </c>
      <c r="BN41" s="17">
        <f t="shared" si="56"/>
        <v>4.470079169313667E-2</v>
      </c>
      <c r="BO41" s="17">
        <f t="shared" si="57"/>
        <v>4.9563078930552644E-3</v>
      </c>
      <c r="BQ41">
        <f>INDEX('Cal Data'!AL$6:AL$1000,$AS41)</f>
        <v>1.0000727419201356</v>
      </c>
      <c r="BR41">
        <f>INDEX('Cal Data'!AM$6:AM$1000,$AS41)</f>
        <v>0</v>
      </c>
      <c r="BS41">
        <f>INDEX('Cal Data'!AN$6:AN$1000,$AS41)</f>
        <v>9.9999759144921407E-5</v>
      </c>
      <c r="BT41">
        <f>INDEX('Cal Data'!AO$6:AO$1000,$AS41)</f>
        <v>0</v>
      </c>
      <c r="BU41">
        <f>INDEX('Cal Data'!AL$6:AL$1000,$AT41)</f>
        <v>0.99998990298015178</v>
      </c>
      <c r="BV41">
        <f>INDEX('Cal Data'!AM$6:AM$1000,$AT41)</f>
        <v>0</v>
      </c>
      <c r="BW41">
        <f>INDEX('Cal Data'!AN$6:AN$1000,$AT41)</f>
        <v>3.4841177653689584E-6</v>
      </c>
      <c r="BX41">
        <f>INDEX('Cal Data'!AO$6:AO$1000,$AT41)</f>
        <v>0</v>
      </c>
      <c r="BZ41" s="17">
        <f t="shared" si="34"/>
        <v>1.0000327029889737</v>
      </c>
      <c r="CA41" s="17">
        <f t="shared" si="35"/>
        <v>0</v>
      </c>
      <c r="CB41" s="17">
        <f t="shared" si="36"/>
        <v>5.335040411934077E-5</v>
      </c>
      <c r="CC41" s="17">
        <f t="shared" si="37"/>
        <v>0</v>
      </c>
      <c r="CE41" s="17">
        <f t="shared" si="38"/>
        <v>5.3501869307291325E-2</v>
      </c>
      <c r="CF41" s="29">
        <f t="shared" si="39"/>
        <v>2.1525781727202489</v>
      </c>
      <c r="CG41" s="17">
        <f t="shared" si="40"/>
        <v>-2.9400000186508929E-2</v>
      </c>
      <c r="CH41" s="17">
        <v>0</v>
      </c>
      <c r="CI41" s="17">
        <f t="shared" si="41"/>
        <v>4.4700000094046489E-2</v>
      </c>
      <c r="CJ41" s="17">
        <v>0</v>
      </c>
    </row>
    <row r="42" spans="1:88" x14ac:dyDescent="0.25">
      <c r="A42" s="9">
        <v>1</v>
      </c>
      <c r="B42" s="9" t="s">
        <v>3</v>
      </c>
      <c r="C42" s="13">
        <v>0.5</v>
      </c>
      <c r="D42" s="14">
        <f t="shared" si="19"/>
        <v>500</v>
      </c>
      <c r="E42" s="14" t="str">
        <f t="shared" si="20"/>
        <v>mHz</v>
      </c>
      <c r="F42" s="24">
        <v>-0.65495750892057425</v>
      </c>
      <c r="G42" s="24">
        <v>0</v>
      </c>
      <c r="H42" s="24">
        <v>0.66001367463077765</v>
      </c>
      <c r="I42" s="24">
        <v>0</v>
      </c>
      <c r="J42" s="10" t="s">
        <v>3</v>
      </c>
      <c r="L42" s="25">
        <f t="shared" si="21"/>
        <v>-0.65500320628749442</v>
      </c>
      <c r="M42" s="25">
        <f t="shared" si="22"/>
        <v>0</v>
      </c>
      <c r="N42" s="25">
        <f t="shared" si="23"/>
        <v>0.65999896807640901</v>
      </c>
      <c r="O42" s="25">
        <f t="shared" si="24"/>
        <v>0</v>
      </c>
      <c r="P42" s="22" t="str">
        <f t="shared" si="42"/>
        <v>m</v>
      </c>
      <c r="Q42" t="str">
        <f t="shared" si="25"/>
        <v>OK</v>
      </c>
      <c r="S42" s="26">
        <v>-0.65499999999999992</v>
      </c>
      <c r="T42" s="26"/>
      <c r="U42" s="26">
        <v>0.66</v>
      </c>
      <c r="V42" s="26"/>
      <c r="W42" t="str">
        <f t="shared" si="26"/>
        <v>m</v>
      </c>
      <c r="Y42" s="26">
        <f t="shared" si="27"/>
        <v>-3.2062874945060216E-6</v>
      </c>
      <c r="Z42" s="26"/>
      <c r="AA42" s="26">
        <f t="shared" si="28"/>
        <v>-1.0319235910216662E-6</v>
      </c>
      <c r="AB42" s="26"/>
      <c r="AC42" t="str">
        <f t="shared" si="29"/>
        <v>m</v>
      </c>
      <c r="AD42" s="15">
        <f t="shared" si="43"/>
        <v>1E-3</v>
      </c>
      <c r="AE42" s="16">
        <f t="shared" si="44"/>
        <v>-6.5495750892057426E-4</v>
      </c>
      <c r="AF42" s="16">
        <f t="shared" si="45"/>
        <v>0</v>
      </c>
      <c r="AG42" s="16">
        <f t="shared" si="46"/>
        <v>6.6001367463077766E-4</v>
      </c>
      <c r="AH42" s="16">
        <f t="shared" si="47"/>
        <v>0</v>
      </c>
      <c r="AI42" s="21">
        <f t="shared" si="30"/>
        <v>9.2983191448297046E-4</v>
      </c>
      <c r="AJ42" s="21">
        <f t="shared" si="31"/>
        <v>2.3523494319463216</v>
      </c>
      <c r="AL42" s="15">
        <f>IFERROR(MATCH(AI42 - 0.000001,'Ref Z list'!$C$5:$C$30,1),1)</f>
        <v>1</v>
      </c>
      <c r="AM42" s="15" t="str">
        <f>INDEX('Ref Z list'!$D$5:$D$30,AL42)</f>
        <v>0m</v>
      </c>
      <c r="AN42" s="15" t="str">
        <f>IF(INDEX('Ref Z list'!$D$5:$D$30,AL42+1)=0,AM42,INDEX('Ref Z list'!$D$5:$D$30,AL42+1))</f>
        <v>1m</v>
      </c>
      <c r="AO42" s="15">
        <f>INDEX('Ref Z list'!$C$5:$C$30,AL42)</f>
        <v>0</v>
      </c>
      <c r="AP42" s="15">
        <f>INDEX('Ref Z list'!$C$5:$C$30,AL42+1)</f>
        <v>1E-3</v>
      </c>
      <c r="AQ42" s="17" t="str">
        <f t="shared" si="48"/>
        <v>500mHz1m0m</v>
      </c>
      <c r="AR42" s="17" t="str">
        <f t="shared" si="49"/>
        <v>500mHz1m1m</v>
      </c>
      <c r="AS42" s="15">
        <f>IFERROR(MATCH(AQ42,'Cal Data'!$AF$6:$AF$1108,0),0)</f>
        <v>6</v>
      </c>
      <c r="AT42" s="15">
        <f>IFERROR(MATCH(AR42,'Cal Data'!$AF$6:$AF$1108,0),0)</f>
        <v>24</v>
      </c>
      <c r="AV42" s="17" t="str">
        <f>INDEX('Cal Data'!AF$6:AF$1108,$AS42)</f>
        <v>500mHz1m0m</v>
      </c>
      <c r="AW42" s="17">
        <f>INDEX('Cal Data'!AG$6:AG$1108,$AS42)</f>
        <v>0</v>
      </c>
      <c r="AX42" s="17">
        <f>INDEX('Cal Data'!AH$6:AH$1108,$AS42)</f>
        <v>6.5228831822272725E-4</v>
      </c>
      <c r="AY42" s="17">
        <f>INDEX('Cal Data'!AI$6:AI$1108,$AS42)</f>
        <v>0</v>
      </c>
      <c r="AZ42" s="17">
        <f>INDEX('Cal Data'!AJ$6:AJ$1108,$AS42)</f>
        <v>9.6122089550729085E-3</v>
      </c>
      <c r="BA42" s="17" t="str">
        <f>INDEX('Cal Data'!AF$6:AF$1108,$AT42)</f>
        <v>500mHz1m1m</v>
      </c>
      <c r="BB42" s="17">
        <f>INDEX('Cal Data'!AG$6:AG$1108,$AT42)</f>
        <v>2.3393681007968792E-8</v>
      </c>
      <c r="BC42" s="17">
        <f>INDEX('Cal Data'!AH$6:AH$1108,$AT42)</f>
        <v>2.5221765652768558E-3</v>
      </c>
      <c r="BD42" s="17">
        <f>INDEX('Cal Data'!AI$6:AI$1108,$AT42)</f>
        <v>4.6022299588927092E-8</v>
      </c>
      <c r="BE42" s="17">
        <f>INDEX('Cal Data'!AJ$6:AJ$1108,$AT42)</f>
        <v>3.6456063497760528E-3</v>
      </c>
      <c r="BG42" s="17">
        <f t="shared" si="50"/>
        <v>2.1752191198443527E-8</v>
      </c>
      <c r="BH42" s="17">
        <f t="shared" si="51"/>
        <v>2.5221765652768558E-3</v>
      </c>
      <c r="BI42" s="17">
        <f t="shared" si="52"/>
        <v>4.6022299588927092E-8</v>
      </c>
      <c r="BJ42" s="17">
        <f t="shared" si="53"/>
        <v>4.0642714316306543E-3</v>
      </c>
      <c r="BL42" s="17">
        <f t="shared" si="54"/>
        <v>-6.5493575672937582E-4</v>
      </c>
      <c r="BM42" s="17">
        <f t="shared" si="55"/>
        <v>2.5221765652768558E-3</v>
      </c>
      <c r="BN42" s="17">
        <f t="shared" si="56"/>
        <v>6.6005969693036656E-4</v>
      </c>
      <c r="BO42" s="17">
        <f t="shared" si="57"/>
        <v>4.0642714316306543E-3</v>
      </c>
      <c r="BQ42">
        <f>INDEX('Cal Data'!AL$6:AL$1000,$AS42)</f>
        <v>1.0000233917618866</v>
      </c>
      <c r="BR42">
        <f>INDEX('Cal Data'!AM$6:AM$1000,$AS42)</f>
        <v>0</v>
      </c>
      <c r="BS42">
        <f>INDEX('Cal Data'!AN$6:AN$1000,$AS42)</f>
        <v>4.6024410001390943E-5</v>
      </c>
      <c r="BT42">
        <f>INDEX('Cal Data'!AO$6:AO$1000,$AS42)</f>
        <v>0</v>
      </c>
      <c r="BU42">
        <f>INDEX('Cal Data'!AL$6:AL$1000,$AT42)</f>
        <v>1.0000233917618866</v>
      </c>
      <c r="BV42">
        <f>INDEX('Cal Data'!AM$6:AM$1000,$AT42)</f>
        <v>0</v>
      </c>
      <c r="BW42">
        <f>INDEX('Cal Data'!AN$6:AN$1000,$AT42)</f>
        <v>4.6024410001390943E-5</v>
      </c>
      <c r="BX42">
        <f>INDEX('Cal Data'!AO$6:AO$1000,$AT42)</f>
        <v>0</v>
      </c>
      <c r="BZ42" s="17">
        <f t="shared" si="34"/>
        <v>1.0000233917618866</v>
      </c>
      <c r="CA42" s="17">
        <f t="shared" si="35"/>
        <v>0</v>
      </c>
      <c r="CB42" s="17">
        <f t="shared" si="36"/>
        <v>4.6024410001390943E-5</v>
      </c>
      <c r="CC42" s="17">
        <f t="shared" si="37"/>
        <v>0</v>
      </c>
      <c r="CE42" s="17">
        <f t="shared" si="38"/>
        <v>9.2985366488970863E-4</v>
      </c>
      <c r="CF42" s="29">
        <f t="shared" si="39"/>
        <v>2.352395456356323</v>
      </c>
      <c r="CG42" s="17">
        <f t="shared" si="40"/>
        <v>-6.5500320628749439E-4</v>
      </c>
      <c r="CH42" s="17">
        <v>0</v>
      </c>
      <c r="CI42" s="17">
        <f t="shared" si="41"/>
        <v>6.5999896807640904E-4</v>
      </c>
      <c r="CJ42" s="17">
        <v>0</v>
      </c>
    </row>
    <row r="43" spans="1:88" x14ac:dyDescent="0.25">
      <c r="A43" s="9">
        <v>10</v>
      </c>
      <c r="B43" s="9" t="s">
        <v>3</v>
      </c>
      <c r="C43" s="13">
        <v>200</v>
      </c>
      <c r="D43" s="14">
        <f t="shared" si="19"/>
        <v>200</v>
      </c>
      <c r="E43" s="14" t="str">
        <f t="shared" si="20"/>
        <v>Hz</v>
      </c>
      <c r="F43" s="24">
        <v>3.7097578748522464</v>
      </c>
      <c r="G43" s="24">
        <v>0</v>
      </c>
      <c r="H43" s="24">
        <v>-3.7001412997917473</v>
      </c>
      <c r="I43" s="24">
        <v>0</v>
      </c>
      <c r="J43" s="10" t="s">
        <v>3</v>
      </c>
      <c r="L43" s="25">
        <f t="shared" si="21"/>
        <v>3.7099999733342397</v>
      </c>
      <c r="M43" s="25">
        <f t="shared" si="22"/>
        <v>0</v>
      </c>
      <c r="N43" s="25">
        <f t="shared" si="23"/>
        <v>-3.7000004374577422</v>
      </c>
      <c r="O43" s="25">
        <f t="shared" si="24"/>
        <v>0</v>
      </c>
      <c r="P43" s="22" t="str">
        <f t="shared" si="42"/>
        <v>m</v>
      </c>
      <c r="Q43" t="str">
        <f t="shared" si="25"/>
        <v>OK</v>
      </c>
      <c r="S43" s="26">
        <v>3.71</v>
      </c>
      <c r="T43" s="26"/>
      <c r="U43" s="26">
        <v>-3.7</v>
      </c>
      <c r="V43" s="26"/>
      <c r="W43" t="str">
        <f t="shared" si="26"/>
        <v>m</v>
      </c>
      <c r="Y43" s="26">
        <f t="shared" si="27"/>
        <v>-2.6665760266553207E-8</v>
      </c>
      <c r="Z43" s="26"/>
      <c r="AA43" s="26">
        <f t="shared" si="28"/>
        <v>-4.3745774203074461E-7</v>
      </c>
      <c r="AB43" s="26"/>
      <c r="AC43" t="str">
        <f t="shared" si="29"/>
        <v>m</v>
      </c>
      <c r="AD43" s="15">
        <f t="shared" si="43"/>
        <v>1E-3</v>
      </c>
      <c r="AE43" s="16">
        <f t="shared" si="44"/>
        <v>3.7097578748522464E-3</v>
      </c>
      <c r="AF43" s="16">
        <f t="shared" si="45"/>
        <v>0</v>
      </c>
      <c r="AG43" s="16">
        <f t="shared" si="46"/>
        <v>-3.7001412997917475E-3</v>
      </c>
      <c r="AH43" s="16">
        <f t="shared" si="47"/>
        <v>0</v>
      </c>
      <c r="AI43" s="21">
        <f t="shared" si="30"/>
        <v>5.2395943667857357E-3</v>
      </c>
      <c r="AJ43" s="21">
        <f t="shared" si="31"/>
        <v>-0.78410036305835795</v>
      </c>
      <c r="AL43" s="15">
        <f>IFERROR(MATCH(AI43 - 0.000001,'Ref Z list'!$C$5:$C$30,1),1)</f>
        <v>3</v>
      </c>
      <c r="AM43" s="15" t="str">
        <f>INDEX('Ref Z list'!$D$5:$D$30,AL43)</f>
        <v>3m</v>
      </c>
      <c r="AN43" s="15" t="str">
        <f>IF(INDEX('Ref Z list'!$D$5:$D$30,AL43+1)=0,AM43,INDEX('Ref Z list'!$D$5:$D$30,AL43+1))</f>
        <v>10m</v>
      </c>
      <c r="AO43" s="15">
        <f>INDEX('Ref Z list'!$C$5:$C$30,AL43)</f>
        <v>3.0000000000000001E-3</v>
      </c>
      <c r="AP43" s="15">
        <f>INDEX('Ref Z list'!$C$5:$C$30,AL43+1)</f>
        <v>0.01</v>
      </c>
      <c r="AQ43" s="17" t="str">
        <f t="shared" si="48"/>
        <v>200Hz10m3m</v>
      </c>
      <c r="AR43" s="17" t="str">
        <f t="shared" si="49"/>
        <v>200Hz10m10m</v>
      </c>
      <c r="AS43" s="15">
        <f>IFERROR(MATCH(AQ43,'Cal Data'!$AF$6:$AF$1108,0),0)</f>
        <v>86</v>
      </c>
      <c r="AT43" s="15">
        <f>IFERROR(MATCH(AR43,'Cal Data'!$AF$6:$AF$1108,0),0)</f>
        <v>104</v>
      </c>
      <c r="AV43" s="17" t="str">
        <f>INDEX('Cal Data'!AF$6:AF$1108,$AS43)</f>
        <v>200Hz10m3m</v>
      </c>
      <c r="AW43" s="17">
        <f>INDEX('Cal Data'!AG$6:AG$1108,$AS43)</f>
        <v>-7.8893463738467784E-8</v>
      </c>
      <c r="AX43" s="17">
        <f>INDEX('Cal Data'!AH$6:AH$1108,$AS43)</f>
        <v>5.4353890365419957E-3</v>
      </c>
      <c r="AY43" s="17">
        <f>INDEX('Cal Data'!AI$6:AI$1108,$AS43)</f>
        <v>3.0006145237999542E-7</v>
      </c>
      <c r="AZ43" s="17">
        <f>INDEX('Cal Data'!AJ$6:AJ$1108,$AS43)</f>
        <v>2.091935525295659E-3</v>
      </c>
      <c r="BA43" s="17" t="str">
        <f>INDEX('Cal Data'!AF$6:AF$1108,$AT43)</f>
        <v>200Hz10m10m</v>
      </c>
      <c r="BB43" s="17">
        <f>INDEX('Cal Data'!AG$6:AG$1108,$AT43)</f>
        <v>9.8839588839189085E-7</v>
      </c>
      <c r="BC43" s="17">
        <f>INDEX('Cal Data'!AH$6:AH$1108,$AT43)</f>
        <v>6.4561797102858677E-3</v>
      </c>
      <c r="BD43" s="17">
        <f>INDEX('Cal Data'!AI$6:AI$1108,$AT43)</f>
        <v>-5.10258946283522E-7</v>
      </c>
      <c r="BE43" s="17">
        <f>INDEX('Cal Data'!AJ$6:AJ$1108,$AT43)</f>
        <v>4.3181743133309716E-3</v>
      </c>
      <c r="BG43" s="17">
        <f t="shared" si="50"/>
        <v>2.6257728208461054E-7</v>
      </c>
      <c r="BH43" s="17">
        <f t="shared" si="51"/>
        <v>6.4561797102858677E-3</v>
      </c>
      <c r="BI43" s="17">
        <f t="shared" si="52"/>
        <v>4.0805880931654705E-8</v>
      </c>
      <c r="BJ43" s="17">
        <f t="shared" si="53"/>
        <v>2.804202932267629E-3</v>
      </c>
      <c r="BL43" s="17">
        <f t="shared" si="54"/>
        <v>3.7100204521343309E-3</v>
      </c>
      <c r="BM43" s="17">
        <f t="shared" si="55"/>
        <v>6.4561797102858677E-3</v>
      </c>
      <c r="BN43" s="17">
        <f t="shared" si="56"/>
        <v>-3.7001004939108159E-3</v>
      </c>
      <c r="BO43" s="17">
        <f t="shared" si="57"/>
        <v>2.804202932267629E-3</v>
      </c>
      <c r="BQ43">
        <f>INDEX('Cal Data'!AL$6:AL$1000,$AS43)</f>
        <v>0.99997371395235501</v>
      </c>
      <c r="BR43">
        <f>INDEX('Cal Data'!AM$6:AM$1000,$AS43)</f>
        <v>0</v>
      </c>
      <c r="BS43">
        <f>INDEX('Cal Data'!AN$6:AN$1000,$AS43)</f>
        <v>9.9966172318926541E-5</v>
      </c>
      <c r="BT43">
        <f>INDEX('Cal Data'!AO$6:AO$1000,$AS43)</f>
        <v>0</v>
      </c>
      <c r="BU43">
        <f>INDEX('Cal Data'!AL$6:AL$1000,$AT43)</f>
        <v>1.0000987888411721</v>
      </c>
      <c r="BV43">
        <f>INDEX('Cal Data'!AM$6:AM$1000,$AT43)</f>
        <v>0</v>
      </c>
      <c r="BW43">
        <f>INDEX('Cal Data'!AN$6:AN$1000,$AT43)</f>
        <v>-5.1006087942551251E-5</v>
      </c>
      <c r="BX43">
        <f>INDEX('Cal Data'!AO$6:AO$1000,$AT43)</f>
        <v>0</v>
      </c>
      <c r="BZ43" s="17">
        <f t="shared" si="34"/>
        <v>1.0000137306689867</v>
      </c>
      <c r="CA43" s="17">
        <f t="shared" si="35"/>
        <v>0</v>
      </c>
      <c r="CB43" s="17">
        <f t="shared" si="36"/>
        <v>5.166379751571003E-5</v>
      </c>
      <c r="CC43" s="17">
        <f t="shared" si="37"/>
        <v>0</v>
      </c>
      <c r="CE43" s="17">
        <f t="shared" si="38"/>
        <v>5.2396663099216105E-3</v>
      </c>
      <c r="CF43" s="29">
        <f t="shared" si="39"/>
        <v>-0.7840486992608422</v>
      </c>
      <c r="CG43" s="17">
        <f t="shared" si="40"/>
        <v>3.7099999733342399E-3</v>
      </c>
      <c r="CH43" s="17">
        <v>0</v>
      </c>
      <c r="CI43" s="17">
        <f t="shared" si="41"/>
        <v>-3.7000004374577421E-3</v>
      </c>
      <c r="CJ43" s="17">
        <v>0</v>
      </c>
    </row>
    <row r="44" spans="1:88" x14ac:dyDescent="0.25">
      <c r="A44" s="9">
        <v>10</v>
      </c>
      <c r="B44" s="9" t="s">
        <v>3</v>
      </c>
      <c r="C44" s="13">
        <v>0.02</v>
      </c>
      <c r="D44" s="14">
        <f t="shared" si="19"/>
        <v>20</v>
      </c>
      <c r="E44" s="14" t="str">
        <f t="shared" si="20"/>
        <v>mHz</v>
      </c>
      <c r="F44" s="24">
        <v>4.4502359255876094</v>
      </c>
      <c r="G44" s="24">
        <v>0</v>
      </c>
      <c r="H44" s="24">
        <v>3.0095376694084823</v>
      </c>
      <c r="I44" s="24">
        <v>0</v>
      </c>
      <c r="J44" s="10" t="s">
        <v>3</v>
      </c>
      <c r="L44" s="25">
        <f t="shared" si="21"/>
        <v>4.4499999995437927</v>
      </c>
      <c r="M44" s="25">
        <f t="shared" si="22"/>
        <v>0</v>
      </c>
      <c r="N44" s="25">
        <f t="shared" si="23"/>
        <v>3.0100000003809182</v>
      </c>
      <c r="O44" s="25">
        <f t="shared" si="24"/>
        <v>0</v>
      </c>
      <c r="P44" s="22" t="str">
        <f t="shared" si="42"/>
        <v>m</v>
      </c>
      <c r="Q44" t="str">
        <f t="shared" si="25"/>
        <v>OK</v>
      </c>
      <c r="S44" s="26">
        <v>4.45</v>
      </c>
      <c r="T44" s="26"/>
      <c r="U44" s="26">
        <v>3.0100000000000002</v>
      </c>
      <c r="V44" s="26"/>
      <c r="W44" t="str">
        <f t="shared" si="26"/>
        <v>m</v>
      </c>
      <c r="Y44" s="26">
        <f t="shared" si="27"/>
        <v>-4.5620751620845112E-10</v>
      </c>
      <c r="Z44" s="26"/>
      <c r="AA44" s="26">
        <f t="shared" si="28"/>
        <v>3.8091796383810106E-10</v>
      </c>
      <c r="AB44" s="26"/>
      <c r="AC44" t="str">
        <f t="shared" si="29"/>
        <v>m</v>
      </c>
      <c r="AD44" s="15">
        <f t="shared" si="43"/>
        <v>1E-3</v>
      </c>
      <c r="AE44" s="16">
        <f t="shared" si="44"/>
        <v>4.4502359255876095E-3</v>
      </c>
      <c r="AF44" s="16">
        <f t="shared" si="45"/>
        <v>0</v>
      </c>
      <c r="AG44" s="16">
        <f t="shared" si="46"/>
        <v>3.0095376694084823E-3</v>
      </c>
      <c r="AH44" s="16">
        <f t="shared" si="47"/>
        <v>0</v>
      </c>
      <c r="AI44" s="21">
        <f t="shared" si="30"/>
        <v>5.372328803878188E-3</v>
      </c>
      <c r="AJ44" s="21">
        <f t="shared" si="31"/>
        <v>0.59461802546350762</v>
      </c>
      <c r="AL44" s="15">
        <f>IFERROR(MATCH(AI44 - 0.000001,'Ref Z list'!$C$5:$C$30,1),1)</f>
        <v>3</v>
      </c>
      <c r="AM44" s="15" t="str">
        <f>INDEX('Ref Z list'!$D$5:$D$30,AL44)</f>
        <v>3m</v>
      </c>
      <c r="AN44" s="15" t="str">
        <f>IF(INDEX('Ref Z list'!$D$5:$D$30,AL44+1)=0,AM44,INDEX('Ref Z list'!$D$5:$D$30,AL44+1))</f>
        <v>10m</v>
      </c>
      <c r="AO44" s="15">
        <f>INDEX('Ref Z list'!$C$5:$C$30,AL44)</f>
        <v>3.0000000000000001E-3</v>
      </c>
      <c r="AP44" s="15">
        <f>INDEX('Ref Z list'!$C$5:$C$30,AL44+1)</f>
        <v>0.01</v>
      </c>
      <c r="AQ44" s="17" t="str">
        <f t="shared" si="48"/>
        <v>20mHz10m3m</v>
      </c>
      <c r="AR44" s="17" t="str">
        <f t="shared" si="49"/>
        <v>20mHz10m10m</v>
      </c>
      <c r="AS44" s="15">
        <f>IFERROR(MATCH(AQ44,'Cal Data'!$AF$6:$AF$1108,0),0)</f>
        <v>74</v>
      </c>
      <c r="AT44" s="15">
        <f>IFERROR(MATCH(AR44,'Cal Data'!$AF$6:$AF$1108,0),0)</f>
        <v>92</v>
      </c>
      <c r="AV44" s="17" t="str">
        <f>INDEX('Cal Data'!AF$6:AF$1108,$AS44)</f>
        <v>20mHz10m3m</v>
      </c>
      <c r="AW44" s="17">
        <f>INDEX('Cal Data'!AG$6:AG$1108,$AS44)</f>
        <v>-3.5593807371989139E-10</v>
      </c>
      <c r="AX44" s="17">
        <f>INDEX('Cal Data'!AH$6:AH$1108,$AS44)</f>
        <v>8.0340841840203167E-3</v>
      </c>
      <c r="AY44" s="17">
        <f>INDEX('Cal Data'!AI$6:AI$1108,$AS44)</f>
        <v>3.0000226472802672E-7</v>
      </c>
      <c r="AZ44" s="17">
        <f>INDEX('Cal Data'!AJ$6:AJ$1108,$AS44)</f>
        <v>6.3246447549908337E-3</v>
      </c>
      <c r="BA44" s="17" t="str">
        <f>INDEX('Cal Data'!AF$6:AF$1108,$AT44)</f>
        <v>20mHz10m10m</v>
      </c>
      <c r="BB44" s="17">
        <f>INDEX('Cal Data'!AG$6:AG$1108,$AT44)</f>
        <v>3.5118267373984713E-7</v>
      </c>
      <c r="BC44" s="17">
        <f>INDEX('Cal Data'!AH$6:AH$1108,$AT44)</f>
        <v>3.0641814380030839E-3</v>
      </c>
      <c r="BD44" s="17">
        <f>INDEX('Cal Data'!AI$6:AI$1108,$AT44)</f>
        <v>8.7858383913511337E-7</v>
      </c>
      <c r="BE44" s="17">
        <f>INDEX('Cal Data'!AJ$6:AJ$1108,$AT44)</f>
        <v>8.023324902733853E-3</v>
      </c>
      <c r="BG44" s="17">
        <f t="shared" si="50"/>
        <v>1.1878194399494841E-7</v>
      </c>
      <c r="BH44" s="17">
        <f t="shared" si="51"/>
        <v>3.0641814380030839E-3</v>
      </c>
      <c r="BI44" s="17">
        <f t="shared" si="52"/>
        <v>4.9608594106504423E-7</v>
      </c>
      <c r="BJ44" s="17">
        <f t="shared" si="53"/>
        <v>6.9003344468575225E-3</v>
      </c>
      <c r="BL44" s="17">
        <f t="shared" si="54"/>
        <v>4.4503547075316046E-3</v>
      </c>
      <c r="BM44" s="17">
        <f t="shared" si="55"/>
        <v>3.0641814380030839E-3</v>
      </c>
      <c r="BN44" s="17">
        <f t="shared" si="56"/>
        <v>3.0100337553495473E-3</v>
      </c>
      <c r="BO44" s="17">
        <f t="shared" si="57"/>
        <v>6.9003344468575225E-3</v>
      </c>
      <c r="BQ44">
        <f>INDEX('Cal Data'!AL$6:AL$1000,$AS44)</f>
        <v>0.99999990133728833</v>
      </c>
      <c r="BR44">
        <f>INDEX('Cal Data'!AM$6:AM$1000,$AS44)</f>
        <v>0</v>
      </c>
      <c r="BS44">
        <f>INDEX('Cal Data'!AN$6:AN$1000,$AS44)</f>
        <v>9.9999957655268429E-5</v>
      </c>
      <c r="BT44">
        <f>INDEX('Cal Data'!AO$6:AO$1000,$AS44)</f>
        <v>0</v>
      </c>
      <c r="BU44">
        <f>INDEX('Cal Data'!AL$6:AL$1000,$AT44)</f>
        <v>1.0000351166860952</v>
      </c>
      <c r="BV44">
        <f>INDEX('Cal Data'!AM$6:AM$1000,$AT44)</f>
        <v>0</v>
      </c>
      <c r="BW44">
        <f>INDEX('Cal Data'!AN$6:AN$1000,$AT44)</f>
        <v>8.7863380415798968E-5</v>
      </c>
      <c r="BX44">
        <f>INDEX('Cal Data'!AO$6:AO$1000,$AT44)</f>
        <v>0</v>
      </c>
      <c r="BZ44" s="17">
        <f t="shared" si="34"/>
        <v>1.0000118359639045</v>
      </c>
      <c r="CA44" s="17">
        <f t="shared" si="35"/>
        <v>0</v>
      </c>
      <c r="CB44" s="17">
        <f t="shared" si="36"/>
        <v>9.5886821688741879E-5</v>
      </c>
      <c r="CC44" s="17">
        <f t="shared" si="37"/>
        <v>0</v>
      </c>
      <c r="CE44" s="17">
        <f t="shared" si="38"/>
        <v>5.3723923905679939E-3</v>
      </c>
      <c r="CF44" s="29">
        <f t="shared" si="39"/>
        <v>0.59471391228519632</v>
      </c>
      <c r="CG44" s="17">
        <f t="shared" si="40"/>
        <v>4.4499999995437928E-3</v>
      </c>
      <c r="CH44" s="17">
        <v>0</v>
      </c>
      <c r="CI44" s="17">
        <f t="shared" si="41"/>
        <v>3.0100000003809185E-3</v>
      </c>
      <c r="CJ44" s="17">
        <v>0</v>
      </c>
    </row>
    <row r="45" spans="1:88" x14ac:dyDescent="0.25">
      <c r="A45" s="9">
        <v>10</v>
      </c>
      <c r="B45" s="9" t="s">
        <v>3</v>
      </c>
      <c r="C45" s="13">
        <v>50</v>
      </c>
      <c r="D45" s="14">
        <f t="shared" si="19"/>
        <v>50</v>
      </c>
      <c r="E45" s="14" t="str">
        <f t="shared" si="20"/>
        <v>Hz</v>
      </c>
      <c r="F45" s="24">
        <v>0.40873697493441269</v>
      </c>
      <c r="G45" s="24">
        <v>0</v>
      </c>
      <c r="H45" s="24">
        <v>-4.7100554863086037</v>
      </c>
      <c r="I45" s="24">
        <v>0</v>
      </c>
      <c r="J45" s="10" t="s">
        <v>3</v>
      </c>
      <c r="L45" s="25">
        <f t="shared" si="21"/>
        <v>0.40899988855064434</v>
      </c>
      <c r="M45" s="25">
        <f t="shared" si="22"/>
        <v>0</v>
      </c>
      <c r="N45" s="25">
        <f t="shared" si="23"/>
        <v>-4.7099999904991163</v>
      </c>
      <c r="O45" s="25">
        <f t="shared" si="24"/>
        <v>0</v>
      </c>
      <c r="P45" s="22" t="str">
        <f t="shared" si="42"/>
        <v>m</v>
      </c>
      <c r="Q45" t="str">
        <f t="shared" si="25"/>
        <v>OK</v>
      </c>
      <c r="S45" s="26">
        <v>0.40900000000000003</v>
      </c>
      <c r="T45" s="26"/>
      <c r="U45" s="26">
        <v>-4.71</v>
      </c>
      <c r="V45" s="26"/>
      <c r="W45" t="str">
        <f t="shared" si="26"/>
        <v>m</v>
      </c>
      <c r="Y45" s="26">
        <f t="shared" si="27"/>
        <v>-1.114493556886309E-7</v>
      </c>
      <c r="Z45" s="26"/>
      <c r="AA45" s="26">
        <f t="shared" si="28"/>
        <v>9.5008836353827064E-9</v>
      </c>
      <c r="AB45" s="26"/>
      <c r="AC45" t="str">
        <f t="shared" si="29"/>
        <v>m</v>
      </c>
      <c r="AD45" s="15">
        <f t="shared" si="43"/>
        <v>1E-3</v>
      </c>
      <c r="AE45" s="16">
        <f t="shared" si="44"/>
        <v>4.087369749344127E-4</v>
      </c>
      <c r="AF45" s="16">
        <f t="shared" si="45"/>
        <v>0</v>
      </c>
      <c r="AG45" s="16">
        <f t="shared" si="46"/>
        <v>-4.7100554863086039E-3</v>
      </c>
      <c r="AH45" s="16">
        <f t="shared" si="47"/>
        <v>0</v>
      </c>
      <c r="AI45" s="21">
        <f t="shared" si="30"/>
        <v>4.7277572482927162E-3</v>
      </c>
      <c r="AJ45" s="21">
        <f t="shared" si="31"/>
        <v>-1.4842335334083006</v>
      </c>
      <c r="AL45" s="15">
        <f>IFERROR(MATCH(AI45 - 0.000001,'Ref Z list'!$C$5:$C$30,1),1)</f>
        <v>3</v>
      </c>
      <c r="AM45" s="15" t="str">
        <f>INDEX('Ref Z list'!$D$5:$D$30,AL45)</f>
        <v>3m</v>
      </c>
      <c r="AN45" s="15" t="str">
        <f>IF(INDEX('Ref Z list'!$D$5:$D$30,AL45+1)=0,AM45,INDEX('Ref Z list'!$D$5:$D$30,AL45+1))</f>
        <v>10m</v>
      </c>
      <c r="AO45" s="15">
        <f>INDEX('Ref Z list'!$C$5:$C$30,AL45)</f>
        <v>3.0000000000000001E-3</v>
      </c>
      <c r="AP45" s="15">
        <f>INDEX('Ref Z list'!$C$5:$C$30,AL45+1)</f>
        <v>0.01</v>
      </c>
      <c r="AQ45" s="17" t="str">
        <f t="shared" si="48"/>
        <v>50Hz10m3m</v>
      </c>
      <c r="AR45" s="17" t="str">
        <f t="shared" si="49"/>
        <v>50Hz10m10m</v>
      </c>
      <c r="AS45" s="15">
        <f>IFERROR(MATCH(AQ45,'Cal Data'!$AF$6:$AF$1108,0),0)</f>
        <v>84</v>
      </c>
      <c r="AT45" s="15">
        <f>IFERROR(MATCH(AR45,'Cal Data'!$AF$6:$AF$1108,0),0)</f>
        <v>102</v>
      </c>
      <c r="AV45" s="17" t="str">
        <f>INDEX('Cal Data'!AF$6:AF$1108,$AS45)</f>
        <v>50Hz10m3m</v>
      </c>
      <c r="AW45" s="17">
        <f>INDEX('Cal Data'!AG$6:AG$1108,$AS45)</f>
        <v>3.0977264716021413E-9</v>
      </c>
      <c r="AX45" s="17">
        <f>INDEX('Cal Data'!AH$6:AH$1108,$AS45)</f>
        <v>1.5823012506051158E-3</v>
      </c>
      <c r="AY45" s="17">
        <f>INDEX('Cal Data'!AI$6:AI$1108,$AS45)</f>
        <v>3.0001191122861546E-7</v>
      </c>
      <c r="AZ45" s="17">
        <f>INDEX('Cal Data'!AJ$6:AJ$1108,$AS45)</f>
        <v>9.1714600289777607E-4</v>
      </c>
      <c r="BA45" s="17" t="str">
        <f>INDEX('Cal Data'!AF$6:AF$1108,$AT45)</f>
        <v>50Hz10m10m</v>
      </c>
      <c r="BB45" s="17">
        <f>INDEX('Cal Data'!AG$6:AG$1108,$AT45)</f>
        <v>-3.1030865678231823E-7</v>
      </c>
      <c r="BC45" s="17">
        <f>INDEX('Cal Data'!AH$6:AH$1108,$AT45)</f>
        <v>6.5679936367327649E-3</v>
      </c>
      <c r="BD45" s="17">
        <f>INDEX('Cal Data'!AI$6:AI$1108,$AT45)</f>
        <v>-7.6553034402656092E-7</v>
      </c>
      <c r="BE45" s="17">
        <f>INDEX('Cal Data'!AJ$6:AJ$1108,$AT45)</f>
        <v>9.0645558549734932E-3</v>
      </c>
      <c r="BG45" s="17">
        <f t="shared" si="50"/>
        <v>-7.4258009289564415E-8</v>
      </c>
      <c r="BH45" s="17">
        <f t="shared" si="51"/>
        <v>6.5679936367327649E-3</v>
      </c>
      <c r="BI45" s="17">
        <f t="shared" si="52"/>
        <v>3.7012146245858501E-8</v>
      </c>
      <c r="BJ45" s="17">
        <f t="shared" si="53"/>
        <v>2.9281097781456767E-3</v>
      </c>
      <c r="BL45" s="17">
        <f t="shared" si="54"/>
        <v>4.0866271692512312E-4</v>
      </c>
      <c r="BM45" s="17">
        <f t="shared" si="55"/>
        <v>6.5679936367327649E-3</v>
      </c>
      <c r="BN45" s="17">
        <f t="shared" si="56"/>
        <v>-4.7100184741623577E-3</v>
      </c>
      <c r="BO45" s="17">
        <f t="shared" si="57"/>
        <v>2.9281097781456767E-3</v>
      </c>
      <c r="BQ45">
        <f>INDEX('Cal Data'!AL$6:AL$1000,$AS45)</f>
        <v>1.0000010253483496</v>
      </c>
      <c r="BR45">
        <f>INDEX('Cal Data'!AM$6:AM$1000,$AS45)</f>
        <v>0</v>
      </c>
      <c r="BS45">
        <f>INDEX('Cal Data'!AN$6:AN$1000,$AS45)</f>
        <v>9.9987284274900051E-5</v>
      </c>
      <c r="BT45">
        <f>INDEX('Cal Data'!AO$6:AO$1000,$AS45)</f>
        <v>0</v>
      </c>
      <c r="BU45">
        <f>INDEX('Cal Data'!AL$6:AL$1000,$AT45)</f>
        <v>0.9999689768142882</v>
      </c>
      <c r="BV45">
        <f>INDEX('Cal Data'!AM$6:AM$1000,$AT45)</f>
        <v>0</v>
      </c>
      <c r="BW45">
        <f>INDEX('Cal Data'!AN$6:AN$1000,$AT45)</f>
        <v>-7.6534902342421753E-5</v>
      </c>
      <c r="BX45">
        <f>INDEX('Cal Data'!AO$6:AO$1000,$AT45)</f>
        <v>0</v>
      </c>
      <c r="BZ45" s="17">
        <f t="shared" si="34"/>
        <v>0.99999311505020361</v>
      </c>
      <c r="CA45" s="17">
        <f t="shared" si="35"/>
        <v>0</v>
      </c>
      <c r="CB45" s="17">
        <f t="shared" si="36"/>
        <v>5.6417643215963299E-5</v>
      </c>
      <c r="CC45" s="17">
        <f t="shared" si="37"/>
        <v>0</v>
      </c>
      <c r="CE45" s="17">
        <f t="shared" si="38"/>
        <v>4.7277246979214125E-3</v>
      </c>
      <c r="CF45" s="29">
        <f t="shared" si="39"/>
        <v>-1.4841771157650845</v>
      </c>
      <c r="CG45" s="17">
        <f t="shared" si="40"/>
        <v>4.0899988855064436E-4</v>
      </c>
      <c r="CH45" s="17">
        <v>0</v>
      </c>
      <c r="CI45" s="17">
        <f t="shared" si="41"/>
        <v>-4.7099999904991162E-3</v>
      </c>
      <c r="CJ45" s="17">
        <v>0</v>
      </c>
    </row>
    <row r="46" spans="1:88" x14ac:dyDescent="0.25">
      <c r="A46" s="9">
        <v>100</v>
      </c>
      <c r="B46" s="9" t="s">
        <v>3</v>
      </c>
      <c r="C46" s="13">
        <v>20</v>
      </c>
      <c r="D46" s="14">
        <f t="shared" si="19"/>
        <v>20</v>
      </c>
      <c r="E46" s="14" t="str">
        <f t="shared" si="20"/>
        <v>Hz</v>
      </c>
      <c r="F46" s="24">
        <v>7.9484315342705063</v>
      </c>
      <c r="G46" s="24">
        <v>0</v>
      </c>
      <c r="H46" s="24">
        <v>-28.1013533878785</v>
      </c>
      <c r="I46" s="24">
        <v>0</v>
      </c>
      <c r="J46" s="10" t="s">
        <v>3</v>
      </c>
      <c r="L46" s="25">
        <f t="shared" si="21"/>
        <v>7.9499999833404518</v>
      </c>
      <c r="M46" s="25">
        <f t="shared" si="22"/>
        <v>0</v>
      </c>
      <c r="N46" s="25">
        <f t="shared" si="23"/>
        <v>-28.100000011552375</v>
      </c>
      <c r="O46" s="25">
        <f t="shared" si="24"/>
        <v>0</v>
      </c>
      <c r="P46" s="22" t="str">
        <f t="shared" si="42"/>
        <v>m</v>
      </c>
      <c r="Q46" t="str">
        <f t="shared" si="25"/>
        <v>OK</v>
      </c>
      <c r="S46" s="26">
        <v>7.95</v>
      </c>
      <c r="T46" s="26"/>
      <c r="U46" s="26">
        <v>-28.099999999999998</v>
      </c>
      <c r="V46" s="26"/>
      <c r="W46" t="str">
        <f t="shared" si="26"/>
        <v>m</v>
      </c>
      <c r="Y46" s="26">
        <f t="shared" si="27"/>
        <v>-1.6659548407460534E-8</v>
      </c>
      <c r="Z46" s="26"/>
      <c r="AA46" s="26">
        <f t="shared" si="28"/>
        <v>-1.1552376832923983E-8</v>
      </c>
      <c r="AB46" s="26"/>
      <c r="AC46" t="str">
        <f t="shared" si="29"/>
        <v>m</v>
      </c>
      <c r="AD46" s="15">
        <f t="shared" si="43"/>
        <v>1E-3</v>
      </c>
      <c r="AE46" s="16">
        <f t="shared" si="44"/>
        <v>7.9484315342705069E-3</v>
      </c>
      <c r="AF46" s="16">
        <f t="shared" si="45"/>
        <v>0</v>
      </c>
      <c r="AG46" s="16">
        <f t="shared" si="46"/>
        <v>-2.8101353387878503E-2</v>
      </c>
      <c r="AH46" s="16">
        <f t="shared" si="47"/>
        <v>0</v>
      </c>
      <c r="AI46" s="21">
        <f t="shared" si="30"/>
        <v>2.9203828962747615E-2</v>
      </c>
      <c r="AJ46" s="21">
        <f t="shared" si="31"/>
        <v>-1.2951479750066495</v>
      </c>
      <c r="AL46" s="15">
        <f>IFERROR(MATCH(AI46 - 0.000001,'Ref Z list'!$C$5:$C$30,1),1)</f>
        <v>4</v>
      </c>
      <c r="AM46" s="15" t="str">
        <f>INDEX('Ref Z list'!$D$5:$D$30,AL46)</f>
        <v>10m</v>
      </c>
      <c r="AN46" s="15" t="str">
        <f>IF(INDEX('Ref Z list'!$D$5:$D$30,AL46+1)=0,AM46,INDEX('Ref Z list'!$D$5:$D$30,AL46+1))</f>
        <v>100m</v>
      </c>
      <c r="AO46" s="15">
        <f>INDEX('Ref Z list'!$C$5:$C$30,AL46)</f>
        <v>0.01</v>
      </c>
      <c r="AP46" s="15">
        <f>INDEX('Ref Z list'!$C$5:$C$30,AL46+1)</f>
        <v>0.1</v>
      </c>
      <c r="AQ46" s="17" t="str">
        <f t="shared" si="48"/>
        <v>20Hz100m10m</v>
      </c>
      <c r="AR46" s="17" t="str">
        <f t="shared" si="49"/>
        <v>20Hz100m100m</v>
      </c>
      <c r="AS46" s="15">
        <f>IFERROR(MATCH(AQ46,'Cal Data'!$AF$6:$AF$1108,0),0)</f>
        <v>119</v>
      </c>
      <c r="AT46" s="15">
        <f>IFERROR(MATCH(AR46,'Cal Data'!$AF$6:$AF$1108,0),0)</f>
        <v>137</v>
      </c>
      <c r="AV46" s="17" t="str">
        <f>INDEX('Cal Data'!AF$6:AF$1108,$AS46)</f>
        <v>20Hz100m10m</v>
      </c>
      <c r="AW46" s="17">
        <f>INDEX('Cal Data'!AG$6:AG$1108,$AS46)</f>
        <v>-3.5692130558040436E-7</v>
      </c>
      <c r="AX46" s="17">
        <f>INDEX('Cal Data'!AH$6:AH$1108,$AS46)</f>
        <v>6.5401971349193771E-3</v>
      </c>
      <c r="AY46" s="17">
        <f>INDEX('Cal Data'!AI$6:AI$1108,$AS46)</f>
        <v>9.9995162837173696E-7</v>
      </c>
      <c r="AZ46" s="17">
        <f>INDEX('Cal Data'!AJ$6:AJ$1108,$AS46)</f>
        <v>4.1198590248431267E-3</v>
      </c>
      <c r="BA46" s="17" t="str">
        <f>INDEX('Cal Data'!AF$6:AF$1108,$AT46)</f>
        <v>20Hz100m100m</v>
      </c>
      <c r="BB46" s="17">
        <f>INDEX('Cal Data'!AG$6:AG$1108,$AT46)</f>
        <v>-8.9074760144247644E-7</v>
      </c>
      <c r="BC46" s="17">
        <f>INDEX('Cal Data'!AH$6:AH$1108,$AT46)</f>
        <v>8.7139340979911824E-3</v>
      </c>
      <c r="BD46" s="17">
        <f>INDEX('Cal Data'!AI$6:AI$1108,$AT46)</f>
        <v>-6.7343520318308169E-6</v>
      </c>
      <c r="BE46" s="17">
        <f>INDEX('Cal Data'!AJ$6:AJ$1108,$AT46)</f>
        <v>9.4046013592261534E-4</v>
      </c>
      <c r="BG46" s="17">
        <f t="shared" si="50"/>
        <v>-4.7082695981987476E-7</v>
      </c>
      <c r="BH46" s="17">
        <f t="shared" si="51"/>
        <v>8.7139340979911824E-3</v>
      </c>
      <c r="BI46" s="17">
        <f t="shared" si="52"/>
        <v>-6.5036220092251528E-7</v>
      </c>
      <c r="BJ46" s="17">
        <f t="shared" si="53"/>
        <v>3.4414519974300234E-3</v>
      </c>
      <c r="BL46" s="17">
        <f t="shared" si="54"/>
        <v>7.9479607073106879E-3</v>
      </c>
      <c r="BM46" s="17">
        <f t="shared" si="55"/>
        <v>8.7139340979911824E-3</v>
      </c>
      <c r="BN46" s="17">
        <f t="shared" si="56"/>
        <v>-2.8102003750079426E-2</v>
      </c>
      <c r="BO46" s="17">
        <f t="shared" si="57"/>
        <v>3.4414519974300234E-3</v>
      </c>
      <c r="BQ46">
        <f>INDEX('Cal Data'!AL$6:AL$1000,$AS46)</f>
        <v>0.99996431428689159</v>
      </c>
      <c r="BR46">
        <f>INDEX('Cal Data'!AM$6:AM$1000,$AS46)</f>
        <v>0</v>
      </c>
      <c r="BS46">
        <f>INDEX('Cal Data'!AN$6:AN$1000,$AS46)</f>
        <v>1.000009450854003E-4</v>
      </c>
      <c r="BT46">
        <f>INDEX('Cal Data'!AO$6:AO$1000,$AS46)</f>
        <v>0</v>
      </c>
      <c r="BU46">
        <f>INDEX('Cal Data'!AL$6:AL$1000,$AT46)</f>
        <v>0.99999108535514813</v>
      </c>
      <c r="BV46">
        <f>INDEX('Cal Data'!AM$6:AM$1000,$AT46)</f>
        <v>0</v>
      </c>
      <c r="BW46">
        <f>INDEX('Cal Data'!AN$6:AN$1000,$AT46)</f>
        <v>-6.7339842933244784E-5</v>
      </c>
      <c r="BX46">
        <f>INDEX('Cal Data'!AO$6:AO$1000,$AT46)</f>
        <v>0</v>
      </c>
      <c r="BZ46" s="17">
        <f t="shared" si="34"/>
        <v>0.99997002658706879</v>
      </c>
      <c r="CA46" s="17">
        <f t="shared" si="35"/>
        <v>0</v>
      </c>
      <c r="CB46" s="17">
        <f t="shared" si="36"/>
        <v>6.4294457623161795E-5</v>
      </c>
      <c r="CC46" s="17">
        <f t="shared" si="37"/>
        <v>0</v>
      </c>
      <c r="CE46" s="17">
        <f t="shared" si="38"/>
        <v>2.9202953624322944E-2</v>
      </c>
      <c r="CF46" s="29">
        <f t="shared" si="39"/>
        <v>-1.2950836805490262</v>
      </c>
      <c r="CG46" s="17">
        <f t="shared" si="40"/>
        <v>7.9499999833404517E-3</v>
      </c>
      <c r="CH46" s="17">
        <v>0</v>
      </c>
      <c r="CI46" s="17">
        <f t="shared" si="41"/>
        <v>-2.8100000011552374E-2</v>
      </c>
      <c r="CJ46" s="17">
        <v>0</v>
      </c>
    </row>
    <row r="47" spans="1:88" x14ac:dyDescent="0.25">
      <c r="A47" s="9">
        <v>10</v>
      </c>
      <c r="B47" s="9" t="s">
        <v>3</v>
      </c>
      <c r="C47" s="13">
        <v>2</v>
      </c>
      <c r="D47" s="14">
        <f t="shared" si="19"/>
        <v>2</v>
      </c>
      <c r="E47" s="14" t="str">
        <f t="shared" si="20"/>
        <v>Hz</v>
      </c>
      <c r="F47" s="24">
        <v>1.2295480950114688</v>
      </c>
      <c r="G47" s="24">
        <v>0</v>
      </c>
      <c r="H47" s="24">
        <v>-4.4398386483070924</v>
      </c>
      <c r="I47" s="24">
        <v>0</v>
      </c>
      <c r="J47" s="10" t="s">
        <v>3</v>
      </c>
      <c r="L47" s="25">
        <f t="shared" si="21"/>
        <v>1.229999993979084</v>
      </c>
      <c r="M47" s="25">
        <f t="shared" si="22"/>
        <v>0</v>
      </c>
      <c r="N47" s="25">
        <f t="shared" si="23"/>
        <v>-4.439999999900401</v>
      </c>
      <c r="O47" s="25">
        <f t="shared" si="24"/>
        <v>0</v>
      </c>
      <c r="P47" s="22" t="str">
        <f t="shared" si="42"/>
        <v>m</v>
      </c>
      <c r="Q47" t="str">
        <f t="shared" si="25"/>
        <v>OK</v>
      </c>
      <c r="S47" s="26">
        <v>1.23</v>
      </c>
      <c r="T47" s="26"/>
      <c r="U47" s="26">
        <v>-4.4400000000000004</v>
      </c>
      <c r="V47" s="26"/>
      <c r="W47" t="str">
        <f t="shared" si="26"/>
        <v>m</v>
      </c>
      <c r="Y47" s="26">
        <f t="shared" si="27"/>
        <v>-6.0209159880031393E-9</v>
      </c>
      <c r="Z47" s="26"/>
      <c r="AA47" s="26">
        <f t="shared" si="28"/>
        <v>9.9599439806752343E-11</v>
      </c>
      <c r="AB47" s="26"/>
      <c r="AC47" t="str">
        <f t="shared" si="29"/>
        <v>m</v>
      </c>
      <c r="AD47" s="15">
        <f t="shared" si="43"/>
        <v>1E-3</v>
      </c>
      <c r="AE47" s="16">
        <f t="shared" si="44"/>
        <v>1.2295480950114688E-3</v>
      </c>
      <c r="AF47" s="16">
        <f t="shared" si="45"/>
        <v>0</v>
      </c>
      <c r="AG47" s="16">
        <f t="shared" si="46"/>
        <v>-4.4398386483070927E-3</v>
      </c>
      <c r="AH47" s="16">
        <f t="shared" si="47"/>
        <v>0</v>
      </c>
      <c r="AI47" s="21">
        <f t="shared" si="30"/>
        <v>4.6069464660388323E-3</v>
      </c>
      <c r="AJ47" s="21">
        <f t="shared" si="31"/>
        <v>-1.3006317647940924</v>
      </c>
      <c r="AL47" s="15">
        <f>IFERROR(MATCH(AI47 - 0.000001,'Ref Z list'!$C$5:$C$30,1),1)</f>
        <v>3</v>
      </c>
      <c r="AM47" s="15" t="str">
        <f>INDEX('Ref Z list'!$D$5:$D$30,AL47)</f>
        <v>3m</v>
      </c>
      <c r="AN47" s="15" t="str">
        <f>IF(INDEX('Ref Z list'!$D$5:$D$30,AL47+1)=0,AM47,INDEX('Ref Z list'!$D$5:$D$30,AL47+1))</f>
        <v>10m</v>
      </c>
      <c r="AO47" s="15">
        <f>INDEX('Ref Z list'!$C$5:$C$30,AL47)</f>
        <v>3.0000000000000001E-3</v>
      </c>
      <c r="AP47" s="15">
        <f>INDEX('Ref Z list'!$C$5:$C$30,AL47+1)</f>
        <v>0.01</v>
      </c>
      <c r="AQ47" s="17" t="str">
        <f t="shared" si="48"/>
        <v>2Hz10m3m</v>
      </c>
      <c r="AR47" s="17" t="str">
        <f t="shared" si="49"/>
        <v>2Hz10m10m</v>
      </c>
      <c r="AS47" s="15">
        <f>IFERROR(MATCH(AQ47,'Cal Data'!$AF$6:$AF$1108,0),0)</f>
        <v>80</v>
      </c>
      <c r="AT47" s="15">
        <f>IFERROR(MATCH(AR47,'Cal Data'!$AF$6:$AF$1108,0),0)</f>
        <v>98</v>
      </c>
      <c r="AV47" s="17" t="str">
        <f>INDEX('Cal Data'!AF$6:AF$1108,$AS47)</f>
        <v>2Hz10m3m</v>
      </c>
      <c r="AW47" s="17">
        <f>INDEX('Cal Data'!AG$6:AG$1108,$AS47)</f>
        <v>1.9667087903163169E-7</v>
      </c>
      <c r="AX47" s="17">
        <f>INDEX('Cal Data'!AH$6:AH$1108,$AS47)</f>
        <v>8.0027585568107542E-3</v>
      </c>
      <c r="AY47" s="17">
        <f>INDEX('Cal Data'!AI$6:AI$1108,$AS47)</f>
        <v>2.9999287348206807E-7</v>
      </c>
      <c r="AZ47" s="17">
        <f>INDEX('Cal Data'!AJ$6:AJ$1108,$AS47)</f>
        <v>9.2188929646747648E-3</v>
      </c>
      <c r="BA47" s="17" t="str">
        <f>INDEX('Cal Data'!AF$6:AF$1108,$AT47)</f>
        <v>2Hz10m10m</v>
      </c>
      <c r="BB47" s="17">
        <f>INDEX('Cal Data'!AG$6:AG$1108,$AT47)</f>
        <v>4.1052432063481969E-7</v>
      </c>
      <c r="BC47" s="17">
        <f>INDEX('Cal Data'!AH$6:AH$1108,$AT47)</f>
        <v>3.701160951208256E-3</v>
      </c>
      <c r="BD47" s="17">
        <f>INDEX('Cal Data'!AI$6:AI$1108,$AT47)</f>
        <v>3.5444523908364666E-7</v>
      </c>
      <c r="BE47" s="17">
        <f>INDEX('Cal Data'!AJ$6:AJ$1108,$AT47)</f>
        <v>3.144933735781918E-3</v>
      </c>
      <c r="BG47" s="17">
        <f t="shared" si="50"/>
        <v>2.4576388363655807E-7</v>
      </c>
      <c r="BH47" s="17">
        <f t="shared" si="51"/>
        <v>3.701160951208256E-3</v>
      </c>
      <c r="BI47" s="17">
        <f t="shared" si="52"/>
        <v>3.1249316440648397E-7</v>
      </c>
      <c r="BJ47" s="17">
        <f t="shared" si="53"/>
        <v>7.8245319192842919E-3</v>
      </c>
      <c r="BL47" s="17">
        <f t="shared" si="54"/>
        <v>1.2297938588951053E-3</v>
      </c>
      <c r="BM47" s="17">
        <f t="shared" si="55"/>
        <v>3.701160951208256E-3</v>
      </c>
      <c r="BN47" s="17">
        <f t="shared" si="56"/>
        <v>-4.4395261551426861E-3</v>
      </c>
      <c r="BO47" s="17">
        <f t="shared" si="57"/>
        <v>7.8245319192842919E-3</v>
      </c>
      <c r="BQ47">
        <f>INDEX('Cal Data'!AL$6:AL$1000,$AS47)</f>
        <v>1.0000655632699447</v>
      </c>
      <c r="BR47">
        <f>INDEX('Cal Data'!AM$6:AM$1000,$AS47)</f>
        <v>0</v>
      </c>
      <c r="BS47">
        <f>INDEX('Cal Data'!AN$6:AN$1000,$AS47)</f>
        <v>1.0000009992906626E-4</v>
      </c>
      <c r="BT47">
        <f>INDEX('Cal Data'!AO$6:AO$1000,$AS47)</f>
        <v>0</v>
      </c>
      <c r="BU47">
        <f>INDEX('Cal Data'!AL$6:AL$1000,$AT47)</f>
        <v>1.0000410513204583</v>
      </c>
      <c r="BV47">
        <f>INDEX('Cal Data'!AM$6:AM$1000,$AT47)</f>
        <v>0</v>
      </c>
      <c r="BW47">
        <f>INDEX('Cal Data'!AN$6:AN$1000,$AT47)</f>
        <v>3.5443274372232717E-5</v>
      </c>
      <c r="BX47">
        <f>INDEX('Cal Data'!AO$6:AO$1000,$AT47)</f>
        <v>0</v>
      </c>
      <c r="BZ47" s="17">
        <f t="shared" si="34"/>
        <v>1.0000599362141442</v>
      </c>
      <c r="CA47" s="17">
        <f t="shared" si="35"/>
        <v>0</v>
      </c>
      <c r="CB47" s="17">
        <f t="shared" si="36"/>
        <v>8.51801909737464E-5</v>
      </c>
      <c r="CC47" s="17">
        <f t="shared" si="37"/>
        <v>0</v>
      </c>
      <c r="CE47" s="17">
        <f t="shared" si="38"/>
        <v>4.6072225889687715E-3</v>
      </c>
      <c r="CF47" s="29">
        <f t="shared" si="39"/>
        <v>-1.3005465846031186</v>
      </c>
      <c r="CG47" s="17">
        <f t="shared" si="40"/>
        <v>1.229999993979084E-3</v>
      </c>
      <c r="CH47" s="17">
        <v>0</v>
      </c>
      <c r="CI47" s="17">
        <f t="shared" si="41"/>
        <v>-4.4399999999004012E-3</v>
      </c>
      <c r="CJ47" s="17">
        <v>0</v>
      </c>
    </row>
    <row r="48" spans="1:88" x14ac:dyDescent="0.25">
      <c r="A48" s="9">
        <v>3</v>
      </c>
      <c r="B48" s="9" t="s">
        <v>3</v>
      </c>
      <c r="C48" s="13">
        <v>5000</v>
      </c>
      <c r="D48" s="14">
        <f t="shared" si="19"/>
        <v>5</v>
      </c>
      <c r="E48" s="14" t="str">
        <f t="shared" si="20"/>
        <v>kHz</v>
      </c>
      <c r="F48" s="24">
        <v>0.11586561034697135</v>
      </c>
      <c r="G48" s="24">
        <v>0</v>
      </c>
      <c r="H48" s="24">
        <v>-1.7899855346404634</v>
      </c>
      <c r="I48" s="24">
        <v>0</v>
      </c>
      <c r="J48" s="10" t="s">
        <v>3</v>
      </c>
      <c r="L48" s="25">
        <f t="shared" si="21"/>
        <v>0.1159933023399887</v>
      </c>
      <c r="M48" s="25">
        <f t="shared" si="22"/>
        <v>0</v>
      </c>
      <c r="N48" s="25">
        <f t="shared" si="23"/>
        <v>-1.7900144496587513</v>
      </c>
      <c r="O48" s="25">
        <f t="shared" si="24"/>
        <v>0</v>
      </c>
      <c r="P48" s="22" t="str">
        <f t="shared" si="42"/>
        <v>m</v>
      </c>
      <c r="Q48" t="str">
        <f t="shared" si="25"/>
        <v>OK</v>
      </c>
      <c r="S48" s="26">
        <v>0.11599999999999999</v>
      </c>
      <c r="T48" s="26"/>
      <c r="U48" s="26">
        <v>-1.7899999999999998</v>
      </c>
      <c r="V48" s="26"/>
      <c r="W48" t="str">
        <f t="shared" si="26"/>
        <v>m</v>
      </c>
      <c r="Y48" s="26">
        <f t="shared" si="27"/>
        <v>-6.6976600112955698E-6</v>
      </c>
      <c r="Z48" s="26"/>
      <c r="AA48" s="26">
        <f t="shared" si="28"/>
        <v>-1.4449658751525263E-5</v>
      </c>
      <c r="AB48" s="26"/>
      <c r="AC48" t="str">
        <f t="shared" si="29"/>
        <v>m</v>
      </c>
      <c r="AD48" s="15">
        <f t="shared" si="43"/>
        <v>1E-3</v>
      </c>
      <c r="AE48" s="16">
        <f t="shared" si="44"/>
        <v>1.1586561034697134E-4</v>
      </c>
      <c r="AF48" s="16">
        <f t="shared" si="45"/>
        <v>0</v>
      </c>
      <c r="AG48" s="16">
        <f t="shared" si="46"/>
        <v>-1.7899855346404634E-3</v>
      </c>
      <c r="AH48" s="16">
        <f t="shared" si="47"/>
        <v>0</v>
      </c>
      <c r="AI48" s="21">
        <f t="shared" si="30"/>
        <v>1.7937316002911868E-3</v>
      </c>
      <c r="AJ48" s="21">
        <f t="shared" si="31"/>
        <v>-1.5061565911347086</v>
      </c>
      <c r="AL48" s="15">
        <f>IFERROR(MATCH(AI48 - 0.000001,'Ref Z list'!$C$5:$C$30,1),1)</f>
        <v>2</v>
      </c>
      <c r="AM48" s="15" t="str">
        <f>INDEX('Ref Z list'!$D$5:$D$30,AL48)</f>
        <v>1m</v>
      </c>
      <c r="AN48" s="15" t="str">
        <f>IF(INDEX('Ref Z list'!$D$5:$D$30,AL48+1)=0,AM48,INDEX('Ref Z list'!$D$5:$D$30,AL48+1))</f>
        <v>3m</v>
      </c>
      <c r="AO48" s="15">
        <f>INDEX('Ref Z list'!$C$5:$C$30,AL48)</f>
        <v>1E-3</v>
      </c>
      <c r="AP48" s="15">
        <f>INDEX('Ref Z list'!$C$5:$C$30,AL48+1)</f>
        <v>3.0000000000000001E-3</v>
      </c>
      <c r="AQ48" s="17" t="str">
        <f t="shared" si="48"/>
        <v>5kHz3m1m</v>
      </c>
      <c r="AR48" s="17" t="str">
        <f t="shared" si="49"/>
        <v>5kHz3m3m</v>
      </c>
      <c r="AS48" s="15">
        <f>IFERROR(MATCH(AQ48,'Cal Data'!$AF$6:$AF$1108,0),0)</f>
        <v>54</v>
      </c>
      <c r="AT48" s="15">
        <f>IFERROR(MATCH(AR48,'Cal Data'!$AF$6:$AF$1108,0),0)</f>
        <v>72</v>
      </c>
      <c r="AV48" s="17" t="str">
        <f>INDEX('Cal Data'!AF$6:AF$1108,$AS48)</f>
        <v>5kHz3m1m</v>
      </c>
      <c r="AW48" s="17">
        <f>INDEX('Cal Data'!AG$6:AG$1108,$AS48)</f>
        <v>-3.2349272451092162E-8</v>
      </c>
      <c r="AX48" s="17">
        <f>INDEX('Cal Data'!AH$6:AH$1108,$AS48)</f>
        <v>3.8777822214931821E-3</v>
      </c>
      <c r="AY48" s="17">
        <f>INDEX('Cal Data'!AI$6:AI$1108,$AS48)</f>
        <v>1.0471672735056728E-7</v>
      </c>
      <c r="AZ48" s="17">
        <f>INDEX('Cal Data'!AJ$6:AJ$1108,$AS48)</f>
        <v>6.1574513363281203E-3</v>
      </c>
      <c r="BA48" s="17" t="str">
        <f>INDEX('Cal Data'!AF$6:AF$1108,$AT48)</f>
        <v>5kHz3m3m</v>
      </c>
      <c r="BB48" s="17">
        <f>INDEX('Cal Data'!AG$6:AG$1108,$AT48)</f>
        <v>3.1454144963465047E-7</v>
      </c>
      <c r="BC48" s="17">
        <f>INDEX('Cal Data'!AH$6:AH$1108,$AT48)</f>
        <v>8.0213860729602994E-3</v>
      </c>
      <c r="BD48" s="17">
        <f>INDEX('Cal Data'!AI$6:AI$1108,$AT48)</f>
        <v>9.0518578712889685E-8</v>
      </c>
      <c r="BE48" s="17">
        <f>INDEX('Cal Data'!AJ$6:AJ$1108,$AT48)</f>
        <v>3.8507615700089914E-4</v>
      </c>
      <c r="BG48" s="17">
        <f t="shared" si="50"/>
        <v>1.0531979153254875E-7</v>
      </c>
      <c r="BH48" s="17">
        <f t="shared" si="51"/>
        <v>8.0213860729602994E-3</v>
      </c>
      <c r="BI48" s="17">
        <f t="shared" si="52"/>
        <v>9.9081967730889298E-8</v>
      </c>
      <c r="BJ48" s="17">
        <f t="shared" si="53"/>
        <v>3.8665930420438595E-3</v>
      </c>
      <c r="BL48" s="17">
        <f t="shared" si="54"/>
        <v>1.1597093013850389E-4</v>
      </c>
      <c r="BM48" s="17">
        <f t="shared" si="55"/>
        <v>8.0213860729602994E-3</v>
      </c>
      <c r="BN48" s="17">
        <f t="shared" si="56"/>
        <v>-1.7898864526727325E-3</v>
      </c>
      <c r="BO48" s="17">
        <f t="shared" si="57"/>
        <v>3.8665930420438595E-3</v>
      </c>
      <c r="BQ48">
        <f>INDEX('Cal Data'!AL$6:AL$1000,$AS48)</f>
        <v>0.99996997134967891</v>
      </c>
      <c r="BR48">
        <f>INDEX('Cal Data'!AM$6:AM$1000,$AS48)</f>
        <v>0</v>
      </c>
      <c r="BS48">
        <f>INDEX('Cal Data'!AN$6:AN$1000,$AS48)</f>
        <v>9.7632848323520429E-5</v>
      </c>
      <c r="BT48">
        <f>INDEX('Cal Data'!AO$6:AO$1000,$AS48)</f>
        <v>0</v>
      </c>
      <c r="BU48">
        <f>INDEX('Cal Data'!AL$6:AL$1000,$AT48)</f>
        <v>1.0000977622411857</v>
      </c>
      <c r="BV48">
        <f>INDEX('Cal Data'!AM$6:AM$1000,$AT48)</f>
        <v>0</v>
      </c>
      <c r="BW48">
        <f>INDEX('Cal Data'!AN$6:AN$1000,$AT48)</f>
        <v>2.7996381968161928E-5</v>
      </c>
      <c r="BX48">
        <f>INDEX('Cal Data'!AO$6:AO$1000,$AT48)</f>
        <v>0</v>
      </c>
      <c r="BZ48" s="17">
        <f t="shared" si="34"/>
        <v>1.000020687184088</v>
      </c>
      <c r="CA48" s="17">
        <f t="shared" si="35"/>
        <v>0</v>
      </c>
      <c r="CB48" s="17">
        <f t="shared" si="36"/>
        <v>6.9996516384089391E-5</v>
      </c>
      <c r="CC48" s="17">
        <f t="shared" si="37"/>
        <v>0</v>
      </c>
      <c r="CE48" s="17">
        <f t="shared" si="38"/>
        <v>1.7937687075470065E-3</v>
      </c>
      <c r="CF48" s="29">
        <f t="shared" si="39"/>
        <v>-1.5060865946183244</v>
      </c>
      <c r="CG48" s="17">
        <f t="shared" si="40"/>
        <v>1.159933023399887E-4</v>
      </c>
      <c r="CH48" s="17">
        <v>0</v>
      </c>
      <c r="CI48" s="17">
        <f t="shared" si="41"/>
        <v>-1.7900144496587514E-3</v>
      </c>
      <c r="CJ48" s="17">
        <v>0</v>
      </c>
    </row>
    <row r="49" spans="1:88" x14ac:dyDescent="0.25">
      <c r="A49" s="9">
        <v>3</v>
      </c>
      <c r="B49" s="9" t="s">
        <v>3</v>
      </c>
      <c r="C49" s="13">
        <v>50</v>
      </c>
      <c r="D49" s="14">
        <f t="shared" si="19"/>
        <v>50</v>
      </c>
      <c r="E49" s="14" t="str">
        <f t="shared" si="20"/>
        <v>Hz</v>
      </c>
      <c r="F49" s="24">
        <v>7.067374240598194E-2</v>
      </c>
      <c r="G49" s="24">
        <v>0</v>
      </c>
      <c r="H49" s="24">
        <v>-1.2299102343893302</v>
      </c>
      <c r="I49" s="24">
        <v>0</v>
      </c>
      <c r="J49" s="10" t="s">
        <v>3</v>
      </c>
      <c r="L49" s="25">
        <f t="shared" si="21"/>
        <v>7.0799999229426952E-2</v>
      </c>
      <c r="M49" s="25">
        <f t="shared" si="22"/>
        <v>0</v>
      </c>
      <c r="N49" s="25">
        <f t="shared" si="23"/>
        <v>-1.2299999991940402</v>
      </c>
      <c r="O49" s="25">
        <f t="shared" si="24"/>
        <v>0</v>
      </c>
      <c r="P49" s="22" t="str">
        <f t="shared" si="42"/>
        <v>m</v>
      </c>
      <c r="Q49" t="str">
        <f t="shared" si="25"/>
        <v>OK</v>
      </c>
      <c r="S49" s="26">
        <v>7.0800000000000002E-2</v>
      </c>
      <c r="T49" s="26"/>
      <c r="U49" s="26">
        <v>-1.23</v>
      </c>
      <c r="V49" s="26"/>
      <c r="W49" t="str">
        <f t="shared" si="26"/>
        <v>m</v>
      </c>
      <c r="Y49" s="26">
        <f t="shared" si="27"/>
        <v>-7.7057304981309471E-10</v>
      </c>
      <c r="Z49" s="26"/>
      <c r="AA49" s="26">
        <f t="shared" si="28"/>
        <v>8.0595974338848464E-10</v>
      </c>
      <c r="AB49" s="26"/>
      <c r="AC49" t="str">
        <f t="shared" si="29"/>
        <v>m</v>
      </c>
      <c r="AD49" s="15">
        <f t="shared" si="43"/>
        <v>1E-3</v>
      </c>
      <c r="AE49" s="16">
        <f t="shared" si="44"/>
        <v>7.0673742405981938E-5</v>
      </c>
      <c r="AF49" s="16">
        <f t="shared" si="45"/>
        <v>0</v>
      </c>
      <c r="AG49" s="16">
        <f t="shared" si="46"/>
        <v>-1.2299102343893303E-3</v>
      </c>
      <c r="AH49" s="16">
        <f t="shared" si="47"/>
        <v>0</v>
      </c>
      <c r="AI49" s="21">
        <f t="shared" si="30"/>
        <v>1.2319391066612361E-3</v>
      </c>
      <c r="AJ49" s="21">
        <f t="shared" si="31"/>
        <v>-1.5133969269618204</v>
      </c>
      <c r="AL49" s="15">
        <f>IFERROR(MATCH(AI49 - 0.000001,'Ref Z list'!$C$5:$C$30,1),1)</f>
        <v>2</v>
      </c>
      <c r="AM49" s="15" t="str">
        <f>INDEX('Ref Z list'!$D$5:$D$30,AL49)</f>
        <v>1m</v>
      </c>
      <c r="AN49" s="15" t="str">
        <f>IF(INDEX('Ref Z list'!$D$5:$D$30,AL49+1)=0,AM49,INDEX('Ref Z list'!$D$5:$D$30,AL49+1))</f>
        <v>3m</v>
      </c>
      <c r="AO49" s="15">
        <f>INDEX('Ref Z list'!$C$5:$C$30,AL49)</f>
        <v>1E-3</v>
      </c>
      <c r="AP49" s="15">
        <f>INDEX('Ref Z list'!$C$5:$C$30,AL49+1)</f>
        <v>3.0000000000000001E-3</v>
      </c>
      <c r="AQ49" s="17" t="str">
        <f t="shared" si="48"/>
        <v>50Hz3m1m</v>
      </c>
      <c r="AR49" s="17" t="str">
        <f t="shared" si="49"/>
        <v>50Hz3m3m</v>
      </c>
      <c r="AS49" s="15">
        <f>IFERROR(MATCH(AQ49,'Cal Data'!$AF$6:$AF$1108,0),0)</f>
        <v>48</v>
      </c>
      <c r="AT49" s="15">
        <f>IFERROR(MATCH(AR49,'Cal Data'!$AF$6:$AF$1108,0),0)</f>
        <v>66</v>
      </c>
      <c r="AV49" s="17" t="str">
        <f>INDEX('Cal Data'!AF$6:AF$1108,$AS49)</f>
        <v>50Hz3m1m</v>
      </c>
      <c r="AW49" s="17">
        <f>INDEX('Cal Data'!AG$6:AG$1108,$AS49)</f>
        <v>8.095142108445301E-8</v>
      </c>
      <c r="AX49" s="17">
        <f>INDEX('Cal Data'!AH$6:AH$1108,$AS49)</f>
        <v>2.1467029752010426E-3</v>
      </c>
      <c r="AY49" s="17">
        <f>INDEX('Cal Data'!AI$6:AI$1108,$AS49)</f>
        <v>9.9997376806744665E-8</v>
      </c>
      <c r="AZ49" s="17">
        <f>INDEX('Cal Data'!AJ$6:AJ$1108,$AS49)</f>
        <v>1.8434570827703324E-3</v>
      </c>
      <c r="BA49" s="17" t="str">
        <f>INDEX('Cal Data'!AF$6:AF$1108,$AT49)</f>
        <v>50Hz3m3m</v>
      </c>
      <c r="BB49" s="17">
        <f>INDEX('Cal Data'!AG$6:AG$1108,$AT49)</f>
        <v>1.8268991878490903E-7</v>
      </c>
      <c r="BC49" s="17">
        <f>INDEX('Cal Data'!AH$6:AH$1108,$AT49)</f>
        <v>7.2902124571491665E-3</v>
      </c>
      <c r="BD49" s="17">
        <f>INDEX('Cal Data'!AI$6:AI$1108,$AT49)</f>
        <v>2.5164272833355299E-7</v>
      </c>
      <c r="BE49" s="17">
        <f>INDEX('Cal Data'!AJ$6:AJ$1108,$AT49)</f>
        <v>4.1084015633353959E-3</v>
      </c>
      <c r="BG49" s="17">
        <f t="shared" si="50"/>
        <v>9.2749989219303004E-8</v>
      </c>
      <c r="BH49" s="17">
        <f t="shared" si="51"/>
        <v>7.2902124571491665E-3</v>
      </c>
      <c r="BI49" s="17">
        <f t="shared" si="52"/>
        <v>1.1758362048797318E-7</v>
      </c>
      <c r="BJ49" s="17">
        <f t="shared" si="53"/>
        <v>2.1061216825001114E-3</v>
      </c>
      <c r="BL49" s="17">
        <f t="shared" si="54"/>
        <v>7.0766492395201239E-5</v>
      </c>
      <c r="BM49" s="17">
        <f t="shared" si="55"/>
        <v>7.2902124571491665E-3</v>
      </c>
      <c r="BN49" s="17">
        <f t="shared" si="56"/>
        <v>-1.2297926507688424E-3</v>
      </c>
      <c r="BO49" s="17">
        <f t="shared" si="57"/>
        <v>2.1061216825001114E-3</v>
      </c>
      <c r="BQ49">
        <f>INDEX('Cal Data'!AL$6:AL$1000,$AS49)</f>
        <v>1.000080956586973</v>
      </c>
      <c r="BR49">
        <f>INDEX('Cal Data'!AM$6:AM$1000,$AS49)</f>
        <v>0</v>
      </c>
      <c r="BS49">
        <f>INDEX('Cal Data'!AN$6:AN$1000,$AS49)</f>
        <v>9.9999869572366332E-5</v>
      </c>
      <c r="BT49">
        <f>INDEX('Cal Data'!AO$6:AO$1000,$AS49)</f>
        <v>0</v>
      </c>
      <c r="BU49">
        <f>INDEX('Cal Data'!AL$6:AL$1000,$AT49)</f>
        <v>1.0000608848684085</v>
      </c>
      <c r="BV49">
        <f>INDEX('Cal Data'!AM$6:AM$1000,$AT49)</f>
        <v>0</v>
      </c>
      <c r="BW49">
        <f>INDEX('Cal Data'!AN$6:AN$1000,$AT49)</f>
        <v>8.3873167898921859E-5</v>
      </c>
      <c r="BX49">
        <f>INDEX('Cal Data'!AO$6:AO$1000,$AT49)</f>
        <v>0</v>
      </c>
      <c r="BZ49" s="17">
        <f t="shared" si="34"/>
        <v>1.0000786288787364</v>
      </c>
      <c r="CA49" s="17">
        <f t="shared" si="35"/>
        <v>0</v>
      </c>
      <c r="CB49" s="17">
        <f t="shared" si="36"/>
        <v>9.8129663182600844E-5</v>
      </c>
      <c r="CC49" s="17">
        <f t="shared" si="37"/>
        <v>0</v>
      </c>
      <c r="CE49" s="17">
        <f t="shared" si="38"/>
        <v>1.2320359726518645E-3</v>
      </c>
      <c r="CF49" s="29">
        <f t="shared" si="39"/>
        <v>-1.5132987972986378</v>
      </c>
      <c r="CG49" s="17">
        <f t="shared" si="40"/>
        <v>7.0799999229426955E-5</v>
      </c>
      <c r="CH49" s="17">
        <v>0</v>
      </c>
      <c r="CI49" s="17">
        <f t="shared" si="41"/>
        <v>-1.2299999991940403E-3</v>
      </c>
      <c r="CJ49" s="17">
        <v>0</v>
      </c>
    </row>
    <row r="50" spans="1:88" x14ac:dyDescent="0.25">
      <c r="A50" s="9">
        <v>10</v>
      </c>
      <c r="B50" s="9" t="s">
        <v>3</v>
      </c>
      <c r="C50" s="13">
        <v>5000</v>
      </c>
      <c r="D50" s="14">
        <f t="shared" si="19"/>
        <v>5</v>
      </c>
      <c r="E50" s="14" t="str">
        <f t="shared" si="20"/>
        <v>kHz</v>
      </c>
      <c r="F50" s="24">
        <v>0.51272051373174032</v>
      </c>
      <c r="G50" s="24">
        <v>0</v>
      </c>
      <c r="H50" s="24">
        <v>8.1001304762963482</v>
      </c>
      <c r="I50" s="24">
        <v>0</v>
      </c>
      <c r="J50" s="10" t="s">
        <v>3</v>
      </c>
      <c r="L50" s="25">
        <f t="shared" si="21"/>
        <v>0.51312531074262302</v>
      </c>
      <c r="M50" s="25">
        <f t="shared" si="22"/>
        <v>0</v>
      </c>
      <c r="N50" s="25">
        <f t="shared" si="23"/>
        <v>8.0999665984861409</v>
      </c>
      <c r="O50" s="25">
        <f t="shared" si="24"/>
        <v>0</v>
      </c>
      <c r="P50" s="22" t="str">
        <f t="shared" si="42"/>
        <v>m</v>
      </c>
      <c r="Q50" t="str">
        <f t="shared" si="25"/>
        <v>OK</v>
      </c>
      <c r="S50" s="26">
        <v>0.51300000000000001</v>
      </c>
      <c r="T50" s="26"/>
      <c r="U50" s="26">
        <v>8.1</v>
      </c>
      <c r="V50" s="26"/>
      <c r="W50" t="str">
        <f t="shared" si="26"/>
        <v>m</v>
      </c>
      <c r="Y50" s="26">
        <f t="shared" si="27"/>
        <v>1.2531074262300823E-4</v>
      </c>
      <c r="Z50" s="26"/>
      <c r="AA50" s="26">
        <f t="shared" si="28"/>
        <v>-3.3401513858777321E-5</v>
      </c>
      <c r="AB50" s="26"/>
      <c r="AC50" t="str">
        <f t="shared" si="29"/>
        <v>m</v>
      </c>
      <c r="AD50" s="15">
        <f t="shared" si="43"/>
        <v>1E-3</v>
      </c>
      <c r="AE50" s="16">
        <f t="shared" si="44"/>
        <v>5.1272051373174035E-4</v>
      </c>
      <c r="AF50" s="16">
        <f t="shared" si="45"/>
        <v>0</v>
      </c>
      <c r="AG50" s="16">
        <f t="shared" si="46"/>
        <v>8.1001304762963484E-3</v>
      </c>
      <c r="AH50" s="16">
        <f t="shared" si="47"/>
        <v>0</v>
      </c>
      <c r="AI50" s="21">
        <f t="shared" si="30"/>
        <v>8.1163412975444934E-3</v>
      </c>
      <c r="AJ50" s="21">
        <f t="shared" si="31"/>
        <v>1.5075828515096537</v>
      </c>
      <c r="AL50" s="15">
        <f>IFERROR(MATCH(AI50 - 0.000001,'Ref Z list'!$C$5:$C$30,1),1)</f>
        <v>3</v>
      </c>
      <c r="AM50" s="15" t="str">
        <f>INDEX('Ref Z list'!$D$5:$D$30,AL50)</f>
        <v>3m</v>
      </c>
      <c r="AN50" s="15" t="str">
        <f>IF(INDEX('Ref Z list'!$D$5:$D$30,AL50+1)=0,AM50,INDEX('Ref Z list'!$D$5:$D$30,AL50+1))</f>
        <v>10m</v>
      </c>
      <c r="AO50" s="15">
        <f>INDEX('Ref Z list'!$C$5:$C$30,AL50)</f>
        <v>3.0000000000000001E-3</v>
      </c>
      <c r="AP50" s="15">
        <f>INDEX('Ref Z list'!$C$5:$C$30,AL50+1)</f>
        <v>0.01</v>
      </c>
      <c r="AQ50" s="17" t="str">
        <f t="shared" si="48"/>
        <v>5kHz10m3m</v>
      </c>
      <c r="AR50" s="17" t="str">
        <f t="shared" si="49"/>
        <v>5kHz10m10m</v>
      </c>
      <c r="AS50" s="15">
        <f>IFERROR(MATCH(AQ50,'Cal Data'!$AF$6:$AF$1108,0),0)</f>
        <v>90</v>
      </c>
      <c r="AT50" s="15">
        <f>IFERROR(MATCH(AR50,'Cal Data'!$AF$6:$AF$1108,0),0)</f>
        <v>108</v>
      </c>
      <c r="AV50" s="17" t="str">
        <f>INDEX('Cal Data'!AF$6:AF$1108,$AS50)</f>
        <v>5kHz10m3m</v>
      </c>
      <c r="AW50" s="17">
        <f>INDEX('Cal Data'!AG$6:AG$1108,$AS50)</f>
        <v>3.8348075694083494E-8</v>
      </c>
      <c r="AX50" s="17">
        <f>INDEX('Cal Data'!AH$6:AH$1108,$AS50)</f>
        <v>7.7776936286461807E-3</v>
      </c>
      <c r="AY50" s="17">
        <f>INDEX('Cal Data'!AI$6:AI$1108,$AS50)</f>
        <v>3.0329195344100606E-7</v>
      </c>
      <c r="AZ50" s="17">
        <f>INDEX('Cal Data'!AJ$6:AJ$1108,$AS50)</f>
        <v>8.1221463519222349E-4</v>
      </c>
      <c r="BA50" s="17" t="str">
        <f>INDEX('Cal Data'!AF$6:AF$1108,$AT50)</f>
        <v>5kHz10m10m</v>
      </c>
      <c r="BB50" s="17">
        <f>INDEX('Cal Data'!AG$6:AG$1108,$AT50)</f>
        <v>-2.9561354234278192E-7</v>
      </c>
      <c r="BC50" s="17">
        <f>INDEX('Cal Data'!AH$6:AH$1108,$AT50)</f>
        <v>4.5579559313853367E-3</v>
      </c>
      <c r="BD50" s="17">
        <f>INDEX('Cal Data'!AI$6:AI$1108,$AT50)</f>
        <v>-1.1219651006910311E-6</v>
      </c>
      <c r="BE50" s="17">
        <f>INDEX('Cal Data'!AJ$6:AJ$1108,$AT50)</f>
        <v>5.997797685164459E-3</v>
      </c>
      <c r="BG50" s="17">
        <f t="shared" si="50"/>
        <v>-2.0574644118545856E-7</v>
      </c>
      <c r="BH50" s="17">
        <f t="shared" si="51"/>
        <v>4.5579559313853367E-3</v>
      </c>
      <c r="BI50" s="17">
        <f t="shared" si="52"/>
        <v>-7.3843683594075809E-7</v>
      </c>
      <c r="BJ50" s="17">
        <f t="shared" si="53"/>
        <v>4.6023878795378916E-3</v>
      </c>
      <c r="BL50" s="17">
        <f t="shared" si="54"/>
        <v>5.1251476729055492E-4</v>
      </c>
      <c r="BM50" s="17">
        <f t="shared" si="55"/>
        <v>4.5579559313853367E-3</v>
      </c>
      <c r="BN50" s="17">
        <f t="shared" si="56"/>
        <v>8.0993920394604076E-3</v>
      </c>
      <c r="BO50" s="17">
        <f t="shared" si="57"/>
        <v>4.6023878795378916E-3</v>
      </c>
      <c r="BQ50">
        <f>INDEX('Cal Data'!AL$6:AL$1000,$AS50)</f>
        <v>1.0000120316541958</v>
      </c>
      <c r="BR50">
        <f>INDEX('Cal Data'!AM$6:AM$1000,$AS50)</f>
        <v>0</v>
      </c>
      <c r="BS50">
        <f>INDEX('Cal Data'!AN$6:AN$1000,$AS50)</f>
        <v>9.420730956694566E-5</v>
      </c>
      <c r="BT50">
        <f>INDEX('Cal Data'!AO$6:AO$1000,$AS50)</f>
        <v>0</v>
      </c>
      <c r="BU50">
        <f>INDEX('Cal Data'!AL$6:AL$1000,$AT50)</f>
        <v>0.9999723131521947</v>
      </c>
      <c r="BV50">
        <f>INDEX('Cal Data'!AM$6:AM$1000,$AT50)</f>
        <v>0</v>
      </c>
      <c r="BW50">
        <f>INDEX('Cal Data'!AN$6:AN$1000,$AT50)</f>
        <v>-1.0453015236387263E-4</v>
      </c>
      <c r="BX50">
        <f>INDEX('Cal Data'!AO$6:AO$1000,$AT50)</f>
        <v>0</v>
      </c>
      <c r="BZ50" s="17">
        <f t="shared" si="34"/>
        <v>0.99998300116675798</v>
      </c>
      <c r="CA50" s="17">
        <f t="shared" si="35"/>
        <v>0</v>
      </c>
      <c r="CB50" s="17">
        <f t="shared" si="36"/>
        <v>-5.1051073839600351E-5</v>
      </c>
      <c r="CC50" s="17">
        <f t="shared" si="37"/>
        <v>0</v>
      </c>
      <c r="CE50" s="17">
        <f t="shared" si="38"/>
        <v>8.1162033292122415E-3</v>
      </c>
      <c r="CF50" s="29">
        <f t="shared" si="39"/>
        <v>1.507531800435814</v>
      </c>
      <c r="CG50" s="17">
        <f t="shared" si="40"/>
        <v>5.1312531074262306E-4</v>
      </c>
      <c r="CH50" s="17">
        <v>0</v>
      </c>
      <c r="CI50" s="17">
        <f t="shared" si="41"/>
        <v>8.099966598486141E-3</v>
      </c>
      <c r="CJ50" s="17">
        <v>0</v>
      </c>
    </row>
    <row r="51" spans="1:88" x14ac:dyDescent="0.25">
      <c r="A51" s="9">
        <v>10</v>
      </c>
      <c r="B51" s="9" t="s">
        <v>3</v>
      </c>
      <c r="C51" s="13">
        <v>0.1</v>
      </c>
      <c r="D51" s="14">
        <f t="shared" si="19"/>
        <v>100</v>
      </c>
      <c r="E51" s="14" t="str">
        <f t="shared" si="20"/>
        <v>mHz</v>
      </c>
      <c r="F51" s="24">
        <v>6.8799950871213547</v>
      </c>
      <c r="G51" s="24">
        <v>0</v>
      </c>
      <c r="H51" s="24">
        <v>0.11070608670575853</v>
      </c>
      <c r="I51" s="24">
        <v>0</v>
      </c>
      <c r="J51" s="10" t="s">
        <v>3</v>
      </c>
      <c r="L51" s="25">
        <f t="shared" si="21"/>
        <v>6.880000012024059</v>
      </c>
      <c r="M51" s="25">
        <f t="shared" si="22"/>
        <v>0</v>
      </c>
      <c r="N51" s="25">
        <f t="shared" si="23"/>
        <v>0.11100001720216482</v>
      </c>
      <c r="O51" s="25">
        <f t="shared" si="24"/>
        <v>0</v>
      </c>
      <c r="P51" s="22" t="str">
        <f t="shared" si="42"/>
        <v>m</v>
      </c>
      <c r="Q51" t="str">
        <f t="shared" si="25"/>
        <v>OK</v>
      </c>
      <c r="S51" s="26">
        <v>6.88</v>
      </c>
      <c r="T51" s="26"/>
      <c r="U51" s="26">
        <v>0.111</v>
      </c>
      <c r="V51" s="26"/>
      <c r="W51" t="str">
        <f t="shared" si="26"/>
        <v>m</v>
      </c>
      <c r="Y51" s="26">
        <f t="shared" si="27"/>
        <v>1.2024059081738869E-8</v>
      </c>
      <c r="Z51" s="26"/>
      <c r="AA51" s="26">
        <f t="shared" si="28"/>
        <v>1.7202164817597954E-8</v>
      </c>
      <c r="AB51" s="26"/>
      <c r="AC51" t="str">
        <f t="shared" si="29"/>
        <v>m</v>
      </c>
      <c r="AD51" s="15">
        <f t="shared" si="43"/>
        <v>1E-3</v>
      </c>
      <c r="AE51" s="16">
        <f t="shared" si="44"/>
        <v>6.8799950871213551E-3</v>
      </c>
      <c r="AF51" s="16">
        <f t="shared" si="45"/>
        <v>0</v>
      </c>
      <c r="AG51" s="16">
        <f t="shared" si="46"/>
        <v>1.1070608670575853E-4</v>
      </c>
      <c r="AH51" s="16">
        <f t="shared" si="47"/>
        <v>0</v>
      </c>
      <c r="AI51" s="21">
        <f t="shared" si="30"/>
        <v>6.880885715985093E-3</v>
      </c>
      <c r="AJ51" s="21">
        <f t="shared" si="31"/>
        <v>1.6089623915363855E-2</v>
      </c>
      <c r="AL51" s="15">
        <f>IFERROR(MATCH(AI51 - 0.000001,'Ref Z list'!$C$5:$C$30,1),1)</f>
        <v>3</v>
      </c>
      <c r="AM51" s="15" t="str">
        <f>INDEX('Ref Z list'!$D$5:$D$30,AL51)</f>
        <v>3m</v>
      </c>
      <c r="AN51" s="15" t="str">
        <f>IF(INDEX('Ref Z list'!$D$5:$D$30,AL51+1)=0,AM51,INDEX('Ref Z list'!$D$5:$D$30,AL51+1))</f>
        <v>10m</v>
      </c>
      <c r="AO51" s="15">
        <f>INDEX('Ref Z list'!$C$5:$C$30,AL51)</f>
        <v>3.0000000000000001E-3</v>
      </c>
      <c r="AP51" s="15">
        <f>INDEX('Ref Z list'!$C$5:$C$30,AL51+1)</f>
        <v>0.01</v>
      </c>
      <c r="AQ51" s="17" t="str">
        <f t="shared" si="48"/>
        <v>100mHz10m3m</v>
      </c>
      <c r="AR51" s="17" t="str">
        <f t="shared" si="49"/>
        <v>100mHz10m10m</v>
      </c>
      <c r="AS51" s="15">
        <f>IFERROR(MATCH(AQ51,'Cal Data'!$AF$6:$AF$1108,0),0)</f>
        <v>76</v>
      </c>
      <c r="AT51" s="15">
        <f>IFERROR(MATCH(AR51,'Cal Data'!$AF$6:$AF$1108,0),0)</f>
        <v>94</v>
      </c>
      <c r="AV51" s="17" t="str">
        <f>INDEX('Cal Data'!AF$6:AF$1108,$AS51)</f>
        <v>100mHz10m3m</v>
      </c>
      <c r="AW51" s="17">
        <f>INDEX('Cal Data'!AG$6:AG$1108,$AS51)</f>
        <v>-2.3891424218679125E-7</v>
      </c>
      <c r="AX51" s="17">
        <f>INDEX('Cal Data'!AH$6:AH$1108,$AS51)</f>
        <v>4.3613804389047665E-3</v>
      </c>
      <c r="AY51" s="17">
        <f>INDEX('Cal Data'!AI$6:AI$1108,$AS51)</f>
        <v>3.0005438781827091E-7</v>
      </c>
      <c r="AZ51" s="17">
        <f>INDEX('Cal Data'!AJ$6:AJ$1108,$AS51)</f>
        <v>6.6177841178343072E-3</v>
      </c>
      <c r="BA51" s="17" t="str">
        <f>INDEX('Cal Data'!AF$6:AF$1108,$AT51)</f>
        <v>100mHz10m10m</v>
      </c>
      <c r="BB51" s="17">
        <f>INDEX('Cal Data'!AG$6:AG$1108,$AT51)</f>
        <v>6.6570840487160943E-7</v>
      </c>
      <c r="BC51" s="17">
        <f>INDEX('Cal Data'!AH$6:AH$1108,$AT51)</f>
        <v>2.9850825740771717E-4</v>
      </c>
      <c r="BD51" s="17">
        <f>INDEX('Cal Data'!AI$6:AI$1108,$AT51)</f>
        <v>-3.3573228775367037E-8</v>
      </c>
      <c r="BE51" s="17">
        <f>INDEX('Cal Data'!AJ$6:AJ$1108,$AT51)</f>
        <v>3.7274093925085553E-3</v>
      </c>
      <c r="BG51" s="17">
        <f t="shared" si="50"/>
        <v>2.6261963057400457E-7</v>
      </c>
      <c r="BH51" s="17">
        <f t="shared" si="51"/>
        <v>2.9850825740771717E-4</v>
      </c>
      <c r="BI51" s="17">
        <f t="shared" si="52"/>
        <v>1.1508715186164225E-7</v>
      </c>
      <c r="BJ51" s="17">
        <f t="shared" si="53"/>
        <v>5.0153249770684433E-3</v>
      </c>
      <c r="BL51" s="17">
        <f t="shared" si="54"/>
        <v>6.8802577067519294E-3</v>
      </c>
      <c r="BM51" s="17">
        <f t="shared" si="55"/>
        <v>2.9850825740771717E-4</v>
      </c>
      <c r="BN51" s="17">
        <f t="shared" si="56"/>
        <v>1.1082117385762017E-4</v>
      </c>
      <c r="BO51" s="17">
        <f t="shared" si="57"/>
        <v>5.0153249770684433E-3</v>
      </c>
      <c r="BQ51">
        <f>INDEX('Cal Data'!AL$6:AL$1000,$AS51)</f>
        <v>0.99992031783508872</v>
      </c>
      <c r="BR51">
        <f>INDEX('Cal Data'!AM$6:AM$1000,$AS51)</f>
        <v>0</v>
      </c>
      <c r="BS51">
        <f>INDEX('Cal Data'!AN$6:AN$1000,$AS51)</f>
        <v>1.0000967249489904E-4</v>
      </c>
      <c r="BT51">
        <f>INDEX('Cal Data'!AO$6:AO$1000,$AS51)</f>
        <v>0</v>
      </c>
      <c r="BU51">
        <f>INDEX('Cal Data'!AL$6:AL$1000,$AT51)</f>
        <v>1.0000665736068037</v>
      </c>
      <c r="BV51">
        <f>INDEX('Cal Data'!AM$6:AM$1000,$AT51)</f>
        <v>0</v>
      </c>
      <c r="BW51">
        <f>INDEX('Cal Data'!AN$6:AN$1000,$AT51)</f>
        <v>-3.3607361804021088E-6</v>
      </c>
      <c r="BX51">
        <f>INDEX('Cal Data'!AO$6:AO$1000,$AT51)</f>
        <v>0</v>
      </c>
      <c r="BZ51" s="17">
        <f t="shared" si="34"/>
        <v>1.00000140382585</v>
      </c>
      <c r="CA51" s="17">
        <f t="shared" si="35"/>
        <v>0</v>
      </c>
      <c r="CB51" s="17">
        <f t="shared" si="36"/>
        <v>4.2699852140110792E-5</v>
      </c>
      <c r="CC51" s="17">
        <f t="shared" si="37"/>
        <v>0</v>
      </c>
      <c r="CE51" s="17">
        <f t="shared" si="38"/>
        <v>6.8808953755503319E-3</v>
      </c>
      <c r="CF51" s="29">
        <f t="shared" si="39"/>
        <v>1.6132323767503967E-2</v>
      </c>
      <c r="CG51" s="17">
        <f t="shared" si="40"/>
        <v>6.8800000120240595E-3</v>
      </c>
      <c r="CH51" s="17">
        <v>0</v>
      </c>
      <c r="CI51" s="17">
        <f t="shared" si="41"/>
        <v>1.1100001720216482E-4</v>
      </c>
      <c r="CJ51" s="17">
        <v>0</v>
      </c>
    </row>
    <row r="52" spans="1:88" x14ac:dyDescent="0.25">
      <c r="A52" s="9">
        <v>10</v>
      </c>
      <c r="B52" s="9" t="s">
        <v>3</v>
      </c>
      <c r="C52" s="13">
        <v>0.1</v>
      </c>
      <c r="D52" s="14">
        <f t="shared" si="19"/>
        <v>100</v>
      </c>
      <c r="E52" s="14" t="str">
        <f t="shared" si="20"/>
        <v>mHz</v>
      </c>
      <c r="F52" s="24">
        <v>-5.7201574903498038</v>
      </c>
      <c r="G52" s="24">
        <v>0</v>
      </c>
      <c r="H52" s="24">
        <v>-0.49267056406429682</v>
      </c>
      <c r="I52" s="24">
        <v>0</v>
      </c>
      <c r="J52" s="10" t="s">
        <v>3</v>
      </c>
      <c r="L52" s="25">
        <f t="shared" si="21"/>
        <v>-5.7199999897772633</v>
      </c>
      <c r="M52" s="25">
        <f t="shared" si="22"/>
        <v>0</v>
      </c>
      <c r="N52" s="25">
        <f t="shared" si="23"/>
        <v>-0.49300002554524791</v>
      </c>
      <c r="O52" s="25">
        <f t="shared" si="24"/>
        <v>0</v>
      </c>
      <c r="P52" s="22" t="str">
        <f t="shared" si="42"/>
        <v>m</v>
      </c>
      <c r="Q52" t="str">
        <f t="shared" si="25"/>
        <v>OK</v>
      </c>
      <c r="S52" s="26">
        <v>-5.72</v>
      </c>
      <c r="T52" s="26"/>
      <c r="U52" s="26">
        <v>-0.49299999999999994</v>
      </c>
      <c r="V52" s="26"/>
      <c r="W52" t="str">
        <f t="shared" si="26"/>
        <v>m</v>
      </c>
      <c r="Y52" s="26">
        <f t="shared" si="27"/>
        <v>1.0222736435139268E-8</v>
      </c>
      <c r="Z52" s="26"/>
      <c r="AA52" s="26">
        <f t="shared" si="28"/>
        <v>-2.554524797249158E-8</v>
      </c>
      <c r="AB52" s="26"/>
      <c r="AC52" t="str">
        <f t="shared" si="29"/>
        <v>m</v>
      </c>
      <c r="AD52" s="15">
        <f t="shared" si="43"/>
        <v>1E-3</v>
      </c>
      <c r="AE52" s="16">
        <f t="shared" si="44"/>
        <v>-5.7201574903498042E-3</v>
      </c>
      <c r="AF52" s="16">
        <f t="shared" si="45"/>
        <v>0</v>
      </c>
      <c r="AG52" s="16">
        <f t="shared" si="46"/>
        <v>-4.9267056406429686E-4</v>
      </c>
      <c r="AH52" s="16">
        <f t="shared" si="47"/>
        <v>0</v>
      </c>
      <c r="AI52" s="21">
        <f t="shared" si="30"/>
        <v>5.7413348621292246E-3</v>
      </c>
      <c r="AJ52" s="21">
        <f t="shared" si="31"/>
        <v>-3.0556758376170077</v>
      </c>
      <c r="AL52" s="15">
        <f>IFERROR(MATCH(AI52 - 0.000001,'Ref Z list'!$C$5:$C$30,1),1)</f>
        <v>3</v>
      </c>
      <c r="AM52" s="15" t="str">
        <f>INDEX('Ref Z list'!$D$5:$D$30,AL52)</f>
        <v>3m</v>
      </c>
      <c r="AN52" s="15" t="str">
        <f>IF(INDEX('Ref Z list'!$D$5:$D$30,AL52+1)=0,AM52,INDEX('Ref Z list'!$D$5:$D$30,AL52+1))</f>
        <v>10m</v>
      </c>
      <c r="AO52" s="15">
        <f>INDEX('Ref Z list'!$C$5:$C$30,AL52)</f>
        <v>3.0000000000000001E-3</v>
      </c>
      <c r="AP52" s="15">
        <f>INDEX('Ref Z list'!$C$5:$C$30,AL52+1)</f>
        <v>0.01</v>
      </c>
      <c r="AQ52" s="17" t="str">
        <f t="shared" si="48"/>
        <v>100mHz10m3m</v>
      </c>
      <c r="AR52" s="17" t="str">
        <f t="shared" si="49"/>
        <v>100mHz10m10m</v>
      </c>
      <c r="AS52" s="15">
        <f>IFERROR(MATCH(AQ52,'Cal Data'!$AF$6:$AF$1108,0),0)</f>
        <v>76</v>
      </c>
      <c r="AT52" s="15">
        <f>IFERROR(MATCH(AR52,'Cal Data'!$AF$6:$AF$1108,0),0)</f>
        <v>94</v>
      </c>
      <c r="AV52" s="17" t="str">
        <f>INDEX('Cal Data'!AF$6:AF$1108,$AS52)</f>
        <v>100mHz10m3m</v>
      </c>
      <c r="AW52" s="17">
        <f>INDEX('Cal Data'!AG$6:AG$1108,$AS52)</f>
        <v>-2.3891424218679125E-7</v>
      </c>
      <c r="AX52" s="17">
        <f>INDEX('Cal Data'!AH$6:AH$1108,$AS52)</f>
        <v>4.3613804389047665E-3</v>
      </c>
      <c r="AY52" s="17">
        <f>INDEX('Cal Data'!AI$6:AI$1108,$AS52)</f>
        <v>3.0005438781827091E-7</v>
      </c>
      <c r="AZ52" s="17">
        <f>INDEX('Cal Data'!AJ$6:AJ$1108,$AS52)</f>
        <v>6.6177841178343072E-3</v>
      </c>
      <c r="BA52" s="17" t="str">
        <f>INDEX('Cal Data'!AF$6:AF$1108,$AT52)</f>
        <v>100mHz10m10m</v>
      </c>
      <c r="BB52" s="17">
        <f>INDEX('Cal Data'!AG$6:AG$1108,$AT52)</f>
        <v>6.6570840487160943E-7</v>
      </c>
      <c r="BC52" s="17">
        <f>INDEX('Cal Data'!AH$6:AH$1108,$AT52)</f>
        <v>2.9850825740771717E-4</v>
      </c>
      <c r="BD52" s="17">
        <f>INDEX('Cal Data'!AI$6:AI$1108,$AT52)</f>
        <v>-3.3573228775367037E-8</v>
      </c>
      <c r="BE52" s="17">
        <f>INDEX('Cal Data'!AJ$6:AJ$1108,$AT52)</f>
        <v>3.7274093925085553E-3</v>
      </c>
      <c r="BG52" s="17">
        <f t="shared" si="50"/>
        <v>1.1535341487789658E-7</v>
      </c>
      <c r="BH52" s="17">
        <f t="shared" si="51"/>
        <v>2.9850825740771717E-4</v>
      </c>
      <c r="BI52" s="17">
        <f t="shared" si="52"/>
        <v>1.6939938548438203E-7</v>
      </c>
      <c r="BJ52" s="17">
        <f t="shared" si="53"/>
        <v>5.4858576893839269E-3</v>
      </c>
      <c r="BL52" s="17">
        <f t="shared" si="54"/>
        <v>-5.7200421369349259E-3</v>
      </c>
      <c r="BM52" s="17">
        <f t="shared" si="55"/>
        <v>2.9850825740771717E-4</v>
      </c>
      <c r="BN52" s="17">
        <f t="shared" si="56"/>
        <v>-4.9250116467881248E-4</v>
      </c>
      <c r="BO52" s="17">
        <f t="shared" si="57"/>
        <v>5.4858576893839269E-3</v>
      </c>
      <c r="BQ52">
        <f>INDEX('Cal Data'!AL$6:AL$1000,$AS52)</f>
        <v>0.99992031783508872</v>
      </c>
      <c r="BR52">
        <f>INDEX('Cal Data'!AM$6:AM$1000,$AS52)</f>
        <v>0</v>
      </c>
      <c r="BS52">
        <f>INDEX('Cal Data'!AN$6:AN$1000,$AS52)</f>
        <v>1.0000967249489904E-4</v>
      </c>
      <c r="BT52">
        <f>INDEX('Cal Data'!AO$6:AO$1000,$AS52)</f>
        <v>0</v>
      </c>
      <c r="BU52">
        <f>INDEX('Cal Data'!AL$6:AL$1000,$AT52)</f>
        <v>1.0000665736068037</v>
      </c>
      <c r="BV52">
        <f>INDEX('Cal Data'!AM$6:AM$1000,$AT52)</f>
        <v>0</v>
      </c>
      <c r="BW52">
        <f>INDEX('Cal Data'!AN$6:AN$1000,$AT52)</f>
        <v>-3.3607361804021088E-6</v>
      </c>
      <c r="BX52">
        <f>INDEX('Cal Data'!AO$6:AO$1000,$AT52)</f>
        <v>0</v>
      </c>
      <c r="BZ52" s="17">
        <f t="shared" si="34"/>
        <v>0.99997759441305867</v>
      </c>
      <c r="CA52" s="17">
        <f t="shared" si="35"/>
        <v>0</v>
      </c>
      <c r="CB52" s="17">
        <f t="shared" si="36"/>
        <v>5.9527828921449284E-5</v>
      </c>
      <c r="CC52" s="17">
        <f t="shared" si="37"/>
        <v>0</v>
      </c>
      <c r="CE52" s="17">
        <f t="shared" si="38"/>
        <v>5.7412062241518121E-3</v>
      </c>
      <c r="CF52" s="29">
        <f t="shared" si="39"/>
        <v>-3.0556163097880864</v>
      </c>
      <c r="CG52" s="17">
        <f t="shared" si="40"/>
        <v>-5.7199999897772635E-3</v>
      </c>
      <c r="CH52" s="17">
        <v>0</v>
      </c>
      <c r="CI52" s="17">
        <f t="shared" si="41"/>
        <v>-4.9300002554524794E-4</v>
      </c>
      <c r="CJ52" s="17">
        <v>0</v>
      </c>
    </row>
    <row r="53" spans="1:88" x14ac:dyDescent="0.25">
      <c r="A53" s="9">
        <v>10</v>
      </c>
      <c r="B53" s="9" t="s">
        <v>3</v>
      </c>
      <c r="C53" s="13">
        <v>10</v>
      </c>
      <c r="D53" s="14">
        <f t="shared" si="19"/>
        <v>10</v>
      </c>
      <c r="E53" s="14" t="str">
        <f t="shared" si="20"/>
        <v>Hz</v>
      </c>
      <c r="F53" s="24">
        <v>-9.0398802071884905</v>
      </c>
      <c r="G53" s="24">
        <v>0</v>
      </c>
      <c r="H53" s="24">
        <v>-1.2103274834175859</v>
      </c>
      <c r="I53" s="24">
        <v>0</v>
      </c>
      <c r="J53" s="10" t="s">
        <v>3</v>
      </c>
      <c r="L53" s="25">
        <f t="shared" si="21"/>
        <v>-9.0400002020560315</v>
      </c>
      <c r="M53" s="25">
        <f t="shared" si="22"/>
        <v>0</v>
      </c>
      <c r="N53" s="25">
        <f t="shared" si="23"/>
        <v>-1.2099997594618219</v>
      </c>
      <c r="O53" s="25">
        <f t="shared" si="24"/>
        <v>0</v>
      </c>
      <c r="P53" s="22" t="str">
        <f t="shared" si="42"/>
        <v>m</v>
      </c>
      <c r="Q53" t="str">
        <f t="shared" si="25"/>
        <v>OK</v>
      </c>
      <c r="S53" s="26">
        <v>-9.0399999999999991</v>
      </c>
      <c r="T53" s="26"/>
      <c r="U53" s="26">
        <v>-1.21</v>
      </c>
      <c r="V53" s="26"/>
      <c r="W53" t="str">
        <f t="shared" si="26"/>
        <v>m</v>
      </c>
      <c r="Y53" s="26">
        <f t="shared" si="27"/>
        <v>-2.0205603235012859E-7</v>
      </c>
      <c r="Z53" s="26"/>
      <c r="AA53" s="26">
        <f t="shared" si="28"/>
        <v>2.4053817804237099E-7</v>
      </c>
      <c r="AB53" s="26"/>
      <c r="AC53" t="str">
        <f t="shared" si="29"/>
        <v>m</v>
      </c>
      <c r="AD53" s="15">
        <f t="shared" si="43"/>
        <v>1E-3</v>
      </c>
      <c r="AE53" s="16">
        <f t="shared" si="44"/>
        <v>-9.0398802071884905E-3</v>
      </c>
      <c r="AF53" s="16">
        <f t="shared" si="45"/>
        <v>0</v>
      </c>
      <c r="AG53" s="16">
        <f t="shared" si="46"/>
        <v>-1.2103274834175859E-3</v>
      </c>
      <c r="AH53" s="16">
        <f t="shared" si="47"/>
        <v>0</v>
      </c>
      <c r="AI53" s="21">
        <f t="shared" si="30"/>
        <v>9.1205442149815911E-3</v>
      </c>
      <c r="AJ53" s="21">
        <f t="shared" si="31"/>
        <v>-3.0084966172267325</v>
      </c>
      <c r="AL53" s="15">
        <f>IFERROR(MATCH(AI53 - 0.000001,'Ref Z list'!$C$5:$C$30,1),1)</f>
        <v>3</v>
      </c>
      <c r="AM53" s="15" t="str">
        <f>INDEX('Ref Z list'!$D$5:$D$30,AL53)</f>
        <v>3m</v>
      </c>
      <c r="AN53" s="15" t="str">
        <f>IF(INDEX('Ref Z list'!$D$5:$D$30,AL53+1)=0,AM53,INDEX('Ref Z list'!$D$5:$D$30,AL53+1))</f>
        <v>10m</v>
      </c>
      <c r="AO53" s="15">
        <f>INDEX('Ref Z list'!$C$5:$C$30,AL53)</f>
        <v>3.0000000000000001E-3</v>
      </c>
      <c r="AP53" s="15">
        <f>INDEX('Ref Z list'!$C$5:$C$30,AL53+1)</f>
        <v>0.01</v>
      </c>
      <c r="AQ53" s="17" t="str">
        <f t="shared" si="48"/>
        <v>10Hz10m3m</v>
      </c>
      <c r="AR53" s="17" t="str">
        <f t="shared" si="49"/>
        <v>10Hz10m10m</v>
      </c>
      <c r="AS53" s="15">
        <f>IFERROR(MATCH(AQ53,'Cal Data'!$AF$6:$AF$1108,0),0)</f>
        <v>82</v>
      </c>
      <c r="AT53" s="15">
        <f>IFERROR(MATCH(AR53,'Cal Data'!$AF$6:$AF$1108,0),0)</f>
        <v>100</v>
      </c>
      <c r="AV53" s="17" t="str">
        <f>INDEX('Cal Data'!AF$6:AF$1108,$AS53)</f>
        <v>10Hz10m3m</v>
      </c>
      <c r="AW53" s="17">
        <f>INDEX('Cal Data'!AG$6:AG$1108,$AS53)</f>
        <v>-2.2292719305608277E-7</v>
      </c>
      <c r="AX53" s="17">
        <f>INDEX('Cal Data'!AH$6:AH$1108,$AS53)</f>
        <v>8.5889333668992714E-4</v>
      </c>
      <c r="AY53" s="17">
        <f>INDEX('Cal Data'!AI$6:AI$1108,$AS53)</f>
        <v>2.9999238384621391E-7</v>
      </c>
      <c r="AZ53" s="17">
        <f>INDEX('Cal Data'!AJ$6:AJ$1108,$AS53)</f>
        <v>7.8965368186576044E-3</v>
      </c>
      <c r="BA53" s="17" t="str">
        <f>INDEX('Cal Data'!AF$6:AF$1108,$AT53)</f>
        <v>10Hz10m10m</v>
      </c>
      <c r="BB53" s="17">
        <f>INDEX('Cal Data'!AG$6:AG$1108,$AT53)</f>
        <v>2.0131383589479246E-7</v>
      </c>
      <c r="BC53" s="17">
        <f>INDEX('Cal Data'!AH$6:AH$1108,$AT53)</f>
        <v>4.9285703055387984E-3</v>
      </c>
      <c r="BD53" s="17">
        <f>INDEX('Cal Data'!AI$6:AI$1108,$AT53)</f>
        <v>-5.7107141790657216E-7</v>
      </c>
      <c r="BE53" s="17">
        <f>INDEX('Cal Data'!AJ$6:AJ$1108,$AT53)</f>
        <v>1.1292420431995307E-3</v>
      </c>
      <c r="BG53" s="17">
        <f t="shared" si="50"/>
        <v>1.4801366058721967E-7</v>
      </c>
      <c r="BH53" s="17">
        <f t="shared" si="51"/>
        <v>4.9285703055387984E-3</v>
      </c>
      <c r="BI53" s="17">
        <f t="shared" si="52"/>
        <v>-4.6163397511062695E-7</v>
      </c>
      <c r="BJ53" s="17">
        <f t="shared" si="53"/>
        <v>1.9794615487997392E-3</v>
      </c>
      <c r="BL53" s="17">
        <f t="shared" si="54"/>
        <v>-9.0397321935279037E-3</v>
      </c>
      <c r="BM53" s="17">
        <f t="shared" si="55"/>
        <v>4.9285703055387984E-3</v>
      </c>
      <c r="BN53" s="17">
        <f t="shared" si="56"/>
        <v>-1.2107891173926966E-3</v>
      </c>
      <c r="BO53" s="17">
        <f t="shared" si="57"/>
        <v>1.9794615487997392E-3</v>
      </c>
      <c r="BQ53">
        <f>INDEX('Cal Data'!AL$6:AL$1000,$AS53)</f>
        <v>0.99992571125565466</v>
      </c>
      <c r="BR53">
        <f>INDEX('Cal Data'!AM$6:AM$1000,$AS53)</f>
        <v>0</v>
      </c>
      <c r="BS53">
        <f>INDEX('Cal Data'!AN$6:AN$1000,$AS53)</f>
        <v>9.9996366503055453E-5</v>
      </c>
      <c r="BT53">
        <f>INDEX('Cal Data'!AO$6:AO$1000,$AS53)</f>
        <v>0</v>
      </c>
      <c r="BU53">
        <f>INDEX('Cal Data'!AL$6:AL$1000,$AT53)</f>
        <v>1.0000201356772702</v>
      </c>
      <c r="BV53">
        <f>INDEX('Cal Data'!AM$6:AM$1000,$AT53)</f>
        <v>0</v>
      </c>
      <c r="BW53">
        <f>INDEX('Cal Data'!AN$6:AN$1000,$AT53)</f>
        <v>-5.7096979943817807E-5</v>
      </c>
      <c r="BX53">
        <f>INDEX('Cal Data'!AO$6:AO$1000,$AT53)</f>
        <v>0</v>
      </c>
      <c r="BZ53" s="17">
        <f t="shared" si="34"/>
        <v>1.0000082725195791</v>
      </c>
      <c r="CA53" s="17">
        <f t="shared" si="35"/>
        <v>0</v>
      </c>
      <c r="CB53" s="17">
        <f t="shared" si="36"/>
        <v>-3.7360315326588714E-5</v>
      </c>
      <c r="CC53" s="17">
        <f t="shared" si="37"/>
        <v>0</v>
      </c>
      <c r="CE53" s="17">
        <f t="shared" si="38"/>
        <v>9.1206196648621826E-3</v>
      </c>
      <c r="CF53" s="29">
        <f t="shared" si="39"/>
        <v>-3.0085339775420592</v>
      </c>
      <c r="CG53" s="17">
        <f t="shared" si="40"/>
        <v>-9.0400002020560311E-3</v>
      </c>
      <c r="CH53" s="17">
        <v>0</v>
      </c>
      <c r="CI53" s="17">
        <f t="shared" si="41"/>
        <v>-1.209999759461822E-3</v>
      </c>
      <c r="CJ53" s="17">
        <v>0</v>
      </c>
    </row>
    <row r="54" spans="1:88" x14ac:dyDescent="0.25">
      <c r="A54" s="9">
        <v>10</v>
      </c>
      <c r="B54" s="9" t="s">
        <v>3</v>
      </c>
      <c r="C54" s="13">
        <v>0.02</v>
      </c>
      <c r="D54" s="14">
        <f t="shared" si="19"/>
        <v>20</v>
      </c>
      <c r="E54" s="14" t="str">
        <f t="shared" si="20"/>
        <v>mHz</v>
      </c>
      <c r="F54" s="24">
        <v>3.1104974574504474</v>
      </c>
      <c r="G54" s="24">
        <v>0</v>
      </c>
      <c r="H54" s="24">
        <v>5.9295992363333445</v>
      </c>
      <c r="I54" s="24">
        <v>0</v>
      </c>
      <c r="J54" s="10" t="s">
        <v>3</v>
      </c>
      <c r="L54" s="25">
        <f t="shared" si="21"/>
        <v>3.1099999981312414</v>
      </c>
      <c r="M54" s="25">
        <f t="shared" si="22"/>
        <v>0</v>
      </c>
      <c r="N54" s="25">
        <f t="shared" si="23"/>
        <v>5.9299999991650649</v>
      </c>
      <c r="O54" s="25">
        <f t="shared" si="24"/>
        <v>0</v>
      </c>
      <c r="P54" s="22" t="str">
        <f t="shared" si="42"/>
        <v>m</v>
      </c>
      <c r="Q54" t="str">
        <f t="shared" si="25"/>
        <v>OK</v>
      </c>
      <c r="S54" s="26">
        <v>3.11</v>
      </c>
      <c r="T54" s="26"/>
      <c r="U54" s="26">
        <v>5.9300000000000006</v>
      </c>
      <c r="V54" s="26"/>
      <c r="W54" t="str">
        <f t="shared" si="26"/>
        <v>m</v>
      </c>
      <c r="Y54" s="26">
        <f t="shared" si="27"/>
        <v>-1.868758481293753E-9</v>
      </c>
      <c r="Z54" s="26"/>
      <c r="AA54" s="26">
        <f t="shared" si="28"/>
        <v>-8.3493567615278153E-10</v>
      </c>
      <c r="AB54" s="26"/>
      <c r="AC54" t="str">
        <f t="shared" si="29"/>
        <v>m</v>
      </c>
      <c r="AD54" s="15">
        <f t="shared" si="43"/>
        <v>1E-3</v>
      </c>
      <c r="AE54" s="16">
        <f t="shared" si="44"/>
        <v>3.1104974574504476E-3</v>
      </c>
      <c r="AF54" s="16">
        <f t="shared" si="45"/>
        <v>0</v>
      </c>
      <c r="AG54" s="16">
        <f t="shared" si="46"/>
        <v>5.9295992363333451E-3</v>
      </c>
      <c r="AH54" s="16">
        <f t="shared" si="47"/>
        <v>0</v>
      </c>
      <c r="AI54" s="21">
        <f t="shared" si="30"/>
        <v>6.6959197677638497E-3</v>
      </c>
      <c r="AJ54" s="21">
        <f t="shared" si="31"/>
        <v>1.087685471266413</v>
      </c>
      <c r="AL54" s="15">
        <f>IFERROR(MATCH(AI54 - 0.000001,'Ref Z list'!$C$5:$C$30,1),1)</f>
        <v>3</v>
      </c>
      <c r="AM54" s="15" t="str">
        <f>INDEX('Ref Z list'!$D$5:$D$30,AL54)</f>
        <v>3m</v>
      </c>
      <c r="AN54" s="15" t="str">
        <f>IF(INDEX('Ref Z list'!$D$5:$D$30,AL54+1)=0,AM54,INDEX('Ref Z list'!$D$5:$D$30,AL54+1))</f>
        <v>10m</v>
      </c>
      <c r="AO54" s="15">
        <f>INDEX('Ref Z list'!$C$5:$C$30,AL54)</f>
        <v>3.0000000000000001E-3</v>
      </c>
      <c r="AP54" s="15">
        <f>INDEX('Ref Z list'!$C$5:$C$30,AL54+1)</f>
        <v>0.01</v>
      </c>
      <c r="AQ54" s="17" t="str">
        <f t="shared" si="48"/>
        <v>20mHz10m3m</v>
      </c>
      <c r="AR54" s="17" t="str">
        <f t="shared" si="49"/>
        <v>20mHz10m10m</v>
      </c>
      <c r="AS54" s="15">
        <f>IFERROR(MATCH(AQ54,'Cal Data'!$AF$6:$AF$1108,0),0)</f>
        <v>74</v>
      </c>
      <c r="AT54" s="15">
        <f>IFERROR(MATCH(AR54,'Cal Data'!$AF$6:$AF$1108,0),0)</f>
        <v>92</v>
      </c>
      <c r="AV54" s="17" t="str">
        <f>INDEX('Cal Data'!AF$6:AF$1108,$AS54)</f>
        <v>20mHz10m3m</v>
      </c>
      <c r="AW54" s="17">
        <f>INDEX('Cal Data'!AG$6:AG$1108,$AS54)</f>
        <v>-3.5593807371989139E-10</v>
      </c>
      <c r="AX54" s="17">
        <f>INDEX('Cal Data'!AH$6:AH$1108,$AS54)</f>
        <v>8.0340841840203167E-3</v>
      </c>
      <c r="AY54" s="17">
        <f>INDEX('Cal Data'!AI$6:AI$1108,$AS54)</f>
        <v>3.0000226472802672E-7</v>
      </c>
      <c r="AZ54" s="17">
        <f>INDEX('Cal Data'!AJ$6:AJ$1108,$AS54)</f>
        <v>6.3246447549908337E-3</v>
      </c>
      <c r="BA54" s="17" t="str">
        <f>INDEX('Cal Data'!AF$6:AF$1108,$AT54)</f>
        <v>20mHz10m10m</v>
      </c>
      <c r="BB54" s="17">
        <f>INDEX('Cal Data'!AG$6:AG$1108,$AT54)</f>
        <v>3.5118267373984713E-7</v>
      </c>
      <c r="BC54" s="17">
        <f>INDEX('Cal Data'!AH$6:AH$1108,$AT54)</f>
        <v>3.0641814380030839E-3</v>
      </c>
      <c r="BD54" s="17">
        <f>INDEX('Cal Data'!AI$6:AI$1108,$AT54)</f>
        <v>8.7858383913511337E-7</v>
      </c>
      <c r="BE54" s="17">
        <f>INDEX('Cal Data'!AJ$6:AJ$1108,$AT54)</f>
        <v>8.023324902733853E-3</v>
      </c>
      <c r="BG54" s="17">
        <f t="shared" si="50"/>
        <v>1.8525241971685508E-7</v>
      </c>
      <c r="BH54" s="17">
        <f t="shared" si="51"/>
        <v>3.0641814380030839E-3</v>
      </c>
      <c r="BI54" s="17">
        <f t="shared" si="52"/>
        <v>6.0548670445875284E-7</v>
      </c>
      <c r="BJ54" s="17">
        <f t="shared" si="53"/>
        <v>7.2215284031553256E-3</v>
      </c>
      <c r="BL54" s="17">
        <f t="shared" si="54"/>
        <v>3.1106827098701644E-3</v>
      </c>
      <c r="BM54" s="17">
        <f t="shared" si="55"/>
        <v>3.0641814380030839E-3</v>
      </c>
      <c r="BN54" s="17">
        <f t="shared" si="56"/>
        <v>5.9302047230378038E-3</v>
      </c>
      <c r="BO54" s="17">
        <f t="shared" si="57"/>
        <v>7.2215284031553256E-3</v>
      </c>
      <c r="BQ54">
        <f>INDEX('Cal Data'!AL$6:AL$1000,$AS54)</f>
        <v>0.99999990133728833</v>
      </c>
      <c r="BR54">
        <f>INDEX('Cal Data'!AM$6:AM$1000,$AS54)</f>
        <v>0</v>
      </c>
      <c r="BS54">
        <f>INDEX('Cal Data'!AN$6:AN$1000,$AS54)</f>
        <v>9.9999957655268429E-5</v>
      </c>
      <c r="BT54">
        <f>INDEX('Cal Data'!AO$6:AO$1000,$AS54)</f>
        <v>0</v>
      </c>
      <c r="BU54">
        <f>INDEX('Cal Data'!AL$6:AL$1000,$AT54)</f>
        <v>1.0000351166860952</v>
      </c>
      <c r="BV54">
        <f>INDEX('Cal Data'!AM$6:AM$1000,$AT54)</f>
        <v>0</v>
      </c>
      <c r="BW54">
        <f>INDEX('Cal Data'!AN$6:AN$1000,$AT54)</f>
        <v>8.7863380415798968E-5</v>
      </c>
      <c r="BX54">
        <f>INDEX('Cal Data'!AO$6:AO$1000,$AT54)</f>
        <v>0</v>
      </c>
      <c r="BZ54" s="17">
        <f t="shared" si="34"/>
        <v>1.000018494637829</v>
      </c>
      <c r="CA54" s="17">
        <f t="shared" si="35"/>
        <v>0</v>
      </c>
      <c r="CB54" s="17">
        <f t="shared" si="36"/>
        <v>9.3591983979218722E-5</v>
      </c>
      <c r="CC54" s="17">
        <f t="shared" si="37"/>
        <v>0</v>
      </c>
      <c r="CE54" s="17">
        <f t="shared" si="38"/>
        <v>6.6960436063748865E-3</v>
      </c>
      <c r="CF54" s="29">
        <f t="shared" si="39"/>
        <v>1.0877790632503923</v>
      </c>
      <c r="CG54" s="17">
        <f t="shared" si="40"/>
        <v>3.1099999981312413E-3</v>
      </c>
      <c r="CH54" s="17">
        <v>0</v>
      </c>
      <c r="CI54" s="17">
        <f t="shared" si="41"/>
        <v>5.929999999165065E-3</v>
      </c>
      <c r="CJ54" s="17">
        <v>0</v>
      </c>
    </row>
    <row r="55" spans="1:88" x14ac:dyDescent="0.25">
      <c r="A55" s="9">
        <v>3</v>
      </c>
      <c r="B55" s="9" t="s">
        <v>3</v>
      </c>
      <c r="C55" s="13">
        <v>0.1</v>
      </c>
      <c r="D55" s="14">
        <f t="shared" si="19"/>
        <v>100</v>
      </c>
      <c r="E55" s="14" t="str">
        <f t="shared" si="20"/>
        <v>mHz</v>
      </c>
      <c r="F55" s="24">
        <v>1.1799947927269119</v>
      </c>
      <c r="G55" s="24">
        <v>0</v>
      </c>
      <c r="H55" s="24">
        <v>1.7099122977492247</v>
      </c>
      <c r="I55" s="24">
        <v>0</v>
      </c>
      <c r="J55" s="10" t="s">
        <v>3</v>
      </c>
      <c r="L55" s="25">
        <f t="shared" si="21"/>
        <v>1.1799999669223744</v>
      </c>
      <c r="M55" s="25">
        <f t="shared" si="22"/>
        <v>0</v>
      </c>
      <c r="N55" s="25">
        <f t="shared" si="23"/>
        <v>1.7100000386012413</v>
      </c>
      <c r="O55" s="25">
        <f t="shared" si="24"/>
        <v>0</v>
      </c>
      <c r="P55" s="22" t="str">
        <f t="shared" si="42"/>
        <v>m</v>
      </c>
      <c r="Q55" t="str">
        <f t="shared" si="25"/>
        <v>OK</v>
      </c>
      <c r="S55" s="26">
        <v>1.18</v>
      </c>
      <c r="T55" s="26"/>
      <c r="U55" s="26">
        <v>1.71</v>
      </c>
      <c r="V55" s="26"/>
      <c r="W55" t="str">
        <f t="shared" si="26"/>
        <v>m</v>
      </c>
      <c r="Y55" s="26">
        <f t="shared" si="27"/>
        <v>-3.3077625527511145E-8</v>
      </c>
      <c r="Z55" s="26"/>
      <c r="AA55" s="26">
        <f t="shared" si="28"/>
        <v>3.8601241314495383E-8</v>
      </c>
      <c r="AB55" s="26"/>
      <c r="AC55" t="str">
        <f t="shared" si="29"/>
        <v>m</v>
      </c>
      <c r="AD55" s="15">
        <f t="shared" si="43"/>
        <v>1E-3</v>
      </c>
      <c r="AE55" s="16">
        <f t="shared" si="44"/>
        <v>1.1799947927269119E-3</v>
      </c>
      <c r="AF55" s="16">
        <f t="shared" si="45"/>
        <v>0</v>
      </c>
      <c r="AG55" s="16">
        <f t="shared" si="46"/>
        <v>1.7099122977492246E-3</v>
      </c>
      <c r="AH55" s="16">
        <f t="shared" si="47"/>
        <v>0</v>
      </c>
      <c r="AI55" s="21">
        <f t="shared" si="30"/>
        <v>2.0775436883147995E-3</v>
      </c>
      <c r="AJ55" s="21">
        <f t="shared" si="31"/>
        <v>0.96675181898912632</v>
      </c>
      <c r="AL55" s="15">
        <f>IFERROR(MATCH(AI55 - 0.000001,'Ref Z list'!$C$5:$C$30,1),1)</f>
        <v>2</v>
      </c>
      <c r="AM55" s="15" t="str">
        <f>INDEX('Ref Z list'!$D$5:$D$30,AL55)</f>
        <v>1m</v>
      </c>
      <c r="AN55" s="15" t="str">
        <f>IF(INDEX('Ref Z list'!$D$5:$D$30,AL55+1)=0,AM55,INDEX('Ref Z list'!$D$5:$D$30,AL55+1))</f>
        <v>3m</v>
      </c>
      <c r="AO55" s="15">
        <f>INDEX('Ref Z list'!$C$5:$C$30,AL55)</f>
        <v>1E-3</v>
      </c>
      <c r="AP55" s="15">
        <f>INDEX('Ref Z list'!$C$5:$C$30,AL55+1)</f>
        <v>3.0000000000000001E-3</v>
      </c>
      <c r="AQ55" s="17" t="str">
        <f t="shared" si="48"/>
        <v>100mHz3m1m</v>
      </c>
      <c r="AR55" s="17" t="str">
        <f t="shared" si="49"/>
        <v>100mHz3m3m</v>
      </c>
      <c r="AS55" s="15">
        <f>IFERROR(MATCH(AQ55,'Cal Data'!$AF$6:$AF$1108,0),0)</f>
        <v>40</v>
      </c>
      <c r="AT55" s="15">
        <f>IFERROR(MATCH(AR55,'Cal Data'!$AF$6:$AF$1108,0),0)</f>
        <v>58</v>
      </c>
      <c r="AV55" s="17" t="str">
        <f>INDEX('Cal Data'!AF$6:AF$1108,$AS55)</f>
        <v>100mHz3m1m</v>
      </c>
      <c r="AW55" s="17">
        <f>INDEX('Cal Data'!AG$6:AG$1108,$AS55)</f>
        <v>5.5716756444017593E-8</v>
      </c>
      <c r="AX55" s="17">
        <f>INDEX('Cal Data'!AH$6:AH$1108,$AS55)</f>
        <v>7.1682725050508491E-3</v>
      </c>
      <c r="AY55" s="17">
        <f>INDEX('Cal Data'!AI$6:AI$1108,$AS55)</f>
        <v>9.9999754334390294E-8</v>
      </c>
      <c r="AZ55" s="17">
        <f>INDEX('Cal Data'!AJ$6:AJ$1108,$AS55)</f>
        <v>6.3429162534649067E-3</v>
      </c>
      <c r="BA55" s="17" t="str">
        <f>INDEX('Cal Data'!AF$6:AF$1108,$AT55)</f>
        <v>100mHz3m3m</v>
      </c>
      <c r="BB55" s="17">
        <f>INDEX('Cal Data'!AG$6:AG$1108,$AT55)</f>
        <v>5.8281660504210658E-8</v>
      </c>
      <c r="BC55" s="17">
        <f>INDEX('Cal Data'!AH$6:AH$1108,$AT55)</f>
        <v>1.8786536977669318E-3</v>
      </c>
      <c r="BD55" s="17">
        <f>INDEX('Cal Data'!AI$6:AI$1108,$AT55)</f>
        <v>-1.3464724906634992E-7</v>
      </c>
      <c r="BE55" s="17">
        <f>INDEX('Cal Data'!AJ$6:AJ$1108,$AT55)</f>
        <v>7.6313457225609515E-3</v>
      </c>
      <c r="BG55" s="17">
        <f t="shared" si="50"/>
        <v>5.7098654534614615E-8</v>
      </c>
      <c r="BH55" s="17">
        <f t="shared" si="51"/>
        <v>1.8786536977669318E-3</v>
      </c>
      <c r="BI55" s="17">
        <f t="shared" si="52"/>
        <v>-2.6421444413834164E-8</v>
      </c>
      <c r="BJ55" s="17">
        <f t="shared" si="53"/>
        <v>7.0370857745965226E-3</v>
      </c>
      <c r="BL55" s="17">
        <f t="shared" si="54"/>
        <v>1.1800518913814464E-3</v>
      </c>
      <c r="BM55" s="17">
        <f t="shared" si="55"/>
        <v>1.8786536977669318E-3</v>
      </c>
      <c r="BN55" s="17">
        <f t="shared" si="56"/>
        <v>1.7098858763048108E-3</v>
      </c>
      <c r="BO55" s="17">
        <f t="shared" si="57"/>
        <v>7.0370857745965226E-3</v>
      </c>
      <c r="BQ55">
        <f>INDEX('Cal Data'!AL$6:AL$1000,$AS55)</f>
        <v>1.0000557183800969</v>
      </c>
      <c r="BR55">
        <f>INDEX('Cal Data'!AM$6:AM$1000,$AS55)</f>
        <v>0</v>
      </c>
      <c r="BS55">
        <f>INDEX('Cal Data'!AN$6:AN$1000,$AS55)</f>
        <v>9.9995836367109813E-5</v>
      </c>
      <c r="BT55">
        <f>INDEX('Cal Data'!AO$6:AO$1000,$AS55)</f>
        <v>0</v>
      </c>
      <c r="BU55">
        <f>INDEX('Cal Data'!AL$6:AL$1000,$AT55)</f>
        <v>1.0000194434167669</v>
      </c>
      <c r="BV55">
        <f>INDEX('Cal Data'!AM$6:AM$1000,$AT55)</f>
        <v>0</v>
      </c>
      <c r="BW55">
        <f>INDEX('Cal Data'!AN$6:AN$1000,$AT55)</f>
        <v>-4.4887643221845896E-5</v>
      </c>
      <c r="BX55">
        <f>INDEX('Cal Data'!AO$6:AO$1000,$AT55)</f>
        <v>0</v>
      </c>
      <c r="BZ55" s="17">
        <f t="shared" si="34"/>
        <v>1.0000361744512067</v>
      </c>
      <c r="CA55" s="17">
        <f t="shared" si="35"/>
        <v>0</v>
      </c>
      <c r="CB55" s="17">
        <f t="shared" si="36"/>
        <v>2.1936696881027156E-5</v>
      </c>
      <c r="CC55" s="17">
        <f t="shared" si="37"/>
        <v>0</v>
      </c>
      <c r="CE55" s="17">
        <f t="shared" si="38"/>
        <v>2.0776188423175823E-3</v>
      </c>
      <c r="CF55" s="29">
        <f t="shared" si="39"/>
        <v>0.96677375568600732</v>
      </c>
      <c r="CG55" s="17">
        <f t="shared" si="40"/>
        <v>1.1799999669223744E-3</v>
      </c>
      <c r="CH55" s="17">
        <v>0</v>
      </c>
      <c r="CI55" s="17">
        <f t="shared" si="41"/>
        <v>1.7100000386012413E-3</v>
      </c>
      <c r="CJ55" s="17">
        <v>0</v>
      </c>
    </row>
    <row r="56" spans="1:88" x14ac:dyDescent="0.25">
      <c r="A56" s="9">
        <v>10</v>
      </c>
      <c r="B56" s="9" t="s">
        <v>3</v>
      </c>
      <c r="C56" s="13">
        <v>10</v>
      </c>
      <c r="D56" s="14">
        <f t="shared" si="19"/>
        <v>10</v>
      </c>
      <c r="E56" s="14" t="str">
        <f t="shared" si="20"/>
        <v>Hz</v>
      </c>
      <c r="F56" s="24">
        <v>2.6603833441886637</v>
      </c>
      <c r="G56" s="24">
        <v>0</v>
      </c>
      <c r="H56" s="24">
        <v>2.3299222441872023</v>
      </c>
      <c r="I56" s="24">
        <v>0</v>
      </c>
      <c r="J56" s="10" t="s">
        <v>3</v>
      </c>
      <c r="L56" s="25">
        <f t="shared" si="21"/>
        <v>2.6600000247151026</v>
      </c>
      <c r="M56" s="25">
        <f t="shared" si="22"/>
        <v>0</v>
      </c>
      <c r="N56" s="25">
        <f t="shared" si="23"/>
        <v>2.329999994084754</v>
      </c>
      <c r="O56" s="25">
        <f t="shared" si="24"/>
        <v>0</v>
      </c>
      <c r="P56" s="22" t="str">
        <f t="shared" si="42"/>
        <v>m</v>
      </c>
      <c r="Q56" t="str">
        <f t="shared" si="25"/>
        <v>OK</v>
      </c>
      <c r="S56" s="26">
        <v>2.66</v>
      </c>
      <c r="T56" s="26"/>
      <c r="U56" s="26">
        <v>2.33</v>
      </c>
      <c r="V56" s="26"/>
      <c r="W56" t="str">
        <f t="shared" si="26"/>
        <v>m</v>
      </c>
      <c r="Y56" s="26">
        <f t="shared" si="27"/>
        <v>2.4715102409089695E-8</v>
      </c>
      <c r="Z56" s="26"/>
      <c r="AA56" s="26">
        <f t="shared" si="28"/>
        <v>-5.9152460707423415E-9</v>
      </c>
      <c r="AB56" s="26"/>
      <c r="AC56" t="str">
        <f t="shared" si="29"/>
        <v>m</v>
      </c>
      <c r="AD56" s="15">
        <f t="shared" si="43"/>
        <v>1E-3</v>
      </c>
      <c r="AE56" s="16">
        <f t="shared" si="44"/>
        <v>2.6603833441886638E-3</v>
      </c>
      <c r="AF56" s="16">
        <f t="shared" si="45"/>
        <v>0</v>
      </c>
      <c r="AG56" s="16">
        <f t="shared" si="46"/>
        <v>2.3299222441872025E-3</v>
      </c>
      <c r="AH56" s="16">
        <f t="shared" si="47"/>
        <v>0</v>
      </c>
      <c r="AI56" s="21">
        <f t="shared" si="30"/>
        <v>3.5364073863166259E-3</v>
      </c>
      <c r="AJ56" s="21">
        <f t="shared" si="31"/>
        <v>0.71927409174382773</v>
      </c>
      <c r="AL56" s="15">
        <f>IFERROR(MATCH(AI56 - 0.000001,'Ref Z list'!$C$5:$C$30,1),1)</f>
        <v>3</v>
      </c>
      <c r="AM56" s="15" t="str">
        <f>INDEX('Ref Z list'!$D$5:$D$30,AL56)</f>
        <v>3m</v>
      </c>
      <c r="AN56" s="15" t="str">
        <f>IF(INDEX('Ref Z list'!$D$5:$D$30,AL56+1)=0,AM56,INDEX('Ref Z list'!$D$5:$D$30,AL56+1))</f>
        <v>10m</v>
      </c>
      <c r="AO56" s="15">
        <f>INDEX('Ref Z list'!$C$5:$C$30,AL56)</f>
        <v>3.0000000000000001E-3</v>
      </c>
      <c r="AP56" s="15">
        <f>INDEX('Ref Z list'!$C$5:$C$30,AL56+1)</f>
        <v>0.01</v>
      </c>
      <c r="AQ56" s="17" t="str">
        <f t="shared" si="48"/>
        <v>10Hz10m3m</v>
      </c>
      <c r="AR56" s="17" t="str">
        <f t="shared" si="49"/>
        <v>10Hz10m10m</v>
      </c>
      <c r="AS56" s="15">
        <f>IFERROR(MATCH(AQ56,'Cal Data'!$AF$6:$AF$1108,0),0)</f>
        <v>82</v>
      </c>
      <c r="AT56" s="15">
        <f>IFERROR(MATCH(AR56,'Cal Data'!$AF$6:$AF$1108,0),0)</f>
        <v>100</v>
      </c>
      <c r="AV56" s="17" t="str">
        <f>INDEX('Cal Data'!AF$6:AF$1108,$AS56)</f>
        <v>10Hz10m3m</v>
      </c>
      <c r="AW56" s="17">
        <f>INDEX('Cal Data'!AG$6:AG$1108,$AS56)</f>
        <v>-2.2292719305608277E-7</v>
      </c>
      <c r="AX56" s="17">
        <f>INDEX('Cal Data'!AH$6:AH$1108,$AS56)</f>
        <v>8.5889333668992714E-4</v>
      </c>
      <c r="AY56" s="17">
        <f>INDEX('Cal Data'!AI$6:AI$1108,$AS56)</f>
        <v>2.9999238384621391E-7</v>
      </c>
      <c r="AZ56" s="17">
        <f>INDEX('Cal Data'!AJ$6:AJ$1108,$AS56)</f>
        <v>7.8965368186576044E-3</v>
      </c>
      <c r="BA56" s="17" t="str">
        <f>INDEX('Cal Data'!AF$6:AF$1108,$AT56)</f>
        <v>10Hz10m10m</v>
      </c>
      <c r="BB56" s="17">
        <f>INDEX('Cal Data'!AG$6:AG$1108,$AT56)</f>
        <v>2.0131383589479246E-7</v>
      </c>
      <c r="BC56" s="17">
        <f>INDEX('Cal Data'!AH$6:AH$1108,$AT56)</f>
        <v>4.9285703055387984E-3</v>
      </c>
      <c r="BD56" s="17">
        <f>INDEX('Cal Data'!AI$6:AI$1108,$AT56)</f>
        <v>-5.7107141790657216E-7</v>
      </c>
      <c r="BE56" s="17">
        <f>INDEX('Cal Data'!AJ$6:AJ$1108,$AT56)</f>
        <v>1.1292420431995307E-3</v>
      </c>
      <c r="BG56" s="17">
        <f t="shared" si="50"/>
        <v>-1.904177614121092E-7</v>
      </c>
      <c r="BH56" s="17">
        <f t="shared" si="51"/>
        <v>4.9285703055387984E-3</v>
      </c>
      <c r="BI56" s="17">
        <f t="shared" si="52"/>
        <v>2.3324308995860884E-7</v>
      </c>
      <c r="BJ56" s="17">
        <f t="shared" si="53"/>
        <v>7.3779615468093727E-3</v>
      </c>
      <c r="BL56" s="17">
        <f t="shared" si="54"/>
        <v>2.6601929264272518E-3</v>
      </c>
      <c r="BM56" s="17">
        <f t="shared" si="55"/>
        <v>4.9285703055387984E-3</v>
      </c>
      <c r="BN56" s="17">
        <f t="shared" si="56"/>
        <v>2.3301554872771609E-3</v>
      </c>
      <c r="BO56" s="17">
        <f t="shared" si="57"/>
        <v>7.3779615468093727E-3</v>
      </c>
      <c r="BQ56">
        <f>INDEX('Cal Data'!AL$6:AL$1000,$AS56)</f>
        <v>0.99992571125565466</v>
      </c>
      <c r="BR56">
        <f>INDEX('Cal Data'!AM$6:AM$1000,$AS56)</f>
        <v>0</v>
      </c>
      <c r="BS56">
        <f>INDEX('Cal Data'!AN$6:AN$1000,$AS56)</f>
        <v>9.9996366503055453E-5</v>
      </c>
      <c r="BT56">
        <f>INDEX('Cal Data'!AO$6:AO$1000,$AS56)</f>
        <v>0</v>
      </c>
      <c r="BU56">
        <f>INDEX('Cal Data'!AL$6:AL$1000,$AT56)</f>
        <v>1.0000201356772702</v>
      </c>
      <c r="BV56">
        <f>INDEX('Cal Data'!AM$6:AM$1000,$AT56)</f>
        <v>0</v>
      </c>
      <c r="BW56">
        <f>INDEX('Cal Data'!AN$6:AN$1000,$AT56)</f>
        <v>-5.7096979943817807E-5</v>
      </c>
      <c r="BX56">
        <f>INDEX('Cal Data'!AO$6:AO$1000,$AT56)</f>
        <v>0</v>
      </c>
      <c r="BZ56" s="17">
        <f t="shared" si="34"/>
        <v>0.99993294696382651</v>
      </c>
      <c r="CA56" s="17">
        <f t="shared" si="35"/>
        <v>0</v>
      </c>
      <c r="CB56" s="17">
        <f t="shared" si="36"/>
        <v>8.7958362020869812E-5</v>
      </c>
      <c r="CC56" s="17">
        <f t="shared" si="37"/>
        <v>0</v>
      </c>
      <c r="CE56" s="17">
        <f t="shared" si="38"/>
        <v>3.536170259464227E-3</v>
      </c>
      <c r="CF56" s="29">
        <f t="shared" si="39"/>
        <v>0.71936205010584864</v>
      </c>
      <c r="CG56" s="17">
        <f t="shared" si="40"/>
        <v>2.6600000247151024E-3</v>
      </c>
      <c r="CH56" s="17">
        <v>0</v>
      </c>
      <c r="CI56" s="17">
        <f t="shared" si="41"/>
        <v>2.3299999940847539E-3</v>
      </c>
      <c r="CJ56" s="17">
        <v>0</v>
      </c>
    </row>
    <row r="57" spans="1:88" x14ac:dyDescent="0.25">
      <c r="A57" s="9">
        <v>3</v>
      </c>
      <c r="B57" s="9" t="s">
        <v>3</v>
      </c>
      <c r="C57" s="13">
        <v>0.1</v>
      </c>
      <c r="D57" s="14">
        <f t="shared" si="19"/>
        <v>100</v>
      </c>
      <c r="E57" s="14" t="str">
        <f t="shared" si="20"/>
        <v>mHz</v>
      </c>
      <c r="F57" s="24">
        <v>-0.90602147449243886</v>
      </c>
      <c r="G57" s="24">
        <v>0</v>
      </c>
      <c r="H57" s="24">
        <v>-0.81088156656194899</v>
      </c>
      <c r="I57" s="24">
        <v>0</v>
      </c>
      <c r="J57" s="10" t="s">
        <v>3</v>
      </c>
      <c r="L57" s="25">
        <f t="shared" si="21"/>
        <v>-0.90599999929091302</v>
      </c>
      <c r="M57" s="25">
        <f t="shared" si="22"/>
        <v>0</v>
      </c>
      <c r="N57" s="25">
        <f t="shared" si="23"/>
        <v>-0.81100000166690178</v>
      </c>
      <c r="O57" s="25">
        <f t="shared" si="24"/>
        <v>0</v>
      </c>
      <c r="P57" s="22" t="str">
        <f t="shared" si="42"/>
        <v>m</v>
      </c>
      <c r="Q57" t="str">
        <f t="shared" si="25"/>
        <v>OK</v>
      </c>
      <c r="S57" s="26">
        <v>-0.90600000000000003</v>
      </c>
      <c r="T57" s="26"/>
      <c r="U57" s="26">
        <v>-0.81099999999999994</v>
      </c>
      <c r="V57" s="26"/>
      <c r="W57" t="str">
        <f t="shared" si="26"/>
        <v>m</v>
      </c>
      <c r="Y57" s="26">
        <f t="shared" si="27"/>
        <v>7.0908701133021168E-10</v>
      </c>
      <c r="Z57" s="26"/>
      <c r="AA57" s="26">
        <f t="shared" si="28"/>
        <v>-1.6669018387815981E-9</v>
      </c>
      <c r="AB57" s="26"/>
      <c r="AC57" t="str">
        <f t="shared" si="29"/>
        <v>m</v>
      </c>
      <c r="AD57" s="15">
        <f t="shared" si="43"/>
        <v>1E-3</v>
      </c>
      <c r="AE57" s="16">
        <f t="shared" si="44"/>
        <v>-9.0602147449243885E-4</v>
      </c>
      <c r="AF57" s="16">
        <f t="shared" si="45"/>
        <v>0</v>
      </c>
      <c r="AG57" s="16">
        <f t="shared" si="46"/>
        <v>-8.10881566561949E-4</v>
      </c>
      <c r="AH57" s="16">
        <f t="shared" si="47"/>
        <v>0</v>
      </c>
      <c r="AI57" s="21">
        <f t="shared" si="30"/>
        <v>1.2158963061180068E-3</v>
      </c>
      <c r="AJ57" s="21">
        <f t="shared" si="31"/>
        <v>-2.4115515507961174</v>
      </c>
      <c r="AL57" s="15">
        <f>IFERROR(MATCH(AI57 - 0.000001,'Ref Z list'!$C$5:$C$30,1),1)</f>
        <v>2</v>
      </c>
      <c r="AM57" s="15" t="str">
        <f>INDEX('Ref Z list'!$D$5:$D$30,AL57)</f>
        <v>1m</v>
      </c>
      <c r="AN57" s="15" t="str">
        <f>IF(INDEX('Ref Z list'!$D$5:$D$30,AL57+1)=0,AM57,INDEX('Ref Z list'!$D$5:$D$30,AL57+1))</f>
        <v>3m</v>
      </c>
      <c r="AO57" s="15">
        <f>INDEX('Ref Z list'!$C$5:$C$30,AL57)</f>
        <v>1E-3</v>
      </c>
      <c r="AP57" s="15">
        <f>INDEX('Ref Z list'!$C$5:$C$30,AL57+1)</f>
        <v>3.0000000000000001E-3</v>
      </c>
      <c r="AQ57" s="17" t="str">
        <f t="shared" si="48"/>
        <v>100mHz3m1m</v>
      </c>
      <c r="AR57" s="17" t="str">
        <f t="shared" si="49"/>
        <v>100mHz3m3m</v>
      </c>
      <c r="AS57" s="15">
        <f>IFERROR(MATCH(AQ57,'Cal Data'!$AF$6:$AF$1108,0),0)</f>
        <v>40</v>
      </c>
      <c r="AT57" s="15">
        <f>IFERROR(MATCH(AR57,'Cal Data'!$AF$6:$AF$1108,0),0)</f>
        <v>58</v>
      </c>
      <c r="AV57" s="17" t="str">
        <f>INDEX('Cal Data'!AF$6:AF$1108,$AS57)</f>
        <v>100mHz3m1m</v>
      </c>
      <c r="AW57" s="17">
        <f>INDEX('Cal Data'!AG$6:AG$1108,$AS57)</f>
        <v>5.5716756444017593E-8</v>
      </c>
      <c r="AX57" s="17">
        <f>INDEX('Cal Data'!AH$6:AH$1108,$AS57)</f>
        <v>7.1682725050508491E-3</v>
      </c>
      <c r="AY57" s="17">
        <f>INDEX('Cal Data'!AI$6:AI$1108,$AS57)</f>
        <v>9.9999754334390294E-8</v>
      </c>
      <c r="AZ57" s="17">
        <f>INDEX('Cal Data'!AJ$6:AJ$1108,$AS57)</f>
        <v>6.3429162534649067E-3</v>
      </c>
      <c r="BA57" s="17" t="str">
        <f>INDEX('Cal Data'!AF$6:AF$1108,$AT57)</f>
        <v>100mHz3m3m</v>
      </c>
      <c r="BB57" s="17">
        <f>INDEX('Cal Data'!AG$6:AG$1108,$AT57)</f>
        <v>5.8281660504210658E-8</v>
      </c>
      <c r="BC57" s="17">
        <f>INDEX('Cal Data'!AH$6:AH$1108,$AT57)</f>
        <v>1.8786536977669318E-3</v>
      </c>
      <c r="BD57" s="17">
        <f>INDEX('Cal Data'!AI$6:AI$1108,$AT57)</f>
        <v>-1.3464724906634992E-7</v>
      </c>
      <c r="BE57" s="17">
        <f>INDEX('Cal Data'!AJ$6:AJ$1108,$AT57)</f>
        <v>7.6313457225609515E-3</v>
      </c>
      <c r="BG57" s="17">
        <f t="shared" si="50"/>
        <v>5.599363310008897E-8</v>
      </c>
      <c r="BH57" s="17">
        <f t="shared" si="51"/>
        <v>1.8786536977669318E-3</v>
      </c>
      <c r="BI57" s="17">
        <f t="shared" si="52"/>
        <v>7.4670043696450702E-8</v>
      </c>
      <c r="BJ57" s="17">
        <f t="shared" si="53"/>
        <v>6.4819998350006168E-3</v>
      </c>
      <c r="BL57" s="17">
        <f t="shared" si="54"/>
        <v>-9.0596548085933879E-4</v>
      </c>
      <c r="BM57" s="17">
        <f t="shared" si="55"/>
        <v>1.8786536977669318E-3</v>
      </c>
      <c r="BN57" s="17">
        <f t="shared" si="56"/>
        <v>-8.108068965182525E-4</v>
      </c>
      <c r="BO57" s="17">
        <f t="shared" si="57"/>
        <v>6.4819998350006168E-3</v>
      </c>
      <c r="BQ57">
        <f>INDEX('Cal Data'!AL$6:AL$1000,$AS57)</f>
        <v>1.0000557183800969</v>
      </c>
      <c r="BR57">
        <f>INDEX('Cal Data'!AM$6:AM$1000,$AS57)</f>
        <v>0</v>
      </c>
      <c r="BS57">
        <f>INDEX('Cal Data'!AN$6:AN$1000,$AS57)</f>
        <v>9.9995836367109813E-5</v>
      </c>
      <c r="BT57">
        <f>INDEX('Cal Data'!AO$6:AO$1000,$AS57)</f>
        <v>0</v>
      </c>
      <c r="BU57">
        <f>INDEX('Cal Data'!AL$6:AL$1000,$AT57)</f>
        <v>1.0000194434167669</v>
      </c>
      <c r="BV57">
        <f>INDEX('Cal Data'!AM$6:AM$1000,$AT57)</f>
        <v>0</v>
      </c>
      <c r="BW57">
        <f>INDEX('Cal Data'!AN$6:AN$1000,$AT57)</f>
        <v>-4.4887643221845896E-5</v>
      </c>
      <c r="BX57">
        <f>INDEX('Cal Data'!AO$6:AO$1000,$AT57)</f>
        <v>0</v>
      </c>
      <c r="BZ57" s="17">
        <f t="shared" si="34"/>
        <v>1.0000518025648031</v>
      </c>
      <c r="CA57" s="17">
        <f t="shared" si="35"/>
        <v>0</v>
      </c>
      <c r="CB57" s="17">
        <f t="shared" si="36"/>
        <v>8.4355932336720239E-5</v>
      </c>
      <c r="CC57" s="17">
        <f t="shared" si="37"/>
        <v>0</v>
      </c>
      <c r="CE57" s="17">
        <f t="shared" si="38"/>
        <v>1.2159592926651982E-3</v>
      </c>
      <c r="CF57" s="29">
        <f t="shared" si="39"/>
        <v>-2.4114671948637807</v>
      </c>
      <c r="CG57" s="17">
        <f t="shared" si="40"/>
        <v>-9.0599999929091304E-4</v>
      </c>
      <c r="CH57" s="17">
        <v>0</v>
      </c>
      <c r="CI57" s="17">
        <f t="shared" si="41"/>
        <v>-8.1100000166690184E-4</v>
      </c>
      <c r="CJ57" s="17">
        <v>0</v>
      </c>
    </row>
    <row r="58" spans="1:88" x14ac:dyDescent="0.25">
      <c r="A58" s="9">
        <v>3</v>
      </c>
      <c r="B58" s="9" t="s">
        <v>3</v>
      </c>
      <c r="C58" s="13">
        <v>50</v>
      </c>
      <c r="D58" s="14">
        <f t="shared" si="19"/>
        <v>50</v>
      </c>
      <c r="E58" s="14" t="str">
        <f t="shared" si="20"/>
        <v>Hz</v>
      </c>
      <c r="F58" s="24">
        <v>0.764790251366123</v>
      </c>
      <c r="G58" s="24">
        <v>0</v>
      </c>
      <c r="H58" s="24">
        <v>-1.649951421438361</v>
      </c>
      <c r="I58" s="24">
        <v>0</v>
      </c>
      <c r="J58" s="10" t="s">
        <v>3</v>
      </c>
      <c r="L58" s="25">
        <f t="shared" si="21"/>
        <v>0.76499999554383391</v>
      </c>
      <c r="M58" s="25">
        <f t="shared" si="22"/>
        <v>0</v>
      </c>
      <c r="N58" s="25">
        <f t="shared" si="23"/>
        <v>-1.6499999979172018</v>
      </c>
      <c r="O58" s="25">
        <f t="shared" si="24"/>
        <v>0</v>
      </c>
      <c r="P58" s="22" t="str">
        <f t="shared" si="42"/>
        <v>m</v>
      </c>
      <c r="Q58" t="str">
        <f t="shared" si="25"/>
        <v>OK</v>
      </c>
      <c r="S58" s="26">
        <v>0.7649999999999999</v>
      </c>
      <c r="T58" s="26"/>
      <c r="U58" s="26">
        <v>-1.65</v>
      </c>
      <c r="V58" s="26"/>
      <c r="W58" t="str">
        <f t="shared" si="26"/>
        <v>m</v>
      </c>
      <c r="Y58" s="26">
        <f t="shared" si="27"/>
        <v>-4.4561659917619068E-9</v>
      </c>
      <c r="Z58" s="26"/>
      <c r="AA58" s="26">
        <f t="shared" si="28"/>
        <v>2.082798156166632E-9</v>
      </c>
      <c r="AB58" s="26"/>
      <c r="AC58" t="str">
        <f t="shared" si="29"/>
        <v>m</v>
      </c>
      <c r="AD58" s="15">
        <f t="shared" si="43"/>
        <v>1E-3</v>
      </c>
      <c r="AE58" s="16">
        <f t="shared" si="44"/>
        <v>7.6479025136612301E-4</v>
      </c>
      <c r="AF58" s="16">
        <f t="shared" si="45"/>
        <v>0</v>
      </c>
      <c r="AG58" s="16">
        <f t="shared" si="46"/>
        <v>-1.6499514214383612E-3</v>
      </c>
      <c r="AH58" s="16">
        <f t="shared" si="47"/>
        <v>0</v>
      </c>
      <c r="AI58" s="21">
        <f t="shared" si="30"/>
        <v>1.8185829158141585E-3</v>
      </c>
      <c r="AJ58" s="21">
        <f t="shared" si="31"/>
        <v>-1.1367538434350442</v>
      </c>
      <c r="AL58" s="15">
        <f>IFERROR(MATCH(AI58 - 0.000001,'Ref Z list'!$C$5:$C$30,1),1)</f>
        <v>2</v>
      </c>
      <c r="AM58" s="15" t="str">
        <f>INDEX('Ref Z list'!$D$5:$D$30,AL58)</f>
        <v>1m</v>
      </c>
      <c r="AN58" s="15" t="str">
        <f>IF(INDEX('Ref Z list'!$D$5:$D$30,AL58+1)=0,AM58,INDEX('Ref Z list'!$D$5:$D$30,AL58+1))</f>
        <v>3m</v>
      </c>
      <c r="AO58" s="15">
        <f>INDEX('Ref Z list'!$C$5:$C$30,AL58)</f>
        <v>1E-3</v>
      </c>
      <c r="AP58" s="15">
        <f>INDEX('Ref Z list'!$C$5:$C$30,AL58+1)</f>
        <v>3.0000000000000001E-3</v>
      </c>
      <c r="AQ58" s="17" t="str">
        <f t="shared" si="48"/>
        <v>50Hz3m1m</v>
      </c>
      <c r="AR58" s="17" t="str">
        <f t="shared" si="49"/>
        <v>50Hz3m3m</v>
      </c>
      <c r="AS58" s="15">
        <f>IFERROR(MATCH(AQ58,'Cal Data'!$AF$6:$AF$1108,0),0)</f>
        <v>48</v>
      </c>
      <c r="AT58" s="15">
        <f>IFERROR(MATCH(AR58,'Cal Data'!$AF$6:$AF$1108,0),0)</f>
        <v>66</v>
      </c>
      <c r="AV58" s="17" t="str">
        <f>INDEX('Cal Data'!AF$6:AF$1108,$AS58)</f>
        <v>50Hz3m1m</v>
      </c>
      <c r="AW58" s="17">
        <f>INDEX('Cal Data'!AG$6:AG$1108,$AS58)</f>
        <v>8.095142108445301E-8</v>
      </c>
      <c r="AX58" s="17">
        <f>INDEX('Cal Data'!AH$6:AH$1108,$AS58)</f>
        <v>2.1467029752010426E-3</v>
      </c>
      <c r="AY58" s="17">
        <f>INDEX('Cal Data'!AI$6:AI$1108,$AS58)</f>
        <v>9.9997376806744665E-8</v>
      </c>
      <c r="AZ58" s="17">
        <f>INDEX('Cal Data'!AJ$6:AJ$1108,$AS58)</f>
        <v>1.8434570827703324E-3</v>
      </c>
      <c r="BA58" s="17" t="str">
        <f>INDEX('Cal Data'!AF$6:AF$1108,$AT58)</f>
        <v>50Hz3m3m</v>
      </c>
      <c r="BB58" s="17">
        <f>INDEX('Cal Data'!AG$6:AG$1108,$AT58)</f>
        <v>1.8268991878490903E-7</v>
      </c>
      <c r="BC58" s="17">
        <f>INDEX('Cal Data'!AH$6:AH$1108,$AT58)</f>
        <v>7.2902124571491665E-3</v>
      </c>
      <c r="BD58" s="17">
        <f>INDEX('Cal Data'!AI$6:AI$1108,$AT58)</f>
        <v>2.5164272833355299E-7</v>
      </c>
      <c r="BE58" s="17">
        <f>INDEX('Cal Data'!AJ$6:AJ$1108,$AT58)</f>
        <v>4.1084015633353959E-3</v>
      </c>
      <c r="BG58" s="17">
        <f t="shared" si="50"/>
        <v>1.2259211913354867E-7</v>
      </c>
      <c r="BH58" s="17">
        <f t="shared" si="51"/>
        <v>7.2902124571491665E-3</v>
      </c>
      <c r="BI58" s="17">
        <f t="shared" si="52"/>
        <v>1.6206452381798356E-7</v>
      </c>
      <c r="BJ58" s="17">
        <f t="shared" si="53"/>
        <v>2.7704795112993997E-3</v>
      </c>
      <c r="BL58" s="17">
        <f t="shared" si="54"/>
        <v>7.6491284348525655E-4</v>
      </c>
      <c r="BM58" s="17">
        <f t="shared" si="55"/>
        <v>7.2902124571491665E-3</v>
      </c>
      <c r="BN58" s="17">
        <f t="shared" si="56"/>
        <v>-1.6497893569145433E-3</v>
      </c>
      <c r="BO58" s="17">
        <f t="shared" si="57"/>
        <v>2.7704795112993997E-3</v>
      </c>
      <c r="BQ58">
        <f>INDEX('Cal Data'!AL$6:AL$1000,$AS58)</f>
        <v>1.000080956586973</v>
      </c>
      <c r="BR58">
        <f>INDEX('Cal Data'!AM$6:AM$1000,$AS58)</f>
        <v>0</v>
      </c>
      <c r="BS58">
        <f>INDEX('Cal Data'!AN$6:AN$1000,$AS58)</f>
        <v>9.9999869572366332E-5</v>
      </c>
      <c r="BT58">
        <f>INDEX('Cal Data'!AO$6:AO$1000,$AS58)</f>
        <v>0</v>
      </c>
      <c r="BU58">
        <f>INDEX('Cal Data'!AL$6:AL$1000,$AT58)</f>
        <v>1.0000608848684085</v>
      </c>
      <c r="BV58">
        <f>INDEX('Cal Data'!AM$6:AM$1000,$AT58)</f>
        <v>0</v>
      </c>
      <c r="BW58">
        <f>INDEX('Cal Data'!AN$6:AN$1000,$AT58)</f>
        <v>8.3873167898921859E-5</v>
      </c>
      <c r="BX58">
        <f>INDEX('Cal Data'!AO$6:AO$1000,$AT58)</f>
        <v>0</v>
      </c>
      <c r="BZ58" s="17">
        <f t="shared" si="34"/>
        <v>1.0000727414040191</v>
      </c>
      <c r="CA58" s="17">
        <f t="shared" si="35"/>
        <v>0</v>
      </c>
      <c r="CB58" s="17">
        <f t="shared" si="36"/>
        <v>9.3399348333209707E-5</v>
      </c>
      <c r="CC58" s="17">
        <f t="shared" si="37"/>
        <v>0</v>
      </c>
      <c r="CE58" s="17">
        <f t="shared" si="38"/>
        <v>1.81871520208878E-3</v>
      </c>
      <c r="CF58" s="29">
        <f t="shared" si="39"/>
        <v>-1.136660444086711</v>
      </c>
      <c r="CG58" s="17">
        <f t="shared" si="40"/>
        <v>7.6499999554383393E-4</v>
      </c>
      <c r="CH58" s="17">
        <v>0</v>
      </c>
      <c r="CI58" s="17">
        <f t="shared" si="41"/>
        <v>-1.6499999979172019E-3</v>
      </c>
      <c r="CJ58" s="17">
        <v>0</v>
      </c>
    </row>
    <row r="59" spans="1:88" x14ac:dyDescent="0.25">
      <c r="A59" s="9">
        <v>10</v>
      </c>
      <c r="B59" s="9" t="s">
        <v>3</v>
      </c>
      <c r="C59" s="13">
        <v>20</v>
      </c>
      <c r="D59" s="14">
        <f t="shared" si="19"/>
        <v>20</v>
      </c>
      <c r="E59" s="14" t="str">
        <f t="shared" si="20"/>
        <v>Hz</v>
      </c>
      <c r="F59" s="24">
        <v>-6.2302217910190851</v>
      </c>
      <c r="G59" s="24">
        <v>0</v>
      </c>
      <c r="H59" s="24">
        <v>7.5290381357344724</v>
      </c>
      <c r="I59" s="24">
        <v>0</v>
      </c>
      <c r="J59" s="10" t="s">
        <v>3</v>
      </c>
      <c r="L59" s="25">
        <f t="shared" si="21"/>
        <v>-6.2300000670644398</v>
      </c>
      <c r="M59" s="25">
        <f t="shared" si="22"/>
        <v>0</v>
      </c>
      <c r="N59" s="25">
        <f t="shared" si="23"/>
        <v>7.5299998790544658</v>
      </c>
      <c r="O59" s="25">
        <f t="shared" si="24"/>
        <v>0</v>
      </c>
      <c r="P59" s="22" t="str">
        <f t="shared" si="42"/>
        <v>m</v>
      </c>
      <c r="Q59" t="str">
        <f t="shared" si="25"/>
        <v>OK</v>
      </c>
      <c r="S59" s="26">
        <v>-6.23</v>
      </c>
      <c r="T59" s="26"/>
      <c r="U59" s="26">
        <v>7.53</v>
      </c>
      <c r="V59" s="26"/>
      <c r="W59" t="str">
        <f t="shared" si="26"/>
        <v>m</v>
      </c>
      <c r="Y59" s="26">
        <f t="shared" si="27"/>
        <v>-6.7064439335240422E-8</v>
      </c>
      <c r="Z59" s="26"/>
      <c r="AA59" s="26">
        <f t="shared" si="28"/>
        <v>-1.20945534476391E-7</v>
      </c>
      <c r="AB59" s="26"/>
      <c r="AC59" t="str">
        <f t="shared" si="29"/>
        <v>m</v>
      </c>
      <c r="AD59" s="15">
        <f t="shared" si="43"/>
        <v>1E-3</v>
      </c>
      <c r="AE59" s="16">
        <f t="shared" si="44"/>
        <v>-6.2302217910190855E-3</v>
      </c>
      <c r="AF59" s="16">
        <f t="shared" si="45"/>
        <v>0</v>
      </c>
      <c r="AG59" s="16">
        <f t="shared" si="46"/>
        <v>7.5290381357344723E-3</v>
      </c>
      <c r="AH59" s="16">
        <f t="shared" si="47"/>
        <v>0</v>
      </c>
      <c r="AI59" s="21">
        <f t="shared" si="30"/>
        <v>9.7725165036766804E-3</v>
      </c>
      <c r="AJ59" s="21">
        <f t="shared" si="31"/>
        <v>2.2620775743149673</v>
      </c>
      <c r="AL59" s="15">
        <f>IFERROR(MATCH(AI59 - 0.000001,'Ref Z list'!$C$5:$C$30,1),1)</f>
        <v>3</v>
      </c>
      <c r="AM59" s="15" t="str">
        <f>INDEX('Ref Z list'!$D$5:$D$30,AL59)</f>
        <v>3m</v>
      </c>
      <c r="AN59" s="15" t="str">
        <f>IF(INDEX('Ref Z list'!$D$5:$D$30,AL59+1)=0,AM59,INDEX('Ref Z list'!$D$5:$D$30,AL59+1))</f>
        <v>10m</v>
      </c>
      <c r="AO59" s="15">
        <f>INDEX('Ref Z list'!$C$5:$C$30,AL59)</f>
        <v>3.0000000000000001E-3</v>
      </c>
      <c r="AP59" s="15">
        <f>INDEX('Ref Z list'!$C$5:$C$30,AL59+1)</f>
        <v>0.01</v>
      </c>
      <c r="AQ59" s="17" t="str">
        <f t="shared" si="48"/>
        <v>20Hz10m3m</v>
      </c>
      <c r="AR59" s="17" t="str">
        <f t="shared" si="49"/>
        <v>20Hz10m10m</v>
      </c>
      <c r="AS59" s="15">
        <f>IFERROR(MATCH(AQ59,'Cal Data'!$AF$6:$AF$1108,0),0)</f>
        <v>83</v>
      </c>
      <c r="AT59" s="15">
        <f>IFERROR(MATCH(AR59,'Cal Data'!$AF$6:$AF$1108,0),0)</f>
        <v>101</v>
      </c>
      <c r="AV59" s="17" t="str">
        <f>INDEX('Cal Data'!AF$6:AF$1108,$AS59)</f>
        <v>20Hz10m3m</v>
      </c>
      <c r="AW59" s="17">
        <f>INDEX('Cal Data'!AG$6:AG$1108,$AS59)</f>
        <v>-3.5033400281464511E-8</v>
      </c>
      <c r="AX59" s="17">
        <f>INDEX('Cal Data'!AH$6:AH$1108,$AS59)</f>
        <v>3.4420450820525739E-3</v>
      </c>
      <c r="AY59" s="17">
        <f>INDEX('Cal Data'!AI$6:AI$1108,$AS59)</f>
        <v>2.9999916745372594E-7</v>
      </c>
      <c r="AZ59" s="17">
        <f>INDEX('Cal Data'!AJ$6:AJ$1108,$AS59)</f>
        <v>3.9012697999043981E-3</v>
      </c>
      <c r="BA59" s="17" t="str">
        <f>INDEX('Cal Data'!AF$6:AF$1108,$AT59)</f>
        <v>20Hz10m10m</v>
      </c>
      <c r="BB59" s="17">
        <f>INDEX('Cal Data'!AG$6:AG$1108,$AT59)</f>
        <v>6.3819013537691482E-7</v>
      </c>
      <c r="BC59" s="17">
        <f>INDEX('Cal Data'!AH$6:AH$1108,$AT59)</f>
        <v>1.2733392292114158E-3</v>
      </c>
      <c r="BD59" s="17">
        <f>INDEX('Cal Data'!AI$6:AI$1108,$AT59)</f>
        <v>-8.6251640640224092E-7</v>
      </c>
      <c r="BE59" s="17">
        <f>INDEX('Cal Data'!AJ$6:AJ$1108,$AT59)</f>
        <v>2.2772800826839011E-4</v>
      </c>
      <c r="BG59" s="17">
        <f t="shared" si="50"/>
        <v>6.1631195770566982E-7</v>
      </c>
      <c r="BH59" s="17">
        <f t="shared" si="51"/>
        <v>1.2733392292114158E-3</v>
      </c>
      <c r="BI59" s="17">
        <f t="shared" si="52"/>
        <v>-8.2473739107780318E-7</v>
      </c>
      <c r="BJ59" s="17">
        <f t="shared" si="53"/>
        <v>3.4710945550427445E-4</v>
      </c>
      <c r="BL59" s="17">
        <f t="shared" si="54"/>
        <v>-6.22960547906138E-3</v>
      </c>
      <c r="BM59" s="17">
        <f t="shared" si="55"/>
        <v>1.2733392292114158E-3</v>
      </c>
      <c r="BN59" s="17">
        <f t="shared" si="56"/>
        <v>7.5282133983433945E-3</v>
      </c>
      <c r="BO59" s="17">
        <f t="shared" si="57"/>
        <v>3.4710945550427445E-4</v>
      </c>
      <c r="BQ59">
        <f>INDEX('Cal Data'!AL$6:AL$1000,$AS59)</f>
        <v>0.99998832342783106</v>
      </c>
      <c r="BR59">
        <f>INDEX('Cal Data'!AM$6:AM$1000,$AS59)</f>
        <v>0</v>
      </c>
      <c r="BS59">
        <f>INDEX('Cal Data'!AN$6:AN$1000,$AS59)</f>
        <v>1.0000272105009194E-4</v>
      </c>
      <c r="BT59">
        <f>INDEX('Cal Data'!AO$6:AO$1000,$AS59)</f>
        <v>0</v>
      </c>
      <c r="BU59">
        <f>INDEX('Cal Data'!AL$6:AL$1000,$AT59)</f>
        <v>1.0000638122933045</v>
      </c>
      <c r="BV59">
        <f>INDEX('Cal Data'!AM$6:AM$1000,$AT59)</f>
        <v>0</v>
      </c>
      <c r="BW59">
        <f>INDEX('Cal Data'!AN$6:AN$1000,$AT59)</f>
        <v>-8.626916137037832E-5</v>
      </c>
      <c r="BX59">
        <f>INDEX('Cal Data'!AO$6:AO$1000,$AT59)</f>
        <v>0</v>
      </c>
      <c r="BZ59" s="17">
        <f t="shared" si="34"/>
        <v>1.0000613590831544</v>
      </c>
      <c r="CA59" s="17">
        <f t="shared" si="35"/>
        <v>0</v>
      </c>
      <c r="CB59" s="17">
        <f t="shared" si="36"/>
        <v>-8.0215764358987607E-5</v>
      </c>
      <c r="CC59" s="17">
        <f t="shared" si="37"/>
        <v>0</v>
      </c>
      <c r="CE59" s="17">
        <f t="shared" si="38"/>
        <v>9.7731161363294565E-3</v>
      </c>
      <c r="CF59" s="29">
        <f t="shared" si="39"/>
        <v>2.2619973585506084</v>
      </c>
      <c r="CG59" s="17">
        <f t="shared" si="40"/>
        <v>-6.2300000670644402E-3</v>
      </c>
      <c r="CH59" s="17">
        <v>0</v>
      </c>
      <c r="CI59" s="17">
        <f t="shared" si="41"/>
        <v>7.5299998790544663E-3</v>
      </c>
      <c r="CJ59" s="17">
        <v>0</v>
      </c>
    </row>
    <row r="60" spans="1:88" x14ac:dyDescent="0.25">
      <c r="A60" s="9">
        <v>10</v>
      </c>
      <c r="B60" s="9" t="s">
        <v>3</v>
      </c>
      <c r="C60" s="13">
        <v>2</v>
      </c>
      <c r="D60" s="14">
        <f t="shared" si="19"/>
        <v>2</v>
      </c>
      <c r="E60" s="14" t="str">
        <f t="shared" si="20"/>
        <v>Hz</v>
      </c>
      <c r="F60" s="24">
        <v>2.2502954346027861</v>
      </c>
      <c r="G60" s="24">
        <v>0</v>
      </c>
      <c r="H60" s="24">
        <v>6.2095210358923927</v>
      </c>
      <c r="I60" s="24">
        <v>0</v>
      </c>
      <c r="J60" s="10" t="s">
        <v>3</v>
      </c>
      <c r="L60" s="25">
        <f t="shared" si="21"/>
        <v>2.25000001606413</v>
      </c>
      <c r="M60" s="25">
        <f t="shared" si="22"/>
        <v>0</v>
      </c>
      <c r="N60" s="25">
        <f t="shared" si="23"/>
        <v>6.2099999874016252</v>
      </c>
      <c r="O60" s="25">
        <f t="shared" si="24"/>
        <v>0</v>
      </c>
      <c r="P60" s="22" t="str">
        <f t="shared" si="42"/>
        <v>m</v>
      </c>
      <c r="Q60" t="str">
        <f t="shared" si="25"/>
        <v>OK</v>
      </c>
      <c r="S60" s="26">
        <v>2.25</v>
      </c>
      <c r="T60" s="26"/>
      <c r="U60" s="26">
        <v>6.21</v>
      </c>
      <c r="V60" s="26"/>
      <c r="W60" t="str">
        <f t="shared" si="26"/>
        <v>m</v>
      </c>
      <c r="Y60" s="26">
        <f t="shared" si="27"/>
        <v>1.6064130026194334E-8</v>
      </c>
      <c r="Z60" s="26"/>
      <c r="AA60" s="26">
        <f t="shared" si="28"/>
        <v>-1.2598374787842204E-8</v>
      </c>
      <c r="AB60" s="26"/>
      <c r="AC60" t="str">
        <f t="shared" si="29"/>
        <v>m</v>
      </c>
      <c r="AD60" s="15">
        <f t="shared" si="43"/>
        <v>1E-3</v>
      </c>
      <c r="AE60" s="16">
        <f t="shared" si="44"/>
        <v>2.2502954346027863E-3</v>
      </c>
      <c r="AF60" s="16">
        <f t="shared" si="45"/>
        <v>0</v>
      </c>
      <c r="AG60" s="16">
        <f t="shared" si="46"/>
        <v>6.2095210358923932E-3</v>
      </c>
      <c r="AH60" s="16">
        <f t="shared" si="47"/>
        <v>0</v>
      </c>
      <c r="AI60" s="21">
        <f t="shared" si="30"/>
        <v>6.6046938640775986E-3</v>
      </c>
      <c r="AJ60" s="21">
        <f t="shared" si="31"/>
        <v>1.2231227079445313</v>
      </c>
      <c r="AL60" s="15">
        <f>IFERROR(MATCH(AI60 - 0.000001,'Ref Z list'!$C$5:$C$30,1),1)</f>
        <v>3</v>
      </c>
      <c r="AM60" s="15" t="str">
        <f>INDEX('Ref Z list'!$D$5:$D$30,AL60)</f>
        <v>3m</v>
      </c>
      <c r="AN60" s="15" t="str">
        <f>IF(INDEX('Ref Z list'!$D$5:$D$30,AL60+1)=0,AM60,INDEX('Ref Z list'!$D$5:$D$30,AL60+1))</f>
        <v>10m</v>
      </c>
      <c r="AO60" s="15">
        <f>INDEX('Ref Z list'!$C$5:$C$30,AL60)</f>
        <v>3.0000000000000001E-3</v>
      </c>
      <c r="AP60" s="15">
        <f>INDEX('Ref Z list'!$C$5:$C$30,AL60+1)</f>
        <v>0.01</v>
      </c>
      <c r="AQ60" s="17" t="str">
        <f t="shared" si="48"/>
        <v>2Hz10m3m</v>
      </c>
      <c r="AR60" s="17" t="str">
        <f t="shared" si="49"/>
        <v>2Hz10m10m</v>
      </c>
      <c r="AS60" s="15">
        <f>IFERROR(MATCH(AQ60,'Cal Data'!$AF$6:$AF$1108,0),0)</f>
        <v>80</v>
      </c>
      <c r="AT60" s="15">
        <f>IFERROR(MATCH(AR60,'Cal Data'!$AF$6:$AF$1108,0),0)</f>
        <v>98</v>
      </c>
      <c r="AV60" s="17" t="str">
        <f>INDEX('Cal Data'!AF$6:AF$1108,$AS60)</f>
        <v>2Hz10m3m</v>
      </c>
      <c r="AW60" s="17">
        <f>INDEX('Cal Data'!AG$6:AG$1108,$AS60)</f>
        <v>1.9667087903163169E-7</v>
      </c>
      <c r="AX60" s="17">
        <f>INDEX('Cal Data'!AH$6:AH$1108,$AS60)</f>
        <v>8.0027585568107542E-3</v>
      </c>
      <c r="AY60" s="17">
        <f>INDEX('Cal Data'!AI$6:AI$1108,$AS60)</f>
        <v>2.9999287348206807E-7</v>
      </c>
      <c r="AZ60" s="17">
        <f>INDEX('Cal Data'!AJ$6:AJ$1108,$AS60)</f>
        <v>9.2188929646747648E-3</v>
      </c>
      <c r="BA60" s="17" t="str">
        <f>INDEX('Cal Data'!AF$6:AF$1108,$AT60)</f>
        <v>2Hz10m10m</v>
      </c>
      <c r="BB60" s="17">
        <f>INDEX('Cal Data'!AG$6:AG$1108,$AT60)</f>
        <v>4.1052432063481969E-7</v>
      </c>
      <c r="BC60" s="17">
        <f>INDEX('Cal Data'!AH$6:AH$1108,$AT60)</f>
        <v>3.701160951208256E-3</v>
      </c>
      <c r="BD60" s="17">
        <f>INDEX('Cal Data'!AI$6:AI$1108,$AT60)</f>
        <v>3.5444523908364666E-7</v>
      </c>
      <c r="BE60" s="17">
        <f>INDEX('Cal Data'!AJ$6:AJ$1108,$AT60)</f>
        <v>3.144933735781918E-3</v>
      </c>
      <c r="BG60" s="17">
        <f t="shared" si="50"/>
        <v>3.0679604885433011E-7</v>
      </c>
      <c r="BH60" s="17">
        <f t="shared" si="51"/>
        <v>3.701160951208256E-3</v>
      </c>
      <c r="BI60" s="17">
        <f t="shared" si="52"/>
        <v>3.280334603632853E-7</v>
      </c>
      <c r="BJ60" s="17">
        <f t="shared" si="53"/>
        <v>6.0910695985251151E-3</v>
      </c>
      <c r="BL60" s="17">
        <f t="shared" si="54"/>
        <v>2.2506022306516406E-3</v>
      </c>
      <c r="BM60" s="17">
        <f t="shared" si="55"/>
        <v>3.701160951208256E-3</v>
      </c>
      <c r="BN60" s="17">
        <f t="shared" si="56"/>
        <v>6.2098490693527561E-3</v>
      </c>
      <c r="BO60" s="17">
        <f t="shared" si="57"/>
        <v>6.0910695985251151E-3</v>
      </c>
      <c r="BQ60">
        <f>INDEX('Cal Data'!AL$6:AL$1000,$AS60)</f>
        <v>1.0000655632699447</v>
      </c>
      <c r="BR60">
        <f>INDEX('Cal Data'!AM$6:AM$1000,$AS60)</f>
        <v>0</v>
      </c>
      <c r="BS60">
        <f>INDEX('Cal Data'!AN$6:AN$1000,$AS60)</f>
        <v>1.0000009992906626E-4</v>
      </c>
      <c r="BT60">
        <f>INDEX('Cal Data'!AO$6:AO$1000,$AS60)</f>
        <v>0</v>
      </c>
      <c r="BU60">
        <f>INDEX('Cal Data'!AL$6:AL$1000,$AT60)</f>
        <v>1.0000410513204583</v>
      </c>
      <c r="BV60">
        <f>INDEX('Cal Data'!AM$6:AM$1000,$AT60)</f>
        <v>0</v>
      </c>
      <c r="BW60">
        <f>INDEX('Cal Data'!AN$6:AN$1000,$AT60)</f>
        <v>3.5443274372232717E-5</v>
      </c>
      <c r="BX60">
        <f>INDEX('Cal Data'!AO$6:AO$1000,$AT60)</f>
        <v>0</v>
      </c>
      <c r="BZ60" s="17">
        <f t="shared" si="34"/>
        <v>1.0000529406879575</v>
      </c>
      <c r="CA60" s="17">
        <f t="shared" si="35"/>
        <v>0</v>
      </c>
      <c r="CB60" s="17">
        <f t="shared" si="36"/>
        <v>6.6756158076345426E-5</v>
      </c>
      <c r="CC60" s="17">
        <f t="shared" si="37"/>
        <v>0</v>
      </c>
      <c r="CE60" s="17">
        <f t="shared" si="38"/>
        <v>6.6050435211145115E-3</v>
      </c>
      <c r="CF60" s="29">
        <f t="shared" si="39"/>
        <v>1.2231894641026075</v>
      </c>
      <c r="CG60" s="17">
        <f t="shared" si="40"/>
        <v>2.2500000160641299E-3</v>
      </c>
      <c r="CH60" s="17">
        <v>0</v>
      </c>
      <c r="CI60" s="17">
        <f t="shared" si="41"/>
        <v>6.2099999874016256E-3</v>
      </c>
      <c r="CJ60" s="17">
        <v>0</v>
      </c>
    </row>
    <row r="61" spans="1:88" x14ac:dyDescent="0.25">
      <c r="A61" s="9">
        <v>100</v>
      </c>
      <c r="B61" s="9" t="s">
        <v>3</v>
      </c>
      <c r="C61" s="13">
        <v>10</v>
      </c>
      <c r="D61" s="14">
        <f t="shared" si="19"/>
        <v>10</v>
      </c>
      <c r="E61" s="14" t="str">
        <f t="shared" si="20"/>
        <v>Hz</v>
      </c>
      <c r="F61" s="24">
        <v>-11.09925597328402</v>
      </c>
      <c r="G61" s="24">
        <v>0</v>
      </c>
      <c r="H61" s="24">
        <v>66.499938175826387</v>
      </c>
      <c r="I61" s="24">
        <v>0</v>
      </c>
      <c r="J61" s="10" t="s">
        <v>3</v>
      </c>
      <c r="L61" s="25">
        <f t="shared" si="21"/>
        <v>-11.100000173561572</v>
      </c>
      <c r="M61" s="25">
        <f t="shared" si="22"/>
        <v>0</v>
      </c>
      <c r="N61" s="25">
        <f t="shared" si="23"/>
        <v>66.500000081829313</v>
      </c>
      <c r="O61" s="25">
        <f t="shared" si="24"/>
        <v>0</v>
      </c>
      <c r="P61" s="22" t="str">
        <f t="shared" si="42"/>
        <v>m</v>
      </c>
      <c r="Q61" t="str">
        <f t="shared" si="25"/>
        <v>OK</v>
      </c>
      <c r="S61" s="26">
        <v>-11.1</v>
      </c>
      <c r="T61" s="26"/>
      <c r="U61" s="26">
        <v>66.5</v>
      </c>
      <c r="V61" s="26"/>
      <c r="W61" t="str">
        <f t="shared" si="26"/>
        <v>m</v>
      </c>
      <c r="Y61" s="26">
        <f t="shared" si="27"/>
        <v>-1.7356157222536694E-7</v>
      </c>
      <c r="Z61" s="26"/>
      <c r="AA61" s="26">
        <f t="shared" si="28"/>
        <v>8.1829313103298773E-8</v>
      </c>
      <c r="AB61" s="26"/>
      <c r="AC61" t="str">
        <f t="shared" si="29"/>
        <v>m</v>
      </c>
      <c r="AD61" s="15">
        <f t="shared" si="43"/>
        <v>1E-3</v>
      </c>
      <c r="AE61" s="16">
        <f t="shared" si="44"/>
        <v>-1.109925597328402E-2</v>
      </c>
      <c r="AF61" s="16">
        <f t="shared" si="45"/>
        <v>0</v>
      </c>
      <c r="AG61" s="16">
        <f t="shared" si="46"/>
        <v>6.649993817582639E-2</v>
      </c>
      <c r="AH61" s="16">
        <f t="shared" si="47"/>
        <v>0</v>
      </c>
      <c r="AI61" s="21">
        <f t="shared" si="30"/>
        <v>6.7419843225486761E-2</v>
      </c>
      <c r="AJ61" s="21">
        <f t="shared" si="31"/>
        <v>1.7361781130172675</v>
      </c>
      <c r="AL61" s="15">
        <f>IFERROR(MATCH(AI61 - 0.000001,'Ref Z list'!$C$5:$C$30,1),1)</f>
        <v>4</v>
      </c>
      <c r="AM61" s="15" t="str">
        <f>INDEX('Ref Z list'!$D$5:$D$30,AL61)</f>
        <v>10m</v>
      </c>
      <c r="AN61" s="15" t="str">
        <f>IF(INDEX('Ref Z list'!$D$5:$D$30,AL61+1)=0,AM61,INDEX('Ref Z list'!$D$5:$D$30,AL61+1))</f>
        <v>100m</v>
      </c>
      <c r="AO61" s="15">
        <f>INDEX('Ref Z list'!$C$5:$C$30,AL61)</f>
        <v>0.01</v>
      </c>
      <c r="AP61" s="15">
        <f>INDEX('Ref Z list'!$C$5:$C$30,AL61+1)</f>
        <v>0.1</v>
      </c>
      <c r="AQ61" s="17" t="str">
        <f t="shared" si="48"/>
        <v>10Hz100m10m</v>
      </c>
      <c r="AR61" s="17" t="str">
        <f t="shared" si="49"/>
        <v>10Hz100m100m</v>
      </c>
      <c r="AS61" s="15">
        <f>IFERROR(MATCH(AQ61,'Cal Data'!$AF$6:$AF$1108,0),0)</f>
        <v>118</v>
      </c>
      <c r="AT61" s="15">
        <f>IFERROR(MATCH(AR61,'Cal Data'!$AF$6:$AF$1108,0),0)</f>
        <v>136</v>
      </c>
      <c r="AV61" s="17" t="str">
        <f>INDEX('Cal Data'!AF$6:AF$1108,$AS61)</f>
        <v>10Hz100m10m</v>
      </c>
      <c r="AW61" s="17">
        <f>INDEX('Cal Data'!AG$6:AG$1108,$AS61)</f>
        <v>3.787829010240551E-7</v>
      </c>
      <c r="AX61" s="17">
        <f>INDEX('Cal Data'!AH$6:AH$1108,$AS61)</f>
        <v>8.2106973627647101E-3</v>
      </c>
      <c r="AY61" s="17">
        <f>INDEX('Cal Data'!AI$6:AI$1108,$AS61)</f>
        <v>1.0000292715357796E-6</v>
      </c>
      <c r="AZ61" s="17">
        <f>INDEX('Cal Data'!AJ$6:AJ$1108,$AS61)</f>
        <v>3.0243312125612558E-3</v>
      </c>
      <c r="BA61" s="17" t="str">
        <f>INDEX('Cal Data'!AF$6:AF$1108,$AT61)</f>
        <v>10Hz100m100m</v>
      </c>
      <c r="BB61" s="17">
        <f>INDEX('Cal Data'!AG$6:AG$1108,$AT61)</f>
        <v>-1.7211666431954376E-6</v>
      </c>
      <c r="BC61" s="17">
        <f>INDEX('Cal Data'!AH$6:AH$1108,$AT61)</f>
        <v>1.0094853706124313E-2</v>
      </c>
      <c r="BD61" s="17">
        <f>INDEX('Cal Data'!AI$6:AI$1108,$AT61)</f>
        <v>-3.9909089589651126E-6</v>
      </c>
      <c r="BE61" s="17">
        <f>INDEX('Cal Data'!AJ$6:AJ$1108,$AT61)</f>
        <v>6.1854687963877599E-3</v>
      </c>
      <c r="BG61" s="17">
        <f t="shared" si="50"/>
        <v>-9.6098125020389624E-7</v>
      </c>
      <c r="BH61" s="17">
        <f t="shared" si="51"/>
        <v>1.0094853706124313E-2</v>
      </c>
      <c r="BI61" s="17">
        <f t="shared" si="52"/>
        <v>-2.184180625613659E-6</v>
      </c>
      <c r="BJ61" s="17">
        <f t="shared" si="53"/>
        <v>5.0411314845336102E-3</v>
      </c>
      <c r="BL61" s="17">
        <f t="shared" si="54"/>
        <v>-1.1100216954534224E-2</v>
      </c>
      <c r="BM61" s="17">
        <f t="shared" si="55"/>
        <v>1.0094853706124313E-2</v>
      </c>
      <c r="BN61" s="17">
        <f t="shared" si="56"/>
        <v>6.6497753995200776E-2</v>
      </c>
      <c r="BO61" s="17">
        <f t="shared" si="57"/>
        <v>5.0411314845336102E-3</v>
      </c>
      <c r="BQ61">
        <f>INDEX('Cal Data'!AL$6:AL$1000,$AS61)</f>
        <v>1.0000378543915587</v>
      </c>
      <c r="BR61">
        <f>INDEX('Cal Data'!AM$6:AM$1000,$AS61)</f>
        <v>0</v>
      </c>
      <c r="BS61">
        <f>INDEX('Cal Data'!AN$6:AN$1000,$AS61)</f>
        <v>9.9997731917439523E-5</v>
      </c>
      <c r="BT61">
        <f>INDEX('Cal Data'!AO$6:AO$1000,$AS61)</f>
        <v>0</v>
      </c>
      <c r="BU61">
        <f>INDEX('Cal Data'!AL$6:AL$1000,$AT61)</f>
        <v>0.9999827893146831</v>
      </c>
      <c r="BV61">
        <f>INDEX('Cal Data'!AM$6:AM$1000,$AT61)</f>
        <v>0</v>
      </c>
      <c r="BW61">
        <f>INDEX('Cal Data'!AN$6:AN$1000,$AT61)</f>
        <v>-3.991054974377641E-5</v>
      </c>
      <c r="BX61">
        <f>INDEX('Cal Data'!AO$6:AO$1000,$AT61)</f>
        <v>0</v>
      </c>
      <c r="BZ61" s="17">
        <f t="shared" si="34"/>
        <v>1.0000027229684321</v>
      </c>
      <c r="CA61" s="17">
        <f t="shared" si="35"/>
        <v>0</v>
      </c>
      <c r="CB61" s="17">
        <f t="shared" si="36"/>
        <v>1.0736491929281056E-5</v>
      </c>
      <c r="CC61" s="17">
        <f t="shared" si="37"/>
        <v>0</v>
      </c>
      <c r="CE61" s="17">
        <f t="shared" si="38"/>
        <v>6.7420026807591557E-2</v>
      </c>
      <c r="CF61" s="29">
        <f t="shared" si="39"/>
        <v>1.7361888495091968</v>
      </c>
      <c r="CG61" s="17">
        <f t="shared" si="40"/>
        <v>-1.1100000173561572E-2</v>
      </c>
      <c r="CH61" s="17">
        <v>0</v>
      </c>
      <c r="CI61" s="17">
        <f t="shared" si="41"/>
        <v>6.6500000081829311E-2</v>
      </c>
      <c r="CJ61" s="17">
        <v>0</v>
      </c>
    </row>
    <row r="62" spans="1:88" x14ac:dyDescent="0.25">
      <c r="A62" s="9">
        <v>100</v>
      </c>
      <c r="B62" s="9" t="s">
        <v>3</v>
      </c>
      <c r="C62" s="13">
        <v>0.5</v>
      </c>
      <c r="D62" s="14">
        <f t="shared" si="19"/>
        <v>500</v>
      </c>
      <c r="E62" s="14" t="str">
        <f t="shared" si="20"/>
        <v>mHz</v>
      </c>
      <c r="F62" s="24">
        <v>-49.398725599563178</v>
      </c>
      <c r="G62" s="24">
        <v>0</v>
      </c>
      <c r="H62" s="24">
        <v>-83.208317510832103</v>
      </c>
      <c r="I62" s="24">
        <v>0</v>
      </c>
      <c r="J62" s="10" t="s">
        <v>3</v>
      </c>
      <c r="L62" s="25">
        <f t="shared" si="21"/>
        <v>-49.400000746272028</v>
      </c>
      <c r="M62" s="25">
        <f t="shared" si="22"/>
        <v>0</v>
      </c>
      <c r="N62" s="25">
        <f t="shared" si="23"/>
        <v>-83.199999652558787</v>
      </c>
      <c r="O62" s="25">
        <f t="shared" si="24"/>
        <v>0</v>
      </c>
      <c r="P62" s="22" t="str">
        <f t="shared" si="42"/>
        <v>m</v>
      </c>
      <c r="Q62" t="str">
        <f t="shared" si="25"/>
        <v>OK</v>
      </c>
      <c r="S62" s="26">
        <v>-49.4</v>
      </c>
      <c r="T62" s="26"/>
      <c r="U62" s="26">
        <v>-83.199999999999989</v>
      </c>
      <c r="V62" s="26"/>
      <c r="W62" t="str">
        <f t="shared" si="26"/>
        <v>m</v>
      </c>
      <c r="Y62" s="26">
        <f t="shared" si="27"/>
        <v>-7.462720290618563E-7</v>
      </c>
      <c r="Z62" s="26"/>
      <c r="AA62" s="26">
        <f t="shared" si="28"/>
        <v>3.474412011428285E-7</v>
      </c>
      <c r="AB62" s="26"/>
      <c r="AC62" t="str">
        <f t="shared" si="29"/>
        <v>m</v>
      </c>
      <c r="AD62" s="15">
        <f t="shared" si="43"/>
        <v>1E-3</v>
      </c>
      <c r="AE62" s="16">
        <f t="shared" si="44"/>
        <v>-4.9398725599563181E-2</v>
      </c>
      <c r="AF62" s="16">
        <f t="shared" si="45"/>
        <v>0</v>
      </c>
      <c r="AG62" s="16">
        <f t="shared" si="46"/>
        <v>-8.3208317510832103E-2</v>
      </c>
      <c r="AH62" s="16">
        <f t="shared" si="47"/>
        <v>0</v>
      </c>
      <c r="AI62" s="21">
        <f t="shared" si="30"/>
        <v>9.6767030510625823E-2</v>
      </c>
      <c r="AJ62" s="21">
        <f t="shared" si="31"/>
        <v>-2.1065523578232721</v>
      </c>
      <c r="AL62" s="15">
        <f>IFERROR(MATCH(AI62 - 0.000001,'Ref Z list'!$C$5:$C$30,1),1)</f>
        <v>4</v>
      </c>
      <c r="AM62" s="15" t="str">
        <f>INDEX('Ref Z list'!$D$5:$D$30,AL62)</f>
        <v>10m</v>
      </c>
      <c r="AN62" s="15" t="str">
        <f>IF(INDEX('Ref Z list'!$D$5:$D$30,AL62+1)=0,AM62,INDEX('Ref Z list'!$D$5:$D$30,AL62+1))</f>
        <v>100m</v>
      </c>
      <c r="AO62" s="15">
        <f>INDEX('Ref Z list'!$C$5:$C$30,AL62)</f>
        <v>0.01</v>
      </c>
      <c r="AP62" s="15">
        <f>INDEX('Ref Z list'!$C$5:$C$30,AL62+1)</f>
        <v>0.1</v>
      </c>
      <c r="AQ62" s="17" t="str">
        <f t="shared" si="48"/>
        <v>500mHz100m10m</v>
      </c>
      <c r="AR62" s="17" t="str">
        <f t="shared" si="49"/>
        <v>500mHz100m100m</v>
      </c>
      <c r="AS62" s="15">
        <f>IFERROR(MATCH(AQ62,'Cal Data'!$AF$6:$AF$1108,0),0)</f>
        <v>114</v>
      </c>
      <c r="AT62" s="15">
        <f>IFERROR(MATCH(AR62,'Cal Data'!$AF$6:$AF$1108,0),0)</f>
        <v>132</v>
      </c>
      <c r="AV62" s="17" t="str">
        <f>INDEX('Cal Data'!AF$6:AF$1108,$AS62)</f>
        <v>500mHz100m10m</v>
      </c>
      <c r="AW62" s="17">
        <f>INDEX('Cal Data'!AG$6:AG$1108,$AS62)</f>
        <v>-8.2604990950772839E-7</v>
      </c>
      <c r="AX62" s="17">
        <f>INDEX('Cal Data'!AH$6:AH$1108,$AS62)</f>
        <v>1.7608662899313657E-4</v>
      </c>
      <c r="AY62" s="17">
        <f>INDEX('Cal Data'!AI$6:AI$1108,$AS62)</f>
        <v>1.0003197822920237E-6</v>
      </c>
      <c r="AZ62" s="17">
        <f>INDEX('Cal Data'!AJ$6:AJ$1108,$AS62)</f>
        <v>5.8880468965966895E-4</v>
      </c>
      <c r="BA62" s="17" t="str">
        <f>INDEX('Cal Data'!AF$6:AF$1108,$AT62)</f>
        <v>500mHz100m100m</v>
      </c>
      <c r="BB62" s="17">
        <f>INDEX('Cal Data'!AG$6:AG$1108,$AT62)</f>
        <v>-6.6614306197254614E-6</v>
      </c>
      <c r="BC62" s="17">
        <f>INDEX('Cal Data'!AH$6:AH$1108,$AT62)</f>
        <v>8.6962761271432241E-3</v>
      </c>
      <c r="BD62" s="17">
        <f>INDEX('Cal Data'!AI$6:AI$1108,$AT62)</f>
        <v>-6.1007647133889333E-6</v>
      </c>
      <c r="BE62" s="17">
        <f>INDEX('Cal Data'!AJ$6:AJ$1108,$AT62)</f>
        <v>8.5803025511152682E-4</v>
      </c>
      <c r="BG62" s="17">
        <f t="shared" si="50"/>
        <v>-6.4518127553363885E-6</v>
      </c>
      <c r="BH62" s="17">
        <f t="shared" si="51"/>
        <v>8.6962761271432241E-3</v>
      </c>
      <c r="BI62" s="17">
        <f t="shared" si="52"/>
        <v>-5.8456803854333269E-6</v>
      </c>
      <c r="BJ62" s="17">
        <f t="shared" si="53"/>
        <v>8.4835916579080049E-4</v>
      </c>
      <c r="BL62" s="17">
        <f t="shared" si="54"/>
        <v>-4.9405177412318521E-2</v>
      </c>
      <c r="BM62" s="17">
        <f t="shared" si="55"/>
        <v>8.6962761271432241E-3</v>
      </c>
      <c r="BN62" s="17">
        <f t="shared" si="56"/>
        <v>-8.3214163191217536E-2</v>
      </c>
      <c r="BO62" s="17">
        <f t="shared" si="57"/>
        <v>8.4835916579080049E-4</v>
      </c>
      <c r="BQ62">
        <f>INDEX('Cal Data'!AL$6:AL$1000,$AS62)</f>
        <v>0.99991739218766496</v>
      </c>
      <c r="BR62">
        <f>INDEX('Cal Data'!AM$6:AM$1000,$AS62)</f>
        <v>0</v>
      </c>
      <c r="BS62">
        <f>INDEX('Cal Data'!AN$6:AN$1000,$AS62)</f>
        <v>9.9997634733962329E-5</v>
      </c>
      <c r="BT62">
        <f>INDEX('Cal Data'!AO$6:AO$1000,$AS62)</f>
        <v>0</v>
      </c>
      <c r="BU62">
        <f>INDEX('Cal Data'!AL$6:AL$1000,$AT62)</f>
        <v>0.99993338973861379</v>
      </c>
      <c r="BV62">
        <f>INDEX('Cal Data'!AM$6:AM$1000,$AT62)</f>
        <v>0</v>
      </c>
      <c r="BW62">
        <f>INDEX('Cal Data'!AN$6:AN$1000,$AT62)</f>
        <v>-6.0998688089919293E-5</v>
      </c>
      <c r="BX62">
        <f>INDEX('Cal Data'!AO$6:AO$1000,$AT62)</f>
        <v>0</v>
      </c>
      <c r="BZ62" s="17">
        <f t="shared" si="34"/>
        <v>0.99993281507645693</v>
      </c>
      <c r="CA62" s="17">
        <f t="shared" si="35"/>
        <v>0</v>
      </c>
      <c r="CB62" s="17">
        <f t="shared" si="36"/>
        <v>-5.5215396983352121E-5</v>
      </c>
      <c r="CC62" s="17">
        <f t="shared" si="37"/>
        <v>0</v>
      </c>
      <c r="CE62" s="17">
        <f t="shared" si="38"/>
        <v>9.6760529225079481E-2</v>
      </c>
      <c r="CF62" s="29">
        <f t="shared" si="39"/>
        <v>-2.1066075732202556</v>
      </c>
      <c r="CG62" s="17">
        <f t="shared" si="40"/>
        <v>-4.940000074627203E-2</v>
      </c>
      <c r="CH62" s="17">
        <v>0</v>
      </c>
      <c r="CI62" s="17">
        <f t="shared" si="41"/>
        <v>-8.3199999652558795E-2</v>
      </c>
      <c r="CJ62" s="17">
        <v>0</v>
      </c>
    </row>
    <row r="63" spans="1:88" x14ac:dyDescent="0.25">
      <c r="A63" s="9">
        <v>10</v>
      </c>
      <c r="B63" s="9" t="s">
        <v>3</v>
      </c>
      <c r="C63" s="13">
        <v>2000</v>
      </c>
      <c r="D63" s="14">
        <f t="shared" si="19"/>
        <v>2</v>
      </c>
      <c r="E63" s="14" t="str">
        <f t="shared" si="20"/>
        <v>kHz</v>
      </c>
      <c r="F63" s="24">
        <v>-1.9104089192324263</v>
      </c>
      <c r="G63" s="24">
        <v>0</v>
      </c>
      <c r="H63" s="24">
        <v>-3.9099779461235529</v>
      </c>
      <c r="I63" s="24">
        <v>0</v>
      </c>
      <c r="J63" s="10" t="s">
        <v>3</v>
      </c>
      <c r="L63" s="25">
        <f t="shared" si="21"/>
        <v>-1.9100040301441099</v>
      </c>
      <c r="M63" s="25">
        <f t="shared" si="22"/>
        <v>0</v>
      </c>
      <c r="N63" s="25">
        <f t="shared" si="23"/>
        <v>-3.9100003820527567</v>
      </c>
      <c r="O63" s="25">
        <f t="shared" si="24"/>
        <v>0</v>
      </c>
      <c r="P63" s="22" t="str">
        <f t="shared" si="42"/>
        <v>m</v>
      </c>
      <c r="Q63" t="str">
        <f t="shared" si="25"/>
        <v>OK</v>
      </c>
      <c r="S63" s="26">
        <v>-1.91</v>
      </c>
      <c r="T63" s="26"/>
      <c r="U63" s="26">
        <v>-3.91</v>
      </c>
      <c r="V63" s="26"/>
      <c r="W63" t="str">
        <f t="shared" si="26"/>
        <v>m</v>
      </c>
      <c r="Y63" s="26">
        <f t="shared" si="27"/>
        <v>-4.0301441099899193E-6</v>
      </c>
      <c r="Z63" s="26"/>
      <c r="AA63" s="26">
        <f t="shared" si="28"/>
        <v>-3.8205275654235038E-7</v>
      </c>
      <c r="AB63" s="26"/>
      <c r="AC63" t="str">
        <f t="shared" si="29"/>
        <v>m</v>
      </c>
      <c r="AD63" s="15">
        <f t="shared" si="43"/>
        <v>1E-3</v>
      </c>
      <c r="AE63" s="16">
        <f t="shared" si="44"/>
        <v>-1.9104089192324262E-3</v>
      </c>
      <c r="AF63" s="16">
        <f t="shared" si="45"/>
        <v>0</v>
      </c>
      <c r="AG63" s="16">
        <f t="shared" si="46"/>
        <v>-3.909977946123553E-3</v>
      </c>
      <c r="AH63" s="16">
        <f t="shared" si="47"/>
        <v>0</v>
      </c>
      <c r="AI63" s="21">
        <f t="shared" si="30"/>
        <v>4.3517341115761384E-3</v>
      </c>
      <c r="AJ63" s="21">
        <f t="shared" si="31"/>
        <v>-2.0252811125966463</v>
      </c>
      <c r="AL63" s="15">
        <f>IFERROR(MATCH(AI63 - 0.000001,'Ref Z list'!$C$5:$C$30,1),1)</f>
        <v>3</v>
      </c>
      <c r="AM63" s="15" t="str">
        <f>INDEX('Ref Z list'!$D$5:$D$30,AL63)</f>
        <v>3m</v>
      </c>
      <c r="AN63" s="15" t="str">
        <f>IF(INDEX('Ref Z list'!$D$5:$D$30,AL63+1)=0,AM63,INDEX('Ref Z list'!$D$5:$D$30,AL63+1))</f>
        <v>10m</v>
      </c>
      <c r="AO63" s="15">
        <f>INDEX('Ref Z list'!$C$5:$C$30,AL63)</f>
        <v>3.0000000000000001E-3</v>
      </c>
      <c r="AP63" s="15">
        <f>INDEX('Ref Z list'!$C$5:$C$30,AL63+1)</f>
        <v>0.01</v>
      </c>
      <c r="AQ63" s="17" t="str">
        <f t="shared" si="48"/>
        <v>2kHz10m3m</v>
      </c>
      <c r="AR63" s="17" t="str">
        <f t="shared" si="49"/>
        <v>2kHz10m10m</v>
      </c>
      <c r="AS63" s="15">
        <f>IFERROR(MATCH(AQ63,'Cal Data'!$AF$6:$AF$1108,0),0)</f>
        <v>89</v>
      </c>
      <c r="AT63" s="15">
        <f>IFERROR(MATCH(AR63,'Cal Data'!$AF$6:$AF$1108,0),0)</f>
        <v>107</v>
      </c>
      <c r="AV63" s="17" t="str">
        <f>INDEX('Cal Data'!AF$6:AF$1108,$AS63)</f>
        <v>2kHz10m3m</v>
      </c>
      <c r="AW63" s="17">
        <f>INDEX('Cal Data'!AG$6:AG$1108,$AS63)</f>
        <v>-1.3616642906364579E-7</v>
      </c>
      <c r="AX63" s="17">
        <f>INDEX('Cal Data'!AH$6:AH$1108,$AS63)</f>
        <v>4.3659551766179437E-3</v>
      </c>
      <c r="AY63" s="17">
        <f>INDEX('Cal Data'!AI$6:AI$1108,$AS63)</f>
        <v>3.0381239524468656E-7</v>
      </c>
      <c r="AZ63" s="17">
        <f>INDEX('Cal Data'!AJ$6:AJ$1108,$AS63)</f>
        <v>3.8366239640785457E-3</v>
      </c>
      <c r="BA63" s="17" t="str">
        <f>INDEX('Cal Data'!AF$6:AF$1108,$AT63)</f>
        <v>2kHz10m10m</v>
      </c>
      <c r="BB63" s="17">
        <f>INDEX('Cal Data'!AG$6:AG$1108,$AT63)</f>
        <v>-1.5414329026727791E-8</v>
      </c>
      <c r="BC63" s="17">
        <f>INDEX('Cal Data'!AH$6:AH$1108,$AT63)</f>
        <v>7.6693062175683105E-3</v>
      </c>
      <c r="BD63" s="17">
        <f>INDEX('Cal Data'!AI$6:AI$1108,$AT63)</f>
        <v>2.961074780812379E-7</v>
      </c>
      <c r="BE63" s="17">
        <f>INDEX('Cal Data'!AJ$6:AJ$1108,$AT63)</f>
        <v>5.6299981079476809E-3</v>
      </c>
      <c r="BG63" s="17">
        <f t="shared" si="50"/>
        <v>-1.1284861011159489E-7</v>
      </c>
      <c r="BH63" s="17">
        <f t="shared" si="51"/>
        <v>7.6693062175683105E-3</v>
      </c>
      <c r="BI63" s="17">
        <f t="shared" si="52"/>
        <v>3.0232453819372911E-7</v>
      </c>
      <c r="BJ63" s="17">
        <f t="shared" si="53"/>
        <v>4.1829332505194834E-3</v>
      </c>
      <c r="BL63" s="17">
        <f t="shared" si="54"/>
        <v>-1.9105217678425379E-3</v>
      </c>
      <c r="BM63" s="17">
        <f t="shared" si="55"/>
        <v>7.6693062175683105E-3</v>
      </c>
      <c r="BN63" s="17">
        <f t="shared" si="56"/>
        <v>-3.9096756215853592E-3</v>
      </c>
      <c r="BO63" s="17">
        <f t="shared" si="57"/>
        <v>4.1829332505194834E-3</v>
      </c>
      <c r="BQ63">
        <f>INDEX('Cal Data'!AL$6:AL$1000,$AS63)</f>
        <v>0.99995548400809831</v>
      </c>
      <c r="BR63">
        <f>INDEX('Cal Data'!AM$6:AM$1000,$AS63)</f>
        <v>0</v>
      </c>
      <c r="BS63">
        <f>INDEX('Cal Data'!AN$6:AN$1000,$AS63)</f>
        <v>9.9452875746184753E-5</v>
      </c>
      <c r="BT63">
        <f>INDEX('Cal Data'!AO$6:AO$1000,$AS63)</f>
        <v>0</v>
      </c>
      <c r="BU63">
        <f>INDEX('Cal Data'!AL$6:AL$1000,$AT63)</f>
        <v>0.99999850238503862</v>
      </c>
      <c r="BV63">
        <f>INDEX('Cal Data'!AM$6:AM$1000,$AT63)</f>
        <v>0</v>
      </c>
      <c r="BW63">
        <f>INDEX('Cal Data'!AN$6:AN$1000,$AT63)</f>
        <v>2.9074467049125638E-5</v>
      </c>
      <c r="BX63">
        <f>INDEX('Cal Data'!AO$6:AO$1000,$AT63)</f>
        <v>0</v>
      </c>
      <c r="BZ63" s="17">
        <f t="shared" si="34"/>
        <v>0.99996379106631761</v>
      </c>
      <c r="CA63" s="17">
        <f t="shared" si="35"/>
        <v>0</v>
      </c>
      <c r="CB63" s="17">
        <f t="shared" si="36"/>
        <v>8.586246206700453E-5</v>
      </c>
      <c r="CC63" s="17">
        <f t="shared" si="37"/>
        <v>0</v>
      </c>
      <c r="CE63" s="17">
        <f t="shared" si="38"/>
        <v>4.3515765399242887E-3</v>
      </c>
      <c r="CF63" s="29">
        <f t="shared" si="39"/>
        <v>-2.0251952501345794</v>
      </c>
      <c r="CG63" s="17">
        <f t="shared" si="40"/>
        <v>-1.9100040301441099E-3</v>
      </c>
      <c r="CH63" s="17">
        <v>0</v>
      </c>
      <c r="CI63" s="17">
        <f t="shared" si="41"/>
        <v>-3.9100003820527569E-3</v>
      </c>
      <c r="CJ63" s="17">
        <v>0</v>
      </c>
    </row>
    <row r="64" spans="1:88" x14ac:dyDescent="0.25">
      <c r="A64" s="9">
        <v>3</v>
      </c>
      <c r="B64" s="9" t="s">
        <v>3</v>
      </c>
      <c r="C64" s="13">
        <v>5000</v>
      </c>
      <c r="D64" s="14">
        <f t="shared" si="19"/>
        <v>5</v>
      </c>
      <c r="E64" s="14" t="str">
        <f t="shared" si="20"/>
        <v>kHz</v>
      </c>
      <c r="F64" s="24">
        <v>0.83310886586314203</v>
      </c>
      <c r="G64" s="24">
        <v>0</v>
      </c>
      <c r="H64" s="24">
        <v>1.3899298904363315</v>
      </c>
      <c r="I64" s="24">
        <v>0</v>
      </c>
      <c r="J64" s="10" t="s">
        <v>3</v>
      </c>
      <c r="L64" s="25">
        <f t="shared" si="21"/>
        <v>0.83301120049422739</v>
      </c>
      <c r="M64" s="25">
        <f t="shared" si="22"/>
        <v>0</v>
      </c>
      <c r="N64" s="25">
        <f t="shared" si="23"/>
        <v>1.3900065949194349</v>
      </c>
      <c r="O64" s="25">
        <f t="shared" si="24"/>
        <v>0</v>
      </c>
      <c r="P64" s="22" t="str">
        <f t="shared" si="42"/>
        <v>m</v>
      </c>
      <c r="Q64" t="str">
        <f t="shared" si="25"/>
        <v>OK</v>
      </c>
      <c r="S64" s="26">
        <v>0.83299999999999996</v>
      </c>
      <c r="T64" s="26"/>
      <c r="U64" s="26">
        <v>1.39</v>
      </c>
      <c r="V64" s="26"/>
      <c r="W64" t="str">
        <f t="shared" si="26"/>
        <v>m</v>
      </c>
      <c r="Y64" s="26">
        <f t="shared" si="27"/>
        <v>1.120049422742575E-5</v>
      </c>
      <c r="Z64" s="26"/>
      <c r="AA64" s="26">
        <f t="shared" si="28"/>
        <v>6.5949194349990137E-6</v>
      </c>
      <c r="AB64" s="26"/>
      <c r="AC64" t="str">
        <f t="shared" si="29"/>
        <v>m</v>
      </c>
      <c r="AD64" s="15">
        <f t="shared" si="43"/>
        <v>1E-3</v>
      </c>
      <c r="AE64" s="16">
        <f t="shared" si="44"/>
        <v>8.3310886586314208E-4</v>
      </c>
      <c r="AF64" s="16">
        <f t="shared" si="45"/>
        <v>0</v>
      </c>
      <c r="AG64" s="16">
        <f t="shared" si="46"/>
        <v>1.3899298904363315E-3</v>
      </c>
      <c r="AH64" s="16">
        <f t="shared" si="47"/>
        <v>0</v>
      </c>
      <c r="AI64" s="21">
        <f t="shared" si="30"/>
        <v>1.6204861871389473E-3</v>
      </c>
      <c r="AJ64" s="21">
        <f t="shared" si="31"/>
        <v>1.030826117715788</v>
      </c>
      <c r="AL64" s="15">
        <f>IFERROR(MATCH(AI64 - 0.000001,'Ref Z list'!$C$5:$C$30,1),1)</f>
        <v>2</v>
      </c>
      <c r="AM64" s="15" t="str">
        <f>INDEX('Ref Z list'!$D$5:$D$30,AL64)</f>
        <v>1m</v>
      </c>
      <c r="AN64" s="15" t="str">
        <f>IF(INDEX('Ref Z list'!$D$5:$D$30,AL64+1)=0,AM64,INDEX('Ref Z list'!$D$5:$D$30,AL64+1))</f>
        <v>3m</v>
      </c>
      <c r="AO64" s="15">
        <f>INDEX('Ref Z list'!$C$5:$C$30,AL64)</f>
        <v>1E-3</v>
      </c>
      <c r="AP64" s="15">
        <f>INDEX('Ref Z list'!$C$5:$C$30,AL64+1)</f>
        <v>3.0000000000000001E-3</v>
      </c>
      <c r="AQ64" s="17" t="str">
        <f t="shared" si="48"/>
        <v>5kHz3m1m</v>
      </c>
      <c r="AR64" s="17" t="str">
        <f t="shared" si="49"/>
        <v>5kHz3m3m</v>
      </c>
      <c r="AS64" s="15">
        <f>IFERROR(MATCH(AQ64,'Cal Data'!$AF$6:$AF$1108,0),0)</f>
        <v>54</v>
      </c>
      <c r="AT64" s="15">
        <f>IFERROR(MATCH(AR64,'Cal Data'!$AF$6:$AF$1108,0),0)</f>
        <v>72</v>
      </c>
      <c r="AV64" s="17" t="str">
        <f>INDEX('Cal Data'!AF$6:AF$1108,$AS64)</f>
        <v>5kHz3m1m</v>
      </c>
      <c r="AW64" s="17">
        <f>INDEX('Cal Data'!AG$6:AG$1108,$AS64)</f>
        <v>-3.2349272451092162E-8</v>
      </c>
      <c r="AX64" s="17">
        <f>INDEX('Cal Data'!AH$6:AH$1108,$AS64)</f>
        <v>3.8777822214931821E-3</v>
      </c>
      <c r="AY64" s="17">
        <f>INDEX('Cal Data'!AI$6:AI$1108,$AS64)</f>
        <v>1.0471672735056728E-7</v>
      </c>
      <c r="AZ64" s="17">
        <f>INDEX('Cal Data'!AJ$6:AJ$1108,$AS64)</f>
        <v>6.1574513363281203E-3</v>
      </c>
      <c r="BA64" s="17" t="str">
        <f>INDEX('Cal Data'!AF$6:AF$1108,$AT64)</f>
        <v>5kHz3m3m</v>
      </c>
      <c r="BB64" s="17">
        <f>INDEX('Cal Data'!AG$6:AG$1108,$AT64)</f>
        <v>3.1454144963465047E-7</v>
      </c>
      <c r="BC64" s="17">
        <f>INDEX('Cal Data'!AH$6:AH$1108,$AT64)</f>
        <v>8.0213860729602994E-3</v>
      </c>
      <c r="BD64" s="17">
        <f>INDEX('Cal Data'!AI$6:AI$1108,$AT64)</f>
        <v>9.0518578712889685E-8</v>
      </c>
      <c r="BE64" s="17">
        <f>INDEX('Cal Data'!AJ$6:AJ$1108,$AT64)</f>
        <v>3.8507615700089914E-4</v>
      </c>
      <c r="BG64" s="17">
        <f t="shared" si="50"/>
        <v>7.5271178299337179E-8</v>
      </c>
      <c r="BH64" s="17">
        <f t="shared" si="51"/>
        <v>8.0213860729602994E-3</v>
      </c>
      <c r="BI64" s="17">
        <f t="shared" si="52"/>
        <v>1.0031184979425497E-7</v>
      </c>
      <c r="BJ64" s="17">
        <f t="shared" si="53"/>
        <v>4.3666118034499978E-3</v>
      </c>
      <c r="BL64" s="17">
        <f t="shared" si="54"/>
        <v>8.331841370414414E-4</v>
      </c>
      <c r="BM64" s="17">
        <f t="shared" si="55"/>
        <v>8.0213860729602994E-3</v>
      </c>
      <c r="BN64" s="17">
        <f t="shared" si="56"/>
        <v>1.3900302022861258E-3</v>
      </c>
      <c r="BO64" s="17">
        <f t="shared" si="57"/>
        <v>4.3666118034499978E-3</v>
      </c>
      <c r="BQ64">
        <f>INDEX('Cal Data'!AL$6:AL$1000,$AS64)</f>
        <v>0.99996997134967891</v>
      </c>
      <c r="BR64">
        <f>INDEX('Cal Data'!AM$6:AM$1000,$AS64)</f>
        <v>0</v>
      </c>
      <c r="BS64">
        <f>INDEX('Cal Data'!AN$6:AN$1000,$AS64)</f>
        <v>9.7632848323520429E-5</v>
      </c>
      <c r="BT64">
        <f>INDEX('Cal Data'!AO$6:AO$1000,$AS64)</f>
        <v>0</v>
      </c>
      <c r="BU64">
        <f>INDEX('Cal Data'!AL$6:AL$1000,$AT64)</f>
        <v>1.0000977622411857</v>
      </c>
      <c r="BV64">
        <f>INDEX('Cal Data'!AM$6:AM$1000,$AT64)</f>
        <v>0</v>
      </c>
      <c r="BW64">
        <f>INDEX('Cal Data'!AN$6:AN$1000,$AT64)</f>
        <v>2.7996381968161928E-5</v>
      </c>
      <c r="BX64">
        <f>INDEX('Cal Data'!AO$6:AO$1000,$AT64)</f>
        <v>0</v>
      </c>
      <c r="BZ64" s="17">
        <f t="shared" si="34"/>
        <v>1.0000096175911899</v>
      </c>
      <c r="CA64" s="17">
        <f t="shared" si="35"/>
        <v>0</v>
      </c>
      <c r="CB64" s="17">
        <f t="shared" si="36"/>
        <v>7.6028615576187434E-5</v>
      </c>
      <c r="CC64" s="17">
        <f t="shared" si="37"/>
        <v>0</v>
      </c>
      <c r="CE64" s="17">
        <f t="shared" si="38"/>
        <v>1.6205017723126241E-3</v>
      </c>
      <c r="CF64" s="29">
        <f t="shared" si="39"/>
        <v>1.0309021463313641</v>
      </c>
      <c r="CG64" s="17">
        <f t="shared" si="40"/>
        <v>8.3301120049422738E-4</v>
      </c>
      <c r="CH64" s="17">
        <v>0</v>
      </c>
      <c r="CI64" s="17">
        <f t="shared" si="41"/>
        <v>1.3900065949194349E-3</v>
      </c>
      <c r="CJ64" s="17">
        <v>0</v>
      </c>
    </row>
    <row r="65" spans="1:88" x14ac:dyDescent="0.25">
      <c r="A65" s="9">
        <v>10</v>
      </c>
      <c r="B65" s="9" t="s">
        <v>3</v>
      </c>
      <c r="C65" s="13">
        <v>5000</v>
      </c>
      <c r="D65" s="14">
        <f t="shared" si="19"/>
        <v>5</v>
      </c>
      <c r="E65" s="14" t="str">
        <f t="shared" si="20"/>
        <v>kHz</v>
      </c>
      <c r="F65" s="24">
        <v>-0.1182986738359464</v>
      </c>
      <c r="G65" s="24">
        <v>0</v>
      </c>
      <c r="H65" s="24">
        <v>-3.0199487788942903</v>
      </c>
      <c r="I65" s="24">
        <v>0</v>
      </c>
      <c r="J65" s="10" t="s">
        <v>3</v>
      </c>
      <c r="L65" s="25">
        <f t="shared" si="21"/>
        <v>-0.11801748607226674</v>
      </c>
      <c r="M65" s="25">
        <f t="shared" si="22"/>
        <v>0</v>
      </c>
      <c r="N65" s="25">
        <f t="shared" si="23"/>
        <v>-3.0199957890854563</v>
      </c>
      <c r="O65" s="25">
        <f t="shared" si="24"/>
        <v>0</v>
      </c>
      <c r="P65" s="22" t="str">
        <f t="shared" si="42"/>
        <v>m</v>
      </c>
      <c r="Q65" t="str">
        <f t="shared" si="25"/>
        <v>OK</v>
      </c>
      <c r="S65" s="26">
        <v>-0.11799999999999999</v>
      </c>
      <c r="T65" s="26"/>
      <c r="U65" s="26">
        <v>-3.02</v>
      </c>
      <c r="V65" s="26"/>
      <c r="W65" t="str">
        <f t="shared" si="26"/>
        <v>m</v>
      </c>
      <c r="Y65" s="26">
        <f t="shared" si="27"/>
        <v>-1.7486072266745256E-5</v>
      </c>
      <c r="Z65" s="26"/>
      <c r="AA65" s="26">
        <f t="shared" si="28"/>
        <v>4.2109145437230211E-6</v>
      </c>
      <c r="AB65" s="26"/>
      <c r="AC65" t="str">
        <f t="shared" si="29"/>
        <v>m</v>
      </c>
      <c r="AD65" s="15">
        <f t="shared" si="43"/>
        <v>1E-3</v>
      </c>
      <c r="AE65" s="16">
        <f t="shared" si="44"/>
        <v>-1.182986738359464E-4</v>
      </c>
      <c r="AF65" s="16">
        <f t="shared" si="45"/>
        <v>0</v>
      </c>
      <c r="AG65" s="16">
        <f t="shared" si="46"/>
        <v>-3.0199487788942904E-3</v>
      </c>
      <c r="AH65" s="16">
        <f t="shared" si="47"/>
        <v>0</v>
      </c>
      <c r="AI65" s="21">
        <f t="shared" si="30"/>
        <v>3.02226491283879E-3</v>
      </c>
      <c r="AJ65" s="21">
        <f t="shared" si="31"/>
        <v>-1.6099487195163797</v>
      </c>
      <c r="AL65" s="15">
        <f>IFERROR(MATCH(AI65 - 0.000001,'Ref Z list'!$C$5:$C$30,1),1)</f>
        <v>3</v>
      </c>
      <c r="AM65" s="15" t="str">
        <f>INDEX('Ref Z list'!$D$5:$D$30,AL65)</f>
        <v>3m</v>
      </c>
      <c r="AN65" s="15" t="str">
        <f>IF(INDEX('Ref Z list'!$D$5:$D$30,AL65+1)=0,AM65,INDEX('Ref Z list'!$D$5:$D$30,AL65+1))</f>
        <v>10m</v>
      </c>
      <c r="AO65" s="15">
        <f>INDEX('Ref Z list'!$C$5:$C$30,AL65)</f>
        <v>3.0000000000000001E-3</v>
      </c>
      <c r="AP65" s="15">
        <f>INDEX('Ref Z list'!$C$5:$C$30,AL65+1)</f>
        <v>0.01</v>
      </c>
      <c r="AQ65" s="17" t="str">
        <f t="shared" si="48"/>
        <v>5kHz10m3m</v>
      </c>
      <c r="AR65" s="17" t="str">
        <f t="shared" si="49"/>
        <v>5kHz10m10m</v>
      </c>
      <c r="AS65" s="15">
        <f>IFERROR(MATCH(AQ65,'Cal Data'!$AF$6:$AF$1108,0),0)</f>
        <v>90</v>
      </c>
      <c r="AT65" s="15">
        <f>IFERROR(MATCH(AR65,'Cal Data'!$AF$6:$AF$1108,0),0)</f>
        <v>108</v>
      </c>
      <c r="AV65" s="17" t="str">
        <f>INDEX('Cal Data'!AF$6:AF$1108,$AS65)</f>
        <v>5kHz10m3m</v>
      </c>
      <c r="AW65" s="17">
        <f>INDEX('Cal Data'!AG$6:AG$1108,$AS65)</f>
        <v>3.8348075694083494E-8</v>
      </c>
      <c r="AX65" s="17">
        <f>INDEX('Cal Data'!AH$6:AH$1108,$AS65)</f>
        <v>7.7776936286461807E-3</v>
      </c>
      <c r="AY65" s="17">
        <f>INDEX('Cal Data'!AI$6:AI$1108,$AS65)</f>
        <v>3.0329195344100606E-7</v>
      </c>
      <c r="AZ65" s="17">
        <f>INDEX('Cal Data'!AJ$6:AJ$1108,$AS65)</f>
        <v>8.1221463519222349E-4</v>
      </c>
      <c r="BA65" s="17" t="str">
        <f>INDEX('Cal Data'!AF$6:AF$1108,$AT65)</f>
        <v>5kHz10m10m</v>
      </c>
      <c r="BB65" s="17">
        <f>INDEX('Cal Data'!AG$6:AG$1108,$AT65)</f>
        <v>-2.9561354234278192E-7</v>
      </c>
      <c r="BC65" s="17">
        <f>INDEX('Cal Data'!AH$6:AH$1108,$AT65)</f>
        <v>4.5579559313853367E-3</v>
      </c>
      <c r="BD65" s="17">
        <f>INDEX('Cal Data'!AI$6:AI$1108,$AT65)</f>
        <v>-1.1219651006910311E-6</v>
      </c>
      <c r="BE65" s="17">
        <f>INDEX('Cal Data'!AJ$6:AJ$1108,$AT65)</f>
        <v>5.997797685164459E-3</v>
      </c>
      <c r="BG65" s="17">
        <f t="shared" si="50"/>
        <v>3.7285843363070343E-8</v>
      </c>
      <c r="BH65" s="17">
        <f t="shared" si="51"/>
        <v>4.5579559313853367E-3</v>
      </c>
      <c r="BI65" s="17">
        <f t="shared" si="52"/>
        <v>2.9875863571484603E-7</v>
      </c>
      <c r="BJ65" s="17">
        <f t="shared" si="53"/>
        <v>8.2870842871021462E-4</v>
      </c>
      <c r="BL65" s="17">
        <f t="shared" si="54"/>
        <v>-1.1826138799258333E-4</v>
      </c>
      <c r="BM65" s="17">
        <f t="shared" si="55"/>
        <v>4.5579559313853367E-3</v>
      </c>
      <c r="BN65" s="17">
        <f t="shared" si="56"/>
        <v>-3.0196500202585757E-3</v>
      </c>
      <c r="BO65" s="17">
        <f t="shared" si="57"/>
        <v>8.2870842871021462E-4</v>
      </c>
      <c r="BQ65">
        <f>INDEX('Cal Data'!AL$6:AL$1000,$AS65)</f>
        <v>1.0000120316541958</v>
      </c>
      <c r="BR65">
        <f>INDEX('Cal Data'!AM$6:AM$1000,$AS65)</f>
        <v>0</v>
      </c>
      <c r="BS65">
        <f>INDEX('Cal Data'!AN$6:AN$1000,$AS65)</f>
        <v>9.420730956694566E-5</v>
      </c>
      <c r="BT65">
        <f>INDEX('Cal Data'!AO$6:AO$1000,$AS65)</f>
        <v>0</v>
      </c>
      <c r="BU65">
        <f>INDEX('Cal Data'!AL$6:AL$1000,$AT65)</f>
        <v>0.9999723131521947</v>
      </c>
      <c r="BV65">
        <f>INDEX('Cal Data'!AM$6:AM$1000,$AT65)</f>
        <v>0</v>
      </c>
      <c r="BW65">
        <f>INDEX('Cal Data'!AN$6:AN$1000,$AT65)</f>
        <v>-1.0453015236387263E-4</v>
      </c>
      <c r="BX65">
        <f>INDEX('Cal Data'!AO$6:AO$1000,$AT65)</f>
        <v>0</v>
      </c>
      <c r="BZ65" s="17">
        <f t="shared" si="34"/>
        <v>1.0000119053214838</v>
      </c>
      <c r="CA65" s="17">
        <f t="shared" si="35"/>
        <v>0</v>
      </c>
      <c r="CB65" s="17">
        <f t="shared" si="36"/>
        <v>9.3575184957275377E-5</v>
      </c>
      <c r="CC65" s="17">
        <f t="shared" si="37"/>
        <v>0</v>
      </c>
      <c r="CE65" s="17">
        <f t="shared" si="38"/>
        <v>3.0223008938741864E-3</v>
      </c>
      <c r="CF65" s="29">
        <f t="shared" si="39"/>
        <v>-1.6098551443314224</v>
      </c>
      <c r="CG65" s="17">
        <f t="shared" si="40"/>
        <v>-1.1801748607226674E-4</v>
      </c>
      <c r="CH65" s="17">
        <v>0</v>
      </c>
      <c r="CI65" s="17">
        <f t="shared" si="41"/>
        <v>-3.0199957890854564E-3</v>
      </c>
      <c r="CJ65" s="17">
        <v>0</v>
      </c>
    </row>
    <row r="66" spans="1:88" x14ac:dyDescent="0.25">
      <c r="A66" s="9">
        <v>10</v>
      </c>
      <c r="B66" s="9" t="s">
        <v>3</v>
      </c>
      <c r="C66" s="13">
        <v>2000</v>
      </c>
      <c r="D66" s="14">
        <f t="shared" si="19"/>
        <v>2</v>
      </c>
      <c r="E66" s="14" t="str">
        <f t="shared" si="20"/>
        <v>kHz</v>
      </c>
      <c r="F66" s="24">
        <v>-0.84272670518212545</v>
      </c>
      <c r="G66" s="24">
        <v>0</v>
      </c>
      <c r="H66" s="24">
        <v>3.1902191059956664</v>
      </c>
      <c r="I66" s="24">
        <v>0</v>
      </c>
      <c r="J66" s="10" t="s">
        <v>3</v>
      </c>
      <c r="L66" s="25">
        <f t="shared" si="21"/>
        <v>-0.8429983905057391</v>
      </c>
      <c r="M66" s="25">
        <f t="shared" si="22"/>
        <v>0</v>
      </c>
      <c r="N66" s="25">
        <f t="shared" si="23"/>
        <v>3.1900016809006484</v>
      </c>
      <c r="O66" s="25">
        <f t="shared" si="24"/>
        <v>0</v>
      </c>
      <c r="P66" s="22" t="str">
        <f t="shared" si="42"/>
        <v>m</v>
      </c>
      <c r="Q66" t="str">
        <f t="shared" si="25"/>
        <v>OK</v>
      </c>
      <c r="S66" s="26">
        <v>-0.84299999999999997</v>
      </c>
      <c r="T66" s="26"/>
      <c r="U66" s="26">
        <v>3.19</v>
      </c>
      <c r="V66" s="26"/>
      <c r="W66" t="str">
        <f t="shared" si="26"/>
        <v>m</v>
      </c>
      <c r="Y66" s="26">
        <f t="shared" si="27"/>
        <v>1.609494260867983E-6</v>
      </c>
      <c r="Z66" s="26"/>
      <c r="AA66" s="26">
        <f t="shared" si="28"/>
        <v>1.6809006484486133E-6</v>
      </c>
      <c r="AB66" s="26"/>
      <c r="AC66" t="str">
        <f t="shared" si="29"/>
        <v>m</v>
      </c>
      <c r="AD66" s="15">
        <f t="shared" si="43"/>
        <v>1E-3</v>
      </c>
      <c r="AE66" s="16">
        <f t="shared" si="44"/>
        <v>-8.427267051821255E-4</v>
      </c>
      <c r="AF66" s="16">
        <f t="shared" si="45"/>
        <v>0</v>
      </c>
      <c r="AG66" s="16">
        <f t="shared" si="46"/>
        <v>3.1902191059956665E-3</v>
      </c>
      <c r="AH66" s="16">
        <f t="shared" si="47"/>
        <v>0</v>
      </c>
      <c r="AI66" s="21">
        <f t="shared" si="30"/>
        <v>3.2996494122689624E-3</v>
      </c>
      <c r="AJ66" s="21">
        <f t="shared" si="31"/>
        <v>1.8290565513185755</v>
      </c>
      <c r="AL66" s="15">
        <f>IFERROR(MATCH(AI66 - 0.000001,'Ref Z list'!$C$5:$C$30,1),1)</f>
        <v>3</v>
      </c>
      <c r="AM66" s="15" t="str">
        <f>INDEX('Ref Z list'!$D$5:$D$30,AL66)</f>
        <v>3m</v>
      </c>
      <c r="AN66" s="15" t="str">
        <f>IF(INDEX('Ref Z list'!$D$5:$D$30,AL66+1)=0,AM66,INDEX('Ref Z list'!$D$5:$D$30,AL66+1))</f>
        <v>10m</v>
      </c>
      <c r="AO66" s="15">
        <f>INDEX('Ref Z list'!$C$5:$C$30,AL66)</f>
        <v>3.0000000000000001E-3</v>
      </c>
      <c r="AP66" s="15">
        <f>INDEX('Ref Z list'!$C$5:$C$30,AL66+1)</f>
        <v>0.01</v>
      </c>
      <c r="AQ66" s="17" t="str">
        <f t="shared" si="48"/>
        <v>2kHz10m3m</v>
      </c>
      <c r="AR66" s="17" t="str">
        <f t="shared" si="49"/>
        <v>2kHz10m10m</v>
      </c>
      <c r="AS66" s="15">
        <f>IFERROR(MATCH(AQ66,'Cal Data'!$AF$6:$AF$1108,0),0)</f>
        <v>89</v>
      </c>
      <c r="AT66" s="15">
        <f>IFERROR(MATCH(AR66,'Cal Data'!$AF$6:$AF$1108,0),0)</f>
        <v>107</v>
      </c>
      <c r="AV66" s="17" t="str">
        <f>INDEX('Cal Data'!AF$6:AF$1108,$AS66)</f>
        <v>2kHz10m3m</v>
      </c>
      <c r="AW66" s="17">
        <f>INDEX('Cal Data'!AG$6:AG$1108,$AS66)</f>
        <v>-1.3616642906364579E-7</v>
      </c>
      <c r="AX66" s="17">
        <f>INDEX('Cal Data'!AH$6:AH$1108,$AS66)</f>
        <v>4.3659551766179437E-3</v>
      </c>
      <c r="AY66" s="17">
        <f>INDEX('Cal Data'!AI$6:AI$1108,$AS66)</f>
        <v>3.0381239524468656E-7</v>
      </c>
      <c r="AZ66" s="17">
        <f>INDEX('Cal Data'!AJ$6:AJ$1108,$AS66)</f>
        <v>3.8366239640785457E-3</v>
      </c>
      <c r="BA66" s="17" t="str">
        <f>INDEX('Cal Data'!AF$6:AF$1108,$AT66)</f>
        <v>2kHz10m10m</v>
      </c>
      <c r="BB66" s="17">
        <f>INDEX('Cal Data'!AG$6:AG$1108,$AT66)</f>
        <v>-1.5414329026727791E-8</v>
      </c>
      <c r="BC66" s="17">
        <f>INDEX('Cal Data'!AH$6:AH$1108,$AT66)</f>
        <v>7.6693062175683105E-3</v>
      </c>
      <c r="BD66" s="17">
        <f>INDEX('Cal Data'!AI$6:AI$1108,$AT66)</f>
        <v>2.961074780812379E-7</v>
      </c>
      <c r="BE66" s="17">
        <f>INDEX('Cal Data'!AJ$6:AJ$1108,$AT66)</f>
        <v>5.6299981079476809E-3</v>
      </c>
      <c r="BG66" s="17">
        <f t="shared" si="50"/>
        <v>-1.3099738680560215E-7</v>
      </c>
      <c r="BH66" s="17">
        <f t="shared" si="51"/>
        <v>7.6693062175683105E-3</v>
      </c>
      <c r="BI66" s="17">
        <f t="shared" si="52"/>
        <v>3.0348257040188534E-7</v>
      </c>
      <c r="BJ66" s="17">
        <f t="shared" si="53"/>
        <v>3.9133930366769369E-3</v>
      </c>
      <c r="BL66" s="17">
        <f t="shared" si="54"/>
        <v>-8.4285770256893112E-4</v>
      </c>
      <c r="BM66" s="17">
        <f t="shared" si="55"/>
        <v>7.6693062175683105E-3</v>
      </c>
      <c r="BN66" s="17">
        <f t="shared" si="56"/>
        <v>3.1905225885660682E-3</v>
      </c>
      <c r="BO66" s="17">
        <f t="shared" si="57"/>
        <v>3.9133930366769369E-3</v>
      </c>
      <c r="BQ66">
        <f>INDEX('Cal Data'!AL$6:AL$1000,$AS66)</f>
        <v>0.99995548400809831</v>
      </c>
      <c r="BR66">
        <f>INDEX('Cal Data'!AM$6:AM$1000,$AS66)</f>
        <v>0</v>
      </c>
      <c r="BS66">
        <f>INDEX('Cal Data'!AN$6:AN$1000,$AS66)</f>
        <v>9.9452875746184753E-5</v>
      </c>
      <c r="BT66">
        <f>INDEX('Cal Data'!AO$6:AO$1000,$AS66)</f>
        <v>0</v>
      </c>
      <c r="BU66">
        <f>INDEX('Cal Data'!AL$6:AL$1000,$AT66)</f>
        <v>0.99999850238503862</v>
      </c>
      <c r="BV66">
        <f>INDEX('Cal Data'!AM$6:AM$1000,$AT66)</f>
        <v>0</v>
      </c>
      <c r="BW66">
        <f>INDEX('Cal Data'!AN$6:AN$1000,$AT66)</f>
        <v>2.9074467049125638E-5</v>
      </c>
      <c r="BX66">
        <f>INDEX('Cal Data'!AO$6:AO$1000,$AT66)</f>
        <v>0</v>
      </c>
      <c r="BZ66" s="17">
        <f t="shared" si="34"/>
        <v>0.99995732549829364</v>
      </c>
      <c r="CA66" s="17">
        <f t="shared" si="35"/>
        <v>0</v>
      </c>
      <c r="CB66" s="17">
        <f t="shared" si="36"/>
        <v>9.6440183060113527E-5</v>
      </c>
      <c r="CC66" s="17">
        <f t="shared" si="37"/>
        <v>0</v>
      </c>
      <c r="CE66" s="17">
        <f t="shared" si="38"/>
        <v>3.299508601374488E-3</v>
      </c>
      <c r="CF66" s="29">
        <f t="shared" si="39"/>
        <v>1.8291529915016356</v>
      </c>
      <c r="CG66" s="17">
        <f t="shared" si="40"/>
        <v>-8.4299839050573915E-4</v>
      </c>
      <c r="CH66" s="17">
        <v>0</v>
      </c>
      <c r="CI66" s="17">
        <f t="shared" si="41"/>
        <v>3.1900016809006484E-3</v>
      </c>
      <c r="CJ66" s="17">
        <v>0</v>
      </c>
    </row>
    <row r="67" spans="1:88" x14ac:dyDescent="0.25">
      <c r="A67" s="9">
        <v>10</v>
      </c>
      <c r="B67" s="9" t="s">
        <v>3</v>
      </c>
      <c r="C67" s="13">
        <v>2000</v>
      </c>
      <c r="D67" s="14">
        <f t="shared" si="19"/>
        <v>2</v>
      </c>
      <c r="E67" s="14" t="str">
        <f t="shared" si="20"/>
        <v>kHz</v>
      </c>
      <c r="F67" s="24">
        <v>7.7399685172551109</v>
      </c>
      <c r="G67" s="24">
        <v>0</v>
      </c>
      <c r="H67" s="24">
        <v>-2.7804118864043006</v>
      </c>
      <c r="I67" s="24">
        <v>0</v>
      </c>
      <c r="J67" s="10" t="s">
        <v>3</v>
      </c>
      <c r="L67" s="25">
        <f t="shared" si="21"/>
        <v>7.7400029290620251</v>
      </c>
      <c r="M67" s="25">
        <f t="shared" si="22"/>
        <v>0</v>
      </c>
      <c r="N67" s="25">
        <f t="shared" si="23"/>
        <v>-2.7800141579313342</v>
      </c>
      <c r="O67" s="25">
        <f t="shared" si="24"/>
        <v>0</v>
      </c>
      <c r="P67" s="22" t="str">
        <f t="shared" si="42"/>
        <v>m</v>
      </c>
      <c r="Q67" t="str">
        <f t="shared" si="25"/>
        <v>OK</v>
      </c>
      <c r="S67" s="26">
        <v>7.74</v>
      </c>
      <c r="T67" s="26"/>
      <c r="U67" s="26">
        <v>-2.78</v>
      </c>
      <c r="V67" s="26"/>
      <c r="W67" t="str">
        <f t="shared" si="26"/>
        <v>m</v>
      </c>
      <c r="Y67" s="26">
        <f t="shared" si="27"/>
        <v>2.9290620249255994E-6</v>
      </c>
      <c r="Z67" s="26"/>
      <c r="AA67" s="26">
        <f t="shared" si="28"/>
        <v>-1.4157931334413121E-5</v>
      </c>
      <c r="AB67" s="26"/>
      <c r="AC67" t="str">
        <f t="shared" si="29"/>
        <v>m</v>
      </c>
      <c r="AD67" s="15">
        <f t="shared" si="43"/>
        <v>1E-3</v>
      </c>
      <c r="AE67" s="16">
        <f t="shared" si="44"/>
        <v>7.739968517255111E-3</v>
      </c>
      <c r="AF67" s="16">
        <f t="shared" si="45"/>
        <v>0</v>
      </c>
      <c r="AG67" s="16">
        <f t="shared" si="46"/>
        <v>-2.7804118864043006E-3</v>
      </c>
      <c r="AH67" s="16">
        <f t="shared" si="47"/>
        <v>0</v>
      </c>
      <c r="AI67" s="21">
        <f t="shared" si="30"/>
        <v>8.2242205044708409E-3</v>
      </c>
      <c r="AJ67" s="21">
        <f t="shared" si="31"/>
        <v>-0.34487181033022513</v>
      </c>
      <c r="AL67" s="15">
        <f>IFERROR(MATCH(AI67 - 0.000001,'Ref Z list'!$C$5:$C$30,1),1)</f>
        <v>3</v>
      </c>
      <c r="AM67" s="15" t="str">
        <f>INDEX('Ref Z list'!$D$5:$D$30,AL67)</f>
        <v>3m</v>
      </c>
      <c r="AN67" s="15" t="str">
        <f>IF(INDEX('Ref Z list'!$D$5:$D$30,AL67+1)=0,AM67,INDEX('Ref Z list'!$D$5:$D$30,AL67+1))</f>
        <v>10m</v>
      </c>
      <c r="AO67" s="15">
        <f>INDEX('Ref Z list'!$C$5:$C$30,AL67)</f>
        <v>3.0000000000000001E-3</v>
      </c>
      <c r="AP67" s="15">
        <f>INDEX('Ref Z list'!$C$5:$C$30,AL67+1)</f>
        <v>0.01</v>
      </c>
      <c r="AQ67" s="17" t="str">
        <f t="shared" si="48"/>
        <v>2kHz10m3m</v>
      </c>
      <c r="AR67" s="17" t="str">
        <f t="shared" si="49"/>
        <v>2kHz10m10m</v>
      </c>
      <c r="AS67" s="15">
        <f>IFERROR(MATCH(AQ67,'Cal Data'!$AF$6:$AF$1108,0),0)</f>
        <v>89</v>
      </c>
      <c r="AT67" s="15">
        <f>IFERROR(MATCH(AR67,'Cal Data'!$AF$6:$AF$1108,0),0)</f>
        <v>107</v>
      </c>
      <c r="AV67" s="17" t="str">
        <f>INDEX('Cal Data'!AF$6:AF$1108,$AS67)</f>
        <v>2kHz10m3m</v>
      </c>
      <c r="AW67" s="17">
        <f>INDEX('Cal Data'!AG$6:AG$1108,$AS67)</f>
        <v>-1.3616642906364579E-7</v>
      </c>
      <c r="AX67" s="17">
        <f>INDEX('Cal Data'!AH$6:AH$1108,$AS67)</f>
        <v>4.3659551766179437E-3</v>
      </c>
      <c r="AY67" s="17">
        <f>INDEX('Cal Data'!AI$6:AI$1108,$AS67)</f>
        <v>3.0381239524468656E-7</v>
      </c>
      <c r="AZ67" s="17">
        <f>INDEX('Cal Data'!AJ$6:AJ$1108,$AS67)</f>
        <v>3.8366239640785457E-3</v>
      </c>
      <c r="BA67" s="17" t="str">
        <f>INDEX('Cal Data'!AF$6:AF$1108,$AT67)</f>
        <v>2kHz10m10m</v>
      </c>
      <c r="BB67" s="17">
        <f>INDEX('Cal Data'!AG$6:AG$1108,$AT67)</f>
        <v>-1.5414329026727791E-8</v>
      </c>
      <c r="BC67" s="17">
        <f>INDEX('Cal Data'!AH$6:AH$1108,$AT67)</f>
        <v>7.6693062175683105E-3</v>
      </c>
      <c r="BD67" s="17">
        <f>INDEX('Cal Data'!AI$6:AI$1108,$AT67)</f>
        <v>2.961074780812379E-7</v>
      </c>
      <c r="BE67" s="17">
        <f>INDEX('Cal Data'!AJ$6:AJ$1108,$AT67)</f>
        <v>5.6299981079476809E-3</v>
      </c>
      <c r="BG67" s="17">
        <f t="shared" si="50"/>
        <v>-4.6047058067819904E-8</v>
      </c>
      <c r="BH67" s="17">
        <f t="shared" si="51"/>
        <v>7.6693062175683105E-3</v>
      </c>
      <c r="BI67" s="17">
        <f t="shared" si="52"/>
        <v>2.980620829260383E-7</v>
      </c>
      <c r="BJ67" s="17">
        <f t="shared" si="53"/>
        <v>5.1750499604483989E-3</v>
      </c>
      <c r="BL67" s="17">
        <f t="shared" si="54"/>
        <v>7.7399224701970434E-3</v>
      </c>
      <c r="BM67" s="17">
        <f t="shared" si="55"/>
        <v>7.6693062175683105E-3</v>
      </c>
      <c r="BN67" s="17">
        <f t="shared" si="56"/>
        <v>-2.7801138243213745E-3</v>
      </c>
      <c r="BO67" s="17">
        <f t="shared" si="57"/>
        <v>5.1750499604483989E-3</v>
      </c>
      <c r="BQ67">
        <f>INDEX('Cal Data'!AL$6:AL$1000,$AS67)</f>
        <v>0.99995548400809831</v>
      </c>
      <c r="BR67">
        <f>INDEX('Cal Data'!AM$6:AM$1000,$AS67)</f>
        <v>0</v>
      </c>
      <c r="BS67">
        <f>INDEX('Cal Data'!AN$6:AN$1000,$AS67)</f>
        <v>9.9452875746184753E-5</v>
      </c>
      <c r="BT67">
        <f>INDEX('Cal Data'!AO$6:AO$1000,$AS67)</f>
        <v>0</v>
      </c>
      <c r="BU67">
        <f>INDEX('Cal Data'!AL$6:AL$1000,$AT67)</f>
        <v>0.99999850238503862</v>
      </c>
      <c r="BV67">
        <f>INDEX('Cal Data'!AM$6:AM$1000,$AT67)</f>
        <v>0</v>
      </c>
      <c r="BW67">
        <f>INDEX('Cal Data'!AN$6:AN$1000,$AT67)</f>
        <v>2.9074467049125638E-5</v>
      </c>
      <c r="BX67">
        <f>INDEX('Cal Data'!AO$6:AO$1000,$AT67)</f>
        <v>0</v>
      </c>
      <c r="BZ67" s="17">
        <f t="shared" si="34"/>
        <v>0.99998758936336696</v>
      </c>
      <c r="CA67" s="17">
        <f t="shared" si="35"/>
        <v>0</v>
      </c>
      <c r="CB67" s="17">
        <f t="shared" si="36"/>
        <v>4.6928257776584016E-5</v>
      </c>
      <c r="CC67" s="17">
        <f t="shared" si="37"/>
        <v>0</v>
      </c>
      <c r="CE67" s="17">
        <f t="shared" si="38"/>
        <v>8.2241184366585694E-3</v>
      </c>
      <c r="CF67" s="29">
        <f t="shared" si="39"/>
        <v>-0.34482488207244855</v>
      </c>
      <c r="CG67" s="17">
        <f t="shared" si="40"/>
        <v>7.7400029290620254E-3</v>
      </c>
      <c r="CH67" s="17">
        <v>0</v>
      </c>
      <c r="CI67" s="17">
        <f t="shared" si="41"/>
        <v>-2.7800141579313342E-3</v>
      </c>
      <c r="CJ67" s="17">
        <v>0</v>
      </c>
    </row>
    <row r="68" spans="1:88" x14ac:dyDescent="0.25">
      <c r="A68" s="9">
        <v>1</v>
      </c>
      <c r="B68" s="9" t="s">
        <v>3</v>
      </c>
      <c r="C68" s="13">
        <v>100</v>
      </c>
      <c r="D68" s="14">
        <f t="shared" si="19"/>
        <v>100</v>
      </c>
      <c r="E68" s="14" t="str">
        <f t="shared" si="20"/>
        <v>Hz</v>
      </c>
      <c r="F68" s="24">
        <v>-8.0924484151565321E-2</v>
      </c>
      <c r="G68" s="24">
        <v>0</v>
      </c>
      <c r="H68" s="24">
        <v>0.76896381602939146</v>
      </c>
      <c r="I68" s="24">
        <v>0</v>
      </c>
      <c r="J68" s="10" t="s">
        <v>3</v>
      </c>
      <c r="L68" s="25">
        <f t="shared" si="21"/>
        <v>-8.0892804716664282E-2</v>
      </c>
      <c r="M68" s="25">
        <f t="shared" si="22"/>
        <v>0</v>
      </c>
      <c r="N68" s="25">
        <f t="shared" si="23"/>
        <v>0.76901063334556319</v>
      </c>
      <c r="O68" s="25">
        <f t="shared" si="24"/>
        <v>0</v>
      </c>
      <c r="P68" s="22" t="str">
        <f t="shared" si="42"/>
        <v>m</v>
      </c>
      <c r="Q68" t="str">
        <f t="shared" si="25"/>
        <v>OK</v>
      </c>
      <c r="S68" s="26">
        <v>-8.09E-2</v>
      </c>
      <c r="T68" s="26"/>
      <c r="U68" s="26">
        <v>0.76900000000000002</v>
      </c>
      <c r="V68" s="26"/>
      <c r="W68" t="str">
        <f t="shared" si="26"/>
        <v>m</v>
      </c>
      <c r="Y68" s="26">
        <f t="shared" si="27"/>
        <v>7.1952833357175061E-6</v>
      </c>
      <c r="Z68" s="26"/>
      <c r="AA68" s="26">
        <f t="shared" si="28"/>
        <v>1.0633345563171304E-5</v>
      </c>
      <c r="AB68" s="26"/>
      <c r="AC68" t="str">
        <f t="shared" si="29"/>
        <v>m</v>
      </c>
      <c r="AD68" s="15">
        <f t="shared" si="43"/>
        <v>1E-3</v>
      </c>
      <c r="AE68" s="16">
        <f t="shared" si="44"/>
        <v>-8.0924484151565328E-5</v>
      </c>
      <c r="AF68" s="16">
        <f t="shared" si="45"/>
        <v>0</v>
      </c>
      <c r="AG68" s="16">
        <f t="shared" si="46"/>
        <v>7.6896381602939152E-4</v>
      </c>
      <c r="AH68" s="16">
        <f t="shared" si="47"/>
        <v>0</v>
      </c>
      <c r="AI68" s="21">
        <f t="shared" si="30"/>
        <v>7.7321027055884408E-4</v>
      </c>
      <c r="AJ68" s="21">
        <f t="shared" si="31"/>
        <v>1.6756487306471686</v>
      </c>
      <c r="AL68" s="15">
        <f>IFERROR(MATCH(AI68 - 0.000001,'Ref Z list'!$C$5:$C$30,1),1)</f>
        <v>1</v>
      </c>
      <c r="AM68" s="15" t="str">
        <f>INDEX('Ref Z list'!$D$5:$D$30,AL68)</f>
        <v>0m</v>
      </c>
      <c r="AN68" s="15" t="str">
        <f>IF(INDEX('Ref Z list'!$D$5:$D$30,AL68+1)=0,AM68,INDEX('Ref Z list'!$D$5:$D$30,AL68+1))</f>
        <v>1m</v>
      </c>
      <c r="AO68" s="15">
        <f>INDEX('Ref Z list'!$C$5:$C$30,AL68)</f>
        <v>0</v>
      </c>
      <c r="AP68" s="15">
        <f>INDEX('Ref Z list'!$C$5:$C$30,AL68+1)</f>
        <v>1E-3</v>
      </c>
      <c r="AQ68" s="17" t="str">
        <f t="shared" si="48"/>
        <v>100Hz1m0m</v>
      </c>
      <c r="AR68" s="17" t="str">
        <f t="shared" si="49"/>
        <v>100Hz1m1m</v>
      </c>
      <c r="AS68" s="15">
        <f>IFERROR(MATCH(AQ68,'Cal Data'!$AF$6:$AF$1108,0),0)</f>
        <v>13</v>
      </c>
      <c r="AT68" s="15">
        <f>IFERROR(MATCH(AR68,'Cal Data'!$AF$6:$AF$1108,0),0)</f>
        <v>31</v>
      </c>
      <c r="AV68" s="17" t="str">
        <f>INDEX('Cal Data'!AF$6:AF$1108,$AS68)</f>
        <v>100Hz1m0m</v>
      </c>
      <c r="AW68" s="17">
        <f>INDEX('Cal Data'!AG$6:AG$1108,$AS68)</f>
        <v>0</v>
      </c>
      <c r="AX68" s="17">
        <f>INDEX('Cal Data'!AH$6:AH$1108,$AS68)</f>
        <v>4.7626321755502533E-3</v>
      </c>
      <c r="AY68" s="17">
        <f>INDEX('Cal Data'!AI$6:AI$1108,$AS68)</f>
        <v>0</v>
      </c>
      <c r="AZ68" s="17">
        <f>INDEX('Cal Data'!AJ$6:AJ$1108,$AS68)</f>
        <v>7.6038988922117459E-3</v>
      </c>
      <c r="BA68" s="17" t="str">
        <f>INDEX('Cal Data'!AF$6:AF$1108,$AT68)</f>
        <v>100Hz1m1m</v>
      </c>
      <c r="BB68" s="17">
        <f>INDEX('Cal Data'!AG$6:AG$1108,$AT68)</f>
        <v>5.5951083718181957E-8</v>
      </c>
      <c r="BC68" s="17">
        <f>INDEX('Cal Data'!AH$6:AH$1108,$AT68)</f>
        <v>4.7466233652661977E-3</v>
      </c>
      <c r="BD68" s="17">
        <f>INDEX('Cal Data'!AI$6:AI$1108,$AT68)</f>
        <v>-4.7098568981317122E-8</v>
      </c>
      <c r="BE68" s="17">
        <f>INDEX('Cal Data'!AJ$6:AJ$1108,$AT68)</f>
        <v>8.4662169771550222E-3</v>
      </c>
      <c r="BG68" s="17">
        <f t="shared" si="50"/>
        <v>4.3261952579796003E-8</v>
      </c>
      <c r="BH68" s="17">
        <f t="shared" si="51"/>
        <v>4.7466233652661977E-3</v>
      </c>
      <c r="BI68" s="17">
        <f t="shared" si="52"/>
        <v>-4.7098568981317122E-8</v>
      </c>
      <c r="BJ68" s="17">
        <f t="shared" si="53"/>
        <v>8.2706520919785202E-3</v>
      </c>
      <c r="BL68" s="17">
        <f t="shared" si="54"/>
        <v>-8.088122219898553E-5</v>
      </c>
      <c r="BM68" s="17">
        <f t="shared" si="55"/>
        <v>4.7466233652661977E-3</v>
      </c>
      <c r="BN68" s="17">
        <f t="shared" si="56"/>
        <v>7.6891671746041022E-4</v>
      </c>
      <c r="BO68" s="17">
        <f t="shared" si="57"/>
        <v>8.2706520919785202E-3</v>
      </c>
      <c r="BQ68">
        <f>INDEX('Cal Data'!AL$6:AL$1000,$AS68)</f>
        <v>1.0000559297687381</v>
      </c>
      <c r="BR68">
        <f>INDEX('Cal Data'!AM$6:AM$1000,$AS68)</f>
        <v>0</v>
      </c>
      <c r="BS68">
        <f>INDEX('Cal Data'!AN$6:AN$1000,$AS68)</f>
        <v>-4.7080769343946876E-5</v>
      </c>
      <c r="BT68">
        <f>INDEX('Cal Data'!AO$6:AO$1000,$AS68)</f>
        <v>0</v>
      </c>
      <c r="BU68">
        <f>INDEX('Cal Data'!AL$6:AL$1000,$AT68)</f>
        <v>1.0000559297687381</v>
      </c>
      <c r="BV68">
        <f>INDEX('Cal Data'!AM$6:AM$1000,$AT68)</f>
        <v>0</v>
      </c>
      <c r="BW68">
        <f>INDEX('Cal Data'!AN$6:AN$1000,$AT68)</f>
        <v>-4.7080769343946876E-5</v>
      </c>
      <c r="BX68">
        <f>INDEX('Cal Data'!AO$6:AO$1000,$AT68)</f>
        <v>0</v>
      </c>
      <c r="BZ68" s="17">
        <f t="shared" si="34"/>
        <v>1.0000559297687381</v>
      </c>
      <c r="CA68" s="17">
        <f t="shared" si="35"/>
        <v>0</v>
      </c>
      <c r="CB68" s="17">
        <f t="shared" si="36"/>
        <v>-4.7080769343946876E-5</v>
      </c>
      <c r="CC68" s="17">
        <f t="shared" si="37"/>
        <v>0</v>
      </c>
      <c r="CE68" s="17">
        <f t="shared" si="38"/>
        <v>7.732535160304624E-4</v>
      </c>
      <c r="CF68" s="29">
        <f t="shared" si="39"/>
        <v>1.6756016498778246</v>
      </c>
      <c r="CG68" s="17">
        <f t="shared" si="40"/>
        <v>-8.0892804716664287E-5</v>
      </c>
      <c r="CH68" s="17">
        <v>0</v>
      </c>
      <c r="CI68" s="17">
        <f t="shared" si="41"/>
        <v>7.6901063334556315E-4</v>
      </c>
      <c r="CJ68" s="17">
        <v>0</v>
      </c>
    </row>
    <row r="69" spans="1:88" x14ac:dyDescent="0.25">
      <c r="A69" s="9">
        <v>1</v>
      </c>
      <c r="B69" s="9" t="s">
        <v>3</v>
      </c>
      <c r="C69" s="13">
        <v>1000</v>
      </c>
      <c r="D69" s="14">
        <f t="shared" si="19"/>
        <v>1</v>
      </c>
      <c r="E69" s="14" t="str">
        <f t="shared" si="20"/>
        <v>kHz</v>
      </c>
      <c r="F69" s="24">
        <v>-0.54697774523830089</v>
      </c>
      <c r="G69" s="24">
        <v>0</v>
      </c>
      <c r="H69" s="24">
        <v>0.16799321612951476</v>
      </c>
      <c r="I69" s="24">
        <v>0</v>
      </c>
      <c r="J69" s="10" t="s">
        <v>3</v>
      </c>
      <c r="L69" s="25">
        <f t="shared" si="21"/>
        <v>-0.54701689052226454</v>
      </c>
      <c r="M69" s="25">
        <f t="shared" si="22"/>
        <v>0</v>
      </c>
      <c r="N69" s="25">
        <f t="shared" si="23"/>
        <v>0.16800514870107419</v>
      </c>
      <c r="O69" s="25">
        <f t="shared" si="24"/>
        <v>0</v>
      </c>
      <c r="P69" s="22" t="str">
        <f t="shared" si="42"/>
        <v>m</v>
      </c>
      <c r="Q69" t="str">
        <f t="shared" si="25"/>
        <v>OK</v>
      </c>
      <c r="S69" s="26">
        <v>-0.54699999999999993</v>
      </c>
      <c r="T69" s="26"/>
      <c r="U69" s="26">
        <v>0.16799999999999998</v>
      </c>
      <c r="V69" s="26"/>
      <c r="W69" t="str">
        <f t="shared" si="26"/>
        <v>m</v>
      </c>
      <c r="Y69" s="26">
        <f t="shared" si="27"/>
        <v>-1.6890522264612073E-5</v>
      </c>
      <c r="Z69" s="26"/>
      <c r="AA69" s="26">
        <f t="shared" si="28"/>
        <v>5.1487010742090611E-6</v>
      </c>
      <c r="AB69" s="26"/>
      <c r="AC69" t="str">
        <f t="shared" si="29"/>
        <v>m</v>
      </c>
      <c r="AD69" s="15">
        <f t="shared" si="43"/>
        <v>1E-3</v>
      </c>
      <c r="AE69" s="16">
        <f t="shared" si="44"/>
        <v>-5.469777452383009E-4</v>
      </c>
      <c r="AF69" s="16">
        <f t="shared" si="45"/>
        <v>0</v>
      </c>
      <c r="AG69" s="16">
        <f t="shared" si="46"/>
        <v>1.6799321612951477E-4</v>
      </c>
      <c r="AH69" s="16">
        <f t="shared" si="47"/>
        <v>0</v>
      </c>
      <c r="AI69" s="21">
        <f t="shared" si="30"/>
        <v>5.7219435024431461E-4</v>
      </c>
      <c r="AJ69" s="21">
        <f t="shared" si="31"/>
        <v>2.8436075770113995</v>
      </c>
      <c r="AL69" s="15">
        <f>IFERROR(MATCH(AI69 - 0.000001,'Ref Z list'!$C$5:$C$30,1),1)</f>
        <v>1</v>
      </c>
      <c r="AM69" s="15" t="str">
        <f>INDEX('Ref Z list'!$D$5:$D$30,AL69)</f>
        <v>0m</v>
      </c>
      <c r="AN69" s="15" t="str">
        <f>IF(INDEX('Ref Z list'!$D$5:$D$30,AL69+1)=0,AM69,INDEX('Ref Z list'!$D$5:$D$30,AL69+1))</f>
        <v>1m</v>
      </c>
      <c r="AO69" s="15">
        <f>INDEX('Ref Z list'!$C$5:$C$30,AL69)</f>
        <v>0</v>
      </c>
      <c r="AP69" s="15">
        <f>INDEX('Ref Z list'!$C$5:$C$30,AL69+1)</f>
        <v>1E-3</v>
      </c>
      <c r="AQ69" s="17" t="str">
        <f t="shared" si="48"/>
        <v>1kHz1m0m</v>
      </c>
      <c r="AR69" s="17" t="str">
        <f t="shared" si="49"/>
        <v>1kHz1m1m</v>
      </c>
      <c r="AS69" s="15">
        <f>IFERROR(MATCH(AQ69,'Cal Data'!$AF$6:$AF$1108,0),0)</f>
        <v>16</v>
      </c>
      <c r="AT69" s="15">
        <f>IFERROR(MATCH(AR69,'Cal Data'!$AF$6:$AF$1108,0),0)</f>
        <v>34</v>
      </c>
      <c r="AV69" s="17" t="str">
        <f>INDEX('Cal Data'!AF$6:AF$1108,$AS69)</f>
        <v>1kHz1m0m</v>
      </c>
      <c r="AW69" s="17">
        <f>INDEX('Cal Data'!AG$6:AG$1108,$AS69)</f>
        <v>0</v>
      </c>
      <c r="AX69" s="17">
        <f>INDEX('Cal Data'!AH$6:AH$1108,$AS69)</f>
        <v>9.365347745744582E-3</v>
      </c>
      <c r="AY69" s="17">
        <f>INDEX('Cal Data'!AI$6:AI$1108,$AS69)</f>
        <v>0</v>
      </c>
      <c r="AZ69" s="17">
        <f>INDEX('Cal Data'!AJ$6:AJ$1108,$AS69)</f>
        <v>7.2173420642501068E-3</v>
      </c>
      <c r="BA69" s="17" t="str">
        <f>INDEX('Cal Data'!AF$6:AF$1108,$AT69)</f>
        <v>1kHz1m1m</v>
      </c>
      <c r="BB69" s="17">
        <f>INDEX('Cal Data'!AG$6:AG$1108,$AT69)</f>
        <v>7.1975451885857022E-8</v>
      </c>
      <c r="BC69" s="17">
        <f>INDEX('Cal Data'!AH$6:AH$1108,$AT69)</f>
        <v>4.6397664915070408E-3</v>
      </c>
      <c r="BD69" s="17">
        <f>INDEX('Cal Data'!AI$6:AI$1108,$AT69)</f>
        <v>1.7424417395168599E-10</v>
      </c>
      <c r="BE69" s="17">
        <f>INDEX('Cal Data'!AJ$6:AJ$1108,$AT69)</f>
        <v>1.6345882248923582E-3</v>
      </c>
      <c r="BG69" s="17">
        <f t="shared" si="50"/>
        <v>4.1183946925368893E-8</v>
      </c>
      <c r="BH69" s="17">
        <f t="shared" si="51"/>
        <v>4.6397664915070408E-3</v>
      </c>
      <c r="BI69" s="17">
        <f t="shared" si="52"/>
        <v>1.7424417395168599E-10</v>
      </c>
      <c r="BJ69" s="17">
        <f t="shared" si="53"/>
        <v>4.0229218585648464E-3</v>
      </c>
      <c r="BL69" s="17">
        <f t="shared" si="54"/>
        <v>-5.469365612913755E-4</v>
      </c>
      <c r="BM69" s="17">
        <f t="shared" si="55"/>
        <v>4.6397664915070408E-3</v>
      </c>
      <c r="BN69" s="17">
        <f t="shared" si="56"/>
        <v>1.6799339037368871E-4</v>
      </c>
      <c r="BO69" s="17">
        <f t="shared" si="57"/>
        <v>4.0229218585648464E-3</v>
      </c>
      <c r="BQ69">
        <f>INDEX('Cal Data'!AL$6:AL$1000,$AS69)</f>
        <v>1.0000715202636938</v>
      </c>
      <c r="BR69">
        <f>INDEX('Cal Data'!AM$6:AM$1000,$AS69)</f>
        <v>0</v>
      </c>
      <c r="BS69">
        <f>INDEX('Cal Data'!AN$6:AN$1000,$AS69)</f>
        <v>1.5053933458272165E-7</v>
      </c>
      <c r="BT69">
        <f>INDEX('Cal Data'!AO$6:AO$1000,$AS69)</f>
        <v>0</v>
      </c>
      <c r="BU69">
        <f>INDEX('Cal Data'!AL$6:AL$1000,$AT69)</f>
        <v>1.0000715202636938</v>
      </c>
      <c r="BV69">
        <f>INDEX('Cal Data'!AM$6:AM$1000,$AT69)</f>
        <v>0</v>
      </c>
      <c r="BW69">
        <f>INDEX('Cal Data'!AN$6:AN$1000,$AT69)</f>
        <v>1.5053933458272165E-7</v>
      </c>
      <c r="BX69">
        <f>INDEX('Cal Data'!AO$6:AO$1000,$AT69)</f>
        <v>0</v>
      </c>
      <c r="BZ69" s="17">
        <f t="shared" si="34"/>
        <v>1.0000715202636938</v>
      </c>
      <c r="CA69" s="17">
        <f t="shared" si="35"/>
        <v>0</v>
      </c>
      <c r="CB69" s="17">
        <f t="shared" si="36"/>
        <v>1.5053933458272165E-7</v>
      </c>
      <c r="CC69" s="17">
        <f t="shared" si="37"/>
        <v>0</v>
      </c>
      <c r="CE69" s="17">
        <f t="shared" si="38"/>
        <v>5.7223527373512825E-4</v>
      </c>
      <c r="CF69" s="29">
        <f t="shared" si="39"/>
        <v>2.8436077275507343</v>
      </c>
      <c r="CG69" s="17">
        <f t="shared" si="40"/>
        <v>-5.4701689052226454E-4</v>
      </c>
      <c r="CH69" s="17">
        <v>0</v>
      </c>
      <c r="CI69" s="17">
        <f t="shared" si="41"/>
        <v>1.680051487010742E-4</v>
      </c>
      <c r="CJ69" s="17">
        <v>0</v>
      </c>
    </row>
    <row r="70" spans="1:88" x14ac:dyDescent="0.25">
      <c r="A70" s="9">
        <v>10</v>
      </c>
      <c r="B70" s="9" t="s">
        <v>3</v>
      </c>
      <c r="C70" s="13">
        <v>0.02</v>
      </c>
      <c r="D70" s="14">
        <f t="shared" si="19"/>
        <v>20</v>
      </c>
      <c r="E70" s="14" t="str">
        <f t="shared" si="20"/>
        <v>mHz</v>
      </c>
      <c r="F70" s="24">
        <v>-2.6303046329771611</v>
      </c>
      <c r="G70" s="24">
        <v>0</v>
      </c>
      <c r="H70" s="24">
        <v>-3.2697230832581532</v>
      </c>
      <c r="I70" s="24">
        <v>0</v>
      </c>
      <c r="J70" s="10" t="s">
        <v>3</v>
      </c>
      <c r="L70" s="25">
        <f t="shared" si="21"/>
        <v>-2.6300000001065449</v>
      </c>
      <c r="M70" s="25">
        <f t="shared" si="22"/>
        <v>0</v>
      </c>
      <c r="N70" s="25">
        <f t="shared" si="23"/>
        <v>-3.2700000003508931</v>
      </c>
      <c r="O70" s="25">
        <f t="shared" si="24"/>
        <v>0</v>
      </c>
      <c r="P70" s="22" t="str">
        <f t="shared" ref="P70:P100" si="58">J70</f>
        <v>m</v>
      </c>
      <c r="Q70" t="str">
        <f t="shared" si="25"/>
        <v>OK</v>
      </c>
      <c r="S70" s="26">
        <v>-2.63</v>
      </c>
      <c r="T70" s="26"/>
      <c r="U70" s="26">
        <v>-3.27</v>
      </c>
      <c r="V70" s="26"/>
      <c r="W70" t="str">
        <f t="shared" si="26"/>
        <v>m</v>
      </c>
      <c r="Y70" s="26">
        <f t="shared" si="27"/>
        <v>-1.0654499504880732E-10</v>
      </c>
      <c r="Z70" s="26"/>
      <c r="AA70" s="26">
        <f t="shared" si="28"/>
        <v>-3.5089309236013833E-10</v>
      </c>
      <c r="AB70" s="26"/>
      <c r="AC70" t="str">
        <f t="shared" si="29"/>
        <v>m</v>
      </c>
      <c r="AD70" s="15">
        <f t="shared" ref="AD70:AD100" si="59">IF(MID(J70,1,1)="m",0.001,IF(OR(MID(J70,1,1)="u",MID(J70,1,1)="µ"),0.000001,1))</f>
        <v>1E-3</v>
      </c>
      <c r="AE70" s="16">
        <f t="shared" ref="AE70:AE100" si="60">F70*$AD70</f>
        <v>-2.6303046329771611E-3</v>
      </c>
      <c r="AF70" s="16">
        <f t="shared" ref="AF70:AF100" si="61">G70*$AD70</f>
        <v>0</v>
      </c>
      <c r="AG70" s="16">
        <f t="shared" ref="AG70:AG100" si="62">H70*$AD70</f>
        <v>-3.2697230832581534E-3</v>
      </c>
      <c r="AH70" s="16">
        <f t="shared" ref="AH70:AH100" si="63">I70*$AD70</f>
        <v>0</v>
      </c>
      <c r="AI70" s="21">
        <f t="shared" si="30"/>
        <v>4.1963783794424833E-3</v>
      </c>
      <c r="AJ70" s="21">
        <f t="shared" si="31"/>
        <v>-2.2482403246123357</v>
      </c>
      <c r="AL70" s="15">
        <f>IFERROR(MATCH(AI70 - 0.000001,'Ref Z list'!$C$5:$C$30,1),1)</f>
        <v>3</v>
      </c>
      <c r="AM70" s="15" t="str">
        <f>INDEX('Ref Z list'!$D$5:$D$30,AL70)</f>
        <v>3m</v>
      </c>
      <c r="AN70" s="15" t="str">
        <f>IF(INDEX('Ref Z list'!$D$5:$D$30,AL70+1)=0,AM70,INDEX('Ref Z list'!$D$5:$D$30,AL70+1))</f>
        <v>10m</v>
      </c>
      <c r="AO70" s="15">
        <f>INDEX('Ref Z list'!$C$5:$C$30,AL70)</f>
        <v>3.0000000000000001E-3</v>
      </c>
      <c r="AP70" s="15">
        <f>INDEX('Ref Z list'!$C$5:$C$30,AL70+1)</f>
        <v>0.01</v>
      </c>
      <c r="AQ70" s="17" t="str">
        <f t="shared" ref="AQ70:AQ100" si="64">D70&amp;E70&amp;A70&amp;B70&amp;AM70</f>
        <v>20mHz10m3m</v>
      </c>
      <c r="AR70" s="17" t="str">
        <f t="shared" ref="AR70:AR100" si="65">D70&amp;E70&amp;A70&amp;B70&amp;AN70</f>
        <v>20mHz10m10m</v>
      </c>
      <c r="AS70" s="15">
        <f>IFERROR(MATCH(AQ70,'Cal Data'!$AF$6:$AF$1108,0),0)</f>
        <v>74</v>
      </c>
      <c r="AT70" s="15">
        <f>IFERROR(MATCH(AR70,'Cal Data'!$AF$6:$AF$1108,0),0)</f>
        <v>92</v>
      </c>
      <c r="AV70" s="17" t="str">
        <f>INDEX('Cal Data'!AF$6:AF$1108,$AS70)</f>
        <v>20mHz10m3m</v>
      </c>
      <c r="AW70" s="17">
        <f>INDEX('Cal Data'!AG$6:AG$1108,$AS70)</f>
        <v>-3.5593807371989139E-10</v>
      </c>
      <c r="AX70" s="17">
        <f>INDEX('Cal Data'!AH$6:AH$1108,$AS70)</f>
        <v>8.0340841840203167E-3</v>
      </c>
      <c r="AY70" s="17">
        <f>INDEX('Cal Data'!AI$6:AI$1108,$AS70)</f>
        <v>3.0000226472802672E-7</v>
      </c>
      <c r="AZ70" s="17">
        <f>INDEX('Cal Data'!AJ$6:AJ$1108,$AS70)</f>
        <v>6.3246447549908337E-3</v>
      </c>
      <c r="BA70" s="17" t="str">
        <f>INDEX('Cal Data'!AF$6:AF$1108,$AT70)</f>
        <v>20mHz10m10m</v>
      </c>
      <c r="BB70" s="17">
        <f>INDEX('Cal Data'!AG$6:AG$1108,$AT70)</f>
        <v>3.5118267373984713E-7</v>
      </c>
      <c r="BC70" s="17">
        <f>INDEX('Cal Data'!AH$6:AH$1108,$AT70)</f>
        <v>3.0641814380030839E-3</v>
      </c>
      <c r="BD70" s="17">
        <f>INDEX('Cal Data'!AI$6:AI$1108,$AT70)</f>
        <v>8.7858383913511337E-7</v>
      </c>
      <c r="BE70" s="17">
        <f>INDEX('Cal Data'!AJ$6:AJ$1108,$AT70)</f>
        <v>8.023324902733853E-3</v>
      </c>
      <c r="BG70" s="17">
        <f t="shared" ref="BG70:BG100" si="66">IF($AS70=0,AW70,IF(AT70=0,BB70,($AI70-$AO70)/($AP70-$AO70)*(BB70-AW70)+AW70))</f>
        <v>5.9725946885276595E-8</v>
      </c>
      <c r="BH70" s="17">
        <f t="shared" ref="BH70:BH100" si="67">IF($AS70=0,AX70,IF(AU70=0,BC70,($AI70-$AO70)/($AP70-$AO70)*(BC70-AX70)+AX70))</f>
        <v>3.0641814380030839E-3</v>
      </c>
      <c r="BI70" s="17">
        <f t="shared" ref="BI70:BI100" si="68">IF($AS70=0,AY70,IF(AW70=0,BD70,($AI70-$AO70)/($AP70-$AO70)*(BD70-AY70)+AY70))</f>
        <v>3.9888833420865972E-7</v>
      </c>
      <c r="BJ70" s="17">
        <f t="shared" ref="BJ70:BJ100" si="69">IF($AS70=0,AZ70,IF(AX70=0,BE70,($AI70-$AO70)/($AP70-$AO70)*(BE70-AZ70)+AZ70))</f>
        <v>6.6149682124691071E-3</v>
      </c>
      <c r="BL70" s="17">
        <f t="shared" ref="BL70:BL100" si="70">AE70+BG70</f>
        <v>-2.6302449070302759E-3</v>
      </c>
      <c r="BM70" s="17">
        <f t="shared" ref="BM70:BM100" si="71">(4*AF70^2+BH70^2)^0.5</f>
        <v>3.0641814380030839E-3</v>
      </c>
      <c r="BN70" s="17">
        <f t="shared" ref="BN70:BN100" si="72">AG70+BI70</f>
        <v>-3.2693241949239447E-3</v>
      </c>
      <c r="BO70" s="17">
        <f t="shared" ref="BO70:BO100" si="73">(4*AH70^2+BJ70^2)^0.5</f>
        <v>6.6149682124691071E-3</v>
      </c>
      <c r="BQ70">
        <f>INDEX('Cal Data'!AL$6:AL$1000,$AS70)</f>
        <v>0.99999990133728833</v>
      </c>
      <c r="BR70">
        <f>INDEX('Cal Data'!AM$6:AM$1000,$AS70)</f>
        <v>0</v>
      </c>
      <c r="BS70">
        <f>INDEX('Cal Data'!AN$6:AN$1000,$AS70)</f>
        <v>9.9999957655268429E-5</v>
      </c>
      <c r="BT70">
        <f>INDEX('Cal Data'!AO$6:AO$1000,$AS70)</f>
        <v>0</v>
      </c>
      <c r="BU70">
        <f>INDEX('Cal Data'!AL$6:AL$1000,$AT70)</f>
        <v>1.0000351166860952</v>
      </c>
      <c r="BV70">
        <f>INDEX('Cal Data'!AM$6:AM$1000,$AT70)</f>
        <v>0</v>
      </c>
      <c r="BW70">
        <f>INDEX('Cal Data'!AN$6:AN$1000,$AT70)</f>
        <v>8.7863380415798968E-5</v>
      </c>
      <c r="BX70">
        <f>INDEX('Cal Data'!AO$6:AO$1000,$AT70)</f>
        <v>0</v>
      </c>
      <c r="BZ70" s="17">
        <f t="shared" si="34"/>
        <v>1.000005920034708</v>
      </c>
      <c r="CA70" s="17">
        <f t="shared" si="35"/>
        <v>0</v>
      </c>
      <c r="CB70" s="17">
        <f t="shared" si="36"/>
        <v>9.7925680711020573E-5</v>
      </c>
      <c r="CC70" s="17">
        <f t="shared" si="37"/>
        <v>0</v>
      </c>
      <c r="CE70" s="17">
        <f t="shared" si="38"/>
        <v>4.1964032221481372E-3</v>
      </c>
      <c r="CF70" s="29">
        <f t="shared" si="39"/>
        <v>-2.2481423989316247</v>
      </c>
      <c r="CG70" s="17">
        <f t="shared" si="40"/>
        <v>-2.6300000001065449E-3</v>
      </c>
      <c r="CH70" s="17">
        <v>0</v>
      </c>
      <c r="CI70" s="17">
        <f t="shared" si="41"/>
        <v>-3.2700000003508933E-3</v>
      </c>
      <c r="CJ70" s="17">
        <v>0</v>
      </c>
    </row>
    <row r="71" spans="1:88" x14ac:dyDescent="0.25">
      <c r="A71" s="9">
        <v>1</v>
      </c>
      <c r="B71" s="9" t="s">
        <v>3</v>
      </c>
      <c r="C71" s="13">
        <v>50</v>
      </c>
      <c r="D71" s="14">
        <f t="shared" ref="D71:D100" si="74">IF(E71="mHz",1000,IF(E71="kHz",0.001,1))*C71</f>
        <v>50</v>
      </c>
      <c r="E71" s="14" t="str">
        <f t="shared" ref="E71:E100" si="75">IF(C71&gt;=1000,"kHz",IF(C71&gt;=1,"Hz","mHz"))</f>
        <v>Hz</v>
      </c>
      <c r="F71" s="24">
        <v>0.16800282529817734</v>
      </c>
      <c r="G71" s="24">
        <v>0</v>
      </c>
      <c r="H71" s="24">
        <v>-0.18799713730220141</v>
      </c>
      <c r="I71" s="24">
        <v>0</v>
      </c>
      <c r="J71" s="10" t="s">
        <v>3</v>
      </c>
      <c r="L71" s="25">
        <f t="shared" ref="L71:L100" si="76">CG71/$AD71</f>
        <v>0.16799161896649764</v>
      </c>
      <c r="M71" s="25">
        <f t="shared" ref="M71:M100" si="77">CH71/$AD71</f>
        <v>0</v>
      </c>
      <c r="N71" s="25">
        <f t="shared" ref="N71:N100" si="78">CI71/$AD71</f>
        <v>-0.1880084914424644</v>
      </c>
      <c r="O71" s="25">
        <f t="shared" ref="O71:O100" si="79">CJ71/$AD71</f>
        <v>0</v>
      </c>
      <c r="P71" s="22" t="str">
        <f t="shared" si="58"/>
        <v>m</v>
      </c>
      <c r="Q71" t="str">
        <f t="shared" ref="Q71:Q100" si="80">IF(AND(AS71=0,AT71=0),"Correction not available!","OK")</f>
        <v>OK</v>
      </c>
      <c r="S71" s="26">
        <v>0.16799999999999998</v>
      </c>
      <c r="T71" s="26"/>
      <c r="U71" s="26">
        <v>-0.18799999999999997</v>
      </c>
      <c r="V71" s="26"/>
      <c r="W71" t="str">
        <f t="shared" ref="W71:W100" si="81">J71</f>
        <v>m</v>
      </c>
      <c r="Y71" s="26">
        <f t="shared" ref="Y71:Y100" si="82">L71-S71</f>
        <v>-8.3810335023415394E-6</v>
      </c>
      <c r="Z71" s="26"/>
      <c r="AA71" s="26">
        <f t="shared" ref="AA71:AA100" si="83">N71-U71</f>
        <v>-8.4914424644255693E-6</v>
      </c>
      <c r="AB71" s="26"/>
      <c r="AC71" t="str">
        <f t="shared" ref="AC71:AC100" si="84">W71</f>
        <v>m</v>
      </c>
      <c r="AD71" s="15">
        <f t="shared" si="59"/>
        <v>1E-3</v>
      </c>
      <c r="AE71" s="16">
        <f t="shared" si="60"/>
        <v>1.6800282529817734E-4</v>
      </c>
      <c r="AF71" s="16">
        <f t="shared" si="61"/>
        <v>0</v>
      </c>
      <c r="AG71" s="16">
        <f t="shared" si="62"/>
        <v>-1.8799713730220142E-4</v>
      </c>
      <c r="AH71" s="16">
        <f t="shared" si="63"/>
        <v>0</v>
      </c>
      <c r="AI71" s="21">
        <f t="shared" ref="AI71:AI100" si="85">SUMSQ(AE71,AG71)^0.5</f>
        <v>2.5212670017670219E-4</v>
      </c>
      <c r="AJ71" s="21">
        <f t="shared" ref="AJ71:AJ100" si="86">ATAN2(AE71,AG71)</f>
        <v>-0.84150302471838612</v>
      </c>
      <c r="AL71" s="15">
        <f>IFERROR(MATCH(AI71 - 0.000001,'Ref Z list'!$C$5:$C$30,1),1)</f>
        <v>1</v>
      </c>
      <c r="AM71" s="15" t="str">
        <f>INDEX('Ref Z list'!$D$5:$D$30,AL71)</f>
        <v>0m</v>
      </c>
      <c r="AN71" s="15" t="str">
        <f>IF(INDEX('Ref Z list'!$D$5:$D$30,AL71+1)=0,AM71,INDEX('Ref Z list'!$D$5:$D$30,AL71+1))</f>
        <v>1m</v>
      </c>
      <c r="AO71" s="15">
        <f>INDEX('Ref Z list'!$C$5:$C$30,AL71)</f>
        <v>0</v>
      </c>
      <c r="AP71" s="15">
        <f>INDEX('Ref Z list'!$C$5:$C$30,AL71+1)</f>
        <v>1E-3</v>
      </c>
      <c r="AQ71" s="17" t="str">
        <f t="shared" si="64"/>
        <v>50Hz1m0m</v>
      </c>
      <c r="AR71" s="17" t="str">
        <f t="shared" si="65"/>
        <v>50Hz1m1m</v>
      </c>
      <c r="AS71" s="15">
        <f>IFERROR(MATCH(AQ71,'Cal Data'!$AF$6:$AF$1108,0),0)</f>
        <v>12</v>
      </c>
      <c r="AT71" s="15">
        <f>IFERROR(MATCH(AR71,'Cal Data'!$AF$6:$AF$1108,0),0)</f>
        <v>30</v>
      </c>
      <c r="AV71" s="17" t="str">
        <f>INDEX('Cal Data'!AF$6:AF$1108,$AS71)</f>
        <v>50Hz1m0m</v>
      </c>
      <c r="AW71" s="17">
        <f>INDEX('Cal Data'!AG$6:AG$1108,$AS71)</f>
        <v>0</v>
      </c>
      <c r="AX71" s="17">
        <f>INDEX('Cal Data'!AH$6:AH$1108,$AS71)</f>
        <v>7.5910704334480482E-4</v>
      </c>
      <c r="AY71" s="17">
        <f>INDEX('Cal Data'!AI$6:AI$1108,$AS71)</f>
        <v>0</v>
      </c>
      <c r="AZ71" s="17">
        <f>INDEX('Cal Data'!AJ$6:AJ$1108,$AS71)</f>
        <v>2.1036024811908775E-3</v>
      </c>
      <c r="BA71" s="17" t="str">
        <f>INDEX('Cal Data'!AF$6:AF$1108,$AT71)</f>
        <v>50Hz1m1m</v>
      </c>
      <c r="BB71" s="17">
        <f>INDEX('Cal Data'!AG$6:AG$1108,$AT71)</f>
        <v>3.9690591520889773E-9</v>
      </c>
      <c r="BC71" s="17">
        <f>INDEX('Cal Data'!AH$6:AH$1108,$AT71)</f>
        <v>4.5660718780413768E-4</v>
      </c>
      <c r="BD71" s="17">
        <f>INDEX('Cal Data'!AI$6:AI$1108,$AT71)</f>
        <v>-6.3149928454097973E-8</v>
      </c>
      <c r="BE71" s="17">
        <f>INDEX('Cal Data'!AJ$6:AJ$1108,$AT71)</f>
        <v>7.8448590372226876E-3</v>
      </c>
      <c r="BG71" s="17">
        <f t="shared" si="66"/>
        <v>1.0007057868223334E-9</v>
      </c>
      <c r="BH71" s="17">
        <f t="shared" si="67"/>
        <v>4.5660718780413768E-4</v>
      </c>
      <c r="BI71" s="17">
        <f t="shared" si="68"/>
        <v>-6.3149928454097973E-8</v>
      </c>
      <c r="BJ71" s="17">
        <f t="shared" si="69"/>
        <v>3.5511265515310352E-3</v>
      </c>
      <c r="BL71" s="17">
        <f t="shared" si="70"/>
        <v>1.6800382600396416E-4</v>
      </c>
      <c r="BM71" s="17">
        <f t="shared" si="71"/>
        <v>4.5660718780413768E-4</v>
      </c>
      <c r="BN71" s="17">
        <f t="shared" si="72"/>
        <v>-1.8806028723065553E-4</v>
      </c>
      <c r="BO71" s="17">
        <f t="shared" si="73"/>
        <v>3.5511265515310352E-3</v>
      </c>
      <c r="BQ71">
        <f>INDEX('Cal Data'!AL$6:AL$1000,$AS71)</f>
        <v>1.000003963908507</v>
      </c>
      <c r="BR71">
        <f>INDEX('Cal Data'!AM$6:AM$1000,$AS71)</f>
        <v>0</v>
      </c>
      <c r="BS71">
        <f>INDEX('Cal Data'!AN$6:AN$1000,$AS71)</f>
        <v>-6.3149352387131209E-5</v>
      </c>
      <c r="BT71">
        <f>INDEX('Cal Data'!AO$6:AO$1000,$AS71)</f>
        <v>0</v>
      </c>
      <c r="BU71">
        <f>INDEX('Cal Data'!AL$6:AL$1000,$AT71)</f>
        <v>1.000003963908507</v>
      </c>
      <c r="BV71">
        <f>INDEX('Cal Data'!AM$6:AM$1000,$AT71)</f>
        <v>0</v>
      </c>
      <c r="BW71">
        <f>INDEX('Cal Data'!AN$6:AN$1000,$AT71)</f>
        <v>-6.3149352387131209E-5</v>
      </c>
      <c r="BX71">
        <f>INDEX('Cal Data'!AO$6:AO$1000,$AT71)</f>
        <v>0</v>
      </c>
      <c r="BZ71" s="17">
        <f t="shared" ref="BZ71:BZ100" si="87">IF($AS71=0,BQ71,IF(AT71=0,BU71,($AI71-$AO71)/($AP71-$AO71)*(BU71-BQ71)+BQ71))</f>
        <v>1.000003963908507</v>
      </c>
      <c r="CA71" s="17">
        <f t="shared" ref="CA71:CA100" si="88">IF($AS71=0,BR71,IF(AU71=0,BV71,($AI71-$AO71)/($AP71-$AO71)*(BV71-BR71)+BR71))</f>
        <v>0</v>
      </c>
      <c r="CB71" s="17">
        <f t="shared" ref="CB71:CB100" si="89">IF($AS71=0,BS71,IF(AV71=0,BW71,($AI71-$AO71)/($AP71-$AO71)*(BW71-BS71)+BS71))</f>
        <v>-6.3149352387131209E-5</v>
      </c>
      <c r="CC71" s="17">
        <f t="shared" ref="CC71:CC100" si="90">IF($AS71=0,BT71,IF(AW71=0,BX71,($AI71-$AO71)/($AP71-$AO71)*(BX71-BT71)+BT71))</f>
        <v>0</v>
      </c>
      <c r="CE71" s="17">
        <f t="shared" ref="CE71:CE100" si="91">AI71*BZ71</f>
        <v>2.5212769958387384E-4</v>
      </c>
      <c r="CF71" s="29">
        <f t="shared" ref="CF71:CF100" si="92">AJ71+CB71</f>
        <v>-0.84156617407077328</v>
      </c>
      <c r="CG71" s="17">
        <f t="shared" ref="CG71:CG100" si="93">CE71*COS(CF71)</f>
        <v>1.6799161896649764E-4</v>
      </c>
      <c r="CH71" s="17">
        <v>0</v>
      </c>
      <c r="CI71" s="17">
        <f t="shared" ref="CI71:CI100" si="94">CE71*SIN(CF71)</f>
        <v>-1.8800849144246439E-4</v>
      </c>
      <c r="CJ71" s="17">
        <v>0</v>
      </c>
    </row>
    <row r="72" spans="1:88" x14ac:dyDescent="0.25">
      <c r="A72" s="9">
        <v>10</v>
      </c>
      <c r="B72" s="9" t="s">
        <v>3</v>
      </c>
      <c r="C72" s="13">
        <v>2000</v>
      </c>
      <c r="D72" s="14">
        <f t="shared" si="74"/>
        <v>2</v>
      </c>
      <c r="E72" s="14" t="str">
        <f t="shared" si="75"/>
        <v>kHz</v>
      </c>
      <c r="F72" s="24">
        <v>-4.3398033913244278</v>
      </c>
      <c r="G72" s="24">
        <v>0</v>
      </c>
      <c r="H72" s="24">
        <v>4.5104079483184387</v>
      </c>
      <c r="I72" s="24">
        <v>0</v>
      </c>
      <c r="J72" s="10" t="s">
        <v>3</v>
      </c>
      <c r="L72" s="25">
        <f t="shared" si="76"/>
        <v>-4.339997882143491</v>
      </c>
      <c r="M72" s="25">
        <f t="shared" si="77"/>
        <v>0</v>
      </c>
      <c r="N72" s="25">
        <f t="shared" si="78"/>
        <v>4.5100081027284729</v>
      </c>
      <c r="O72" s="25">
        <f t="shared" si="79"/>
        <v>0</v>
      </c>
      <c r="P72" s="22" t="str">
        <f t="shared" si="58"/>
        <v>m</v>
      </c>
      <c r="Q72" t="str">
        <f t="shared" si="80"/>
        <v>OK</v>
      </c>
      <c r="S72" s="26">
        <v>-4.34</v>
      </c>
      <c r="T72" s="26"/>
      <c r="U72" s="26">
        <v>4.51</v>
      </c>
      <c r="V72" s="26"/>
      <c r="W72" t="str">
        <f t="shared" si="81"/>
        <v>m</v>
      </c>
      <c r="Y72" s="26">
        <f t="shared" si="82"/>
        <v>2.1178565088320056E-6</v>
      </c>
      <c r="Z72" s="26"/>
      <c r="AA72" s="26">
        <f t="shared" si="83"/>
        <v>8.102728473069476E-6</v>
      </c>
      <c r="AB72" s="26"/>
      <c r="AC72" t="str">
        <f t="shared" si="84"/>
        <v>m</v>
      </c>
      <c r="AD72" s="15">
        <f t="shared" si="59"/>
        <v>1E-3</v>
      </c>
      <c r="AE72" s="16">
        <f t="shared" si="60"/>
        <v>-4.3398033913244283E-3</v>
      </c>
      <c r="AF72" s="16">
        <f t="shared" si="61"/>
        <v>0</v>
      </c>
      <c r="AG72" s="16">
        <f t="shared" si="62"/>
        <v>4.5104079483184387E-3</v>
      </c>
      <c r="AH72" s="16">
        <f t="shared" si="63"/>
        <v>0</v>
      </c>
      <c r="AI72" s="21">
        <f t="shared" si="85"/>
        <v>6.2592070852149602E-3</v>
      </c>
      <c r="AJ72" s="21">
        <f t="shared" si="86"/>
        <v>2.3369199866777408</v>
      </c>
      <c r="AL72" s="15">
        <f>IFERROR(MATCH(AI72 - 0.000001,'Ref Z list'!$C$5:$C$30,1),1)</f>
        <v>3</v>
      </c>
      <c r="AM72" s="15" t="str">
        <f>INDEX('Ref Z list'!$D$5:$D$30,AL72)</f>
        <v>3m</v>
      </c>
      <c r="AN72" s="15" t="str">
        <f>IF(INDEX('Ref Z list'!$D$5:$D$30,AL72+1)=0,AM72,INDEX('Ref Z list'!$D$5:$D$30,AL72+1))</f>
        <v>10m</v>
      </c>
      <c r="AO72" s="15">
        <f>INDEX('Ref Z list'!$C$5:$C$30,AL72)</f>
        <v>3.0000000000000001E-3</v>
      </c>
      <c r="AP72" s="15">
        <f>INDEX('Ref Z list'!$C$5:$C$30,AL72+1)</f>
        <v>0.01</v>
      </c>
      <c r="AQ72" s="17" t="str">
        <f t="shared" si="64"/>
        <v>2kHz10m3m</v>
      </c>
      <c r="AR72" s="17" t="str">
        <f t="shared" si="65"/>
        <v>2kHz10m10m</v>
      </c>
      <c r="AS72" s="15">
        <f>IFERROR(MATCH(AQ72,'Cal Data'!$AF$6:$AF$1108,0),0)</f>
        <v>89</v>
      </c>
      <c r="AT72" s="15">
        <f>IFERROR(MATCH(AR72,'Cal Data'!$AF$6:$AF$1108,0),0)</f>
        <v>107</v>
      </c>
      <c r="AV72" s="17" t="str">
        <f>INDEX('Cal Data'!AF$6:AF$1108,$AS72)</f>
        <v>2kHz10m3m</v>
      </c>
      <c r="AW72" s="17">
        <f>INDEX('Cal Data'!AG$6:AG$1108,$AS72)</f>
        <v>-1.3616642906364579E-7</v>
      </c>
      <c r="AX72" s="17">
        <f>INDEX('Cal Data'!AH$6:AH$1108,$AS72)</f>
        <v>4.3659551766179437E-3</v>
      </c>
      <c r="AY72" s="17">
        <f>INDEX('Cal Data'!AI$6:AI$1108,$AS72)</f>
        <v>3.0381239524468656E-7</v>
      </c>
      <c r="AZ72" s="17">
        <f>INDEX('Cal Data'!AJ$6:AJ$1108,$AS72)</f>
        <v>3.8366239640785457E-3</v>
      </c>
      <c r="BA72" s="17" t="str">
        <f>INDEX('Cal Data'!AF$6:AF$1108,$AT72)</f>
        <v>2kHz10m10m</v>
      </c>
      <c r="BB72" s="17">
        <f>INDEX('Cal Data'!AG$6:AG$1108,$AT72)</f>
        <v>-1.5414329026727791E-8</v>
      </c>
      <c r="BC72" s="17">
        <f>INDEX('Cal Data'!AH$6:AH$1108,$AT72)</f>
        <v>7.6693062175683105E-3</v>
      </c>
      <c r="BD72" s="17">
        <f>INDEX('Cal Data'!AI$6:AI$1108,$AT72)</f>
        <v>2.961074780812379E-7</v>
      </c>
      <c r="BE72" s="17">
        <f>INDEX('Cal Data'!AJ$6:AJ$1108,$AT72)</f>
        <v>5.6299981079476809E-3</v>
      </c>
      <c r="BG72" s="17">
        <f t="shared" si="66"/>
        <v>-7.994412906437311E-8</v>
      </c>
      <c r="BH72" s="17">
        <f t="shared" si="67"/>
        <v>7.6693062175683105E-3</v>
      </c>
      <c r="BI72" s="17">
        <f t="shared" si="68"/>
        <v>3.0022497801467138E-7</v>
      </c>
      <c r="BJ72" s="17">
        <f t="shared" si="69"/>
        <v>4.6716207806699172E-3</v>
      </c>
      <c r="BL72" s="17">
        <f t="shared" si="70"/>
        <v>-4.3398833354534923E-3</v>
      </c>
      <c r="BM72" s="17">
        <f t="shared" si="71"/>
        <v>7.6693062175683105E-3</v>
      </c>
      <c r="BN72" s="17">
        <f t="shared" si="72"/>
        <v>4.5107081732964531E-3</v>
      </c>
      <c r="BO72" s="17">
        <f t="shared" si="73"/>
        <v>4.6716207806699172E-3</v>
      </c>
      <c r="BQ72">
        <f>INDEX('Cal Data'!AL$6:AL$1000,$AS72)</f>
        <v>0.99995548400809831</v>
      </c>
      <c r="BR72">
        <f>INDEX('Cal Data'!AM$6:AM$1000,$AS72)</f>
        <v>0</v>
      </c>
      <c r="BS72">
        <f>INDEX('Cal Data'!AN$6:AN$1000,$AS72)</f>
        <v>9.9452875746184753E-5</v>
      </c>
      <c r="BT72">
        <f>INDEX('Cal Data'!AO$6:AO$1000,$AS72)</f>
        <v>0</v>
      </c>
      <c r="BU72">
        <f>INDEX('Cal Data'!AL$6:AL$1000,$AT72)</f>
        <v>0.99999850238503862</v>
      </c>
      <c r="BV72">
        <f>INDEX('Cal Data'!AM$6:AM$1000,$AT72)</f>
        <v>0</v>
      </c>
      <c r="BW72">
        <f>INDEX('Cal Data'!AN$6:AN$1000,$AT72)</f>
        <v>2.9074467049125638E-5</v>
      </c>
      <c r="BX72">
        <f>INDEX('Cal Data'!AO$6:AO$1000,$AT72)</f>
        <v>0</v>
      </c>
      <c r="BZ72" s="17">
        <f t="shared" si="87"/>
        <v>0.99997551340794377</v>
      </c>
      <c r="CA72" s="17">
        <f t="shared" si="88"/>
        <v>0</v>
      </c>
      <c r="CB72" s="17">
        <f t="shared" si="89"/>
        <v>6.6684617421669144E-5</v>
      </c>
      <c r="CC72" s="17">
        <f t="shared" si="90"/>
        <v>0</v>
      </c>
      <c r="CE72" s="17">
        <f t="shared" si="91"/>
        <v>6.2590538185644693E-3</v>
      </c>
      <c r="CF72" s="29">
        <f t="shared" si="92"/>
        <v>2.3369866712951626</v>
      </c>
      <c r="CG72" s="17">
        <f t="shared" si="93"/>
        <v>-4.339997882143491E-3</v>
      </c>
      <c r="CH72" s="17">
        <v>0</v>
      </c>
      <c r="CI72" s="17">
        <f t="shared" si="94"/>
        <v>4.5100081027284727E-3</v>
      </c>
      <c r="CJ72" s="17">
        <v>0</v>
      </c>
    </row>
    <row r="73" spans="1:88" x14ac:dyDescent="0.25">
      <c r="A73" s="9">
        <v>10</v>
      </c>
      <c r="B73" s="9" t="s">
        <v>3</v>
      </c>
      <c r="C73" s="13">
        <v>1000</v>
      </c>
      <c r="D73" s="14">
        <f t="shared" si="74"/>
        <v>1</v>
      </c>
      <c r="E73" s="14" t="str">
        <f t="shared" si="75"/>
        <v>kHz</v>
      </c>
      <c r="F73" s="24">
        <v>7.1200141429743686</v>
      </c>
      <c r="G73" s="24">
        <v>0</v>
      </c>
      <c r="H73" s="24">
        <v>-3.1498769665432329</v>
      </c>
      <c r="I73" s="24">
        <v>0</v>
      </c>
      <c r="J73" s="10" t="s">
        <v>3</v>
      </c>
      <c r="L73" s="25">
        <f t="shared" si="76"/>
        <v>7.1200035446945211</v>
      </c>
      <c r="M73" s="25">
        <f t="shared" si="77"/>
        <v>0</v>
      </c>
      <c r="N73" s="25">
        <f t="shared" si="78"/>
        <v>-3.1500121012145703</v>
      </c>
      <c r="O73" s="25">
        <f t="shared" si="79"/>
        <v>0</v>
      </c>
      <c r="P73" s="22" t="str">
        <f t="shared" si="58"/>
        <v>m</v>
      </c>
      <c r="Q73" t="str">
        <f t="shared" si="80"/>
        <v>OK</v>
      </c>
      <c r="S73" s="26">
        <v>7.1199999999999992</v>
      </c>
      <c r="T73" s="26"/>
      <c r="U73" s="26">
        <v>-3.15</v>
      </c>
      <c r="V73" s="26"/>
      <c r="W73" t="str">
        <f t="shared" si="81"/>
        <v>m</v>
      </c>
      <c r="Y73" s="26">
        <f t="shared" si="82"/>
        <v>3.5446945219064219E-6</v>
      </c>
      <c r="Z73" s="26"/>
      <c r="AA73" s="26">
        <f t="shared" si="83"/>
        <v>-1.2101214570403585E-5</v>
      </c>
      <c r="AB73" s="26"/>
      <c r="AC73" t="str">
        <f t="shared" si="84"/>
        <v>m</v>
      </c>
      <c r="AD73" s="15">
        <f t="shared" si="59"/>
        <v>1E-3</v>
      </c>
      <c r="AE73" s="16">
        <f t="shared" si="60"/>
        <v>7.1200141429743685E-3</v>
      </c>
      <c r="AF73" s="16">
        <f t="shared" si="61"/>
        <v>0</v>
      </c>
      <c r="AG73" s="16">
        <f t="shared" si="62"/>
        <v>-3.1498769665432328E-3</v>
      </c>
      <c r="AH73" s="16">
        <f t="shared" si="63"/>
        <v>0</v>
      </c>
      <c r="AI73" s="21">
        <f t="shared" si="85"/>
        <v>7.785648739861992E-3</v>
      </c>
      <c r="AJ73" s="21">
        <f t="shared" si="86"/>
        <v>-0.41651378746696893</v>
      </c>
      <c r="AL73" s="15">
        <f>IFERROR(MATCH(AI73 - 0.000001,'Ref Z list'!$C$5:$C$30,1),1)</f>
        <v>3</v>
      </c>
      <c r="AM73" s="15" t="str">
        <f>INDEX('Ref Z list'!$D$5:$D$30,AL73)</f>
        <v>3m</v>
      </c>
      <c r="AN73" s="15" t="str">
        <f>IF(INDEX('Ref Z list'!$D$5:$D$30,AL73+1)=0,AM73,INDEX('Ref Z list'!$D$5:$D$30,AL73+1))</f>
        <v>10m</v>
      </c>
      <c r="AO73" s="15">
        <f>INDEX('Ref Z list'!$C$5:$C$30,AL73)</f>
        <v>3.0000000000000001E-3</v>
      </c>
      <c r="AP73" s="15">
        <f>INDEX('Ref Z list'!$C$5:$C$30,AL73+1)</f>
        <v>0.01</v>
      </c>
      <c r="AQ73" s="17" t="str">
        <f t="shared" si="64"/>
        <v>1kHz10m3m</v>
      </c>
      <c r="AR73" s="17" t="str">
        <f t="shared" si="65"/>
        <v>1kHz10m10m</v>
      </c>
      <c r="AS73" s="15">
        <f>IFERROR(MATCH(AQ73,'Cal Data'!$AF$6:$AF$1108,0),0)</f>
        <v>88</v>
      </c>
      <c r="AT73" s="15">
        <f>IFERROR(MATCH(AR73,'Cal Data'!$AF$6:$AF$1108,0),0)</f>
        <v>106</v>
      </c>
      <c r="AV73" s="17" t="str">
        <f>INDEX('Cal Data'!AF$6:AF$1108,$AS73)</f>
        <v>1kHz10m3m</v>
      </c>
      <c r="AW73" s="17">
        <f>INDEX('Cal Data'!AG$6:AG$1108,$AS73)</f>
        <v>-2.7711584439432321E-7</v>
      </c>
      <c r="AX73" s="17">
        <f>INDEX('Cal Data'!AH$6:AH$1108,$AS73)</f>
        <v>8.1916406102519757E-3</v>
      </c>
      <c r="AY73" s="17">
        <f>INDEX('Cal Data'!AI$6:AI$1108,$AS73)</f>
        <v>3.0055068023882243E-7</v>
      </c>
      <c r="AZ73" s="17">
        <f>INDEX('Cal Data'!AJ$6:AJ$1108,$AS73)</f>
        <v>2.2801208068932584E-3</v>
      </c>
      <c r="BA73" s="17" t="str">
        <f>INDEX('Cal Data'!AF$6:AF$1108,$AT73)</f>
        <v>1kHz10m10m</v>
      </c>
      <c r="BB73" s="17">
        <f>INDEX('Cal Data'!AG$6:AG$1108,$AT73)</f>
        <v>5.1261092050107482E-7</v>
      </c>
      <c r="BC73" s="17">
        <f>INDEX('Cal Data'!AH$6:AH$1108,$AT73)</f>
        <v>3.4661878105640871E-3</v>
      </c>
      <c r="BD73" s="17">
        <f>INDEX('Cal Data'!AI$6:AI$1108,$AT73)</f>
        <v>-7.0524008016841742E-7</v>
      </c>
      <c r="BE73" s="17">
        <f>INDEX('Cal Data'!AJ$6:AJ$1108,$AT73)</f>
        <v>6.8800715760284547E-3</v>
      </c>
      <c r="BG73" s="17">
        <f t="shared" si="66"/>
        <v>2.6279199807095524E-7</v>
      </c>
      <c r="BH73" s="17">
        <f t="shared" si="67"/>
        <v>3.4661878105640871E-3</v>
      </c>
      <c r="BI73" s="17">
        <f t="shared" si="68"/>
        <v>-3.8707236049085498E-7</v>
      </c>
      <c r="BJ73" s="17">
        <f t="shared" si="69"/>
        <v>5.4249420357131237E-3</v>
      </c>
      <c r="BL73" s="17">
        <f t="shared" si="70"/>
        <v>7.1202769349724398E-3</v>
      </c>
      <c r="BM73" s="17">
        <f t="shared" si="71"/>
        <v>3.4661878105640871E-3</v>
      </c>
      <c r="BN73" s="17">
        <f t="shared" si="72"/>
        <v>-3.1502640389037238E-3</v>
      </c>
      <c r="BO73" s="17">
        <f t="shared" si="73"/>
        <v>5.4249420357131237E-3</v>
      </c>
      <c r="BQ73">
        <f>INDEX('Cal Data'!AL$6:AL$1000,$AS73)</f>
        <v>0.99990823671692264</v>
      </c>
      <c r="BR73">
        <f>INDEX('Cal Data'!AM$6:AM$1000,$AS73)</f>
        <v>0</v>
      </c>
      <c r="BS73">
        <f>INDEX('Cal Data'!AN$6:AN$1000,$AS73)</f>
        <v>9.9527542988228976E-5</v>
      </c>
      <c r="BT73">
        <f>INDEX('Cal Data'!AO$6:AO$1000,$AS73)</f>
        <v>0</v>
      </c>
      <c r="BU73">
        <f>INDEX('Cal Data'!AL$6:AL$1000,$AT73)</f>
        <v>1.0000509101443802</v>
      </c>
      <c r="BV73">
        <f>INDEX('Cal Data'!AM$6:AM$1000,$AT73)</f>
        <v>0</v>
      </c>
      <c r="BW73">
        <f>INDEX('Cal Data'!AN$6:AN$1000,$AT73)</f>
        <v>-7.0074959220555247E-5</v>
      </c>
      <c r="BX73">
        <f>INDEX('Cal Data'!AO$6:AO$1000,$AT73)</f>
        <v>0</v>
      </c>
      <c r="BZ73" s="17">
        <f t="shared" si="87"/>
        <v>1.0000057774181117</v>
      </c>
      <c r="CA73" s="17">
        <f t="shared" si="88"/>
        <v>0</v>
      </c>
      <c r="CB73" s="17">
        <f t="shared" si="89"/>
        <v>-1.6423600007900869E-5</v>
      </c>
      <c r="CC73" s="17">
        <f t="shared" si="90"/>
        <v>0</v>
      </c>
      <c r="CE73" s="17">
        <f t="shared" si="91"/>
        <v>7.785693720810033E-3</v>
      </c>
      <c r="CF73" s="29">
        <f t="shared" si="92"/>
        <v>-0.41653021106697685</v>
      </c>
      <c r="CG73" s="17">
        <f t="shared" si="93"/>
        <v>7.120003544694521E-3</v>
      </c>
      <c r="CH73" s="17">
        <v>0</v>
      </c>
      <c r="CI73" s="17">
        <f t="shared" si="94"/>
        <v>-3.1500121012145704E-3</v>
      </c>
      <c r="CJ73" s="17">
        <v>0</v>
      </c>
    </row>
    <row r="74" spans="1:88" x14ac:dyDescent="0.25">
      <c r="A74" s="9">
        <v>10</v>
      </c>
      <c r="B74" s="9" t="s">
        <v>3</v>
      </c>
      <c r="C74" s="13">
        <v>1</v>
      </c>
      <c r="D74" s="14">
        <f t="shared" si="74"/>
        <v>1</v>
      </c>
      <c r="E74" s="14" t="str">
        <f t="shared" si="75"/>
        <v>Hz</v>
      </c>
      <c r="F74" s="24">
        <v>8.5203848181043433</v>
      </c>
      <c r="G74" s="24">
        <v>0</v>
      </c>
      <c r="H74" s="24">
        <v>3.8595424767433122</v>
      </c>
      <c r="I74" s="24">
        <v>0</v>
      </c>
      <c r="J74" s="10" t="s">
        <v>3</v>
      </c>
      <c r="L74" s="25">
        <f t="shared" si="76"/>
        <v>8.5199999992264228</v>
      </c>
      <c r="M74" s="25">
        <f t="shared" si="77"/>
        <v>0</v>
      </c>
      <c r="N74" s="25">
        <f t="shared" si="78"/>
        <v>3.8600000639801215</v>
      </c>
      <c r="O74" s="25">
        <f t="shared" si="79"/>
        <v>0</v>
      </c>
      <c r="P74" s="22" t="str">
        <f t="shared" si="58"/>
        <v>m</v>
      </c>
      <c r="Q74" t="str">
        <f t="shared" si="80"/>
        <v>OK</v>
      </c>
      <c r="S74" s="26">
        <v>8.52</v>
      </c>
      <c r="T74" s="26"/>
      <c r="U74" s="26">
        <v>3.86</v>
      </c>
      <c r="V74" s="26"/>
      <c r="W74" t="str">
        <f t="shared" si="81"/>
        <v>m</v>
      </c>
      <c r="Y74" s="26">
        <f t="shared" si="82"/>
        <v>-7.7357675820621807E-10</v>
      </c>
      <c r="Z74" s="26"/>
      <c r="AA74" s="26">
        <f t="shared" si="83"/>
        <v>6.3980121645101917E-8</v>
      </c>
      <c r="AB74" s="26"/>
      <c r="AC74" t="str">
        <f t="shared" si="84"/>
        <v>m</v>
      </c>
      <c r="AD74" s="15">
        <f t="shared" si="59"/>
        <v>1E-3</v>
      </c>
      <c r="AE74" s="16">
        <f t="shared" si="60"/>
        <v>8.5203848181043436E-3</v>
      </c>
      <c r="AF74" s="16">
        <f t="shared" si="61"/>
        <v>0</v>
      </c>
      <c r="AG74" s="16">
        <f t="shared" si="62"/>
        <v>3.8595424767433125E-3</v>
      </c>
      <c r="AH74" s="16">
        <f t="shared" si="63"/>
        <v>0</v>
      </c>
      <c r="AI74" s="21">
        <f t="shared" si="85"/>
        <v>9.3537706609884818E-3</v>
      </c>
      <c r="AJ74" s="21">
        <f t="shared" si="86"/>
        <v>0.42532724331229416</v>
      </c>
      <c r="AL74" s="15">
        <f>IFERROR(MATCH(AI74 - 0.000001,'Ref Z list'!$C$5:$C$30,1),1)</f>
        <v>3</v>
      </c>
      <c r="AM74" s="15" t="str">
        <f>INDEX('Ref Z list'!$D$5:$D$30,AL74)</f>
        <v>3m</v>
      </c>
      <c r="AN74" s="15" t="str">
        <f>IF(INDEX('Ref Z list'!$D$5:$D$30,AL74+1)=0,AM74,INDEX('Ref Z list'!$D$5:$D$30,AL74+1))</f>
        <v>10m</v>
      </c>
      <c r="AO74" s="15">
        <f>INDEX('Ref Z list'!$C$5:$C$30,AL74)</f>
        <v>3.0000000000000001E-3</v>
      </c>
      <c r="AP74" s="15">
        <f>INDEX('Ref Z list'!$C$5:$C$30,AL74+1)</f>
        <v>0.01</v>
      </c>
      <c r="AQ74" s="17" t="str">
        <f t="shared" si="64"/>
        <v>1Hz10m3m</v>
      </c>
      <c r="AR74" s="17" t="str">
        <f t="shared" si="65"/>
        <v>1Hz10m10m</v>
      </c>
      <c r="AS74" s="15">
        <f>IFERROR(MATCH(AQ74,'Cal Data'!$AF$6:$AF$1108,0),0)</f>
        <v>79</v>
      </c>
      <c r="AT74" s="15">
        <f>IFERROR(MATCH(AR74,'Cal Data'!$AF$6:$AF$1108,0),0)</f>
        <v>97</v>
      </c>
      <c r="AV74" s="17" t="str">
        <f>INDEX('Cal Data'!AF$6:AF$1108,$AS74)</f>
        <v>1Hz10m3m</v>
      </c>
      <c r="AW74" s="17">
        <f>INDEX('Cal Data'!AG$6:AG$1108,$AS74)</f>
        <v>-1.7505780865699483E-9</v>
      </c>
      <c r="AX74" s="17">
        <f>INDEX('Cal Data'!AH$6:AH$1108,$AS74)</f>
        <v>6.5386120942174603E-3</v>
      </c>
      <c r="AY74" s="17">
        <f>INDEX('Cal Data'!AI$6:AI$1108,$AS74)</f>
        <v>2.9996919242898967E-7</v>
      </c>
      <c r="AZ74" s="17">
        <f>INDEX('Cal Data'!AJ$6:AJ$1108,$AS74)</f>
        <v>3.426397136003745E-3</v>
      </c>
      <c r="BA74" s="17" t="str">
        <f>INDEX('Cal Data'!AF$6:AF$1108,$AT74)</f>
        <v>1Hz10m10m</v>
      </c>
      <c r="BB74" s="17">
        <f>INDEX('Cal Data'!AG$6:AG$1108,$AT74)</f>
        <v>-1.8984507343944301E-7</v>
      </c>
      <c r="BC74" s="17">
        <f>INDEX('Cal Data'!AH$6:AH$1108,$AT74)</f>
        <v>3.9513569267881519E-3</v>
      </c>
      <c r="BD74" s="17">
        <f>INDEX('Cal Data'!AI$6:AI$1108,$AT74)</f>
        <v>5.7619818829303918E-7</v>
      </c>
      <c r="BE74" s="17">
        <f>INDEX('Cal Data'!AJ$6:AJ$1108,$AT74)</f>
        <v>8.9748230195237642E-4</v>
      </c>
      <c r="BG74" s="17">
        <f t="shared" si="66"/>
        <v>-1.7248047609607267E-7</v>
      </c>
      <c r="BH74" s="17">
        <f t="shared" si="67"/>
        <v>3.9513569267881519E-3</v>
      </c>
      <c r="BI74" s="17">
        <f t="shared" si="68"/>
        <v>5.5069714809117622E-7</v>
      </c>
      <c r="BJ74" s="17">
        <f t="shared" si="69"/>
        <v>1.130947867898868E-3</v>
      </c>
      <c r="BL74" s="17">
        <f t="shared" si="70"/>
        <v>8.5202123376282475E-3</v>
      </c>
      <c r="BM74" s="17">
        <f t="shared" si="71"/>
        <v>3.9513569267881519E-3</v>
      </c>
      <c r="BN74" s="17">
        <f t="shared" si="72"/>
        <v>3.8600931738914037E-3</v>
      </c>
      <c r="BO74" s="17">
        <f t="shared" si="73"/>
        <v>1.130947867898868E-3</v>
      </c>
      <c r="BQ74">
        <f>INDEX('Cal Data'!AL$6:AL$1000,$AS74)</f>
        <v>0.99999940699139767</v>
      </c>
      <c r="BR74">
        <f>INDEX('Cal Data'!AM$6:AM$1000,$AS74)</f>
        <v>0</v>
      </c>
      <c r="BS74">
        <f>INDEX('Cal Data'!AN$6:AN$1000,$AS74)</f>
        <v>1.0000229798363485E-4</v>
      </c>
      <c r="BT74">
        <f>INDEX('Cal Data'!AO$6:AO$1000,$AS74)</f>
        <v>0</v>
      </c>
      <c r="BU74">
        <f>INDEX('Cal Data'!AL$6:AL$1000,$AT74)</f>
        <v>0.99998101420658836</v>
      </c>
      <c r="BV74">
        <f>INDEX('Cal Data'!AM$6:AM$1000,$AT74)</f>
        <v>0</v>
      </c>
      <c r="BW74">
        <f>INDEX('Cal Data'!AN$6:AN$1000,$AT74)</f>
        <v>5.7625765018484384E-5</v>
      </c>
      <c r="BX74">
        <f>INDEX('Cal Data'!AO$6:AO$1000,$AT74)</f>
        <v>0</v>
      </c>
      <c r="BZ74" s="17">
        <f t="shared" si="87"/>
        <v>0.99998271220046975</v>
      </c>
      <c r="CA74" s="17">
        <f t="shared" si="88"/>
        <v>0</v>
      </c>
      <c r="CB74" s="17">
        <f t="shared" si="89"/>
        <v>6.1537902002437101E-5</v>
      </c>
      <c r="CC74" s="17">
        <f t="shared" si="90"/>
        <v>0</v>
      </c>
      <c r="CE74" s="17">
        <f t="shared" si="91"/>
        <v>9.3536089548764429E-3</v>
      </c>
      <c r="CF74" s="29">
        <f t="shared" si="92"/>
        <v>0.42538878121429657</v>
      </c>
      <c r="CG74" s="17">
        <f t="shared" si="93"/>
        <v>8.5199999992264224E-3</v>
      </c>
      <c r="CH74" s="17">
        <v>0</v>
      </c>
      <c r="CI74" s="17">
        <f t="shared" si="94"/>
        <v>3.8600000639801217E-3</v>
      </c>
      <c r="CJ74" s="17">
        <v>0</v>
      </c>
    </row>
    <row r="75" spans="1:88" x14ac:dyDescent="0.25">
      <c r="A75" s="9">
        <v>10</v>
      </c>
      <c r="B75" s="9" t="s">
        <v>3</v>
      </c>
      <c r="C75" s="13">
        <v>100</v>
      </c>
      <c r="D75" s="14">
        <f t="shared" si="74"/>
        <v>100</v>
      </c>
      <c r="E75" s="14" t="str">
        <f t="shared" si="75"/>
        <v>Hz</v>
      </c>
      <c r="F75" s="24">
        <v>-3.3396555513436779</v>
      </c>
      <c r="G75" s="24">
        <v>0</v>
      </c>
      <c r="H75" s="24">
        <v>6.2998791475291336</v>
      </c>
      <c r="I75" s="24">
        <v>0</v>
      </c>
      <c r="J75" s="10" t="s">
        <v>3</v>
      </c>
      <c r="L75" s="25">
        <f t="shared" si="76"/>
        <v>-3.3399998968290112</v>
      </c>
      <c r="M75" s="25">
        <f t="shared" si="77"/>
        <v>0</v>
      </c>
      <c r="N75" s="25">
        <f t="shared" si="78"/>
        <v>6.3000001721140011</v>
      </c>
      <c r="O75" s="25">
        <f t="shared" si="79"/>
        <v>0</v>
      </c>
      <c r="P75" s="22" t="str">
        <f t="shared" si="58"/>
        <v>m</v>
      </c>
      <c r="Q75" t="str">
        <f t="shared" si="80"/>
        <v>OK</v>
      </c>
      <c r="S75" s="26">
        <v>-3.34</v>
      </c>
      <c r="T75" s="26"/>
      <c r="U75" s="26">
        <v>6.3</v>
      </c>
      <c r="V75" s="26"/>
      <c r="W75" t="str">
        <f t="shared" si="81"/>
        <v>m</v>
      </c>
      <c r="Y75" s="26">
        <f t="shared" si="82"/>
        <v>1.0317098864121022E-7</v>
      </c>
      <c r="Z75" s="26"/>
      <c r="AA75" s="26">
        <f t="shared" si="83"/>
        <v>1.7211400127337129E-7</v>
      </c>
      <c r="AB75" s="26"/>
      <c r="AC75" t="str">
        <f t="shared" si="84"/>
        <v>m</v>
      </c>
      <c r="AD75" s="15">
        <f t="shared" si="59"/>
        <v>1E-3</v>
      </c>
      <c r="AE75" s="16">
        <f t="shared" si="60"/>
        <v>-3.3396555513436781E-3</v>
      </c>
      <c r="AF75" s="16">
        <f t="shared" si="61"/>
        <v>0</v>
      </c>
      <c r="AG75" s="16">
        <f t="shared" si="62"/>
        <v>6.2998791475291334E-3</v>
      </c>
      <c r="AH75" s="16">
        <f t="shared" si="63"/>
        <v>0</v>
      </c>
      <c r="AI75" s="21">
        <f t="shared" si="85"/>
        <v>7.1303419605999998E-3</v>
      </c>
      <c r="AJ75" s="21">
        <f t="shared" si="86"/>
        <v>2.0582440775978013</v>
      </c>
      <c r="AL75" s="15">
        <f>IFERROR(MATCH(AI75 - 0.000001,'Ref Z list'!$C$5:$C$30,1),1)</f>
        <v>3</v>
      </c>
      <c r="AM75" s="15" t="str">
        <f>INDEX('Ref Z list'!$D$5:$D$30,AL75)</f>
        <v>3m</v>
      </c>
      <c r="AN75" s="15" t="str">
        <f>IF(INDEX('Ref Z list'!$D$5:$D$30,AL75+1)=0,AM75,INDEX('Ref Z list'!$D$5:$D$30,AL75+1))</f>
        <v>10m</v>
      </c>
      <c r="AO75" s="15">
        <f>INDEX('Ref Z list'!$C$5:$C$30,AL75)</f>
        <v>3.0000000000000001E-3</v>
      </c>
      <c r="AP75" s="15">
        <f>INDEX('Ref Z list'!$C$5:$C$30,AL75+1)</f>
        <v>0.01</v>
      </c>
      <c r="AQ75" s="17" t="str">
        <f t="shared" si="64"/>
        <v>100Hz10m3m</v>
      </c>
      <c r="AR75" s="17" t="str">
        <f t="shared" si="65"/>
        <v>100Hz10m10m</v>
      </c>
      <c r="AS75" s="15">
        <f>IFERROR(MATCH(AQ75,'Cal Data'!$AF$6:$AF$1108,0),0)</f>
        <v>85</v>
      </c>
      <c r="AT75" s="15">
        <f>IFERROR(MATCH(AR75,'Cal Data'!$AF$6:$AF$1108,0),0)</f>
        <v>103</v>
      </c>
      <c r="AV75" s="17" t="str">
        <f>INDEX('Cal Data'!AF$6:AF$1108,$AS75)</f>
        <v>100Hz10m3m</v>
      </c>
      <c r="AW75" s="17">
        <f>INDEX('Cal Data'!AG$6:AG$1108,$AS75)</f>
        <v>2.2391200391221056E-9</v>
      </c>
      <c r="AX75" s="17">
        <f>INDEX('Cal Data'!AH$6:AH$1108,$AS75)</f>
        <v>4.3265849619242161E-3</v>
      </c>
      <c r="AY75" s="17">
        <f>INDEX('Cal Data'!AI$6:AI$1108,$AS75)</f>
        <v>3.0001421389802966E-7</v>
      </c>
      <c r="AZ75" s="17">
        <f>INDEX('Cal Data'!AJ$6:AJ$1108,$AS75)</f>
        <v>5.313421558383203E-3</v>
      </c>
      <c r="BA75" s="17" t="str">
        <f>INDEX('Cal Data'!AF$6:AF$1108,$AT75)</f>
        <v>100Hz10m10m</v>
      </c>
      <c r="BB75" s="17">
        <f>INDEX('Cal Data'!AG$6:AG$1108,$AT75)</f>
        <v>6.3241628536249428E-7</v>
      </c>
      <c r="BC75" s="17">
        <f>INDEX('Cal Data'!AH$6:AH$1108,$AT75)</f>
        <v>1.3885114133434194E-3</v>
      </c>
      <c r="BD75" s="17">
        <f>INDEX('Cal Data'!AI$6:AI$1108,$AT75)</f>
        <v>-1.0635373500382196E-7</v>
      </c>
      <c r="BE75" s="17">
        <f>INDEX('Cal Data'!AJ$6:AJ$1108,$AT75)</f>
        <v>5.9337770802292879E-3</v>
      </c>
      <c r="BG75" s="17">
        <f t="shared" si="66"/>
        <v>3.7407443268870597E-7</v>
      </c>
      <c r="BH75" s="17">
        <f t="shared" si="67"/>
        <v>1.3885114133434194E-3</v>
      </c>
      <c r="BI75" s="17">
        <f t="shared" si="68"/>
        <v>6.0237272356276212E-8</v>
      </c>
      <c r="BJ75" s="17">
        <f t="shared" si="69"/>
        <v>5.6794616215790307E-3</v>
      </c>
      <c r="BL75" s="17">
        <f t="shared" si="70"/>
        <v>-3.3392814769109894E-3</v>
      </c>
      <c r="BM75" s="17">
        <f t="shared" si="71"/>
        <v>1.3885114133434194E-3</v>
      </c>
      <c r="BN75" s="17">
        <f t="shared" si="72"/>
        <v>6.2999393848014893E-3</v>
      </c>
      <c r="BO75" s="17">
        <f t="shared" si="73"/>
        <v>5.6794616215790307E-3</v>
      </c>
      <c r="BQ75">
        <f>INDEX('Cal Data'!AL$6:AL$1000,$AS75)</f>
        <v>1.0000007496072176</v>
      </c>
      <c r="BR75">
        <f>INDEX('Cal Data'!AM$6:AM$1000,$AS75)</f>
        <v>0</v>
      </c>
      <c r="BS75">
        <f>INDEX('Cal Data'!AN$6:AN$1000,$AS75)</f>
        <v>9.9995718609807802E-5</v>
      </c>
      <c r="BT75">
        <f>INDEX('Cal Data'!AO$6:AO$1000,$AS75)</f>
        <v>0</v>
      </c>
      <c r="BU75">
        <f>INDEX('Cal Data'!AL$6:AL$1000,$AT75)</f>
        <v>1.0000632299103034</v>
      </c>
      <c r="BV75">
        <f>INDEX('Cal Data'!AM$6:AM$1000,$AT75)</f>
        <v>0</v>
      </c>
      <c r="BW75">
        <f>INDEX('Cal Data'!AN$6:AN$1000,$AT75)</f>
        <v>-1.0636544800743585E-5</v>
      </c>
      <c r="BX75">
        <f>INDEX('Cal Data'!AO$6:AO$1000,$AT75)</f>
        <v>0</v>
      </c>
      <c r="BZ75" s="17">
        <f t="shared" si="87"/>
        <v>1.0000376160382956</v>
      </c>
      <c r="CA75" s="17">
        <f t="shared" si="88"/>
        <v>0</v>
      </c>
      <c r="CB75" s="17">
        <f t="shared" si="89"/>
        <v>3.4717278643986031E-5</v>
      </c>
      <c r="CC75" s="17">
        <f t="shared" si="90"/>
        <v>0</v>
      </c>
      <c r="CE75" s="17">
        <f t="shared" si="91"/>
        <v>7.1306101758162503E-3</v>
      </c>
      <c r="CF75" s="29">
        <f t="shared" si="92"/>
        <v>2.0582787948764452</v>
      </c>
      <c r="CG75" s="17">
        <f t="shared" si="93"/>
        <v>-3.3399998968290114E-3</v>
      </c>
      <c r="CH75" s="17">
        <v>0</v>
      </c>
      <c r="CI75" s="17">
        <f t="shared" si="94"/>
        <v>6.300000172114001E-3</v>
      </c>
      <c r="CJ75" s="17">
        <v>0</v>
      </c>
    </row>
    <row r="76" spans="1:88" x14ac:dyDescent="0.25">
      <c r="A76" s="9">
        <v>10</v>
      </c>
      <c r="B76" s="9" t="s">
        <v>3</v>
      </c>
      <c r="C76" s="13">
        <v>500</v>
      </c>
      <c r="D76" s="14">
        <f t="shared" si="74"/>
        <v>500</v>
      </c>
      <c r="E76" s="14" t="str">
        <f t="shared" si="75"/>
        <v>Hz</v>
      </c>
      <c r="F76" s="24">
        <v>5.8595497909964127</v>
      </c>
      <c r="G76" s="24">
        <v>0</v>
      </c>
      <c r="H76" s="24">
        <v>3.1297232833051374</v>
      </c>
      <c r="I76" s="24">
        <v>0</v>
      </c>
      <c r="J76" s="10" t="s">
        <v>3</v>
      </c>
      <c r="L76" s="25">
        <f t="shared" si="76"/>
        <v>5.8600008774190595</v>
      </c>
      <c r="M76" s="25">
        <f t="shared" si="77"/>
        <v>0</v>
      </c>
      <c r="N76" s="25">
        <f t="shared" si="78"/>
        <v>3.1299976269751775</v>
      </c>
      <c r="O76" s="25">
        <f t="shared" si="79"/>
        <v>0</v>
      </c>
      <c r="P76" s="22" t="str">
        <f t="shared" si="58"/>
        <v>m</v>
      </c>
      <c r="Q76" t="str">
        <f t="shared" si="80"/>
        <v>OK</v>
      </c>
      <c r="S76" s="26">
        <v>5.8599999999999994</v>
      </c>
      <c r="T76" s="26"/>
      <c r="U76" s="26">
        <v>3.13</v>
      </c>
      <c r="V76" s="26"/>
      <c r="W76" t="str">
        <f t="shared" si="81"/>
        <v>m</v>
      </c>
      <c r="Y76" s="26">
        <f t="shared" si="82"/>
        <v>8.7741906007465786E-7</v>
      </c>
      <c r="Z76" s="26"/>
      <c r="AA76" s="26">
        <f t="shared" si="83"/>
        <v>-2.3730248224218542E-6</v>
      </c>
      <c r="AB76" s="26"/>
      <c r="AC76" t="str">
        <f t="shared" si="84"/>
        <v>m</v>
      </c>
      <c r="AD76" s="15">
        <f t="shared" si="59"/>
        <v>1E-3</v>
      </c>
      <c r="AE76" s="16">
        <f t="shared" si="60"/>
        <v>5.8595497909964128E-3</v>
      </c>
      <c r="AF76" s="16">
        <f t="shared" si="61"/>
        <v>0</v>
      </c>
      <c r="AG76" s="16">
        <f t="shared" si="62"/>
        <v>3.1297232833051376E-3</v>
      </c>
      <c r="AH76" s="16">
        <f t="shared" si="63"/>
        <v>0</v>
      </c>
      <c r="AI76" s="21">
        <f t="shared" si="85"/>
        <v>6.643003205119534E-3</v>
      </c>
      <c r="AJ76" s="21">
        <f t="shared" si="86"/>
        <v>0.49057231144357744</v>
      </c>
      <c r="AL76" s="15">
        <f>IFERROR(MATCH(AI76 - 0.000001,'Ref Z list'!$C$5:$C$30,1),1)</f>
        <v>3</v>
      </c>
      <c r="AM76" s="15" t="str">
        <f>INDEX('Ref Z list'!$D$5:$D$30,AL76)</f>
        <v>3m</v>
      </c>
      <c r="AN76" s="15" t="str">
        <f>IF(INDEX('Ref Z list'!$D$5:$D$30,AL76+1)=0,AM76,INDEX('Ref Z list'!$D$5:$D$30,AL76+1))</f>
        <v>10m</v>
      </c>
      <c r="AO76" s="15">
        <f>INDEX('Ref Z list'!$C$5:$C$30,AL76)</f>
        <v>3.0000000000000001E-3</v>
      </c>
      <c r="AP76" s="15">
        <f>INDEX('Ref Z list'!$C$5:$C$30,AL76+1)</f>
        <v>0.01</v>
      </c>
      <c r="AQ76" s="17" t="str">
        <f t="shared" si="64"/>
        <v>500Hz10m3m</v>
      </c>
      <c r="AR76" s="17" t="str">
        <f t="shared" si="65"/>
        <v>500Hz10m10m</v>
      </c>
      <c r="AS76" s="15">
        <f>IFERROR(MATCH(AQ76,'Cal Data'!$AF$6:$AF$1108,0),0)</f>
        <v>87</v>
      </c>
      <c r="AT76" s="15">
        <f>IFERROR(MATCH(AR76,'Cal Data'!$AF$6:$AF$1108,0),0)</f>
        <v>105</v>
      </c>
      <c r="AV76" s="17" t="str">
        <f>INDEX('Cal Data'!AF$6:AF$1108,$AS76)</f>
        <v>500Hz10m3m</v>
      </c>
      <c r="AW76" s="17">
        <f>INDEX('Cal Data'!AG$6:AG$1108,$AS76)</f>
        <v>2.7795092453694603E-7</v>
      </c>
      <c r="AX76" s="17">
        <f>INDEX('Cal Data'!AH$6:AH$1108,$AS76)</f>
        <v>1.4135550905850381E-3</v>
      </c>
      <c r="AY76" s="17">
        <f>INDEX('Cal Data'!AI$6:AI$1108,$AS76)</f>
        <v>3.0021573057738508E-7</v>
      </c>
      <c r="AZ76" s="17">
        <f>INDEX('Cal Data'!AJ$6:AJ$1108,$AS76)</f>
        <v>2.7029610408956712E-3</v>
      </c>
      <c r="BA76" s="17" t="str">
        <f>INDEX('Cal Data'!AF$6:AF$1108,$AT76)</f>
        <v>500Hz10m10m</v>
      </c>
      <c r="BB76" s="17">
        <f>INDEX('Cal Data'!AG$6:AG$1108,$AT76)</f>
        <v>6.7384436656763025E-7</v>
      </c>
      <c r="BC76" s="17">
        <f>INDEX('Cal Data'!AH$6:AH$1108,$AT76)</f>
        <v>9.419203484745297E-3</v>
      </c>
      <c r="BD76" s="17">
        <f>INDEX('Cal Data'!AI$6:AI$1108,$AT76)</f>
        <v>-8.3650242938145893E-7</v>
      </c>
      <c r="BE76" s="17">
        <f>INDEX('Cal Data'!AJ$6:AJ$1108,$AT76)</f>
        <v>7.8689168752151374E-4</v>
      </c>
      <c r="BG76" s="17">
        <f t="shared" si="66"/>
        <v>4.839853642803156E-7</v>
      </c>
      <c r="BH76" s="17">
        <f t="shared" si="67"/>
        <v>9.419203484745297E-3</v>
      </c>
      <c r="BI76" s="17">
        <f t="shared" si="68"/>
        <v>-2.9136539800085034E-7</v>
      </c>
      <c r="BJ76" s="17">
        <f t="shared" si="69"/>
        <v>1.7057829272423329E-3</v>
      </c>
      <c r="BL76" s="17">
        <f t="shared" si="70"/>
        <v>5.8600337763606933E-3</v>
      </c>
      <c r="BM76" s="17">
        <f t="shared" si="71"/>
        <v>9.419203484745297E-3</v>
      </c>
      <c r="BN76" s="17">
        <f t="shared" si="72"/>
        <v>3.1294319179071368E-3</v>
      </c>
      <c r="BO76" s="17">
        <f t="shared" si="73"/>
        <v>1.7057829272423329E-3</v>
      </c>
      <c r="BQ76">
        <f>INDEX('Cal Data'!AL$6:AL$1000,$AS76)</f>
        <v>1.000092488495212</v>
      </c>
      <c r="BR76">
        <f>INDEX('Cal Data'!AM$6:AM$1000,$AS76)</f>
        <v>0</v>
      </c>
      <c r="BS76">
        <f>INDEX('Cal Data'!AN$6:AN$1000,$AS76)</f>
        <v>9.9828488394527559E-5</v>
      </c>
      <c r="BT76">
        <f>INDEX('Cal Data'!AO$6:AO$1000,$AS76)</f>
        <v>0</v>
      </c>
      <c r="BU76">
        <f>INDEX('Cal Data'!AL$6:AL$1000,$AT76)</f>
        <v>1.0000672477072983</v>
      </c>
      <c r="BV76">
        <f>INDEX('Cal Data'!AM$6:AM$1000,$AT76)</f>
        <v>0</v>
      </c>
      <c r="BW76">
        <f>INDEX('Cal Data'!AN$6:AN$1000,$AT76)</f>
        <v>-8.3468213108121029E-5</v>
      </c>
      <c r="BX76">
        <f>INDEX('Cal Data'!AO$6:AO$1000,$AT76)</f>
        <v>0</v>
      </c>
      <c r="BZ76" s="17">
        <f t="shared" si="87"/>
        <v>1.0000793524564593</v>
      </c>
      <c r="CA76" s="17">
        <f t="shared" si="88"/>
        <v>0</v>
      </c>
      <c r="CB76" s="17">
        <f t="shared" si="89"/>
        <v>4.435563957100807E-6</v>
      </c>
      <c r="CC76" s="17">
        <f t="shared" si="90"/>
        <v>0</v>
      </c>
      <c r="CE76" s="17">
        <f t="shared" si="91"/>
        <v>6.6435303437421276E-3</v>
      </c>
      <c r="CF76" s="29">
        <f t="shared" si="92"/>
        <v>0.49057674700753456</v>
      </c>
      <c r="CG76" s="17">
        <f t="shared" si="93"/>
        <v>5.8600008774190599E-3</v>
      </c>
      <c r="CH76" s="17">
        <v>0</v>
      </c>
      <c r="CI76" s="17">
        <f t="shared" si="94"/>
        <v>3.1299976269751773E-3</v>
      </c>
      <c r="CJ76" s="17">
        <v>0</v>
      </c>
    </row>
    <row r="77" spans="1:88" x14ac:dyDescent="0.25">
      <c r="A77" s="9">
        <v>1</v>
      </c>
      <c r="B77" s="9" t="s">
        <v>3</v>
      </c>
      <c r="C77" s="13">
        <v>2</v>
      </c>
      <c r="D77" s="14">
        <f t="shared" si="74"/>
        <v>2</v>
      </c>
      <c r="E77" s="14" t="str">
        <f t="shared" si="75"/>
        <v>Hz</v>
      </c>
      <c r="F77" s="24">
        <v>3.8300486931304632E-2</v>
      </c>
      <c r="G77" s="24">
        <v>0</v>
      </c>
      <c r="H77" s="24">
        <v>0.12899913744557909</v>
      </c>
      <c r="I77" s="24">
        <v>0</v>
      </c>
      <c r="J77" s="10" t="s">
        <v>3</v>
      </c>
      <c r="L77" s="25">
        <f t="shared" si="76"/>
        <v>3.8296868295101073E-2</v>
      </c>
      <c r="M77" s="25">
        <f t="shared" si="77"/>
        <v>0</v>
      </c>
      <c r="N77" s="25">
        <f t="shared" si="78"/>
        <v>0.12900554739796605</v>
      </c>
      <c r="O77" s="25">
        <f t="shared" si="79"/>
        <v>0</v>
      </c>
      <c r="P77" s="22" t="str">
        <f t="shared" si="58"/>
        <v>m</v>
      </c>
      <c r="Q77" t="str">
        <f t="shared" si="80"/>
        <v>OK</v>
      </c>
      <c r="S77" s="26">
        <v>3.8300000000000001E-2</v>
      </c>
      <c r="T77" s="26"/>
      <c r="U77" s="26">
        <v>0.12899999999999998</v>
      </c>
      <c r="V77" s="26"/>
      <c r="W77" t="str">
        <f t="shared" si="81"/>
        <v>m</v>
      </c>
      <c r="Y77" s="26">
        <f t="shared" si="82"/>
        <v>-3.1317048989273899E-6</v>
      </c>
      <c r="Z77" s="26"/>
      <c r="AA77" s="26">
        <f t="shared" si="83"/>
        <v>5.547397966071399E-6</v>
      </c>
      <c r="AB77" s="26"/>
      <c r="AC77" t="str">
        <f t="shared" si="84"/>
        <v>m</v>
      </c>
      <c r="AD77" s="15">
        <f t="shared" si="59"/>
        <v>1E-3</v>
      </c>
      <c r="AE77" s="16">
        <f t="shared" si="60"/>
        <v>3.8300486931304633E-5</v>
      </c>
      <c r="AF77" s="16">
        <f t="shared" si="61"/>
        <v>0</v>
      </c>
      <c r="AG77" s="16">
        <f t="shared" si="62"/>
        <v>1.2899913744557909E-4</v>
      </c>
      <c r="AH77" s="16">
        <f t="shared" si="63"/>
        <v>0</v>
      </c>
      <c r="AI77" s="21">
        <f t="shared" si="85"/>
        <v>1.3456487194241461E-4</v>
      </c>
      <c r="AJ77" s="21">
        <f t="shared" si="86"/>
        <v>1.2821814090603891</v>
      </c>
      <c r="AL77" s="15">
        <f>IFERROR(MATCH(AI77 - 0.000001,'Ref Z list'!$C$5:$C$30,1),1)</f>
        <v>1</v>
      </c>
      <c r="AM77" s="15" t="str">
        <f>INDEX('Ref Z list'!$D$5:$D$30,AL77)</f>
        <v>0m</v>
      </c>
      <c r="AN77" s="15" t="str">
        <f>IF(INDEX('Ref Z list'!$D$5:$D$30,AL77+1)=0,AM77,INDEX('Ref Z list'!$D$5:$D$30,AL77+1))</f>
        <v>1m</v>
      </c>
      <c r="AO77" s="15">
        <f>INDEX('Ref Z list'!$C$5:$C$30,AL77)</f>
        <v>0</v>
      </c>
      <c r="AP77" s="15">
        <f>INDEX('Ref Z list'!$C$5:$C$30,AL77+1)</f>
        <v>1E-3</v>
      </c>
      <c r="AQ77" s="17" t="str">
        <f t="shared" si="64"/>
        <v>2Hz1m0m</v>
      </c>
      <c r="AR77" s="17" t="str">
        <f t="shared" si="65"/>
        <v>2Hz1m1m</v>
      </c>
      <c r="AS77" s="15">
        <f>IFERROR(MATCH(AQ77,'Cal Data'!$AF$6:$AF$1108,0),0)</f>
        <v>8</v>
      </c>
      <c r="AT77" s="15">
        <f>IFERROR(MATCH(AR77,'Cal Data'!$AF$6:$AF$1108,0),0)</f>
        <v>26</v>
      </c>
      <c r="AV77" s="17" t="str">
        <f>INDEX('Cal Data'!AF$6:AF$1108,$AS77)</f>
        <v>2Hz1m0m</v>
      </c>
      <c r="AW77" s="17">
        <f>INDEX('Cal Data'!AG$6:AG$1108,$AS77)</f>
        <v>0</v>
      </c>
      <c r="AX77" s="17">
        <f>INDEX('Cal Data'!AH$6:AH$1108,$AS77)</f>
        <v>6.0158855391024219E-3</v>
      </c>
      <c r="AY77" s="17">
        <f>INDEX('Cal Data'!AI$6:AI$1108,$AS77)</f>
        <v>0</v>
      </c>
      <c r="AZ77" s="17">
        <f>INDEX('Cal Data'!AJ$6:AJ$1108,$AS77)</f>
        <v>5.6977185669467275E-3</v>
      </c>
      <c r="BA77" s="17" t="str">
        <f>INDEX('Cal Data'!AF$6:AF$1108,$AT77)</f>
        <v>2Hz1m1m</v>
      </c>
      <c r="BB77" s="17">
        <f>INDEX('Cal Data'!AG$6:AG$1108,$AT77)</f>
        <v>3.8011071897253029E-8</v>
      </c>
      <c r="BC77" s="17">
        <f>INDEX('Cal Data'!AH$6:AH$1108,$AT77)</f>
        <v>7.8243636710286363E-3</v>
      </c>
      <c r="BD77" s="17">
        <f>INDEX('Cal Data'!AI$6:AI$1108,$AT77)</f>
        <v>3.9332209024283668E-8</v>
      </c>
      <c r="BE77" s="17">
        <f>INDEX('Cal Data'!AJ$6:AJ$1108,$AT77)</f>
        <v>2.4279932820483472E-3</v>
      </c>
      <c r="BG77" s="17">
        <f t="shared" si="66"/>
        <v>5.114955022247769E-9</v>
      </c>
      <c r="BH77" s="17">
        <f t="shared" si="67"/>
        <v>7.8243636710286363E-3</v>
      </c>
      <c r="BI77" s="17">
        <f t="shared" si="68"/>
        <v>3.9332209024283668E-8</v>
      </c>
      <c r="BJ77" s="17">
        <f t="shared" si="69"/>
        <v>5.2577284026975018E-3</v>
      </c>
      <c r="BL77" s="17">
        <f t="shared" si="70"/>
        <v>3.8305601886326884E-5</v>
      </c>
      <c r="BM77" s="17">
        <f t="shared" si="71"/>
        <v>7.8243636710286363E-3</v>
      </c>
      <c r="BN77" s="17">
        <f t="shared" si="72"/>
        <v>1.2903846965460337E-4</v>
      </c>
      <c r="BO77" s="17">
        <f t="shared" si="73"/>
        <v>5.2577284026975018E-3</v>
      </c>
      <c r="BQ77">
        <f>INDEX('Cal Data'!AL$6:AL$1000,$AS77)</f>
        <v>1.0000380112675207</v>
      </c>
      <c r="BR77">
        <f>INDEX('Cal Data'!AM$6:AM$1000,$AS77)</f>
        <v>0</v>
      </c>
      <c r="BS77">
        <f>INDEX('Cal Data'!AN$6:AN$1000,$AS77)</f>
        <v>3.9335640911496077E-5</v>
      </c>
      <c r="BT77">
        <f>INDEX('Cal Data'!AO$6:AO$1000,$AS77)</f>
        <v>0</v>
      </c>
      <c r="BU77">
        <f>INDEX('Cal Data'!AL$6:AL$1000,$AT77)</f>
        <v>1.0000380112675207</v>
      </c>
      <c r="BV77">
        <f>INDEX('Cal Data'!AM$6:AM$1000,$AT77)</f>
        <v>0</v>
      </c>
      <c r="BW77">
        <f>INDEX('Cal Data'!AN$6:AN$1000,$AT77)</f>
        <v>3.9335640911496077E-5</v>
      </c>
      <c r="BX77">
        <f>INDEX('Cal Data'!AO$6:AO$1000,$AT77)</f>
        <v>0</v>
      </c>
      <c r="BZ77" s="17">
        <f t="shared" si="87"/>
        <v>1.0000380112675207</v>
      </c>
      <c r="CA77" s="17">
        <f t="shared" si="88"/>
        <v>0</v>
      </c>
      <c r="CB77" s="17">
        <f t="shared" si="89"/>
        <v>3.9335640911496077E-5</v>
      </c>
      <c r="CC77" s="17">
        <f t="shared" si="90"/>
        <v>0</v>
      </c>
      <c r="CE77" s="17">
        <f t="shared" si="91"/>
        <v>1.3456998692376091E-4</v>
      </c>
      <c r="CF77" s="29">
        <f t="shared" si="92"/>
        <v>1.2822207447013005</v>
      </c>
      <c r="CG77" s="17">
        <f t="shared" si="93"/>
        <v>3.8296868295101076E-5</v>
      </c>
      <c r="CH77" s="17">
        <v>0</v>
      </c>
      <c r="CI77" s="17">
        <f t="shared" si="94"/>
        <v>1.2900554739796606E-4</v>
      </c>
      <c r="CJ77" s="17">
        <v>0</v>
      </c>
    </row>
    <row r="78" spans="1:88" x14ac:dyDescent="0.25">
      <c r="A78" s="9">
        <v>3</v>
      </c>
      <c r="B78" s="9" t="s">
        <v>3</v>
      </c>
      <c r="C78" s="13">
        <v>200</v>
      </c>
      <c r="D78" s="14">
        <f t="shared" si="74"/>
        <v>200</v>
      </c>
      <c r="E78" s="14" t="str">
        <f t="shared" si="75"/>
        <v>Hz</v>
      </c>
      <c r="F78" s="24">
        <v>2.6497520347133867</v>
      </c>
      <c r="G78" s="24">
        <v>0</v>
      </c>
      <c r="H78" s="24">
        <v>1.0498704970721691</v>
      </c>
      <c r="I78" s="24">
        <v>0</v>
      </c>
      <c r="J78" s="10" t="s">
        <v>3</v>
      </c>
      <c r="L78" s="25">
        <f t="shared" si="76"/>
        <v>2.6500000728259927</v>
      </c>
      <c r="M78" s="25">
        <f t="shared" si="77"/>
        <v>0</v>
      </c>
      <c r="N78" s="25">
        <f t="shared" si="78"/>
        <v>1.0499998067562299</v>
      </c>
      <c r="O78" s="25">
        <f t="shared" si="79"/>
        <v>0</v>
      </c>
      <c r="P78" s="22" t="str">
        <f t="shared" si="58"/>
        <v>m</v>
      </c>
      <c r="Q78" t="str">
        <f t="shared" si="80"/>
        <v>OK</v>
      </c>
      <c r="S78" s="26">
        <v>2.65</v>
      </c>
      <c r="T78" s="26"/>
      <c r="U78" s="26">
        <v>1.0499999999999998</v>
      </c>
      <c r="V78" s="26"/>
      <c r="W78" t="str">
        <f t="shared" si="81"/>
        <v>m</v>
      </c>
      <c r="Y78" s="26">
        <f t="shared" si="82"/>
        <v>7.2825992791791805E-8</v>
      </c>
      <c r="Z78" s="26"/>
      <c r="AA78" s="26">
        <f t="shared" si="83"/>
        <v>-1.9324376987484015E-7</v>
      </c>
      <c r="AB78" s="26"/>
      <c r="AC78" t="str">
        <f t="shared" si="84"/>
        <v>m</v>
      </c>
      <c r="AD78" s="15">
        <f t="shared" si="59"/>
        <v>1E-3</v>
      </c>
      <c r="AE78" s="16">
        <f t="shared" si="60"/>
        <v>2.6497520347133867E-3</v>
      </c>
      <c r="AF78" s="16">
        <f t="shared" si="61"/>
        <v>0</v>
      </c>
      <c r="AG78" s="16">
        <f t="shared" si="62"/>
        <v>1.0498704970721691E-3</v>
      </c>
      <c r="AH78" s="16">
        <f t="shared" si="63"/>
        <v>0</v>
      </c>
      <c r="AI78" s="21">
        <f t="shared" si="85"/>
        <v>2.8501603298920391E-3</v>
      </c>
      <c r="AJ78" s="21">
        <f t="shared" si="86"/>
        <v>0.37723886551403579</v>
      </c>
      <c r="AL78" s="15">
        <f>IFERROR(MATCH(AI78 - 0.000001,'Ref Z list'!$C$5:$C$30,1),1)</f>
        <v>2</v>
      </c>
      <c r="AM78" s="15" t="str">
        <f>INDEX('Ref Z list'!$D$5:$D$30,AL78)</f>
        <v>1m</v>
      </c>
      <c r="AN78" s="15" t="str">
        <f>IF(INDEX('Ref Z list'!$D$5:$D$30,AL78+1)=0,AM78,INDEX('Ref Z list'!$D$5:$D$30,AL78+1))</f>
        <v>3m</v>
      </c>
      <c r="AO78" s="15">
        <f>INDEX('Ref Z list'!$C$5:$C$30,AL78)</f>
        <v>1E-3</v>
      </c>
      <c r="AP78" s="15">
        <f>INDEX('Ref Z list'!$C$5:$C$30,AL78+1)</f>
        <v>3.0000000000000001E-3</v>
      </c>
      <c r="AQ78" s="17" t="str">
        <f t="shared" si="64"/>
        <v>200Hz3m1m</v>
      </c>
      <c r="AR78" s="17" t="str">
        <f t="shared" si="65"/>
        <v>200Hz3m3m</v>
      </c>
      <c r="AS78" s="15">
        <f>IFERROR(MATCH(AQ78,'Cal Data'!$AF$6:$AF$1108,0),0)</f>
        <v>50</v>
      </c>
      <c r="AT78" s="15">
        <f>IFERROR(MATCH(AR78,'Cal Data'!$AF$6:$AF$1108,0),0)</f>
        <v>68</v>
      </c>
      <c r="AV78" s="17" t="str">
        <f>INDEX('Cal Data'!AF$6:AF$1108,$AS78)</f>
        <v>200Hz3m1m</v>
      </c>
      <c r="AW78" s="17">
        <f>INDEX('Cal Data'!AG$6:AG$1108,$AS78)</f>
        <v>9.9185847170918384E-8</v>
      </c>
      <c r="AX78" s="17">
        <f>INDEX('Cal Data'!AH$6:AH$1108,$AS78)</f>
        <v>1.1653865899993879E-3</v>
      </c>
      <c r="AY78" s="17">
        <f>INDEX('Cal Data'!AI$6:AI$1108,$AS78)</f>
        <v>1.0001412280837118E-7</v>
      </c>
      <c r="AZ78" s="17">
        <f>INDEX('Cal Data'!AJ$6:AJ$1108,$AS78)</f>
        <v>8.3568036703794563E-3</v>
      </c>
      <c r="BA78" s="17" t="str">
        <f>INDEX('Cal Data'!AF$6:AF$1108,$AT78)</f>
        <v>200Hz3m3m</v>
      </c>
      <c r="BB78" s="17">
        <f>INDEX('Cal Data'!AG$6:AG$1108,$AT78)</f>
        <v>2.9261291770513176E-7</v>
      </c>
      <c r="BC78" s="17">
        <f>INDEX('Cal Data'!AH$6:AH$1108,$AT78)</f>
        <v>2.9842784716163054E-3</v>
      </c>
      <c r="BD78" s="17">
        <f>INDEX('Cal Data'!AI$6:AI$1108,$AT78)</f>
        <v>8.5448704477959514E-9</v>
      </c>
      <c r="BE78" s="17">
        <f>INDEX('Cal Data'!AJ$6:AJ$1108,$AT78)</f>
        <v>1.531136485438048E-3</v>
      </c>
      <c r="BG78" s="17">
        <f t="shared" si="66"/>
        <v>2.7812139348573383E-7</v>
      </c>
      <c r="BH78" s="17">
        <f t="shared" si="67"/>
        <v>2.9842784716163054E-3</v>
      </c>
      <c r="BI78" s="17">
        <f t="shared" si="68"/>
        <v>1.5397731747161165E-8</v>
      </c>
      <c r="BJ78" s="17">
        <f t="shared" si="69"/>
        <v>2.0425143450672253E-3</v>
      </c>
      <c r="BL78" s="17">
        <f t="shared" si="70"/>
        <v>2.6500301561068725E-3</v>
      </c>
      <c r="BM78" s="17">
        <f t="shared" si="71"/>
        <v>2.9842784716163054E-3</v>
      </c>
      <c r="BN78" s="17">
        <f t="shared" si="72"/>
        <v>1.0498858948039163E-3</v>
      </c>
      <c r="BO78" s="17">
        <f t="shared" si="73"/>
        <v>2.0425143450672253E-3</v>
      </c>
      <c r="BQ78">
        <f>INDEX('Cal Data'!AL$6:AL$1000,$AS78)</f>
        <v>1.0000991332024172</v>
      </c>
      <c r="BR78">
        <f>INDEX('Cal Data'!AM$6:AM$1000,$AS78)</f>
        <v>0</v>
      </c>
      <c r="BS78">
        <f>INDEX('Cal Data'!AN$6:AN$1000,$AS78)</f>
        <v>9.9973731696621315E-5</v>
      </c>
      <c r="BT78">
        <f>INDEX('Cal Data'!AO$6:AO$1000,$AS78)</f>
        <v>0</v>
      </c>
      <c r="BU78">
        <f>INDEX('Cal Data'!AL$6:AL$1000,$AT78)</f>
        <v>1.0000974962076588</v>
      </c>
      <c r="BV78">
        <f>INDEX('Cal Data'!AM$6:AM$1000,$AT78)</f>
        <v>0</v>
      </c>
      <c r="BW78">
        <f>INDEX('Cal Data'!AN$6:AN$1000,$AT78)</f>
        <v>2.8448067275880304E-6</v>
      </c>
      <c r="BX78">
        <f>INDEX('Cal Data'!AO$6:AO$1000,$AT78)</f>
        <v>0</v>
      </c>
      <c r="BZ78" s="17">
        <f t="shared" si="87"/>
        <v>1.000097618851036</v>
      </c>
      <c r="CA78" s="17">
        <f t="shared" si="88"/>
        <v>0</v>
      </c>
      <c r="CB78" s="17">
        <f t="shared" si="89"/>
        <v>1.012168976523845E-5</v>
      </c>
      <c r="CC78" s="17">
        <f t="shared" si="90"/>
        <v>0</v>
      </c>
      <c r="CE78" s="17">
        <f t="shared" si="91"/>
        <v>2.8504385592687115E-3</v>
      </c>
      <c r="CF78" s="29">
        <f t="shared" si="92"/>
        <v>0.37724898720380101</v>
      </c>
      <c r="CG78" s="17">
        <f t="shared" si="93"/>
        <v>2.6500000728259926E-3</v>
      </c>
      <c r="CH78" s="17">
        <v>0</v>
      </c>
      <c r="CI78" s="17">
        <f t="shared" si="94"/>
        <v>1.04999980675623E-3</v>
      </c>
      <c r="CJ78" s="17">
        <v>0</v>
      </c>
    </row>
    <row r="79" spans="1:88" x14ac:dyDescent="0.25">
      <c r="A79" s="9">
        <v>10</v>
      </c>
      <c r="B79" s="9" t="s">
        <v>3</v>
      </c>
      <c r="C79" s="13">
        <v>2000</v>
      </c>
      <c r="D79" s="14">
        <f t="shared" si="74"/>
        <v>2</v>
      </c>
      <c r="E79" s="14" t="str">
        <f t="shared" si="75"/>
        <v>kHz</v>
      </c>
      <c r="F79" s="24">
        <v>-1.4696216276568412</v>
      </c>
      <c r="G79" s="24">
        <v>0</v>
      </c>
      <c r="H79" s="24">
        <v>6.2502486675580151</v>
      </c>
      <c r="I79" s="24">
        <v>0</v>
      </c>
      <c r="J79" s="10" t="s">
        <v>3</v>
      </c>
      <c r="L79" s="25">
        <f t="shared" si="76"/>
        <v>-1.4699937346312979</v>
      </c>
      <c r="M79" s="25">
        <f t="shared" si="77"/>
        <v>0</v>
      </c>
      <c r="N79" s="25">
        <f t="shared" si="78"/>
        <v>6.2500061973982923</v>
      </c>
      <c r="O79" s="25">
        <f t="shared" si="79"/>
        <v>0</v>
      </c>
      <c r="P79" s="22" t="str">
        <f t="shared" si="58"/>
        <v>m</v>
      </c>
      <c r="Q79" t="str">
        <f t="shared" si="80"/>
        <v>OK</v>
      </c>
      <c r="S79" s="26">
        <v>-1.47</v>
      </c>
      <c r="T79" s="26"/>
      <c r="U79" s="26">
        <v>6.25</v>
      </c>
      <c r="V79" s="26"/>
      <c r="W79" t="str">
        <f t="shared" si="81"/>
        <v>m</v>
      </c>
      <c r="Y79" s="26">
        <f t="shared" si="82"/>
        <v>6.26536870207417E-6</v>
      </c>
      <c r="Z79" s="26"/>
      <c r="AA79" s="26">
        <f t="shared" si="83"/>
        <v>6.197398292329126E-6</v>
      </c>
      <c r="AB79" s="26"/>
      <c r="AC79" t="str">
        <f t="shared" si="84"/>
        <v>m</v>
      </c>
      <c r="AD79" s="15">
        <f t="shared" si="59"/>
        <v>1E-3</v>
      </c>
      <c r="AE79" s="16">
        <f t="shared" si="60"/>
        <v>-1.4696216276568412E-3</v>
      </c>
      <c r="AF79" s="16">
        <f t="shared" si="61"/>
        <v>0</v>
      </c>
      <c r="AG79" s="16">
        <f t="shared" si="62"/>
        <v>6.2502486675580149E-3</v>
      </c>
      <c r="AH79" s="16">
        <f t="shared" si="63"/>
        <v>0</v>
      </c>
      <c r="AI79" s="21">
        <f t="shared" si="85"/>
        <v>6.420700595323495E-3</v>
      </c>
      <c r="AJ79" s="21">
        <f t="shared" si="86"/>
        <v>1.8017315799343092</v>
      </c>
      <c r="AL79" s="15">
        <f>IFERROR(MATCH(AI79 - 0.000001,'Ref Z list'!$C$5:$C$30,1),1)</f>
        <v>3</v>
      </c>
      <c r="AM79" s="15" t="str">
        <f>INDEX('Ref Z list'!$D$5:$D$30,AL79)</f>
        <v>3m</v>
      </c>
      <c r="AN79" s="15" t="str">
        <f>IF(INDEX('Ref Z list'!$D$5:$D$30,AL79+1)=0,AM79,INDEX('Ref Z list'!$D$5:$D$30,AL79+1))</f>
        <v>10m</v>
      </c>
      <c r="AO79" s="15">
        <f>INDEX('Ref Z list'!$C$5:$C$30,AL79)</f>
        <v>3.0000000000000001E-3</v>
      </c>
      <c r="AP79" s="15">
        <f>INDEX('Ref Z list'!$C$5:$C$30,AL79+1)</f>
        <v>0.01</v>
      </c>
      <c r="AQ79" s="17" t="str">
        <f t="shared" si="64"/>
        <v>2kHz10m3m</v>
      </c>
      <c r="AR79" s="17" t="str">
        <f t="shared" si="65"/>
        <v>2kHz10m10m</v>
      </c>
      <c r="AS79" s="15">
        <f>IFERROR(MATCH(AQ79,'Cal Data'!$AF$6:$AF$1108,0),0)</f>
        <v>89</v>
      </c>
      <c r="AT79" s="15">
        <f>IFERROR(MATCH(AR79,'Cal Data'!$AF$6:$AF$1108,0),0)</f>
        <v>107</v>
      </c>
      <c r="AV79" s="17" t="str">
        <f>INDEX('Cal Data'!AF$6:AF$1108,$AS79)</f>
        <v>2kHz10m3m</v>
      </c>
      <c r="AW79" s="17">
        <f>INDEX('Cal Data'!AG$6:AG$1108,$AS79)</f>
        <v>-1.3616642906364579E-7</v>
      </c>
      <c r="AX79" s="17">
        <f>INDEX('Cal Data'!AH$6:AH$1108,$AS79)</f>
        <v>4.3659551766179437E-3</v>
      </c>
      <c r="AY79" s="17">
        <f>INDEX('Cal Data'!AI$6:AI$1108,$AS79)</f>
        <v>3.0381239524468656E-7</v>
      </c>
      <c r="AZ79" s="17">
        <f>INDEX('Cal Data'!AJ$6:AJ$1108,$AS79)</f>
        <v>3.8366239640785457E-3</v>
      </c>
      <c r="BA79" s="17" t="str">
        <f>INDEX('Cal Data'!AF$6:AF$1108,$AT79)</f>
        <v>2kHz10m10m</v>
      </c>
      <c r="BB79" s="17">
        <f>INDEX('Cal Data'!AG$6:AG$1108,$AT79)</f>
        <v>-1.5414329026727791E-8</v>
      </c>
      <c r="BC79" s="17">
        <f>INDEX('Cal Data'!AH$6:AH$1108,$AT79)</f>
        <v>7.6693062175683105E-3</v>
      </c>
      <c r="BD79" s="17">
        <f>INDEX('Cal Data'!AI$6:AI$1108,$AT79)</f>
        <v>2.961074780812379E-7</v>
      </c>
      <c r="BE79" s="17">
        <f>INDEX('Cal Data'!AJ$6:AJ$1108,$AT79)</f>
        <v>5.6299981079476809E-3</v>
      </c>
      <c r="BG79" s="17">
        <f t="shared" si="66"/>
        <v>-7.7158317566096134E-8</v>
      </c>
      <c r="BH79" s="17">
        <f t="shared" si="67"/>
        <v>7.6693062175683105E-3</v>
      </c>
      <c r="BI79" s="17">
        <f t="shared" si="68"/>
        <v>3.0004722171212555E-7</v>
      </c>
      <c r="BJ79" s="17">
        <f t="shared" si="69"/>
        <v>4.7129948214458192E-3</v>
      </c>
      <c r="BL79" s="17">
        <f t="shared" si="70"/>
        <v>-1.4696987859744073E-3</v>
      </c>
      <c r="BM79" s="17">
        <f t="shared" si="71"/>
        <v>7.6693062175683105E-3</v>
      </c>
      <c r="BN79" s="17">
        <f t="shared" si="72"/>
        <v>6.2505487147797266E-3</v>
      </c>
      <c r="BO79" s="17">
        <f t="shared" si="73"/>
        <v>4.7129948214458192E-3</v>
      </c>
      <c r="BQ79">
        <f>INDEX('Cal Data'!AL$6:AL$1000,$AS79)</f>
        <v>0.99995548400809831</v>
      </c>
      <c r="BR79">
        <f>INDEX('Cal Data'!AM$6:AM$1000,$AS79)</f>
        <v>0</v>
      </c>
      <c r="BS79">
        <f>INDEX('Cal Data'!AN$6:AN$1000,$AS79)</f>
        <v>9.9452875746184753E-5</v>
      </c>
      <c r="BT79">
        <f>INDEX('Cal Data'!AO$6:AO$1000,$AS79)</f>
        <v>0</v>
      </c>
      <c r="BU79">
        <f>INDEX('Cal Data'!AL$6:AL$1000,$AT79)</f>
        <v>0.99999850238503862</v>
      </c>
      <c r="BV79">
        <f>INDEX('Cal Data'!AM$6:AM$1000,$AT79)</f>
        <v>0</v>
      </c>
      <c r="BW79">
        <f>INDEX('Cal Data'!AN$6:AN$1000,$AT79)</f>
        <v>2.9074467049125638E-5</v>
      </c>
      <c r="BX79">
        <f>INDEX('Cal Data'!AO$6:AO$1000,$AT79)</f>
        <v>0</v>
      </c>
      <c r="BZ79" s="17">
        <f t="shared" si="87"/>
        <v>0.99997650586347109</v>
      </c>
      <c r="CA79" s="17">
        <f t="shared" si="88"/>
        <v>0</v>
      </c>
      <c r="CB79" s="17">
        <f t="shared" si="89"/>
        <v>6.5060952242191841E-5</v>
      </c>
      <c r="CC79" s="17">
        <f t="shared" si="90"/>
        <v>0</v>
      </c>
      <c r="CE79" s="17">
        <f t="shared" si="91"/>
        <v>6.4205497465070968E-3</v>
      </c>
      <c r="CF79" s="29">
        <f t="shared" si="92"/>
        <v>1.8017966408865513</v>
      </c>
      <c r="CG79" s="17">
        <f t="shared" si="93"/>
        <v>-1.469993734631298E-3</v>
      </c>
      <c r="CH79" s="17">
        <v>0</v>
      </c>
      <c r="CI79" s="17">
        <f t="shared" si="94"/>
        <v>6.2500061973982928E-3</v>
      </c>
      <c r="CJ79" s="17">
        <v>0</v>
      </c>
    </row>
    <row r="80" spans="1:88" x14ac:dyDescent="0.25">
      <c r="A80" s="9">
        <v>1</v>
      </c>
      <c r="B80" s="9" t="s">
        <v>3</v>
      </c>
      <c r="C80" s="13">
        <v>0.05</v>
      </c>
      <c r="D80" s="14">
        <f t="shared" si="74"/>
        <v>50</v>
      </c>
      <c r="E80" s="14" t="str">
        <f t="shared" si="75"/>
        <v>mHz</v>
      </c>
      <c r="F80" s="24">
        <v>-0.11801030652378262</v>
      </c>
      <c r="G80" s="24">
        <v>0</v>
      </c>
      <c r="H80" s="24">
        <v>-0.51802592154178273</v>
      </c>
      <c r="I80" s="24">
        <v>0</v>
      </c>
      <c r="J80" s="10" t="s">
        <v>3</v>
      </c>
      <c r="L80" s="25">
        <f t="shared" si="76"/>
        <v>-0.11799090818119271</v>
      </c>
      <c r="M80" s="25">
        <f t="shared" si="77"/>
        <v>0</v>
      </c>
      <c r="N80" s="25">
        <f t="shared" si="78"/>
        <v>-0.51797713350402341</v>
      </c>
      <c r="O80" s="25">
        <f t="shared" si="79"/>
        <v>0</v>
      </c>
      <c r="P80" s="22" t="str">
        <f t="shared" si="58"/>
        <v>m</v>
      </c>
      <c r="Q80" t="str">
        <f t="shared" si="80"/>
        <v>OK</v>
      </c>
      <c r="S80" s="26">
        <v>-0.11799999999999999</v>
      </c>
      <c r="T80" s="26"/>
      <c r="U80" s="26">
        <v>-0.51800000000000002</v>
      </c>
      <c r="V80" s="26"/>
      <c r="W80" t="str">
        <f t="shared" si="81"/>
        <v>m</v>
      </c>
      <c r="Y80" s="26">
        <f t="shared" si="82"/>
        <v>9.0918188072885986E-6</v>
      </c>
      <c r="Z80" s="26"/>
      <c r="AA80" s="26">
        <f t="shared" si="83"/>
        <v>2.2866495976603396E-5</v>
      </c>
      <c r="AB80" s="26"/>
      <c r="AC80" t="str">
        <f t="shared" si="84"/>
        <v>m</v>
      </c>
      <c r="AD80" s="15">
        <f t="shared" si="59"/>
        <v>1E-3</v>
      </c>
      <c r="AE80" s="16">
        <f t="shared" si="60"/>
        <v>-1.1801030652378262E-4</v>
      </c>
      <c r="AF80" s="16">
        <f t="shared" si="61"/>
        <v>0</v>
      </c>
      <c r="AG80" s="16">
        <f t="shared" si="62"/>
        <v>-5.1802592154178274E-4</v>
      </c>
      <c r="AH80" s="16">
        <f t="shared" si="63"/>
        <v>0</v>
      </c>
      <c r="AI80" s="21">
        <f t="shared" si="85"/>
        <v>5.3129773934682835E-4</v>
      </c>
      <c r="AJ80" s="21">
        <f t="shared" si="86"/>
        <v>-1.7947815896241071</v>
      </c>
      <c r="AL80" s="15">
        <f>IFERROR(MATCH(AI80 - 0.000001,'Ref Z list'!$C$5:$C$30,1),1)</f>
        <v>1</v>
      </c>
      <c r="AM80" s="15" t="str">
        <f>INDEX('Ref Z list'!$D$5:$D$30,AL80)</f>
        <v>0m</v>
      </c>
      <c r="AN80" s="15" t="str">
        <f>IF(INDEX('Ref Z list'!$D$5:$D$30,AL80+1)=0,AM80,INDEX('Ref Z list'!$D$5:$D$30,AL80+1))</f>
        <v>1m</v>
      </c>
      <c r="AO80" s="15">
        <f>INDEX('Ref Z list'!$C$5:$C$30,AL80)</f>
        <v>0</v>
      </c>
      <c r="AP80" s="15">
        <f>INDEX('Ref Z list'!$C$5:$C$30,AL80+1)</f>
        <v>1E-3</v>
      </c>
      <c r="AQ80" s="17" t="str">
        <f t="shared" si="64"/>
        <v>50mHz1m0m</v>
      </c>
      <c r="AR80" s="17" t="str">
        <f t="shared" si="65"/>
        <v>50mHz1m1m</v>
      </c>
      <c r="AS80" s="15">
        <f>IFERROR(MATCH(AQ80,'Cal Data'!$AF$6:$AF$1108,0),0)</f>
        <v>3</v>
      </c>
      <c r="AT80" s="15">
        <f>IFERROR(MATCH(AR80,'Cal Data'!$AF$6:$AF$1108,0),0)</f>
        <v>21</v>
      </c>
      <c r="AV80" s="17" t="str">
        <f>INDEX('Cal Data'!AF$6:AF$1108,$AS80)</f>
        <v>50mHz1m0m</v>
      </c>
      <c r="AW80" s="17">
        <f>INDEX('Cal Data'!AG$6:AG$1108,$AS80)</f>
        <v>0</v>
      </c>
      <c r="AX80" s="17">
        <f>INDEX('Cal Data'!AH$6:AH$1108,$AS80)</f>
        <v>4.9811229144196218E-3</v>
      </c>
      <c r="AY80" s="17">
        <f>INDEX('Cal Data'!AI$6:AI$1108,$AS80)</f>
        <v>0</v>
      </c>
      <c r="AZ80" s="17">
        <f>INDEX('Cal Data'!AJ$6:AJ$1108,$AS80)</f>
        <v>5.0777024634040087E-3</v>
      </c>
      <c r="BA80" s="17" t="str">
        <f>INDEX('Cal Data'!AF$6:AF$1108,$AT80)</f>
        <v>50mHz1m1m</v>
      </c>
      <c r="BB80" s="17">
        <f>INDEX('Cal Data'!AG$6:AG$1108,$AT80)</f>
        <v>-9.7658010762315117E-8</v>
      </c>
      <c r="BC80" s="17">
        <f>INDEX('Cal Data'!AH$6:AH$1108,$AT80)</f>
        <v>7.6464004887299292E-4</v>
      </c>
      <c r="BD80" s="17">
        <f>INDEX('Cal Data'!AI$6:AI$1108,$AT80)</f>
        <v>1.5190064545642491E-8</v>
      </c>
      <c r="BE80" s="17">
        <f>INDEX('Cal Data'!AJ$6:AJ$1108,$AT80)</f>
        <v>8.8210387159597184E-3</v>
      </c>
      <c r="BG80" s="17">
        <f t="shared" si="66"/>
        <v>-5.1885480347126257E-8</v>
      </c>
      <c r="BH80" s="17">
        <f t="shared" si="67"/>
        <v>7.6464004887299292E-4</v>
      </c>
      <c r="BI80" s="17">
        <f t="shared" si="68"/>
        <v>1.5190064545642491E-8</v>
      </c>
      <c r="BJ80" s="17">
        <f t="shared" si="69"/>
        <v>7.0665285520018859E-3</v>
      </c>
      <c r="BL80" s="17">
        <f t="shared" si="70"/>
        <v>-1.1806219200412975E-4</v>
      </c>
      <c r="BM80" s="17">
        <f t="shared" si="71"/>
        <v>7.6464004887299292E-4</v>
      </c>
      <c r="BN80" s="17">
        <f t="shared" si="72"/>
        <v>-5.1801073147723713E-4</v>
      </c>
      <c r="BO80" s="17">
        <f t="shared" si="73"/>
        <v>7.0665285520018859E-3</v>
      </c>
      <c r="BQ80">
        <f>INDEX('Cal Data'!AL$6:AL$1000,$AS80)</f>
        <v>0.99990235615424861</v>
      </c>
      <c r="BR80">
        <f>INDEX('Cal Data'!AM$6:AM$1000,$AS80)</f>
        <v>0</v>
      </c>
      <c r="BS80">
        <f>INDEX('Cal Data'!AN$6:AN$1000,$AS80)</f>
        <v>1.520409985526956E-5</v>
      </c>
      <c r="BT80">
        <f>INDEX('Cal Data'!AO$6:AO$1000,$AS80)</f>
        <v>0</v>
      </c>
      <c r="BU80">
        <f>INDEX('Cal Data'!AL$6:AL$1000,$AT80)</f>
        <v>0.99990235615424861</v>
      </c>
      <c r="BV80">
        <f>INDEX('Cal Data'!AM$6:AM$1000,$AT80)</f>
        <v>0</v>
      </c>
      <c r="BW80">
        <f>INDEX('Cal Data'!AN$6:AN$1000,$AT80)</f>
        <v>1.520409985526956E-5</v>
      </c>
      <c r="BX80">
        <f>INDEX('Cal Data'!AO$6:AO$1000,$AT80)</f>
        <v>0</v>
      </c>
      <c r="BZ80" s="17">
        <f t="shared" si="87"/>
        <v>0.99990235615424861</v>
      </c>
      <c r="CA80" s="17">
        <f t="shared" si="88"/>
        <v>0</v>
      </c>
      <c r="CB80" s="17">
        <f t="shared" si="89"/>
        <v>1.520409985526956E-5</v>
      </c>
      <c r="CC80" s="17">
        <f t="shared" si="90"/>
        <v>0</v>
      </c>
      <c r="CE80" s="17">
        <f t="shared" si="91"/>
        <v>5.3124586139231952E-4</v>
      </c>
      <c r="CF80" s="29">
        <f t="shared" si="92"/>
        <v>-1.7947663855242517</v>
      </c>
      <c r="CG80" s="17">
        <f t="shared" si="93"/>
        <v>-1.1799090818119271E-4</v>
      </c>
      <c r="CH80" s="17">
        <v>0</v>
      </c>
      <c r="CI80" s="17">
        <f t="shared" si="94"/>
        <v>-5.1797713350402346E-4</v>
      </c>
      <c r="CJ80" s="17">
        <v>0</v>
      </c>
    </row>
    <row r="81" spans="1:88" x14ac:dyDescent="0.25">
      <c r="A81" s="9">
        <v>3</v>
      </c>
      <c r="B81" s="9" t="s">
        <v>3</v>
      </c>
      <c r="C81" s="13">
        <v>0.02</v>
      </c>
      <c r="D81" s="14">
        <f t="shared" si="74"/>
        <v>20</v>
      </c>
      <c r="E81" s="14" t="str">
        <f t="shared" si="75"/>
        <v>mHz</v>
      </c>
      <c r="F81" s="24">
        <v>0.38806160219711056</v>
      </c>
      <c r="G81" s="24">
        <v>0</v>
      </c>
      <c r="H81" s="24">
        <v>-2.3799221007225855</v>
      </c>
      <c r="I81" s="24">
        <v>0</v>
      </c>
      <c r="J81" s="10" t="s">
        <v>3</v>
      </c>
      <c r="L81" s="25">
        <f t="shared" si="76"/>
        <v>0.38799999962481235</v>
      </c>
      <c r="M81" s="25">
        <f t="shared" si="77"/>
        <v>0</v>
      </c>
      <c r="N81" s="25">
        <f t="shared" si="78"/>
        <v>-2.380000000166171</v>
      </c>
      <c r="O81" s="25">
        <f t="shared" si="79"/>
        <v>0</v>
      </c>
      <c r="P81" s="22" t="str">
        <f t="shared" si="58"/>
        <v>m</v>
      </c>
      <c r="Q81" t="str">
        <f t="shared" si="80"/>
        <v>OK</v>
      </c>
      <c r="S81" s="26">
        <v>0.38800000000000001</v>
      </c>
      <c r="T81" s="26"/>
      <c r="U81" s="26">
        <v>-2.3800000000000003</v>
      </c>
      <c r="V81" s="26"/>
      <c r="W81" t="str">
        <f t="shared" si="81"/>
        <v>m</v>
      </c>
      <c r="Y81" s="26">
        <f t="shared" si="82"/>
        <v>-3.7518765871880078E-10</v>
      </c>
      <c r="Z81" s="26"/>
      <c r="AA81" s="26">
        <f t="shared" si="83"/>
        <v>-1.6617063280932598E-10</v>
      </c>
      <c r="AB81" s="26"/>
      <c r="AC81" t="str">
        <f t="shared" si="84"/>
        <v>m</v>
      </c>
      <c r="AD81" s="15">
        <f t="shared" si="59"/>
        <v>1E-3</v>
      </c>
      <c r="AE81" s="16">
        <f t="shared" si="60"/>
        <v>3.8806160219711057E-4</v>
      </c>
      <c r="AF81" s="16">
        <f t="shared" si="61"/>
        <v>0</v>
      </c>
      <c r="AG81" s="16">
        <f t="shared" si="62"/>
        <v>-2.3799221007225857E-3</v>
      </c>
      <c r="AH81" s="16">
        <f t="shared" si="63"/>
        <v>0</v>
      </c>
      <c r="AI81" s="21">
        <f t="shared" si="85"/>
        <v>2.4113525276507359E-3</v>
      </c>
      <c r="AJ81" s="21">
        <f t="shared" si="86"/>
        <v>-1.4091623549642407</v>
      </c>
      <c r="AL81" s="15">
        <f>IFERROR(MATCH(AI81 - 0.000001,'Ref Z list'!$C$5:$C$30,1),1)</f>
        <v>2</v>
      </c>
      <c r="AM81" s="15" t="str">
        <f>INDEX('Ref Z list'!$D$5:$D$30,AL81)</f>
        <v>1m</v>
      </c>
      <c r="AN81" s="15" t="str">
        <f>IF(INDEX('Ref Z list'!$D$5:$D$30,AL81+1)=0,AM81,INDEX('Ref Z list'!$D$5:$D$30,AL81+1))</f>
        <v>3m</v>
      </c>
      <c r="AO81" s="15">
        <f>INDEX('Ref Z list'!$C$5:$C$30,AL81)</f>
        <v>1E-3</v>
      </c>
      <c r="AP81" s="15">
        <f>INDEX('Ref Z list'!$C$5:$C$30,AL81+1)</f>
        <v>3.0000000000000001E-3</v>
      </c>
      <c r="AQ81" s="17" t="str">
        <f t="shared" si="64"/>
        <v>20mHz3m1m</v>
      </c>
      <c r="AR81" s="17" t="str">
        <f t="shared" si="65"/>
        <v>20mHz3m3m</v>
      </c>
      <c r="AS81" s="15">
        <f>IFERROR(MATCH(AQ81,'Cal Data'!$AF$6:$AF$1108,0),0)</f>
        <v>38</v>
      </c>
      <c r="AT81" s="15">
        <f>IFERROR(MATCH(AR81,'Cal Data'!$AF$6:$AF$1108,0),0)</f>
        <v>56</v>
      </c>
      <c r="AV81" s="17" t="str">
        <f>INDEX('Cal Data'!AF$6:AF$1108,$AS81)</f>
        <v>20mHz3m1m</v>
      </c>
      <c r="AW81" s="17">
        <f>INDEX('Cal Data'!AG$6:AG$1108,$AS81)</f>
        <v>3.9554544846746517E-8</v>
      </c>
      <c r="AX81" s="17">
        <f>INDEX('Cal Data'!AH$6:AH$1108,$AS81)</f>
        <v>3.3415007096930837E-3</v>
      </c>
      <c r="AY81" s="17">
        <f>INDEX('Cal Data'!AI$6:AI$1108,$AS81)</f>
        <v>9.999458961766763E-8</v>
      </c>
      <c r="AZ81" s="17">
        <f>INDEX('Cal Data'!AJ$6:AJ$1108,$AS81)</f>
        <v>6.0071589013497226E-3</v>
      </c>
      <c r="BA81" s="17" t="str">
        <f>INDEX('Cal Data'!AF$6:AF$1108,$AT81)</f>
        <v>20mHz3m3m</v>
      </c>
      <c r="BB81" s="17">
        <f>INDEX('Cal Data'!AG$6:AG$1108,$AT81)</f>
        <v>6.8657456434983305E-8</v>
      </c>
      <c r="BC81" s="17">
        <f>INDEX('Cal Data'!AH$6:AH$1108,$AT81)</f>
        <v>3.3998292450475409E-3</v>
      </c>
      <c r="BD81" s="17">
        <f>INDEX('Cal Data'!AI$6:AI$1108,$AT81)</f>
        <v>-2.5439800307458888E-7</v>
      </c>
      <c r="BE81" s="17">
        <f>INDEX('Cal Data'!AJ$6:AJ$1108,$AT81)</f>
        <v>1.3912485018943274E-3</v>
      </c>
      <c r="BG81" s="17">
        <f t="shared" si="66"/>
        <v>6.0091778762773466E-8</v>
      </c>
      <c r="BH81" s="17">
        <f t="shared" si="67"/>
        <v>3.3998292450475409E-3</v>
      </c>
      <c r="BI81" s="17">
        <f t="shared" si="68"/>
        <v>-1.5009185112078934E-7</v>
      </c>
      <c r="BJ81" s="17">
        <f t="shared" si="69"/>
        <v>2.7498204965093775E-3</v>
      </c>
      <c r="BL81" s="17">
        <f t="shared" si="70"/>
        <v>3.8812169397587336E-4</v>
      </c>
      <c r="BM81" s="17">
        <f t="shared" si="71"/>
        <v>3.3998292450475409E-3</v>
      </c>
      <c r="BN81" s="17">
        <f t="shared" si="72"/>
        <v>-2.3800721925737066E-3</v>
      </c>
      <c r="BO81" s="17">
        <f t="shared" si="73"/>
        <v>2.7498204965093775E-3</v>
      </c>
      <c r="BQ81">
        <f>INDEX('Cal Data'!AL$6:AL$1000,$AS81)</f>
        <v>1.0000395505152238</v>
      </c>
      <c r="BR81">
        <f>INDEX('Cal Data'!AM$6:AM$1000,$AS81)</f>
        <v>0</v>
      </c>
      <c r="BS81">
        <f>INDEX('Cal Data'!AN$6:AN$1000,$AS81)</f>
        <v>1.0000485120976741E-4</v>
      </c>
      <c r="BT81">
        <f>INDEX('Cal Data'!AO$6:AO$1000,$AS81)</f>
        <v>0</v>
      </c>
      <c r="BU81">
        <f>INDEX('Cal Data'!AL$6:AL$1000,$AT81)</f>
        <v>1.0000228613737605</v>
      </c>
      <c r="BV81">
        <f>INDEX('Cal Data'!AM$6:AM$1000,$AT81)</f>
        <v>0</v>
      </c>
      <c r="BW81">
        <f>INDEX('Cal Data'!AN$6:AN$1000,$AT81)</f>
        <v>-8.4806297601053055E-5</v>
      </c>
      <c r="BX81">
        <f>INDEX('Cal Data'!AO$6:AO$1000,$AT81)</f>
        <v>0</v>
      </c>
      <c r="BZ81" s="17">
        <f t="shared" si="87"/>
        <v>1.0000277733842295</v>
      </c>
      <c r="CA81" s="17">
        <f t="shared" si="88"/>
        <v>0</v>
      </c>
      <c r="CB81" s="17">
        <f t="shared" si="89"/>
        <v>-3.0411989796326461E-5</v>
      </c>
      <c r="CC81" s="17">
        <f t="shared" si="90"/>
        <v>0</v>
      </c>
      <c r="CE81" s="17">
        <f t="shared" si="91"/>
        <v>2.4114194990709991E-3</v>
      </c>
      <c r="CF81" s="29">
        <f t="shared" si="92"/>
        <v>-1.4091927669540369</v>
      </c>
      <c r="CG81" s="17">
        <f t="shared" si="93"/>
        <v>3.8799999962481238E-4</v>
      </c>
      <c r="CH81" s="17">
        <v>0</v>
      </c>
      <c r="CI81" s="17">
        <f t="shared" si="94"/>
        <v>-2.3800000001661711E-3</v>
      </c>
      <c r="CJ81" s="17">
        <v>0</v>
      </c>
    </row>
    <row r="82" spans="1:88" x14ac:dyDescent="0.25">
      <c r="A82" s="9">
        <v>3</v>
      </c>
      <c r="B82" s="9" t="s">
        <v>3</v>
      </c>
      <c r="C82" s="13">
        <v>0.02</v>
      </c>
      <c r="D82" s="14">
        <f t="shared" si="74"/>
        <v>20</v>
      </c>
      <c r="E82" s="14" t="str">
        <f t="shared" si="75"/>
        <v>mHz</v>
      </c>
      <c r="F82" s="24">
        <v>1.3100624526054159</v>
      </c>
      <c r="G82" s="24">
        <v>0</v>
      </c>
      <c r="H82" s="24">
        <v>-2.1998837524068704</v>
      </c>
      <c r="I82" s="24">
        <v>0</v>
      </c>
      <c r="J82" s="10" t="s">
        <v>3</v>
      </c>
      <c r="L82" s="25">
        <f t="shared" si="76"/>
        <v>1.3099999984526822</v>
      </c>
      <c r="M82" s="25">
        <f t="shared" si="77"/>
        <v>0</v>
      </c>
      <c r="N82" s="25">
        <f t="shared" si="78"/>
        <v>-2.2000000008768139</v>
      </c>
      <c r="O82" s="25">
        <f t="shared" si="79"/>
        <v>0</v>
      </c>
      <c r="P82" s="22" t="str">
        <f t="shared" si="58"/>
        <v>m</v>
      </c>
      <c r="Q82" t="str">
        <f t="shared" si="80"/>
        <v>OK</v>
      </c>
      <c r="S82" s="26">
        <v>1.3099999999999998</v>
      </c>
      <c r="T82" s="26"/>
      <c r="U82" s="26">
        <v>-2.2000000000000002</v>
      </c>
      <c r="V82" s="26"/>
      <c r="W82" t="str">
        <f t="shared" si="81"/>
        <v>m</v>
      </c>
      <c r="Y82" s="26">
        <f t="shared" si="82"/>
        <v>-1.5473176073754757E-9</v>
      </c>
      <c r="Z82" s="26"/>
      <c r="AA82" s="26">
        <f t="shared" si="83"/>
        <v>-8.7681373273085228E-10</v>
      </c>
      <c r="AB82" s="26"/>
      <c r="AC82" t="str">
        <f t="shared" si="84"/>
        <v>m</v>
      </c>
      <c r="AD82" s="15">
        <f t="shared" si="59"/>
        <v>1E-3</v>
      </c>
      <c r="AE82" s="16">
        <f t="shared" si="60"/>
        <v>1.3100624526054159E-3</v>
      </c>
      <c r="AF82" s="16">
        <f t="shared" si="61"/>
        <v>0</v>
      </c>
      <c r="AG82" s="16">
        <f t="shared" si="62"/>
        <v>-2.1998837524068704E-3</v>
      </c>
      <c r="AH82" s="16">
        <f t="shared" si="63"/>
        <v>0</v>
      </c>
      <c r="AI82" s="21">
        <f t="shared" si="85"/>
        <v>2.5604203080412894E-3</v>
      </c>
      <c r="AJ82" s="21">
        <f t="shared" si="86"/>
        <v>-1.0336815898368448</v>
      </c>
      <c r="AL82" s="15">
        <f>IFERROR(MATCH(AI82 - 0.000001,'Ref Z list'!$C$5:$C$30,1),1)</f>
        <v>2</v>
      </c>
      <c r="AM82" s="15" t="str">
        <f>INDEX('Ref Z list'!$D$5:$D$30,AL82)</f>
        <v>1m</v>
      </c>
      <c r="AN82" s="15" t="str">
        <f>IF(INDEX('Ref Z list'!$D$5:$D$30,AL82+1)=0,AM82,INDEX('Ref Z list'!$D$5:$D$30,AL82+1))</f>
        <v>3m</v>
      </c>
      <c r="AO82" s="15">
        <f>INDEX('Ref Z list'!$C$5:$C$30,AL82)</f>
        <v>1E-3</v>
      </c>
      <c r="AP82" s="15">
        <f>INDEX('Ref Z list'!$C$5:$C$30,AL82+1)</f>
        <v>3.0000000000000001E-3</v>
      </c>
      <c r="AQ82" s="17" t="str">
        <f t="shared" si="64"/>
        <v>20mHz3m1m</v>
      </c>
      <c r="AR82" s="17" t="str">
        <f t="shared" si="65"/>
        <v>20mHz3m3m</v>
      </c>
      <c r="AS82" s="15">
        <f>IFERROR(MATCH(AQ82,'Cal Data'!$AF$6:$AF$1108,0),0)</f>
        <v>38</v>
      </c>
      <c r="AT82" s="15">
        <f>IFERROR(MATCH(AR82,'Cal Data'!$AF$6:$AF$1108,0),0)</f>
        <v>56</v>
      </c>
      <c r="AV82" s="17" t="str">
        <f>INDEX('Cal Data'!AF$6:AF$1108,$AS82)</f>
        <v>20mHz3m1m</v>
      </c>
      <c r="AW82" s="17">
        <f>INDEX('Cal Data'!AG$6:AG$1108,$AS82)</f>
        <v>3.9554544846746517E-8</v>
      </c>
      <c r="AX82" s="17">
        <f>INDEX('Cal Data'!AH$6:AH$1108,$AS82)</f>
        <v>3.3415007096930837E-3</v>
      </c>
      <c r="AY82" s="17">
        <f>INDEX('Cal Data'!AI$6:AI$1108,$AS82)</f>
        <v>9.999458961766763E-8</v>
      </c>
      <c r="AZ82" s="17">
        <f>INDEX('Cal Data'!AJ$6:AJ$1108,$AS82)</f>
        <v>6.0071589013497226E-3</v>
      </c>
      <c r="BA82" s="17" t="str">
        <f>INDEX('Cal Data'!AF$6:AF$1108,$AT82)</f>
        <v>20mHz3m3m</v>
      </c>
      <c r="BB82" s="17">
        <f>INDEX('Cal Data'!AG$6:AG$1108,$AT82)</f>
        <v>6.8657456434983305E-8</v>
      </c>
      <c r="BC82" s="17">
        <f>INDEX('Cal Data'!AH$6:AH$1108,$AT82)</f>
        <v>3.3998292450475409E-3</v>
      </c>
      <c r="BD82" s="17">
        <f>INDEX('Cal Data'!AI$6:AI$1108,$AT82)</f>
        <v>-2.5439800307458888E-7</v>
      </c>
      <c r="BE82" s="17">
        <f>INDEX('Cal Data'!AJ$6:AJ$1108,$AT82)</f>
        <v>1.3912485018943274E-3</v>
      </c>
      <c r="BG82" s="17">
        <f t="shared" si="66"/>
        <v>6.2260931979453941E-8</v>
      </c>
      <c r="BH82" s="17">
        <f t="shared" si="67"/>
        <v>3.3998292450475409E-3</v>
      </c>
      <c r="BI82" s="17">
        <f t="shared" si="68"/>
        <v>-1.7650610971053341E-7</v>
      </c>
      <c r="BJ82" s="17">
        <f t="shared" si="69"/>
        <v>2.4057787376451337E-3</v>
      </c>
      <c r="BL82" s="17">
        <f t="shared" si="70"/>
        <v>1.3101247135373954E-3</v>
      </c>
      <c r="BM82" s="17">
        <f t="shared" si="71"/>
        <v>3.3998292450475409E-3</v>
      </c>
      <c r="BN82" s="17">
        <f t="shared" si="72"/>
        <v>-2.2000602585165812E-3</v>
      </c>
      <c r="BO82" s="17">
        <f t="shared" si="73"/>
        <v>2.4057787376451337E-3</v>
      </c>
      <c r="BQ82">
        <f>INDEX('Cal Data'!AL$6:AL$1000,$AS82)</f>
        <v>1.0000395505152238</v>
      </c>
      <c r="BR82">
        <f>INDEX('Cal Data'!AM$6:AM$1000,$AS82)</f>
        <v>0</v>
      </c>
      <c r="BS82">
        <f>INDEX('Cal Data'!AN$6:AN$1000,$AS82)</f>
        <v>1.0000485120976741E-4</v>
      </c>
      <c r="BT82">
        <f>INDEX('Cal Data'!AO$6:AO$1000,$AS82)</f>
        <v>0</v>
      </c>
      <c r="BU82">
        <f>INDEX('Cal Data'!AL$6:AL$1000,$AT82)</f>
        <v>1.0000228613737605</v>
      </c>
      <c r="BV82">
        <f>INDEX('Cal Data'!AM$6:AM$1000,$AT82)</f>
        <v>0</v>
      </c>
      <c r="BW82">
        <f>INDEX('Cal Data'!AN$6:AN$1000,$AT82)</f>
        <v>-8.4806297601053055E-5</v>
      </c>
      <c r="BX82">
        <f>INDEX('Cal Data'!AO$6:AO$1000,$AT82)</f>
        <v>0</v>
      </c>
      <c r="BZ82" s="17">
        <f t="shared" si="87"/>
        <v>1.0000265294775923</v>
      </c>
      <c r="CA82" s="17">
        <f t="shared" si="88"/>
        <v>0</v>
      </c>
      <c r="CB82" s="17">
        <f t="shared" si="89"/>
        <v>-4.4186683668655095E-5</v>
      </c>
      <c r="CC82" s="17">
        <f t="shared" si="90"/>
        <v>0</v>
      </c>
      <c r="CE82" s="17">
        <f t="shared" si="91"/>
        <v>2.5604882346544787E-3</v>
      </c>
      <c r="CF82" s="29">
        <f t="shared" si="92"/>
        <v>-1.0337257765205135</v>
      </c>
      <c r="CG82" s="17">
        <f t="shared" si="93"/>
        <v>1.3099999984526824E-3</v>
      </c>
      <c r="CH82" s="17">
        <v>0</v>
      </c>
      <c r="CI82" s="17">
        <f t="shared" si="94"/>
        <v>-2.2000000008768139E-3</v>
      </c>
      <c r="CJ82" s="17">
        <v>0</v>
      </c>
    </row>
    <row r="83" spans="1:88" x14ac:dyDescent="0.25">
      <c r="A83" s="9">
        <v>1</v>
      </c>
      <c r="B83" s="9" t="s">
        <v>3</v>
      </c>
      <c r="C83" s="13">
        <v>0.5</v>
      </c>
      <c r="D83" s="14">
        <f t="shared" si="74"/>
        <v>500</v>
      </c>
      <c r="E83" s="14" t="str">
        <f t="shared" si="75"/>
        <v>mHz</v>
      </c>
      <c r="F83" s="24">
        <v>0.30400389362636043</v>
      </c>
      <c r="G83" s="24">
        <v>0</v>
      </c>
      <c r="H83" s="24">
        <v>0.33998999145838538</v>
      </c>
      <c r="I83" s="24">
        <v>0</v>
      </c>
      <c r="J83" s="10" t="s">
        <v>3</v>
      </c>
      <c r="L83" s="25">
        <f t="shared" si="76"/>
        <v>0.30399535628627938</v>
      </c>
      <c r="M83" s="25">
        <f t="shared" si="77"/>
        <v>0</v>
      </c>
      <c r="N83" s="25">
        <f t="shared" si="78"/>
        <v>0.34001193599033519</v>
      </c>
      <c r="O83" s="25">
        <f t="shared" si="79"/>
        <v>0</v>
      </c>
      <c r="P83" s="22" t="str">
        <f t="shared" si="58"/>
        <v>m</v>
      </c>
      <c r="Q83" t="str">
        <f t="shared" si="80"/>
        <v>OK</v>
      </c>
      <c r="S83" s="26">
        <v>0.30399999999999999</v>
      </c>
      <c r="T83" s="26"/>
      <c r="U83" s="26">
        <v>0.34</v>
      </c>
      <c r="V83" s="26"/>
      <c r="W83" t="str">
        <f t="shared" si="81"/>
        <v>m</v>
      </c>
      <c r="Y83" s="26">
        <f t="shared" si="82"/>
        <v>-4.6437137206090107E-6</v>
      </c>
      <c r="Z83" s="26"/>
      <c r="AA83" s="26">
        <f t="shared" si="83"/>
        <v>1.193599033516568E-5</v>
      </c>
      <c r="AB83" s="26"/>
      <c r="AC83" t="str">
        <f t="shared" si="84"/>
        <v>m</v>
      </c>
      <c r="AD83" s="15">
        <f t="shared" si="59"/>
        <v>1E-3</v>
      </c>
      <c r="AE83" s="16">
        <f t="shared" si="60"/>
        <v>3.0400389362636042E-4</v>
      </c>
      <c r="AF83" s="16">
        <f t="shared" si="61"/>
        <v>0</v>
      </c>
      <c r="AG83" s="16">
        <f t="shared" si="62"/>
        <v>3.399899914583854E-4</v>
      </c>
      <c r="AH83" s="16">
        <f t="shared" si="63"/>
        <v>0</v>
      </c>
      <c r="AI83" s="21">
        <f t="shared" si="85"/>
        <v>4.5608284514094634E-4</v>
      </c>
      <c r="AJ83" s="21">
        <f t="shared" si="86"/>
        <v>0.84121967481829119</v>
      </c>
      <c r="AL83" s="15">
        <f>IFERROR(MATCH(AI83 - 0.000001,'Ref Z list'!$C$5:$C$30,1),1)</f>
        <v>1</v>
      </c>
      <c r="AM83" s="15" t="str">
        <f>INDEX('Ref Z list'!$D$5:$D$30,AL83)</f>
        <v>0m</v>
      </c>
      <c r="AN83" s="15" t="str">
        <f>IF(INDEX('Ref Z list'!$D$5:$D$30,AL83+1)=0,AM83,INDEX('Ref Z list'!$D$5:$D$30,AL83+1))</f>
        <v>1m</v>
      </c>
      <c r="AO83" s="15">
        <f>INDEX('Ref Z list'!$C$5:$C$30,AL83)</f>
        <v>0</v>
      </c>
      <c r="AP83" s="15">
        <f>INDEX('Ref Z list'!$C$5:$C$30,AL83+1)</f>
        <v>1E-3</v>
      </c>
      <c r="AQ83" s="17" t="str">
        <f t="shared" si="64"/>
        <v>500mHz1m0m</v>
      </c>
      <c r="AR83" s="17" t="str">
        <f t="shared" si="65"/>
        <v>500mHz1m1m</v>
      </c>
      <c r="AS83" s="15">
        <f>IFERROR(MATCH(AQ83,'Cal Data'!$AF$6:$AF$1108,0),0)</f>
        <v>6</v>
      </c>
      <c r="AT83" s="15">
        <f>IFERROR(MATCH(AR83,'Cal Data'!$AF$6:$AF$1108,0),0)</f>
        <v>24</v>
      </c>
      <c r="AV83" s="17" t="str">
        <f>INDEX('Cal Data'!AF$6:AF$1108,$AS83)</f>
        <v>500mHz1m0m</v>
      </c>
      <c r="AW83" s="17">
        <f>INDEX('Cal Data'!AG$6:AG$1108,$AS83)</f>
        <v>0</v>
      </c>
      <c r="AX83" s="17">
        <f>INDEX('Cal Data'!AH$6:AH$1108,$AS83)</f>
        <v>6.5228831822272725E-4</v>
      </c>
      <c r="AY83" s="17">
        <f>INDEX('Cal Data'!AI$6:AI$1108,$AS83)</f>
        <v>0</v>
      </c>
      <c r="AZ83" s="17">
        <f>INDEX('Cal Data'!AJ$6:AJ$1108,$AS83)</f>
        <v>9.6122089550729085E-3</v>
      </c>
      <c r="BA83" s="17" t="str">
        <f>INDEX('Cal Data'!AF$6:AF$1108,$AT83)</f>
        <v>500mHz1m1m</v>
      </c>
      <c r="BB83" s="17">
        <f>INDEX('Cal Data'!AG$6:AG$1108,$AT83)</f>
        <v>2.3393681007968792E-8</v>
      </c>
      <c r="BC83" s="17">
        <f>INDEX('Cal Data'!AH$6:AH$1108,$AT83)</f>
        <v>2.5221765652768558E-3</v>
      </c>
      <c r="BD83" s="17">
        <f>INDEX('Cal Data'!AI$6:AI$1108,$AT83)</f>
        <v>4.6022299588927092E-8</v>
      </c>
      <c r="BE83" s="17">
        <f>INDEX('Cal Data'!AJ$6:AJ$1108,$AT83)</f>
        <v>3.6456063497760528E-3</v>
      </c>
      <c r="BG83" s="17">
        <f t="shared" si="66"/>
        <v>1.0669456592434127E-8</v>
      </c>
      <c r="BH83" s="17">
        <f t="shared" si="67"/>
        <v>2.5221765652768558E-3</v>
      </c>
      <c r="BI83" s="17">
        <f t="shared" si="68"/>
        <v>4.6022299588927092E-8</v>
      </c>
      <c r="BJ83" s="17">
        <f t="shared" si="69"/>
        <v>6.8909438630237359E-3</v>
      </c>
      <c r="BL83" s="17">
        <f t="shared" si="70"/>
        <v>3.0401456308295284E-4</v>
      </c>
      <c r="BM83" s="17">
        <f t="shared" si="71"/>
        <v>2.5221765652768558E-3</v>
      </c>
      <c r="BN83" s="17">
        <f t="shared" si="72"/>
        <v>3.4003601375797436E-4</v>
      </c>
      <c r="BO83" s="17">
        <f t="shared" si="73"/>
        <v>6.8909438630237359E-3</v>
      </c>
      <c r="BQ83">
        <f>INDEX('Cal Data'!AL$6:AL$1000,$AS83)</f>
        <v>1.0000233917618866</v>
      </c>
      <c r="BR83">
        <f>INDEX('Cal Data'!AM$6:AM$1000,$AS83)</f>
        <v>0</v>
      </c>
      <c r="BS83">
        <f>INDEX('Cal Data'!AN$6:AN$1000,$AS83)</f>
        <v>4.6024410001390943E-5</v>
      </c>
      <c r="BT83">
        <f>INDEX('Cal Data'!AO$6:AO$1000,$AS83)</f>
        <v>0</v>
      </c>
      <c r="BU83">
        <f>INDEX('Cal Data'!AL$6:AL$1000,$AT83)</f>
        <v>1.0000233917618866</v>
      </c>
      <c r="BV83">
        <f>INDEX('Cal Data'!AM$6:AM$1000,$AT83)</f>
        <v>0</v>
      </c>
      <c r="BW83">
        <f>INDEX('Cal Data'!AN$6:AN$1000,$AT83)</f>
        <v>4.6024410001390943E-5</v>
      </c>
      <c r="BX83">
        <f>INDEX('Cal Data'!AO$6:AO$1000,$AT83)</f>
        <v>0</v>
      </c>
      <c r="BZ83" s="17">
        <f t="shared" si="87"/>
        <v>1.0000233917618866</v>
      </c>
      <c r="CA83" s="17">
        <f t="shared" si="88"/>
        <v>0</v>
      </c>
      <c r="CB83" s="17">
        <f t="shared" si="89"/>
        <v>4.6024410001390943E-5</v>
      </c>
      <c r="CC83" s="17">
        <f t="shared" si="90"/>
        <v>0</v>
      </c>
      <c r="CE83" s="17">
        <f t="shared" si="91"/>
        <v>4.5609351372226045E-4</v>
      </c>
      <c r="CF83" s="29">
        <f t="shared" si="92"/>
        <v>0.84126569922829253</v>
      </c>
      <c r="CG83" s="17">
        <f t="shared" si="93"/>
        <v>3.0399535628627939E-4</v>
      </c>
      <c r="CH83" s="17">
        <v>0</v>
      </c>
      <c r="CI83" s="17">
        <f t="shared" si="94"/>
        <v>3.4001193599033519E-4</v>
      </c>
      <c r="CJ83" s="17">
        <v>0</v>
      </c>
    </row>
    <row r="84" spans="1:88" x14ac:dyDescent="0.25">
      <c r="A84" s="9">
        <v>10</v>
      </c>
      <c r="B84" s="9" t="s">
        <v>3</v>
      </c>
      <c r="C84" s="13">
        <v>0.05</v>
      </c>
      <c r="D84" s="14">
        <f t="shared" si="74"/>
        <v>50</v>
      </c>
      <c r="E84" s="14" t="str">
        <f t="shared" si="75"/>
        <v>mHz</v>
      </c>
      <c r="F84" s="24">
        <v>1.8898810156135242</v>
      </c>
      <c r="G84" s="24">
        <v>0</v>
      </c>
      <c r="H84" s="24">
        <v>-6.9303446792409646</v>
      </c>
      <c r="I84" s="24">
        <v>0</v>
      </c>
      <c r="J84" s="10" t="s">
        <v>3</v>
      </c>
      <c r="L84" s="25">
        <f t="shared" si="76"/>
        <v>1.8899999374605674</v>
      </c>
      <c r="M84" s="25">
        <f t="shared" si="77"/>
        <v>0</v>
      </c>
      <c r="N84" s="25">
        <f t="shared" si="78"/>
        <v>-6.9300000444982661</v>
      </c>
      <c r="O84" s="25">
        <f t="shared" si="79"/>
        <v>0</v>
      </c>
      <c r="P84" s="22" t="str">
        <f t="shared" si="58"/>
        <v>m</v>
      </c>
      <c r="Q84" t="str">
        <f t="shared" si="80"/>
        <v>OK</v>
      </c>
      <c r="S84" s="26">
        <v>1.89</v>
      </c>
      <c r="T84" s="26"/>
      <c r="U84" s="26">
        <v>-6.9300000000000006</v>
      </c>
      <c r="V84" s="26"/>
      <c r="W84" t="str">
        <f t="shared" si="81"/>
        <v>m</v>
      </c>
      <c r="Y84" s="26">
        <f t="shared" si="82"/>
        <v>-6.2539432521546701E-8</v>
      </c>
      <c r="Z84" s="26"/>
      <c r="AA84" s="26">
        <f t="shared" si="83"/>
        <v>-4.4498265516779156E-8</v>
      </c>
      <c r="AB84" s="26"/>
      <c r="AC84" t="str">
        <f t="shared" si="84"/>
        <v>m</v>
      </c>
      <c r="AD84" s="15">
        <f t="shared" si="59"/>
        <v>1E-3</v>
      </c>
      <c r="AE84" s="16">
        <f t="shared" si="60"/>
        <v>1.8898810156135243E-3</v>
      </c>
      <c r="AF84" s="16">
        <f t="shared" si="61"/>
        <v>0</v>
      </c>
      <c r="AG84" s="16">
        <f t="shared" si="62"/>
        <v>-6.9303446792409644E-3</v>
      </c>
      <c r="AH84" s="16">
        <f t="shared" si="63"/>
        <v>0</v>
      </c>
      <c r="AI84" s="21">
        <f t="shared" si="85"/>
        <v>7.1834064082620264E-3</v>
      </c>
      <c r="AJ84" s="21">
        <f t="shared" si="86"/>
        <v>-1.3045728828665393</v>
      </c>
      <c r="AL84" s="15">
        <f>IFERROR(MATCH(AI84 - 0.000001,'Ref Z list'!$C$5:$C$30,1),1)</f>
        <v>3</v>
      </c>
      <c r="AM84" s="15" t="str">
        <f>INDEX('Ref Z list'!$D$5:$D$30,AL84)</f>
        <v>3m</v>
      </c>
      <c r="AN84" s="15" t="str">
        <f>IF(INDEX('Ref Z list'!$D$5:$D$30,AL84+1)=0,AM84,INDEX('Ref Z list'!$D$5:$D$30,AL84+1))</f>
        <v>10m</v>
      </c>
      <c r="AO84" s="15">
        <f>INDEX('Ref Z list'!$C$5:$C$30,AL84)</f>
        <v>3.0000000000000001E-3</v>
      </c>
      <c r="AP84" s="15">
        <f>INDEX('Ref Z list'!$C$5:$C$30,AL84+1)</f>
        <v>0.01</v>
      </c>
      <c r="AQ84" s="17" t="str">
        <f t="shared" si="64"/>
        <v>50mHz10m3m</v>
      </c>
      <c r="AR84" s="17" t="str">
        <f t="shared" si="65"/>
        <v>50mHz10m10m</v>
      </c>
      <c r="AS84" s="15">
        <f>IFERROR(MATCH(AQ84,'Cal Data'!$AF$6:$AF$1108,0),0)</f>
        <v>75</v>
      </c>
      <c r="AT84" s="15">
        <f>IFERROR(MATCH(AR84,'Cal Data'!$AF$6:$AF$1108,0),0)</f>
        <v>93</v>
      </c>
      <c r="AV84" s="17" t="str">
        <f>INDEX('Cal Data'!AF$6:AF$1108,$AS84)</f>
        <v>50mHz10m3m</v>
      </c>
      <c r="AW84" s="17">
        <f>INDEX('Cal Data'!AG$6:AG$1108,$AS84)</f>
        <v>-1.9659550942524237E-7</v>
      </c>
      <c r="AX84" s="17">
        <f>INDEX('Cal Data'!AH$6:AH$1108,$AS84)</f>
        <v>1.6504513955905473E-3</v>
      </c>
      <c r="AY84" s="17">
        <f>INDEX('Cal Data'!AI$6:AI$1108,$AS84)</f>
        <v>2.9999606563937012E-7</v>
      </c>
      <c r="AZ84" s="17">
        <f>INDEX('Cal Data'!AJ$6:AJ$1108,$AS84)</f>
        <v>9.2106088140181831E-4</v>
      </c>
      <c r="BA84" s="17" t="str">
        <f>INDEX('Cal Data'!AF$6:AF$1108,$AT84)</f>
        <v>50mHz10m10m</v>
      </c>
      <c r="BB84" s="17">
        <f>INDEX('Cal Data'!AG$6:AG$1108,$AT84)</f>
        <v>-2.6057357073450138E-7</v>
      </c>
      <c r="BC84" s="17">
        <f>INDEX('Cal Data'!AH$6:AH$1108,$AT84)</f>
        <v>2.9904931690647786E-3</v>
      </c>
      <c r="BD84" s="17">
        <f>INDEX('Cal Data'!AI$6:AI$1108,$AT84)</f>
        <v>-1.9483559565078926E-7</v>
      </c>
      <c r="BE84" s="17">
        <f>INDEX('Cal Data'!AJ$6:AJ$1108,$AT84)</f>
        <v>3.6795036152899182E-3</v>
      </c>
      <c r="BG84" s="17">
        <f t="shared" si="66"/>
        <v>-2.3483068537800451E-7</v>
      </c>
      <c r="BH84" s="17">
        <f t="shared" si="67"/>
        <v>2.9904931690647786E-3</v>
      </c>
      <c r="BI84" s="17">
        <f t="shared" si="68"/>
        <v>4.2700738033419535E-9</v>
      </c>
      <c r="BJ84" s="17">
        <f t="shared" si="69"/>
        <v>2.5695875970834325E-3</v>
      </c>
      <c r="BL84" s="17">
        <f t="shared" si="70"/>
        <v>1.8896461849281464E-3</v>
      </c>
      <c r="BM84" s="17">
        <f t="shared" si="71"/>
        <v>2.9904931690647786E-3</v>
      </c>
      <c r="BN84" s="17">
        <f t="shared" si="72"/>
        <v>-6.9303404091671612E-3</v>
      </c>
      <c r="BO84" s="17">
        <f t="shared" si="73"/>
        <v>2.5695875970834325E-3</v>
      </c>
      <c r="BQ84">
        <f>INDEX('Cal Data'!AL$6:AL$1000,$AS84)</f>
        <v>0.99993449639625265</v>
      </c>
      <c r="BR84">
        <f>INDEX('Cal Data'!AM$6:AM$1000,$AS84)</f>
        <v>0</v>
      </c>
      <c r="BS84">
        <f>INDEX('Cal Data'!AN$6:AN$1000,$AS84)</f>
        <v>9.9993803729540742E-5</v>
      </c>
      <c r="BT84">
        <f>INDEX('Cal Data'!AO$6:AO$1000,$AS84)</f>
        <v>0</v>
      </c>
      <c r="BU84">
        <f>INDEX('Cal Data'!AL$6:AL$1000,$AT84)</f>
        <v>0.99997394077867463</v>
      </c>
      <c r="BV84">
        <f>INDEX('Cal Data'!AM$6:AM$1000,$AT84)</f>
        <v>0</v>
      </c>
      <c r="BW84">
        <f>INDEX('Cal Data'!AN$6:AN$1000,$AT84)</f>
        <v>-1.9475888412226786E-5</v>
      </c>
      <c r="BX84">
        <f>INDEX('Cal Data'!AO$6:AO$1000,$AT84)</f>
        <v>0</v>
      </c>
      <c r="BZ84" s="17">
        <f t="shared" si="87"/>
        <v>0.99995806952228039</v>
      </c>
      <c r="CA84" s="17">
        <f t="shared" si="88"/>
        <v>0</v>
      </c>
      <c r="CB84" s="17">
        <f t="shared" si="89"/>
        <v>2.8595192915403358E-5</v>
      </c>
      <c r="CC84" s="17">
        <f t="shared" si="90"/>
        <v>0</v>
      </c>
      <c r="CE84" s="17">
        <f t="shared" si="91"/>
        <v>7.1831052045996735E-3</v>
      </c>
      <c r="CF84" s="29">
        <f t="shared" si="92"/>
        <v>-1.304544287673624</v>
      </c>
      <c r="CG84" s="17">
        <f t="shared" si="93"/>
        <v>1.8899999374605674E-3</v>
      </c>
      <c r="CH84" s="17">
        <v>0</v>
      </c>
      <c r="CI84" s="17">
        <f t="shared" si="94"/>
        <v>-6.9300000444982666E-3</v>
      </c>
      <c r="CJ84" s="17">
        <v>0</v>
      </c>
    </row>
    <row r="85" spans="1:88" x14ac:dyDescent="0.25">
      <c r="A85" s="9">
        <v>1</v>
      </c>
      <c r="B85" s="9" t="s">
        <v>3</v>
      </c>
      <c r="C85" s="13">
        <v>20</v>
      </c>
      <c r="D85" s="14">
        <f t="shared" si="74"/>
        <v>20</v>
      </c>
      <c r="E85" s="14" t="str">
        <f t="shared" si="75"/>
        <v>Hz</v>
      </c>
      <c r="F85" s="24">
        <v>-0.88896001463661167</v>
      </c>
      <c r="G85" s="24">
        <v>0</v>
      </c>
      <c r="H85" s="24">
        <v>0.10200150737324019</v>
      </c>
      <c r="I85" s="24">
        <v>0</v>
      </c>
      <c r="J85" s="10" t="s">
        <v>3</v>
      </c>
      <c r="L85" s="25">
        <f t="shared" si="76"/>
        <v>-0.88900470417904942</v>
      </c>
      <c r="M85" s="25">
        <f t="shared" si="77"/>
        <v>0</v>
      </c>
      <c r="N85" s="25">
        <f t="shared" si="78"/>
        <v>0.10199982266086093</v>
      </c>
      <c r="O85" s="25">
        <f t="shared" si="79"/>
        <v>0</v>
      </c>
      <c r="P85" s="22" t="str">
        <f t="shared" si="58"/>
        <v>m</v>
      </c>
      <c r="Q85" t="str">
        <f t="shared" si="80"/>
        <v>OK</v>
      </c>
      <c r="S85" s="26">
        <v>-0.88900000000000001</v>
      </c>
      <c r="T85" s="26"/>
      <c r="U85" s="26">
        <v>0.10199999999999999</v>
      </c>
      <c r="V85" s="26"/>
      <c r="W85" t="str">
        <f t="shared" si="81"/>
        <v>m</v>
      </c>
      <c r="Y85" s="26">
        <f t="shared" si="82"/>
        <v>-4.7041790494084523E-6</v>
      </c>
      <c r="Z85" s="26"/>
      <c r="AA85" s="26">
        <f t="shared" si="83"/>
        <v>-1.7733913906803345E-7</v>
      </c>
      <c r="AB85" s="26"/>
      <c r="AC85" t="str">
        <f t="shared" si="84"/>
        <v>m</v>
      </c>
      <c r="AD85" s="15">
        <f t="shared" si="59"/>
        <v>1E-3</v>
      </c>
      <c r="AE85" s="16">
        <f t="shared" si="60"/>
        <v>-8.8896001463661164E-4</v>
      </c>
      <c r="AF85" s="16">
        <f t="shared" si="61"/>
        <v>0</v>
      </c>
      <c r="AG85" s="16">
        <f t="shared" si="62"/>
        <v>1.020015073732402E-4</v>
      </c>
      <c r="AH85" s="16">
        <f t="shared" si="63"/>
        <v>0</v>
      </c>
      <c r="AI85" s="21">
        <f t="shared" si="85"/>
        <v>8.9479283363756213E-4</v>
      </c>
      <c r="AJ85" s="21">
        <f t="shared" si="86"/>
        <v>3.0273497589402409</v>
      </c>
      <c r="AL85" s="15">
        <f>IFERROR(MATCH(AI85 - 0.000001,'Ref Z list'!$C$5:$C$30,1),1)</f>
        <v>1</v>
      </c>
      <c r="AM85" s="15" t="str">
        <f>INDEX('Ref Z list'!$D$5:$D$30,AL85)</f>
        <v>0m</v>
      </c>
      <c r="AN85" s="15" t="str">
        <f>IF(INDEX('Ref Z list'!$D$5:$D$30,AL85+1)=0,AM85,INDEX('Ref Z list'!$D$5:$D$30,AL85+1))</f>
        <v>1m</v>
      </c>
      <c r="AO85" s="15">
        <f>INDEX('Ref Z list'!$C$5:$C$30,AL85)</f>
        <v>0</v>
      </c>
      <c r="AP85" s="15">
        <f>INDEX('Ref Z list'!$C$5:$C$30,AL85+1)</f>
        <v>1E-3</v>
      </c>
      <c r="AQ85" s="17" t="str">
        <f t="shared" si="64"/>
        <v>20Hz1m0m</v>
      </c>
      <c r="AR85" s="17" t="str">
        <f t="shared" si="65"/>
        <v>20Hz1m1m</v>
      </c>
      <c r="AS85" s="15">
        <f>IFERROR(MATCH(AQ85,'Cal Data'!$AF$6:$AF$1108,0),0)</f>
        <v>11</v>
      </c>
      <c r="AT85" s="15">
        <f>IFERROR(MATCH(AR85,'Cal Data'!$AF$6:$AF$1108,0),0)</f>
        <v>29</v>
      </c>
      <c r="AV85" s="17" t="str">
        <f>INDEX('Cal Data'!AF$6:AF$1108,$AS85)</f>
        <v>20Hz1m0m</v>
      </c>
      <c r="AW85" s="17">
        <f>INDEX('Cal Data'!AG$6:AG$1108,$AS85)</f>
        <v>0</v>
      </c>
      <c r="AX85" s="17">
        <f>INDEX('Cal Data'!AH$6:AH$1108,$AS85)</f>
        <v>3.6420957141191698E-3</v>
      </c>
      <c r="AY85" s="17">
        <f>INDEX('Cal Data'!AI$6:AI$1108,$AS85)</f>
        <v>0</v>
      </c>
      <c r="AZ85" s="17">
        <f>INDEX('Cal Data'!AJ$6:AJ$1108,$AS85)</f>
        <v>8.2040183271615483E-3</v>
      </c>
      <c r="BA85" s="17" t="str">
        <f>INDEX('Cal Data'!AF$6:AF$1108,$AT85)</f>
        <v>20Hz1m1m</v>
      </c>
      <c r="BB85" s="17">
        <f>INDEX('Cal Data'!AG$6:AG$1108,$AT85)</f>
        <v>4.9404707191382999E-8</v>
      </c>
      <c r="BC85" s="17">
        <f>INDEX('Cal Data'!AH$6:AH$1108,$AT85)</f>
        <v>4.5510880865217282E-3</v>
      </c>
      <c r="BD85" s="17">
        <f>INDEX('Cal Data'!AI$6:AI$1108,$AT85)</f>
        <v>7.5608338174805438E-9</v>
      </c>
      <c r="BE85" s="17">
        <f>INDEX('Cal Data'!AJ$6:AJ$1108,$AT85)</f>
        <v>5.0762915320125907E-5</v>
      </c>
      <c r="BG85" s="17">
        <f t="shared" si="66"/>
        <v>4.4206977942811637E-8</v>
      </c>
      <c r="BH85" s="17">
        <f t="shared" si="67"/>
        <v>4.5510880865217282E-3</v>
      </c>
      <c r="BI85" s="17">
        <f t="shared" si="68"/>
        <v>7.5608338174805438E-9</v>
      </c>
      <c r="BJ85" s="17">
        <f t="shared" si="69"/>
        <v>9.0854381382917369E-4</v>
      </c>
      <c r="BL85" s="17">
        <f t="shared" si="70"/>
        <v>-8.8891580765866878E-4</v>
      </c>
      <c r="BM85" s="17">
        <f t="shared" si="71"/>
        <v>4.5510880865217282E-3</v>
      </c>
      <c r="BN85" s="17">
        <f t="shared" si="72"/>
        <v>1.0200906820705768E-4</v>
      </c>
      <c r="BO85" s="17">
        <f t="shared" si="73"/>
        <v>9.0854381382917369E-4</v>
      </c>
      <c r="BQ85">
        <f>INDEX('Cal Data'!AL$6:AL$1000,$AS85)</f>
        <v>1.0000494038440721</v>
      </c>
      <c r="BR85">
        <f>INDEX('Cal Data'!AM$6:AM$1000,$AS85)</f>
        <v>0</v>
      </c>
      <c r="BS85">
        <f>INDEX('Cal Data'!AN$6:AN$1000,$AS85)</f>
        <v>7.5634941310634814E-6</v>
      </c>
      <c r="BT85">
        <f>INDEX('Cal Data'!AO$6:AO$1000,$AS85)</f>
        <v>0</v>
      </c>
      <c r="BU85">
        <f>INDEX('Cal Data'!AL$6:AL$1000,$AT85)</f>
        <v>1.0000494038440721</v>
      </c>
      <c r="BV85">
        <f>INDEX('Cal Data'!AM$6:AM$1000,$AT85)</f>
        <v>0</v>
      </c>
      <c r="BW85">
        <f>INDEX('Cal Data'!AN$6:AN$1000,$AT85)</f>
        <v>7.5634941310634814E-6</v>
      </c>
      <c r="BX85">
        <f>INDEX('Cal Data'!AO$6:AO$1000,$AT85)</f>
        <v>0</v>
      </c>
      <c r="BZ85" s="17">
        <f t="shared" si="87"/>
        <v>1.0000494038440721</v>
      </c>
      <c r="CA85" s="17">
        <f t="shared" si="88"/>
        <v>0</v>
      </c>
      <c r="CB85" s="17">
        <f t="shared" si="89"/>
        <v>7.5634941310634814E-6</v>
      </c>
      <c r="CC85" s="17">
        <f t="shared" si="90"/>
        <v>0</v>
      </c>
      <c r="CE85" s="17">
        <f t="shared" si="91"/>
        <v>8.94837039843192E-4</v>
      </c>
      <c r="CF85" s="29">
        <f t="shared" si="92"/>
        <v>3.0273573224343719</v>
      </c>
      <c r="CG85" s="17">
        <f t="shared" si="93"/>
        <v>-8.8900470417904948E-4</v>
      </c>
      <c r="CH85" s="17">
        <v>0</v>
      </c>
      <c r="CI85" s="17">
        <f t="shared" si="94"/>
        <v>1.0199982266086093E-4</v>
      </c>
      <c r="CJ85" s="17">
        <v>0</v>
      </c>
    </row>
    <row r="86" spans="1:88" x14ac:dyDescent="0.25">
      <c r="A86" s="9">
        <v>1</v>
      </c>
      <c r="B86" s="9" t="s">
        <v>3</v>
      </c>
      <c r="C86" s="13">
        <v>100</v>
      </c>
      <c r="D86" s="14">
        <f t="shared" si="74"/>
        <v>100</v>
      </c>
      <c r="E86" s="14" t="str">
        <f t="shared" si="75"/>
        <v>Hz</v>
      </c>
      <c r="F86" s="24">
        <v>-1.4024238931057451E-2</v>
      </c>
      <c r="G86" s="24">
        <v>0</v>
      </c>
      <c r="H86" s="24">
        <v>0.72597005182703678</v>
      </c>
      <c r="I86" s="24">
        <v>0</v>
      </c>
      <c r="J86" s="10" t="s">
        <v>3</v>
      </c>
      <c r="L86" s="25">
        <f t="shared" si="76"/>
        <v>-1.3990842147769144E-2</v>
      </c>
      <c r="M86" s="25">
        <f t="shared" si="77"/>
        <v>0</v>
      </c>
      <c r="N86" s="25">
        <f t="shared" si="78"/>
        <v>0.72601131466839608</v>
      </c>
      <c r="O86" s="25">
        <f t="shared" si="79"/>
        <v>0</v>
      </c>
      <c r="P86" s="22" t="str">
        <f t="shared" si="58"/>
        <v>m</v>
      </c>
      <c r="Q86" t="str">
        <f t="shared" si="80"/>
        <v>OK</v>
      </c>
      <c r="S86" s="26">
        <v>-1.4E-2</v>
      </c>
      <c r="T86" s="26"/>
      <c r="U86" s="26">
        <v>0.72599999999999998</v>
      </c>
      <c r="V86" s="26"/>
      <c r="W86" t="str">
        <f t="shared" si="81"/>
        <v>m</v>
      </c>
      <c r="Y86" s="26">
        <f t="shared" si="82"/>
        <v>9.1578522308562865E-6</v>
      </c>
      <c r="Z86" s="26"/>
      <c r="AA86" s="26">
        <f t="shared" si="83"/>
        <v>1.1314668396100735E-5</v>
      </c>
      <c r="AB86" s="26"/>
      <c r="AC86" t="str">
        <f t="shared" si="84"/>
        <v>m</v>
      </c>
      <c r="AD86" s="15">
        <f t="shared" si="59"/>
        <v>1E-3</v>
      </c>
      <c r="AE86" s="16">
        <f t="shared" si="60"/>
        <v>-1.4024238931057451E-5</v>
      </c>
      <c r="AF86" s="16">
        <f t="shared" si="61"/>
        <v>0</v>
      </c>
      <c r="AG86" s="16">
        <f t="shared" si="62"/>
        <v>7.2597005182703674E-4</v>
      </c>
      <c r="AH86" s="16">
        <f t="shared" si="63"/>
        <v>0</v>
      </c>
      <c r="AI86" s="21">
        <f t="shared" si="85"/>
        <v>7.2610549882737145E-4</v>
      </c>
      <c r="AJ86" s="21">
        <f t="shared" si="86"/>
        <v>1.5901118546917712</v>
      </c>
      <c r="AL86" s="15">
        <f>IFERROR(MATCH(AI86 - 0.000001,'Ref Z list'!$C$5:$C$30,1),1)</f>
        <v>1</v>
      </c>
      <c r="AM86" s="15" t="str">
        <f>INDEX('Ref Z list'!$D$5:$D$30,AL86)</f>
        <v>0m</v>
      </c>
      <c r="AN86" s="15" t="str">
        <f>IF(INDEX('Ref Z list'!$D$5:$D$30,AL86+1)=0,AM86,INDEX('Ref Z list'!$D$5:$D$30,AL86+1))</f>
        <v>1m</v>
      </c>
      <c r="AO86" s="15">
        <f>INDEX('Ref Z list'!$C$5:$C$30,AL86)</f>
        <v>0</v>
      </c>
      <c r="AP86" s="15">
        <f>INDEX('Ref Z list'!$C$5:$C$30,AL86+1)</f>
        <v>1E-3</v>
      </c>
      <c r="AQ86" s="17" t="str">
        <f t="shared" si="64"/>
        <v>100Hz1m0m</v>
      </c>
      <c r="AR86" s="17" t="str">
        <f t="shared" si="65"/>
        <v>100Hz1m1m</v>
      </c>
      <c r="AS86" s="15">
        <f>IFERROR(MATCH(AQ86,'Cal Data'!$AF$6:$AF$1108,0),0)</f>
        <v>13</v>
      </c>
      <c r="AT86" s="15">
        <f>IFERROR(MATCH(AR86,'Cal Data'!$AF$6:$AF$1108,0),0)</f>
        <v>31</v>
      </c>
      <c r="AV86" s="17" t="str">
        <f>INDEX('Cal Data'!AF$6:AF$1108,$AS86)</f>
        <v>100Hz1m0m</v>
      </c>
      <c r="AW86" s="17">
        <f>INDEX('Cal Data'!AG$6:AG$1108,$AS86)</f>
        <v>0</v>
      </c>
      <c r="AX86" s="17">
        <f>INDEX('Cal Data'!AH$6:AH$1108,$AS86)</f>
        <v>4.7626321755502533E-3</v>
      </c>
      <c r="AY86" s="17">
        <f>INDEX('Cal Data'!AI$6:AI$1108,$AS86)</f>
        <v>0</v>
      </c>
      <c r="AZ86" s="17">
        <f>INDEX('Cal Data'!AJ$6:AJ$1108,$AS86)</f>
        <v>7.6038988922117459E-3</v>
      </c>
      <c r="BA86" s="17" t="str">
        <f>INDEX('Cal Data'!AF$6:AF$1108,$AT86)</f>
        <v>100Hz1m1m</v>
      </c>
      <c r="BB86" s="17">
        <f>INDEX('Cal Data'!AG$6:AG$1108,$AT86)</f>
        <v>5.5951083718181957E-8</v>
      </c>
      <c r="BC86" s="17">
        <f>INDEX('Cal Data'!AH$6:AH$1108,$AT86)</f>
        <v>4.7466233652661977E-3</v>
      </c>
      <c r="BD86" s="17">
        <f>INDEX('Cal Data'!AI$6:AI$1108,$AT86)</f>
        <v>-4.7098568981317122E-8</v>
      </c>
      <c r="BE86" s="17">
        <f>INDEX('Cal Data'!AJ$6:AJ$1108,$AT86)</f>
        <v>8.4662169771550222E-3</v>
      </c>
      <c r="BG86" s="17">
        <f t="shared" si="66"/>
        <v>4.0626389553122531E-8</v>
      </c>
      <c r="BH86" s="17">
        <f t="shared" si="67"/>
        <v>4.7466233652661977E-3</v>
      </c>
      <c r="BI86" s="17">
        <f t="shared" si="68"/>
        <v>-4.7098568981317122E-8</v>
      </c>
      <c r="BJ86" s="17">
        <f t="shared" si="69"/>
        <v>8.2300327954273472E-3</v>
      </c>
      <c r="BL86" s="17">
        <f t="shared" si="70"/>
        <v>-1.3983612541504328E-5</v>
      </c>
      <c r="BM86" s="17">
        <f t="shared" si="71"/>
        <v>4.7466233652661977E-3</v>
      </c>
      <c r="BN86" s="17">
        <f t="shared" si="72"/>
        <v>7.2592295325805544E-4</v>
      </c>
      <c r="BO86" s="17">
        <f t="shared" si="73"/>
        <v>8.2300327954273472E-3</v>
      </c>
      <c r="BQ86">
        <f>INDEX('Cal Data'!AL$6:AL$1000,$AS86)</f>
        <v>1.0000559297687381</v>
      </c>
      <c r="BR86">
        <f>INDEX('Cal Data'!AM$6:AM$1000,$AS86)</f>
        <v>0</v>
      </c>
      <c r="BS86">
        <f>INDEX('Cal Data'!AN$6:AN$1000,$AS86)</f>
        <v>-4.7080769343946876E-5</v>
      </c>
      <c r="BT86">
        <f>INDEX('Cal Data'!AO$6:AO$1000,$AS86)</f>
        <v>0</v>
      </c>
      <c r="BU86">
        <f>INDEX('Cal Data'!AL$6:AL$1000,$AT86)</f>
        <v>1.0000559297687381</v>
      </c>
      <c r="BV86">
        <f>INDEX('Cal Data'!AM$6:AM$1000,$AT86)</f>
        <v>0</v>
      </c>
      <c r="BW86">
        <f>INDEX('Cal Data'!AN$6:AN$1000,$AT86)</f>
        <v>-4.7080769343946876E-5</v>
      </c>
      <c r="BX86">
        <f>INDEX('Cal Data'!AO$6:AO$1000,$AT86)</f>
        <v>0</v>
      </c>
      <c r="BZ86" s="17">
        <f t="shared" si="87"/>
        <v>1.0000559297687381</v>
      </c>
      <c r="CA86" s="17">
        <f t="shared" si="88"/>
        <v>0</v>
      </c>
      <c r="CB86" s="17">
        <f t="shared" si="89"/>
        <v>-4.7080769343946876E-5</v>
      </c>
      <c r="CC86" s="17">
        <f t="shared" si="90"/>
        <v>0</v>
      </c>
      <c r="CE86" s="17">
        <f t="shared" si="91"/>
        <v>7.2614610974000039E-4</v>
      </c>
      <c r="CF86" s="29">
        <f t="shared" si="92"/>
        <v>1.5900647739224272</v>
      </c>
      <c r="CG86" s="17">
        <f t="shared" si="93"/>
        <v>-1.3990842147769145E-5</v>
      </c>
      <c r="CH86" s="17">
        <v>0</v>
      </c>
      <c r="CI86" s="17">
        <f t="shared" si="94"/>
        <v>7.2601131466839609E-4</v>
      </c>
      <c r="CJ86" s="17">
        <v>0</v>
      </c>
    </row>
    <row r="87" spans="1:88" x14ac:dyDescent="0.25">
      <c r="A87" s="9">
        <v>10</v>
      </c>
      <c r="B87" s="9" t="s">
        <v>3</v>
      </c>
      <c r="C87" s="13">
        <v>100</v>
      </c>
      <c r="D87" s="14">
        <f t="shared" si="74"/>
        <v>100</v>
      </c>
      <c r="E87" s="14" t="str">
        <f t="shared" si="75"/>
        <v>Hz</v>
      </c>
      <c r="F87" s="24">
        <v>-4.1600900001069325</v>
      </c>
      <c r="G87" s="24">
        <v>0</v>
      </c>
      <c r="H87" s="24">
        <v>-4.9996542528112284</v>
      </c>
      <c r="I87" s="24">
        <v>0</v>
      </c>
      <c r="J87" s="10" t="s">
        <v>3</v>
      </c>
      <c r="L87" s="25">
        <f t="shared" si="76"/>
        <v>-4.1600001590266968</v>
      </c>
      <c r="M87" s="25">
        <f t="shared" si="77"/>
        <v>0</v>
      </c>
      <c r="N87" s="25">
        <f t="shared" si="78"/>
        <v>-4.9999999767021466</v>
      </c>
      <c r="O87" s="25">
        <f t="shared" si="79"/>
        <v>0</v>
      </c>
      <c r="P87" s="22" t="str">
        <f t="shared" si="58"/>
        <v>m</v>
      </c>
      <c r="Q87" t="str">
        <f t="shared" si="80"/>
        <v>OK</v>
      </c>
      <c r="S87" s="26">
        <v>-4.1599999999999993</v>
      </c>
      <c r="T87" s="26"/>
      <c r="U87" s="26">
        <v>-5</v>
      </c>
      <c r="V87" s="26"/>
      <c r="W87" t="str">
        <f t="shared" si="81"/>
        <v>m</v>
      </c>
      <c r="Y87" s="26">
        <f t="shared" si="82"/>
        <v>-1.5902669758816046E-7</v>
      </c>
      <c r="Z87" s="26"/>
      <c r="AA87" s="26">
        <f t="shared" si="83"/>
        <v>2.329785342425339E-8</v>
      </c>
      <c r="AB87" s="26"/>
      <c r="AC87" t="str">
        <f t="shared" si="84"/>
        <v>m</v>
      </c>
      <c r="AD87" s="15">
        <f t="shared" si="59"/>
        <v>1E-3</v>
      </c>
      <c r="AE87" s="16">
        <f t="shared" si="60"/>
        <v>-4.1600900001069327E-3</v>
      </c>
      <c r="AF87" s="16">
        <f t="shared" si="61"/>
        <v>0</v>
      </c>
      <c r="AG87" s="16">
        <f t="shared" si="62"/>
        <v>-4.9996542528112286E-3</v>
      </c>
      <c r="AH87" s="16">
        <f t="shared" si="63"/>
        <v>0</v>
      </c>
      <c r="AI87" s="21">
        <f t="shared" si="85"/>
        <v>6.5040673010542489E-3</v>
      </c>
      <c r="AJ87" s="21">
        <f t="shared" si="86"/>
        <v>-2.264791837970249</v>
      </c>
      <c r="AL87" s="15">
        <f>IFERROR(MATCH(AI87 - 0.000001,'Ref Z list'!$C$5:$C$30,1),1)</f>
        <v>3</v>
      </c>
      <c r="AM87" s="15" t="str">
        <f>INDEX('Ref Z list'!$D$5:$D$30,AL87)</f>
        <v>3m</v>
      </c>
      <c r="AN87" s="15" t="str">
        <f>IF(INDEX('Ref Z list'!$D$5:$D$30,AL87+1)=0,AM87,INDEX('Ref Z list'!$D$5:$D$30,AL87+1))</f>
        <v>10m</v>
      </c>
      <c r="AO87" s="15">
        <f>INDEX('Ref Z list'!$C$5:$C$30,AL87)</f>
        <v>3.0000000000000001E-3</v>
      </c>
      <c r="AP87" s="15">
        <f>INDEX('Ref Z list'!$C$5:$C$30,AL87+1)</f>
        <v>0.01</v>
      </c>
      <c r="AQ87" s="17" t="str">
        <f t="shared" si="64"/>
        <v>100Hz10m3m</v>
      </c>
      <c r="AR87" s="17" t="str">
        <f t="shared" si="65"/>
        <v>100Hz10m10m</v>
      </c>
      <c r="AS87" s="15">
        <f>IFERROR(MATCH(AQ87,'Cal Data'!$AF$6:$AF$1108,0),0)</f>
        <v>85</v>
      </c>
      <c r="AT87" s="15">
        <f>IFERROR(MATCH(AR87,'Cal Data'!$AF$6:$AF$1108,0),0)</f>
        <v>103</v>
      </c>
      <c r="AV87" s="17" t="str">
        <f>INDEX('Cal Data'!AF$6:AF$1108,$AS87)</f>
        <v>100Hz10m3m</v>
      </c>
      <c r="AW87" s="17">
        <f>INDEX('Cal Data'!AG$6:AG$1108,$AS87)</f>
        <v>2.2391200391221056E-9</v>
      </c>
      <c r="AX87" s="17">
        <f>INDEX('Cal Data'!AH$6:AH$1108,$AS87)</f>
        <v>4.3265849619242161E-3</v>
      </c>
      <c r="AY87" s="17">
        <f>INDEX('Cal Data'!AI$6:AI$1108,$AS87)</f>
        <v>3.0001421389802966E-7</v>
      </c>
      <c r="AZ87" s="17">
        <f>INDEX('Cal Data'!AJ$6:AJ$1108,$AS87)</f>
        <v>5.313421558383203E-3</v>
      </c>
      <c r="BA87" s="17" t="str">
        <f>INDEX('Cal Data'!AF$6:AF$1108,$AT87)</f>
        <v>100Hz10m10m</v>
      </c>
      <c r="BB87" s="17">
        <f>INDEX('Cal Data'!AG$6:AG$1108,$AT87)</f>
        <v>6.3241628536249428E-7</v>
      </c>
      <c r="BC87" s="17">
        <f>INDEX('Cal Data'!AH$6:AH$1108,$AT87)</f>
        <v>1.3885114133434194E-3</v>
      </c>
      <c r="BD87" s="17">
        <f>INDEX('Cal Data'!AI$6:AI$1108,$AT87)</f>
        <v>-1.0635373500382196E-7</v>
      </c>
      <c r="BE87" s="17">
        <f>INDEX('Cal Data'!AJ$6:AJ$1108,$AT87)</f>
        <v>5.9337770802292879E-3</v>
      </c>
      <c r="BG87" s="17">
        <f t="shared" si="66"/>
        <v>3.1769386273636297E-7</v>
      </c>
      <c r="BH87" s="17">
        <f t="shared" si="67"/>
        <v>1.3885114133434194E-3</v>
      </c>
      <c r="BI87" s="17">
        <f t="shared" si="68"/>
        <v>9.6594122191820766E-8</v>
      </c>
      <c r="BJ87" s="17">
        <f t="shared" si="69"/>
        <v>5.6239597725445331E-3</v>
      </c>
      <c r="BL87" s="17">
        <f t="shared" si="70"/>
        <v>-4.1597723062441966E-3</v>
      </c>
      <c r="BM87" s="17">
        <f t="shared" si="71"/>
        <v>1.3885114133434194E-3</v>
      </c>
      <c r="BN87" s="17">
        <f t="shared" si="72"/>
        <v>-4.9995576586890364E-3</v>
      </c>
      <c r="BO87" s="17">
        <f t="shared" si="73"/>
        <v>5.6239597725445331E-3</v>
      </c>
      <c r="BQ87">
        <f>INDEX('Cal Data'!AL$6:AL$1000,$AS87)</f>
        <v>1.0000007496072176</v>
      </c>
      <c r="BR87">
        <f>INDEX('Cal Data'!AM$6:AM$1000,$AS87)</f>
        <v>0</v>
      </c>
      <c r="BS87">
        <f>INDEX('Cal Data'!AN$6:AN$1000,$AS87)</f>
        <v>9.9995718609807802E-5</v>
      </c>
      <c r="BT87">
        <f>INDEX('Cal Data'!AO$6:AO$1000,$AS87)</f>
        <v>0</v>
      </c>
      <c r="BU87">
        <f>INDEX('Cal Data'!AL$6:AL$1000,$AT87)</f>
        <v>1.0000632299103034</v>
      </c>
      <c r="BV87">
        <f>INDEX('Cal Data'!AM$6:AM$1000,$AT87)</f>
        <v>0</v>
      </c>
      <c r="BW87">
        <f>INDEX('Cal Data'!AN$6:AN$1000,$AT87)</f>
        <v>-1.0636544800743585E-5</v>
      </c>
      <c r="BX87">
        <f>INDEX('Cal Data'!AO$6:AO$1000,$AT87)</f>
        <v>0</v>
      </c>
      <c r="BZ87" s="17">
        <f t="shared" si="87"/>
        <v>1.0000320260625037</v>
      </c>
      <c r="CA87" s="17">
        <f t="shared" si="88"/>
        <v>0</v>
      </c>
      <c r="CB87" s="17">
        <f t="shared" si="89"/>
        <v>4.4615304801445862E-5</v>
      </c>
      <c r="CC87" s="17">
        <f t="shared" si="90"/>
        <v>0</v>
      </c>
      <c r="CE87" s="17">
        <f t="shared" si="91"/>
        <v>6.5042756007201606E-3</v>
      </c>
      <c r="CF87" s="29">
        <f t="shared" si="92"/>
        <v>-2.2647472226654477</v>
      </c>
      <c r="CG87" s="17">
        <f t="shared" si="93"/>
        <v>-4.1600001590266968E-3</v>
      </c>
      <c r="CH87" s="17">
        <v>0</v>
      </c>
      <c r="CI87" s="17">
        <f t="shared" si="94"/>
        <v>-4.9999999767021469E-3</v>
      </c>
      <c r="CJ87" s="17">
        <v>0</v>
      </c>
    </row>
    <row r="88" spans="1:88" x14ac:dyDescent="0.25">
      <c r="A88" s="9">
        <v>10</v>
      </c>
      <c r="B88" s="9" t="s">
        <v>3</v>
      </c>
      <c r="C88" s="13">
        <v>10</v>
      </c>
      <c r="D88" s="14">
        <f t="shared" si="74"/>
        <v>10</v>
      </c>
      <c r="E88" s="14" t="str">
        <f t="shared" si="75"/>
        <v>Hz</v>
      </c>
      <c r="F88" s="24">
        <v>-3.4403686326042937</v>
      </c>
      <c r="G88" s="24">
        <v>0</v>
      </c>
      <c r="H88" s="24">
        <v>-2.0798606385151408</v>
      </c>
      <c r="I88" s="24">
        <v>0</v>
      </c>
      <c r="J88" s="10" t="s">
        <v>3</v>
      </c>
      <c r="L88" s="25">
        <f t="shared" si="76"/>
        <v>-3.4400000364810261</v>
      </c>
      <c r="M88" s="25">
        <f t="shared" si="77"/>
        <v>0</v>
      </c>
      <c r="N88" s="25">
        <f t="shared" si="78"/>
        <v>-2.0799999850648883</v>
      </c>
      <c r="O88" s="25">
        <f t="shared" si="79"/>
        <v>0</v>
      </c>
      <c r="P88" s="22" t="str">
        <f t="shared" si="58"/>
        <v>m</v>
      </c>
      <c r="Q88" t="str">
        <f t="shared" si="80"/>
        <v>OK</v>
      </c>
      <c r="S88" s="26">
        <v>-3.44</v>
      </c>
      <c r="T88" s="26"/>
      <c r="U88" s="26">
        <v>-2.0799999999999996</v>
      </c>
      <c r="V88" s="26"/>
      <c r="W88" t="str">
        <f t="shared" si="81"/>
        <v>m</v>
      </c>
      <c r="Y88" s="26">
        <f t="shared" si="82"/>
        <v>-3.6481026199908229E-8</v>
      </c>
      <c r="Z88" s="26"/>
      <c r="AA88" s="26">
        <f t="shared" si="83"/>
        <v>1.4935111369851484E-8</v>
      </c>
      <c r="AB88" s="26"/>
      <c r="AC88" t="str">
        <f t="shared" si="84"/>
        <v>m</v>
      </c>
      <c r="AD88" s="15">
        <f t="shared" si="59"/>
        <v>1E-3</v>
      </c>
      <c r="AE88" s="16">
        <f t="shared" si="60"/>
        <v>-3.4403686326042937E-3</v>
      </c>
      <c r="AF88" s="16">
        <f t="shared" si="61"/>
        <v>0</v>
      </c>
      <c r="AG88" s="16">
        <f t="shared" si="62"/>
        <v>-2.0798606385151407E-3</v>
      </c>
      <c r="AH88" s="16">
        <f t="shared" si="63"/>
        <v>0</v>
      </c>
      <c r="AI88" s="21">
        <f t="shared" si="85"/>
        <v>4.0201936027823518E-3</v>
      </c>
      <c r="AJ88" s="21">
        <f t="shared" si="86"/>
        <v>-2.5978373064394242</v>
      </c>
      <c r="AL88" s="15">
        <f>IFERROR(MATCH(AI88 - 0.000001,'Ref Z list'!$C$5:$C$30,1),1)</f>
        <v>3</v>
      </c>
      <c r="AM88" s="15" t="str">
        <f>INDEX('Ref Z list'!$D$5:$D$30,AL88)</f>
        <v>3m</v>
      </c>
      <c r="AN88" s="15" t="str">
        <f>IF(INDEX('Ref Z list'!$D$5:$D$30,AL88+1)=0,AM88,INDEX('Ref Z list'!$D$5:$D$30,AL88+1))</f>
        <v>10m</v>
      </c>
      <c r="AO88" s="15">
        <f>INDEX('Ref Z list'!$C$5:$C$30,AL88)</f>
        <v>3.0000000000000001E-3</v>
      </c>
      <c r="AP88" s="15">
        <f>INDEX('Ref Z list'!$C$5:$C$30,AL88+1)</f>
        <v>0.01</v>
      </c>
      <c r="AQ88" s="17" t="str">
        <f t="shared" si="64"/>
        <v>10Hz10m3m</v>
      </c>
      <c r="AR88" s="17" t="str">
        <f t="shared" si="65"/>
        <v>10Hz10m10m</v>
      </c>
      <c r="AS88" s="15">
        <f>IFERROR(MATCH(AQ88,'Cal Data'!$AF$6:$AF$1108,0),0)</f>
        <v>82</v>
      </c>
      <c r="AT88" s="15">
        <f>IFERROR(MATCH(AR88,'Cal Data'!$AF$6:$AF$1108,0),0)</f>
        <v>100</v>
      </c>
      <c r="AV88" s="17" t="str">
        <f>INDEX('Cal Data'!AF$6:AF$1108,$AS88)</f>
        <v>10Hz10m3m</v>
      </c>
      <c r="AW88" s="17">
        <f>INDEX('Cal Data'!AG$6:AG$1108,$AS88)</f>
        <v>-2.2292719305608277E-7</v>
      </c>
      <c r="AX88" s="17">
        <f>INDEX('Cal Data'!AH$6:AH$1108,$AS88)</f>
        <v>8.5889333668992714E-4</v>
      </c>
      <c r="AY88" s="17">
        <f>INDEX('Cal Data'!AI$6:AI$1108,$AS88)</f>
        <v>2.9999238384621391E-7</v>
      </c>
      <c r="AZ88" s="17">
        <f>INDEX('Cal Data'!AJ$6:AJ$1108,$AS88)</f>
        <v>7.8965368186576044E-3</v>
      </c>
      <c r="BA88" s="17" t="str">
        <f>INDEX('Cal Data'!AF$6:AF$1108,$AT88)</f>
        <v>10Hz10m10m</v>
      </c>
      <c r="BB88" s="17">
        <f>INDEX('Cal Data'!AG$6:AG$1108,$AT88)</f>
        <v>2.0131383589479246E-7</v>
      </c>
      <c r="BC88" s="17">
        <f>INDEX('Cal Data'!AH$6:AH$1108,$AT88)</f>
        <v>4.9285703055387984E-3</v>
      </c>
      <c r="BD88" s="17">
        <f>INDEX('Cal Data'!AI$6:AI$1108,$AT88)</f>
        <v>-5.7107141790657216E-7</v>
      </c>
      <c r="BE88" s="17">
        <f>INDEX('Cal Data'!AJ$6:AJ$1108,$AT88)</f>
        <v>1.1292420431995307E-3</v>
      </c>
      <c r="BG88" s="17">
        <f t="shared" si="66"/>
        <v>-1.6109748108844199E-7</v>
      </c>
      <c r="BH88" s="17">
        <f t="shared" si="67"/>
        <v>4.9285703055387984E-3</v>
      </c>
      <c r="BI88" s="17">
        <f t="shared" si="68"/>
        <v>1.7304185268000434E-7</v>
      </c>
      <c r="BJ88" s="17">
        <f t="shared" si="69"/>
        <v>6.9102581275054965E-3</v>
      </c>
      <c r="BL88" s="17">
        <f t="shared" si="70"/>
        <v>-3.4405297300853822E-3</v>
      </c>
      <c r="BM88" s="17">
        <f t="shared" si="71"/>
        <v>4.9285703055387984E-3</v>
      </c>
      <c r="BN88" s="17">
        <f t="shared" si="72"/>
        <v>-2.0796875966624605E-3</v>
      </c>
      <c r="BO88" s="17">
        <f t="shared" si="73"/>
        <v>6.9102581275054965E-3</v>
      </c>
      <c r="BQ88">
        <f>INDEX('Cal Data'!AL$6:AL$1000,$AS88)</f>
        <v>0.99992571125565466</v>
      </c>
      <c r="BR88">
        <f>INDEX('Cal Data'!AM$6:AM$1000,$AS88)</f>
        <v>0</v>
      </c>
      <c r="BS88">
        <f>INDEX('Cal Data'!AN$6:AN$1000,$AS88)</f>
        <v>9.9996366503055453E-5</v>
      </c>
      <c r="BT88">
        <f>INDEX('Cal Data'!AO$6:AO$1000,$AS88)</f>
        <v>0</v>
      </c>
      <c r="BU88">
        <f>INDEX('Cal Data'!AL$6:AL$1000,$AT88)</f>
        <v>1.0000201356772702</v>
      </c>
      <c r="BV88">
        <f>INDEX('Cal Data'!AM$6:AM$1000,$AT88)</f>
        <v>0</v>
      </c>
      <c r="BW88">
        <f>INDEX('Cal Data'!AN$6:AN$1000,$AT88)</f>
        <v>-5.7096979943817807E-5</v>
      </c>
      <c r="BX88">
        <f>INDEX('Cal Data'!AO$6:AO$1000,$AT88)</f>
        <v>0</v>
      </c>
      <c r="BZ88" s="17">
        <f t="shared" si="87"/>
        <v>0.99993947285435159</v>
      </c>
      <c r="CA88" s="17">
        <f t="shared" si="88"/>
        <v>0</v>
      </c>
      <c r="CB88" s="17">
        <f t="shared" si="89"/>
        <v>7.7101276919516634E-5</v>
      </c>
      <c r="CC88" s="17">
        <f t="shared" si="90"/>
        <v>0</v>
      </c>
      <c r="CE88" s="17">
        <f t="shared" si="91"/>
        <v>4.0199502719386214E-3</v>
      </c>
      <c r="CF88" s="29">
        <f t="shared" si="92"/>
        <v>-2.5977602051625048</v>
      </c>
      <c r="CG88" s="17">
        <f t="shared" si="93"/>
        <v>-3.440000036481026E-3</v>
      </c>
      <c r="CH88" s="17">
        <v>0</v>
      </c>
      <c r="CI88" s="17">
        <f t="shared" si="94"/>
        <v>-2.0799999850648885E-3</v>
      </c>
      <c r="CJ88" s="17">
        <v>0</v>
      </c>
    </row>
    <row r="89" spans="1:88" x14ac:dyDescent="0.25">
      <c r="A89" s="9">
        <v>3</v>
      </c>
      <c r="B89" s="9" t="s">
        <v>3</v>
      </c>
      <c r="C89" s="13">
        <v>0.01</v>
      </c>
      <c r="D89" s="14">
        <f t="shared" si="74"/>
        <v>10</v>
      </c>
      <c r="E89" s="14" t="str">
        <f t="shared" si="75"/>
        <v>mHz</v>
      </c>
      <c r="F89" s="24">
        <v>1.5599134875003411</v>
      </c>
      <c r="G89" s="24">
        <v>0</v>
      </c>
      <c r="H89" s="24">
        <v>-1.2301111700020348</v>
      </c>
      <c r="I89" s="24">
        <v>0</v>
      </c>
      <c r="J89" s="10" t="s">
        <v>3</v>
      </c>
      <c r="L89" s="25">
        <f t="shared" si="76"/>
        <v>1.5600000037715012</v>
      </c>
      <c r="M89" s="25">
        <f t="shared" si="77"/>
        <v>0</v>
      </c>
      <c r="N89" s="25">
        <f t="shared" si="78"/>
        <v>-1.2299999990791433</v>
      </c>
      <c r="O89" s="25">
        <f t="shared" si="79"/>
        <v>0</v>
      </c>
      <c r="P89" s="22" t="str">
        <f t="shared" si="58"/>
        <v>m</v>
      </c>
      <c r="Q89" t="str">
        <f t="shared" si="80"/>
        <v>OK</v>
      </c>
      <c r="S89" s="26">
        <v>1.5599999999999998</v>
      </c>
      <c r="T89" s="26"/>
      <c r="U89" s="26">
        <v>-1.23</v>
      </c>
      <c r="V89" s="26"/>
      <c r="W89" t="str">
        <f t="shared" si="81"/>
        <v>m</v>
      </c>
      <c r="Y89" s="26">
        <f t="shared" si="82"/>
        <v>3.7715013334604919E-9</v>
      </c>
      <c r="Z89" s="26"/>
      <c r="AA89" s="26">
        <f t="shared" si="83"/>
        <v>9.2085672420694209E-10</v>
      </c>
      <c r="AB89" s="26"/>
      <c r="AC89" t="str">
        <f t="shared" si="84"/>
        <v>m</v>
      </c>
      <c r="AD89" s="15">
        <f t="shared" si="59"/>
        <v>1E-3</v>
      </c>
      <c r="AE89" s="16">
        <f t="shared" si="60"/>
        <v>1.5599134875003411E-3</v>
      </c>
      <c r="AF89" s="16">
        <f t="shared" si="61"/>
        <v>0</v>
      </c>
      <c r="AG89" s="16">
        <f t="shared" si="62"/>
        <v>-1.2301111700020349E-3</v>
      </c>
      <c r="AH89" s="16">
        <f t="shared" si="63"/>
        <v>0</v>
      </c>
      <c r="AI89" s="21">
        <f t="shared" si="85"/>
        <v>1.9865808765437295E-3</v>
      </c>
      <c r="AJ89" s="21">
        <f t="shared" si="86"/>
        <v>-0.66773649584056094</v>
      </c>
      <c r="AL89" s="15">
        <f>IFERROR(MATCH(AI89 - 0.000001,'Ref Z list'!$C$5:$C$30,1),1)</f>
        <v>2</v>
      </c>
      <c r="AM89" s="15" t="str">
        <f>INDEX('Ref Z list'!$D$5:$D$30,AL89)</f>
        <v>1m</v>
      </c>
      <c r="AN89" s="15" t="str">
        <f>IF(INDEX('Ref Z list'!$D$5:$D$30,AL89+1)=0,AM89,INDEX('Ref Z list'!$D$5:$D$30,AL89+1))</f>
        <v>3m</v>
      </c>
      <c r="AO89" s="15">
        <f>INDEX('Ref Z list'!$C$5:$C$30,AL89)</f>
        <v>1E-3</v>
      </c>
      <c r="AP89" s="15">
        <f>INDEX('Ref Z list'!$C$5:$C$30,AL89+1)</f>
        <v>3.0000000000000001E-3</v>
      </c>
      <c r="AQ89" s="17" t="str">
        <f t="shared" si="64"/>
        <v>10mHz3m1m</v>
      </c>
      <c r="AR89" s="17" t="str">
        <f t="shared" si="65"/>
        <v>10mHz3m3m</v>
      </c>
      <c r="AS89" s="15">
        <f>IFERROR(MATCH(AQ89,'Cal Data'!$AF$6:$AF$1108,0),0)</f>
        <v>37</v>
      </c>
      <c r="AT89" s="15">
        <f>IFERROR(MATCH(AR89,'Cal Data'!$AF$6:$AF$1108,0),0)</f>
        <v>55</v>
      </c>
      <c r="AV89" s="17" t="str">
        <f>INDEX('Cal Data'!AF$6:AF$1108,$AS89)</f>
        <v>10mHz3m1m</v>
      </c>
      <c r="AW89" s="17">
        <f>INDEX('Cal Data'!AG$6:AG$1108,$AS89)</f>
        <v>-6.9053930211752587E-8</v>
      </c>
      <c r="AX89" s="17">
        <f>INDEX('Cal Data'!AH$6:AH$1108,$AS89)</f>
        <v>7.8687385359963204E-3</v>
      </c>
      <c r="AY89" s="17">
        <f>INDEX('Cal Data'!AI$6:AI$1108,$AS89)</f>
        <v>9.9998779401771034E-8</v>
      </c>
      <c r="AZ89" s="17">
        <f>INDEX('Cal Data'!AJ$6:AJ$1108,$AS89)</f>
        <v>6.8364739624736945E-3</v>
      </c>
      <c r="BA89" s="17" t="str">
        <f>INDEX('Cal Data'!AF$6:AF$1108,$AT89)</f>
        <v>10mHz3m3m</v>
      </c>
      <c r="BB89" s="17">
        <f>INDEX('Cal Data'!AG$6:AG$1108,$AT89)</f>
        <v>2.1000973827014005E-7</v>
      </c>
      <c r="BC89" s="17">
        <f>INDEX('Cal Data'!AH$6:AH$1108,$AT89)</f>
        <v>2.3270111063659741E-3</v>
      </c>
      <c r="BD89" s="17">
        <f>INDEX('Cal Data'!AI$6:AI$1108,$AT89)</f>
        <v>1.230825629411149E-7</v>
      </c>
      <c r="BE89" s="17">
        <f>INDEX('Cal Data'!AJ$6:AJ$1108,$AT89)</f>
        <v>4.7586516660150183E-3</v>
      </c>
      <c r="BG89" s="17">
        <f t="shared" si="66"/>
        <v>6.8605509119434575E-8</v>
      </c>
      <c r="BH89" s="17">
        <f t="shared" si="67"/>
        <v>2.3270111063659741E-3</v>
      </c>
      <c r="BI89" s="17">
        <f t="shared" si="68"/>
        <v>1.1138578910086682E-7</v>
      </c>
      <c r="BJ89" s="17">
        <f t="shared" si="69"/>
        <v>5.8115040912025415E-3</v>
      </c>
      <c r="BL89" s="17">
        <f t="shared" si="70"/>
        <v>1.5599820930094605E-3</v>
      </c>
      <c r="BM89" s="17">
        <f t="shared" si="71"/>
        <v>2.3270111063659741E-3</v>
      </c>
      <c r="BN89" s="17">
        <f t="shared" si="72"/>
        <v>-1.229999784212934E-3</v>
      </c>
      <c r="BO89" s="17">
        <f t="shared" si="73"/>
        <v>5.8115040912025415E-3</v>
      </c>
      <c r="BQ89">
        <f>INDEX('Cal Data'!AL$6:AL$1000,$AS89)</f>
        <v>0.99993094924455117</v>
      </c>
      <c r="BR89">
        <f>INDEX('Cal Data'!AM$6:AM$1000,$AS89)</f>
        <v>0</v>
      </c>
      <c r="BS89">
        <f>INDEX('Cal Data'!AN$6:AN$1000,$AS89)</f>
        <v>1.0000144040890519E-4</v>
      </c>
      <c r="BT89">
        <f>INDEX('Cal Data'!AO$6:AO$1000,$AS89)</f>
        <v>0</v>
      </c>
      <c r="BU89">
        <f>INDEX('Cal Data'!AL$6:AL$1000,$AT89)</f>
        <v>1.0000700123770609</v>
      </c>
      <c r="BV89">
        <f>INDEX('Cal Data'!AM$6:AM$1000,$AT89)</f>
        <v>0</v>
      </c>
      <c r="BW89">
        <f>INDEX('Cal Data'!AN$6:AN$1000,$AT89)</f>
        <v>4.102471699315014E-5</v>
      </c>
      <c r="BX89">
        <f>INDEX('Cal Data'!AO$6:AO$1000,$AT89)</f>
        <v>0</v>
      </c>
      <c r="BZ89" s="17">
        <f t="shared" si="87"/>
        <v>0.99999954775813438</v>
      </c>
      <c r="CA89" s="17">
        <f t="shared" si="88"/>
        <v>0</v>
      </c>
      <c r="CB89" s="17">
        <f t="shared" si="89"/>
        <v>7.0908786667308842E-5</v>
      </c>
      <c r="CC89" s="17">
        <f t="shared" si="90"/>
        <v>0</v>
      </c>
      <c r="CE89" s="17">
        <f t="shared" si="91"/>
        <v>1.9865799781286875E-3</v>
      </c>
      <c r="CF89" s="29">
        <f t="shared" si="92"/>
        <v>-0.66766558705389367</v>
      </c>
      <c r="CG89" s="17">
        <f t="shared" si="93"/>
        <v>1.5600000037715011E-3</v>
      </c>
      <c r="CH89" s="17">
        <v>0</v>
      </c>
      <c r="CI89" s="17">
        <f t="shared" si="94"/>
        <v>-1.2299999990791433E-3</v>
      </c>
      <c r="CJ89" s="17">
        <v>0</v>
      </c>
    </row>
    <row r="90" spans="1:88" x14ac:dyDescent="0.25">
      <c r="A90" s="9">
        <v>3</v>
      </c>
      <c r="B90" s="9" t="s">
        <v>3</v>
      </c>
      <c r="C90" s="13">
        <v>20</v>
      </c>
      <c r="D90" s="14">
        <f t="shared" si="74"/>
        <v>20</v>
      </c>
      <c r="E90" s="14" t="str">
        <f t="shared" si="75"/>
        <v>Hz</v>
      </c>
      <c r="F90" s="24">
        <v>-2.0501965396257527</v>
      </c>
      <c r="G90" s="24">
        <v>0</v>
      </c>
      <c r="H90" s="24">
        <v>-1.9700630129564056</v>
      </c>
      <c r="I90" s="24">
        <v>0</v>
      </c>
      <c r="J90" s="10" t="s">
        <v>3</v>
      </c>
      <c r="L90" s="25">
        <f t="shared" si="76"/>
        <v>-2.0500000112060119</v>
      </c>
      <c r="M90" s="25">
        <f t="shared" si="77"/>
        <v>0</v>
      </c>
      <c r="N90" s="25">
        <f t="shared" si="78"/>
        <v>-1.9700000238337469</v>
      </c>
      <c r="O90" s="25">
        <f t="shared" si="79"/>
        <v>0</v>
      </c>
      <c r="P90" s="22" t="str">
        <f t="shared" si="58"/>
        <v>m</v>
      </c>
      <c r="Q90" t="str">
        <f t="shared" si="80"/>
        <v>OK</v>
      </c>
      <c r="S90" s="26">
        <v>-2.0500000000000003</v>
      </c>
      <c r="T90" s="26"/>
      <c r="U90" s="26">
        <v>-1.97</v>
      </c>
      <c r="V90" s="26"/>
      <c r="W90" t="str">
        <f t="shared" si="81"/>
        <v>m</v>
      </c>
      <c r="Y90" s="26">
        <f t="shared" si="82"/>
        <v>-1.1206011674147476E-8</v>
      </c>
      <c r="Z90" s="26"/>
      <c r="AA90" s="26">
        <f t="shared" si="83"/>
        <v>-2.3833746976009706E-8</v>
      </c>
      <c r="AB90" s="26"/>
      <c r="AC90" t="str">
        <f t="shared" si="84"/>
        <v>m</v>
      </c>
      <c r="AD90" s="15">
        <f t="shared" si="59"/>
        <v>1E-3</v>
      </c>
      <c r="AE90" s="16">
        <f t="shared" si="60"/>
        <v>-2.0501965396257527E-3</v>
      </c>
      <c r="AF90" s="16">
        <f t="shared" si="61"/>
        <v>0</v>
      </c>
      <c r="AG90" s="16">
        <f t="shared" si="62"/>
        <v>-1.9700630129564057E-3</v>
      </c>
      <c r="AH90" s="16">
        <f t="shared" si="63"/>
        <v>0</v>
      </c>
      <c r="AI90" s="21">
        <f t="shared" si="85"/>
        <v>2.8433174508155578E-3</v>
      </c>
      <c r="AJ90" s="21">
        <f t="shared" si="86"/>
        <v>-2.376124277251451</v>
      </c>
      <c r="AL90" s="15">
        <f>IFERROR(MATCH(AI90 - 0.000001,'Ref Z list'!$C$5:$C$30,1),1)</f>
        <v>2</v>
      </c>
      <c r="AM90" s="15" t="str">
        <f>INDEX('Ref Z list'!$D$5:$D$30,AL90)</f>
        <v>1m</v>
      </c>
      <c r="AN90" s="15" t="str">
        <f>IF(INDEX('Ref Z list'!$D$5:$D$30,AL90+1)=0,AM90,INDEX('Ref Z list'!$D$5:$D$30,AL90+1))</f>
        <v>3m</v>
      </c>
      <c r="AO90" s="15">
        <f>INDEX('Ref Z list'!$C$5:$C$30,AL90)</f>
        <v>1E-3</v>
      </c>
      <c r="AP90" s="15">
        <f>INDEX('Ref Z list'!$C$5:$C$30,AL90+1)</f>
        <v>3.0000000000000001E-3</v>
      </c>
      <c r="AQ90" s="17" t="str">
        <f t="shared" si="64"/>
        <v>20Hz3m1m</v>
      </c>
      <c r="AR90" s="17" t="str">
        <f t="shared" si="65"/>
        <v>20Hz3m3m</v>
      </c>
      <c r="AS90" s="15">
        <f>IFERROR(MATCH(AQ90,'Cal Data'!$AF$6:$AF$1108,0),0)</f>
        <v>47</v>
      </c>
      <c r="AT90" s="15">
        <f>IFERROR(MATCH(AR90,'Cal Data'!$AF$6:$AF$1108,0),0)</f>
        <v>65</v>
      </c>
      <c r="AV90" s="17" t="str">
        <f>INDEX('Cal Data'!AF$6:AF$1108,$AS90)</f>
        <v>20Hz3m1m</v>
      </c>
      <c r="AW90" s="17">
        <f>INDEX('Cal Data'!AG$6:AG$1108,$AS90)</f>
        <v>7.717513877524701E-8</v>
      </c>
      <c r="AX90" s="17">
        <f>INDEX('Cal Data'!AH$6:AH$1108,$AS90)</f>
        <v>3.520096619543331E-3</v>
      </c>
      <c r="AY90" s="17">
        <f>INDEX('Cal Data'!AI$6:AI$1108,$AS90)</f>
        <v>9.9991676642129247E-8</v>
      </c>
      <c r="AZ90" s="17">
        <f>INDEX('Cal Data'!AJ$6:AJ$1108,$AS90)</f>
        <v>3.1800103193729799E-3</v>
      </c>
      <c r="BA90" s="17" t="str">
        <f>INDEX('Cal Data'!AF$6:AF$1108,$AT90)</f>
        <v>20Hz3m3m</v>
      </c>
      <c r="BB90" s="17">
        <f>INDEX('Cal Data'!AG$6:AG$1108,$AT90)</f>
        <v>-2.3187887977348803E-7</v>
      </c>
      <c r="BC90" s="17">
        <f>INDEX('Cal Data'!AH$6:AH$1108,$AT90)</f>
        <v>7.2946098226187462E-3</v>
      </c>
      <c r="BD90" s="17">
        <f>INDEX('Cal Data'!AI$6:AI$1108,$AT90)</f>
        <v>7.8386140895081926E-8</v>
      </c>
      <c r="BE90" s="17">
        <f>INDEX('Cal Data'!AJ$6:AJ$1108,$AT90)</f>
        <v>7.5897357703622629E-3</v>
      </c>
      <c r="BG90" s="17">
        <f t="shared" si="66"/>
        <v>-2.0766719404253216E-7</v>
      </c>
      <c r="BH90" s="17">
        <f t="shared" si="67"/>
        <v>7.2946098226187462E-3</v>
      </c>
      <c r="BI90" s="17">
        <f t="shared" si="68"/>
        <v>8.0078746103753413E-8</v>
      </c>
      <c r="BJ90" s="17">
        <f t="shared" si="69"/>
        <v>7.244272257930005E-3</v>
      </c>
      <c r="BL90" s="17">
        <f t="shared" si="70"/>
        <v>-2.0504042068197953E-3</v>
      </c>
      <c r="BM90" s="17">
        <f t="shared" si="71"/>
        <v>7.2946098226187462E-3</v>
      </c>
      <c r="BN90" s="17">
        <f t="shared" si="72"/>
        <v>-1.9699829342103019E-3</v>
      </c>
      <c r="BO90" s="17">
        <f t="shared" si="73"/>
        <v>7.244272257930005E-3</v>
      </c>
      <c r="BQ90">
        <f>INDEX('Cal Data'!AL$6:AL$1000,$AS90)</f>
        <v>1.0000771661152914</v>
      </c>
      <c r="BR90">
        <f>INDEX('Cal Data'!AM$6:AM$1000,$AS90)</f>
        <v>0</v>
      </c>
      <c r="BS90">
        <f>INDEX('Cal Data'!AN$6:AN$1000,$AS90)</f>
        <v>9.9997863071656161E-5</v>
      </c>
      <c r="BT90">
        <f>INDEX('Cal Data'!AO$6:AO$1000,$AS90)</f>
        <v>0</v>
      </c>
      <c r="BU90">
        <f>INDEX('Cal Data'!AL$6:AL$1000,$AT90)</f>
        <v>0.99992271173394587</v>
      </c>
      <c r="BV90">
        <f>INDEX('Cal Data'!AM$6:AM$1000,$AT90)</f>
        <v>0</v>
      </c>
      <c r="BW90">
        <f>INDEX('Cal Data'!AN$6:AN$1000,$AT90)</f>
        <v>2.6132600524977042E-5</v>
      </c>
      <c r="BX90">
        <f>INDEX('Cal Data'!AO$6:AO$1000,$AT90)</f>
        <v>0</v>
      </c>
      <c r="BZ90" s="17">
        <f t="shared" si="87"/>
        <v>0.9999348118870468</v>
      </c>
      <c r="CA90" s="17">
        <f t="shared" si="88"/>
        <v>0</v>
      </c>
      <c r="CB90" s="17">
        <f t="shared" si="89"/>
        <v>3.1919299340972952E-5</v>
      </c>
      <c r="CC90" s="17">
        <f t="shared" si="90"/>
        <v>0</v>
      </c>
      <c r="CE90" s="17">
        <f t="shared" si="91"/>
        <v>2.8431321003164122E-3</v>
      </c>
      <c r="CF90" s="29">
        <f t="shared" si="92"/>
        <v>-2.37609235795211</v>
      </c>
      <c r="CG90" s="17">
        <f t="shared" si="93"/>
        <v>-2.050000011206012E-3</v>
      </c>
      <c r="CH90" s="17">
        <v>0</v>
      </c>
      <c r="CI90" s="17">
        <f t="shared" si="94"/>
        <v>-1.970000023833747E-3</v>
      </c>
      <c r="CJ90" s="17">
        <v>0</v>
      </c>
    </row>
    <row r="91" spans="1:88" x14ac:dyDescent="0.25">
      <c r="A91" s="9">
        <v>10</v>
      </c>
      <c r="B91" s="9" t="s">
        <v>3</v>
      </c>
      <c r="C91" s="13">
        <v>0.01</v>
      </c>
      <c r="D91" s="14">
        <f t="shared" si="74"/>
        <v>10</v>
      </c>
      <c r="E91" s="14" t="str">
        <f t="shared" si="75"/>
        <v>mHz</v>
      </c>
      <c r="F91" s="24">
        <v>-2.9295954894279008</v>
      </c>
      <c r="G91" s="24">
        <v>0</v>
      </c>
      <c r="H91" s="24">
        <v>3.6301668181083735</v>
      </c>
      <c r="I91" s="24">
        <v>0</v>
      </c>
      <c r="J91" s="10" t="s">
        <v>3</v>
      </c>
      <c r="L91" s="25">
        <f t="shared" si="76"/>
        <v>-2.9300000003721012</v>
      </c>
      <c r="M91" s="25">
        <f t="shared" si="77"/>
        <v>0</v>
      </c>
      <c r="N91" s="25">
        <f t="shared" si="78"/>
        <v>3.6299999891040451</v>
      </c>
      <c r="O91" s="25">
        <f t="shared" si="79"/>
        <v>0</v>
      </c>
      <c r="P91" s="22" t="str">
        <f t="shared" si="58"/>
        <v>m</v>
      </c>
      <c r="Q91" t="str">
        <f t="shared" si="80"/>
        <v>OK</v>
      </c>
      <c r="S91" s="26">
        <v>-2.9299999999999997</v>
      </c>
      <c r="T91" s="26"/>
      <c r="U91" s="26">
        <v>3.63</v>
      </c>
      <c r="V91" s="26"/>
      <c r="W91" t="str">
        <f t="shared" si="81"/>
        <v>m</v>
      </c>
      <c r="Y91" s="26">
        <f t="shared" si="82"/>
        <v>-3.7210146075494777E-10</v>
      </c>
      <c r="Z91" s="26"/>
      <c r="AA91" s="26">
        <f t="shared" si="83"/>
        <v>-1.08959548050791E-8</v>
      </c>
      <c r="AB91" s="26"/>
      <c r="AC91" t="str">
        <f t="shared" si="84"/>
        <v>m</v>
      </c>
      <c r="AD91" s="15">
        <f t="shared" si="59"/>
        <v>1E-3</v>
      </c>
      <c r="AE91" s="16">
        <f t="shared" si="60"/>
        <v>-2.9295954894279011E-3</v>
      </c>
      <c r="AF91" s="16">
        <f t="shared" si="61"/>
        <v>0</v>
      </c>
      <c r="AG91" s="16">
        <f t="shared" si="62"/>
        <v>3.6301668181083734E-3</v>
      </c>
      <c r="AH91" s="16">
        <f t="shared" si="63"/>
        <v>0</v>
      </c>
      <c r="AI91" s="21">
        <f t="shared" si="85"/>
        <v>4.6648302068747769E-3</v>
      </c>
      <c r="AJ91" s="21">
        <f t="shared" si="86"/>
        <v>2.2497994968442145</v>
      </c>
      <c r="AL91" s="15">
        <f>IFERROR(MATCH(AI91 - 0.000001,'Ref Z list'!$C$5:$C$30,1),1)</f>
        <v>3</v>
      </c>
      <c r="AM91" s="15" t="str">
        <f>INDEX('Ref Z list'!$D$5:$D$30,AL91)</f>
        <v>3m</v>
      </c>
      <c r="AN91" s="15" t="str">
        <f>IF(INDEX('Ref Z list'!$D$5:$D$30,AL91+1)=0,AM91,INDEX('Ref Z list'!$D$5:$D$30,AL91+1))</f>
        <v>10m</v>
      </c>
      <c r="AO91" s="15">
        <f>INDEX('Ref Z list'!$C$5:$C$30,AL91)</f>
        <v>3.0000000000000001E-3</v>
      </c>
      <c r="AP91" s="15">
        <f>INDEX('Ref Z list'!$C$5:$C$30,AL91+1)</f>
        <v>0.01</v>
      </c>
      <c r="AQ91" s="17" t="str">
        <f t="shared" si="64"/>
        <v>10mHz10m3m</v>
      </c>
      <c r="AR91" s="17" t="str">
        <f t="shared" si="65"/>
        <v>10mHz10m10m</v>
      </c>
      <c r="AS91" s="15">
        <f>IFERROR(MATCH(AQ91,'Cal Data'!$AF$6:$AF$1108,0),0)</f>
        <v>73</v>
      </c>
      <c r="AT91" s="15">
        <f>IFERROR(MATCH(AR91,'Cal Data'!$AF$6:$AF$1108,0),0)</f>
        <v>91</v>
      </c>
      <c r="AV91" s="17" t="str">
        <f>INDEX('Cal Data'!AF$6:AF$1108,$AS91)</f>
        <v>10mHz10m3m</v>
      </c>
      <c r="AW91" s="17">
        <f>INDEX('Cal Data'!AG$6:AG$1108,$AS91)</f>
        <v>1.8570706721097313E-8</v>
      </c>
      <c r="AX91" s="17">
        <f>INDEX('Cal Data'!AH$6:AH$1108,$AS91)</f>
        <v>2.9006824729219728E-3</v>
      </c>
      <c r="AY91" s="17">
        <f>INDEX('Cal Data'!AI$6:AI$1108,$AS91)</f>
        <v>2.9999529360066935E-7</v>
      </c>
      <c r="AZ91" s="17">
        <f>INDEX('Cal Data'!AJ$6:AJ$1108,$AS91)</f>
        <v>7.2064721673378773E-3</v>
      </c>
      <c r="BA91" s="17" t="str">
        <f>INDEX('Cal Data'!AF$6:AF$1108,$AT91)</f>
        <v>10mHz10m10m</v>
      </c>
      <c r="BB91" s="17">
        <f>INDEX('Cal Data'!AG$6:AG$1108,$AT91)</f>
        <v>9.212030886787681E-7</v>
      </c>
      <c r="BC91" s="17">
        <f>INDEX('Cal Data'!AH$6:AH$1108,$AT91)</f>
        <v>9.9497417426165947E-3</v>
      </c>
      <c r="BD91" s="17">
        <f>INDEX('Cal Data'!AI$6:AI$1108,$AT91)</f>
        <v>5.7670216217645849E-7</v>
      </c>
      <c r="BE91" s="17">
        <f>INDEX('Cal Data'!AJ$6:AJ$1108,$AT91)</f>
        <v>6.9974908471930417E-3</v>
      </c>
      <c r="BG91" s="17">
        <f t="shared" si="66"/>
        <v>2.3324637174773468E-7</v>
      </c>
      <c r="BH91" s="17">
        <f t="shared" si="67"/>
        <v>9.9497417426165947E-3</v>
      </c>
      <c r="BI91" s="17">
        <f t="shared" si="68"/>
        <v>3.6580528692276973E-7</v>
      </c>
      <c r="BJ91" s="17">
        <f t="shared" si="69"/>
        <v>7.1567695367022073E-3</v>
      </c>
      <c r="BL91" s="17">
        <f t="shared" si="70"/>
        <v>-2.9293622430561534E-3</v>
      </c>
      <c r="BM91" s="17">
        <f t="shared" si="71"/>
        <v>9.9497417426165947E-3</v>
      </c>
      <c r="BN91" s="17">
        <f t="shared" si="72"/>
        <v>3.630532623395296E-3</v>
      </c>
      <c r="BO91" s="17">
        <f t="shared" si="73"/>
        <v>7.1567695367022073E-3</v>
      </c>
      <c r="BQ91">
        <f>INDEX('Cal Data'!AL$6:AL$1000,$AS91)</f>
        <v>1.00000619458393</v>
      </c>
      <c r="BR91">
        <f>INDEX('Cal Data'!AM$6:AM$1000,$AS91)</f>
        <v>0</v>
      </c>
      <c r="BS91">
        <f>INDEX('Cal Data'!AN$6:AN$1000,$AS91)</f>
        <v>1.0000033639232962E-4</v>
      </c>
      <c r="BT91">
        <f>INDEX('Cal Data'!AO$6:AO$1000,$AS91)</f>
        <v>0</v>
      </c>
      <c r="BU91">
        <f>INDEX('Cal Data'!AL$6:AL$1000,$AT91)</f>
        <v>1.0000921254414847</v>
      </c>
      <c r="BV91">
        <f>INDEX('Cal Data'!AM$6:AM$1000,$AT91)</f>
        <v>0</v>
      </c>
      <c r="BW91">
        <f>INDEX('Cal Data'!AN$6:AN$1000,$AT91)</f>
        <v>5.7696362336596637E-5</v>
      </c>
      <c r="BX91">
        <f>INDEX('Cal Data'!AO$6:AO$1000,$AT91)</f>
        <v>0</v>
      </c>
      <c r="BZ91" s="17">
        <f t="shared" si="87"/>
        <v>1.0000266317678386</v>
      </c>
      <c r="CA91" s="17">
        <f t="shared" si="88"/>
        <v>0</v>
      </c>
      <c r="CB91" s="17">
        <f t="shared" si="89"/>
        <v>8.9939060123925174E-5</v>
      </c>
      <c r="CC91" s="17">
        <f t="shared" si="90"/>
        <v>0</v>
      </c>
      <c r="CE91" s="17">
        <f t="shared" si="91"/>
        <v>4.6649544395498529E-3</v>
      </c>
      <c r="CF91" s="29">
        <f t="shared" si="92"/>
        <v>2.2498894359043384</v>
      </c>
      <c r="CG91" s="17">
        <f t="shared" si="93"/>
        <v>-2.9300000003721011E-3</v>
      </c>
      <c r="CH91" s="17">
        <v>0</v>
      </c>
      <c r="CI91" s="17">
        <f t="shared" si="94"/>
        <v>3.6299999891040453E-3</v>
      </c>
      <c r="CJ91" s="17">
        <v>0</v>
      </c>
    </row>
    <row r="92" spans="1:88" x14ac:dyDescent="0.25">
      <c r="A92" s="9">
        <v>10</v>
      </c>
      <c r="B92" s="9" t="s">
        <v>3</v>
      </c>
      <c r="C92" s="13">
        <v>0.02</v>
      </c>
      <c r="D92" s="14">
        <f t="shared" si="74"/>
        <v>20</v>
      </c>
      <c r="E92" s="14" t="str">
        <f t="shared" si="75"/>
        <v>mHz</v>
      </c>
      <c r="F92" s="24">
        <v>-5.9097093146566886</v>
      </c>
      <c r="G92" s="24">
        <v>0</v>
      </c>
      <c r="H92" s="24">
        <v>2.0605240233087851</v>
      </c>
      <c r="I92" s="24">
        <v>0</v>
      </c>
      <c r="J92" s="10" t="s">
        <v>3</v>
      </c>
      <c r="L92" s="25">
        <f t="shared" si="76"/>
        <v>-5.9099999993816201</v>
      </c>
      <c r="M92" s="25">
        <f t="shared" si="77"/>
        <v>0</v>
      </c>
      <c r="N92" s="25">
        <f t="shared" si="78"/>
        <v>2.0599999987117599</v>
      </c>
      <c r="O92" s="25">
        <f t="shared" si="79"/>
        <v>0</v>
      </c>
      <c r="P92" s="22" t="str">
        <f t="shared" si="58"/>
        <v>m</v>
      </c>
      <c r="Q92" t="str">
        <f t="shared" si="80"/>
        <v>OK</v>
      </c>
      <c r="S92" s="26">
        <v>-5.91</v>
      </c>
      <c r="T92" s="26"/>
      <c r="U92" s="26">
        <v>2.06</v>
      </c>
      <c r="V92" s="26"/>
      <c r="W92" t="str">
        <f t="shared" si="81"/>
        <v>m</v>
      </c>
      <c r="Y92" s="26">
        <f t="shared" si="82"/>
        <v>6.1838001386149699E-10</v>
      </c>
      <c r="Z92" s="26"/>
      <c r="AA92" s="26">
        <f t="shared" si="83"/>
        <v>-1.2882401811964428E-9</v>
      </c>
      <c r="AB92" s="26"/>
      <c r="AC92" t="str">
        <f t="shared" si="84"/>
        <v>m</v>
      </c>
      <c r="AD92" s="15">
        <f t="shared" si="59"/>
        <v>1E-3</v>
      </c>
      <c r="AE92" s="16">
        <f t="shared" si="60"/>
        <v>-5.9097093146566887E-3</v>
      </c>
      <c r="AF92" s="16">
        <f t="shared" si="61"/>
        <v>0</v>
      </c>
      <c r="AG92" s="16">
        <f t="shared" si="62"/>
        <v>2.0605240233087852E-3</v>
      </c>
      <c r="AH92" s="16">
        <f t="shared" si="63"/>
        <v>0</v>
      </c>
      <c r="AI92" s="21">
        <f t="shared" si="85"/>
        <v>6.2586279194702613E-3</v>
      </c>
      <c r="AJ92" s="21">
        <f t="shared" si="86"/>
        <v>2.8061053414436246</v>
      </c>
      <c r="AL92" s="15">
        <f>IFERROR(MATCH(AI92 - 0.000001,'Ref Z list'!$C$5:$C$30,1),1)</f>
        <v>3</v>
      </c>
      <c r="AM92" s="15" t="str">
        <f>INDEX('Ref Z list'!$D$5:$D$30,AL92)</f>
        <v>3m</v>
      </c>
      <c r="AN92" s="15" t="str">
        <f>IF(INDEX('Ref Z list'!$D$5:$D$30,AL92+1)=0,AM92,INDEX('Ref Z list'!$D$5:$D$30,AL92+1))</f>
        <v>10m</v>
      </c>
      <c r="AO92" s="15">
        <f>INDEX('Ref Z list'!$C$5:$C$30,AL92)</f>
        <v>3.0000000000000001E-3</v>
      </c>
      <c r="AP92" s="15">
        <f>INDEX('Ref Z list'!$C$5:$C$30,AL92+1)</f>
        <v>0.01</v>
      </c>
      <c r="AQ92" s="17" t="str">
        <f t="shared" si="64"/>
        <v>20mHz10m3m</v>
      </c>
      <c r="AR92" s="17" t="str">
        <f t="shared" si="65"/>
        <v>20mHz10m10m</v>
      </c>
      <c r="AS92" s="15">
        <f>IFERROR(MATCH(AQ92,'Cal Data'!$AF$6:$AF$1108,0),0)</f>
        <v>74</v>
      </c>
      <c r="AT92" s="15">
        <f>IFERROR(MATCH(AR92,'Cal Data'!$AF$6:$AF$1108,0),0)</f>
        <v>92</v>
      </c>
      <c r="AV92" s="17" t="str">
        <f>INDEX('Cal Data'!AF$6:AF$1108,$AS92)</f>
        <v>20mHz10m3m</v>
      </c>
      <c r="AW92" s="17">
        <f>INDEX('Cal Data'!AG$6:AG$1108,$AS92)</f>
        <v>-3.5593807371989139E-10</v>
      </c>
      <c r="AX92" s="17">
        <f>INDEX('Cal Data'!AH$6:AH$1108,$AS92)</f>
        <v>8.0340841840203167E-3</v>
      </c>
      <c r="AY92" s="17">
        <f>INDEX('Cal Data'!AI$6:AI$1108,$AS92)</f>
        <v>3.0000226472802672E-7</v>
      </c>
      <c r="AZ92" s="17">
        <f>INDEX('Cal Data'!AJ$6:AJ$1108,$AS92)</f>
        <v>6.3246447549908337E-3</v>
      </c>
      <c r="BA92" s="17" t="str">
        <f>INDEX('Cal Data'!AF$6:AF$1108,$AT92)</f>
        <v>20mHz10m10m</v>
      </c>
      <c r="BB92" s="17">
        <f>INDEX('Cal Data'!AG$6:AG$1108,$AT92)</f>
        <v>3.5118267373984713E-7</v>
      </c>
      <c r="BC92" s="17">
        <f>INDEX('Cal Data'!AH$6:AH$1108,$AT92)</f>
        <v>3.0641814380030839E-3</v>
      </c>
      <c r="BD92" s="17">
        <f>INDEX('Cal Data'!AI$6:AI$1108,$AT92)</f>
        <v>8.7858383913511337E-7</v>
      </c>
      <c r="BE92" s="17">
        <f>INDEX('Cal Data'!AJ$6:AJ$1108,$AT92)</f>
        <v>8.023324902733853E-3</v>
      </c>
      <c r="BG92" s="17">
        <f t="shared" si="66"/>
        <v>1.6329170981592408E-7</v>
      </c>
      <c r="BH92" s="17">
        <f t="shared" si="67"/>
        <v>3.0641814380030839E-3</v>
      </c>
      <c r="BI92" s="17">
        <f t="shared" si="68"/>
        <v>5.6934256073574003E-7</v>
      </c>
      <c r="BJ92" s="17">
        <f t="shared" si="69"/>
        <v>7.1154114058030156E-3</v>
      </c>
      <c r="BL92" s="17">
        <f t="shared" si="70"/>
        <v>-5.9095460229468726E-3</v>
      </c>
      <c r="BM92" s="17">
        <f t="shared" si="71"/>
        <v>3.0641814380030839E-3</v>
      </c>
      <c r="BN92" s="17">
        <f t="shared" si="72"/>
        <v>2.0610933658695208E-3</v>
      </c>
      <c r="BO92" s="17">
        <f t="shared" si="73"/>
        <v>7.1154114058030156E-3</v>
      </c>
      <c r="BQ92">
        <f>INDEX('Cal Data'!AL$6:AL$1000,$AS92)</f>
        <v>0.99999990133728833</v>
      </c>
      <c r="BR92">
        <f>INDEX('Cal Data'!AM$6:AM$1000,$AS92)</f>
        <v>0</v>
      </c>
      <c r="BS92">
        <f>INDEX('Cal Data'!AN$6:AN$1000,$AS92)</f>
        <v>9.9999957655268429E-5</v>
      </c>
      <c r="BT92">
        <f>INDEX('Cal Data'!AO$6:AO$1000,$AS92)</f>
        <v>0</v>
      </c>
      <c r="BU92">
        <f>INDEX('Cal Data'!AL$6:AL$1000,$AT92)</f>
        <v>1.0000351166860952</v>
      </c>
      <c r="BV92">
        <f>INDEX('Cal Data'!AM$6:AM$1000,$AT92)</f>
        <v>0</v>
      </c>
      <c r="BW92">
        <f>INDEX('Cal Data'!AN$6:AN$1000,$AT92)</f>
        <v>8.7863380415798968E-5</v>
      </c>
      <c r="BX92">
        <f>INDEX('Cal Data'!AO$6:AO$1000,$AT92)</f>
        <v>0</v>
      </c>
      <c r="BZ92" s="17">
        <f t="shared" si="87"/>
        <v>1.0000162947256905</v>
      </c>
      <c r="CA92" s="17">
        <f t="shared" si="88"/>
        <v>0</v>
      </c>
      <c r="CB92" s="17">
        <f t="shared" si="89"/>
        <v>9.4350159163933785E-5</v>
      </c>
      <c r="CC92" s="17">
        <f t="shared" si="90"/>
        <v>0</v>
      </c>
      <c r="CE92" s="17">
        <f t="shared" si="91"/>
        <v>6.2587299020954081E-3</v>
      </c>
      <c r="CF92" s="29">
        <f t="shared" si="92"/>
        <v>2.8061996916027887</v>
      </c>
      <c r="CG92" s="17">
        <f t="shared" si="93"/>
        <v>-5.90999999938162E-3</v>
      </c>
      <c r="CH92" s="17">
        <v>0</v>
      </c>
      <c r="CI92" s="17">
        <f t="shared" si="94"/>
        <v>2.0599999987117599E-3</v>
      </c>
      <c r="CJ92" s="17">
        <v>0</v>
      </c>
    </row>
    <row r="93" spans="1:88" x14ac:dyDescent="0.25">
      <c r="A93" s="9">
        <v>3</v>
      </c>
      <c r="B93" s="9" t="s">
        <v>3</v>
      </c>
      <c r="C93" s="13">
        <v>10</v>
      </c>
      <c r="D93" s="14">
        <f t="shared" si="74"/>
        <v>10</v>
      </c>
      <c r="E93" s="14" t="str">
        <f t="shared" si="75"/>
        <v>Hz</v>
      </c>
      <c r="F93" s="24">
        <v>-1.1399014650230306</v>
      </c>
      <c r="G93" s="24">
        <v>0</v>
      </c>
      <c r="H93" s="24">
        <v>1.0400301355368893</v>
      </c>
      <c r="I93" s="24">
        <v>0</v>
      </c>
      <c r="J93" s="10" t="s">
        <v>3</v>
      </c>
      <c r="L93" s="25">
        <f t="shared" si="76"/>
        <v>-1.1400000007340023</v>
      </c>
      <c r="M93" s="25">
        <f t="shared" si="77"/>
        <v>0</v>
      </c>
      <c r="N93" s="25">
        <f t="shared" si="78"/>
        <v>1.0399999991575939</v>
      </c>
      <c r="O93" s="25">
        <f t="shared" si="79"/>
        <v>0</v>
      </c>
      <c r="P93" s="22" t="str">
        <f t="shared" si="58"/>
        <v>m</v>
      </c>
      <c r="Q93" t="str">
        <f t="shared" si="80"/>
        <v>OK</v>
      </c>
      <c r="S93" s="26">
        <v>-1.1399999999999999</v>
      </c>
      <c r="T93" s="26"/>
      <c r="U93" s="26">
        <v>1.0399999999999998</v>
      </c>
      <c r="V93" s="26"/>
      <c r="W93" t="str">
        <f t="shared" si="81"/>
        <v>m</v>
      </c>
      <c r="Y93" s="26">
        <f t="shared" si="82"/>
        <v>-7.3400241440424452E-10</v>
      </c>
      <c r="Z93" s="26"/>
      <c r="AA93" s="26">
        <f t="shared" si="83"/>
        <v>-8.4240592279627435E-10</v>
      </c>
      <c r="AB93" s="26"/>
      <c r="AC93" t="str">
        <f t="shared" si="84"/>
        <v>m</v>
      </c>
      <c r="AD93" s="15">
        <f t="shared" si="59"/>
        <v>1E-3</v>
      </c>
      <c r="AE93" s="16">
        <f t="shared" si="60"/>
        <v>-1.1399014650230305E-3</v>
      </c>
      <c r="AF93" s="16">
        <f t="shared" si="61"/>
        <v>0</v>
      </c>
      <c r="AG93" s="16">
        <f t="shared" si="62"/>
        <v>1.0400301355368894E-3</v>
      </c>
      <c r="AH93" s="16">
        <f t="shared" si="63"/>
        <v>0</v>
      </c>
      <c r="AI93" s="21">
        <f t="shared" si="85"/>
        <v>1.54306125373769E-3</v>
      </c>
      <c r="AJ93" s="21">
        <f t="shared" si="86"/>
        <v>2.4019764511221866</v>
      </c>
      <c r="AL93" s="15">
        <f>IFERROR(MATCH(AI93 - 0.000001,'Ref Z list'!$C$5:$C$30,1),1)</f>
        <v>2</v>
      </c>
      <c r="AM93" s="15" t="str">
        <f>INDEX('Ref Z list'!$D$5:$D$30,AL93)</f>
        <v>1m</v>
      </c>
      <c r="AN93" s="15" t="str">
        <f>IF(INDEX('Ref Z list'!$D$5:$D$30,AL93+1)=0,AM93,INDEX('Ref Z list'!$D$5:$D$30,AL93+1))</f>
        <v>3m</v>
      </c>
      <c r="AO93" s="15">
        <f>INDEX('Ref Z list'!$C$5:$C$30,AL93)</f>
        <v>1E-3</v>
      </c>
      <c r="AP93" s="15">
        <f>INDEX('Ref Z list'!$C$5:$C$30,AL93+1)</f>
        <v>3.0000000000000001E-3</v>
      </c>
      <c r="AQ93" s="17" t="str">
        <f t="shared" si="64"/>
        <v>10Hz3m1m</v>
      </c>
      <c r="AR93" s="17" t="str">
        <f t="shared" si="65"/>
        <v>10Hz3m3m</v>
      </c>
      <c r="AS93" s="15">
        <f>IFERROR(MATCH(AQ93,'Cal Data'!$AF$6:$AF$1108,0),0)</f>
        <v>46</v>
      </c>
      <c r="AT93" s="15">
        <f>IFERROR(MATCH(AR93,'Cal Data'!$AF$6:$AF$1108,0),0)</f>
        <v>64</v>
      </c>
      <c r="AV93" s="17" t="str">
        <f>INDEX('Cal Data'!AF$6:AF$1108,$AS93)</f>
        <v>10Hz3m1m</v>
      </c>
      <c r="AW93" s="17">
        <f>INDEX('Cal Data'!AG$6:AG$1108,$AS93)</f>
        <v>3.2828295954681272E-8</v>
      </c>
      <c r="AX93" s="17">
        <f>INDEX('Cal Data'!AH$6:AH$1108,$AS93)</f>
        <v>2.5658447602114019E-3</v>
      </c>
      <c r="AY93" s="17">
        <f>INDEX('Cal Data'!AI$6:AI$1108,$AS93)</f>
        <v>9.999114787501864E-8</v>
      </c>
      <c r="AZ93" s="17">
        <f>INDEX('Cal Data'!AJ$6:AJ$1108,$AS93)</f>
        <v>9.1466658792962105E-3</v>
      </c>
      <c r="BA93" s="17" t="str">
        <f>INDEX('Cal Data'!AF$6:AF$1108,$AT93)</f>
        <v>10Hz3m3m</v>
      </c>
      <c r="BB93" s="17">
        <f>INDEX('Cal Data'!AG$6:AG$1108,$AT93)</f>
        <v>1.1169881108984495E-7</v>
      </c>
      <c r="BC93" s="17">
        <f>INDEX('Cal Data'!AH$6:AH$1108,$AT93)</f>
        <v>7.8149553758157242E-3</v>
      </c>
      <c r="BD93" s="17">
        <f>INDEX('Cal Data'!AI$6:AI$1108,$AT93)</f>
        <v>-1.6997078925119406E-7</v>
      </c>
      <c r="BE93" s="17">
        <f>INDEX('Cal Data'!AJ$6:AJ$1108,$AT93)</f>
        <v>6.6531408771813034E-3</v>
      </c>
      <c r="BG93" s="17">
        <f t="shared" si="66"/>
        <v>5.4244056370800992E-8</v>
      </c>
      <c r="BH93" s="17">
        <f t="shared" si="67"/>
        <v>7.8149553758157242E-3</v>
      </c>
      <c r="BI93" s="17">
        <f t="shared" si="68"/>
        <v>2.6688213856410382E-8</v>
      </c>
      <c r="BJ93" s="17">
        <f t="shared" si="69"/>
        <v>8.4695974723588124E-3</v>
      </c>
      <c r="BL93" s="17">
        <f t="shared" si="70"/>
        <v>-1.1398472209666597E-3</v>
      </c>
      <c r="BM93" s="17">
        <f t="shared" si="71"/>
        <v>7.8149553758157242E-3</v>
      </c>
      <c r="BN93" s="17">
        <f t="shared" si="72"/>
        <v>1.0400568237507457E-3</v>
      </c>
      <c r="BO93" s="17">
        <f t="shared" si="73"/>
        <v>8.4695974723588124E-3</v>
      </c>
      <c r="BQ93">
        <f>INDEX('Cal Data'!AL$6:AL$1000,$AS93)</f>
        <v>1.0000328146234949</v>
      </c>
      <c r="BR93">
        <f>INDEX('Cal Data'!AM$6:AM$1000,$AS93)</f>
        <v>0</v>
      </c>
      <c r="BS93">
        <f>INDEX('Cal Data'!AN$6:AN$1000,$AS93)</f>
        <v>1.0000572141548374E-4</v>
      </c>
      <c r="BT93">
        <f>INDEX('Cal Data'!AO$6:AO$1000,$AS93)</f>
        <v>0</v>
      </c>
      <c r="BU93">
        <f>INDEX('Cal Data'!AL$6:AL$1000,$AT93)</f>
        <v>1.0000372217613014</v>
      </c>
      <c r="BV93">
        <f>INDEX('Cal Data'!AM$6:AM$1000,$AT93)</f>
        <v>0</v>
      </c>
      <c r="BW93">
        <f>INDEX('Cal Data'!AN$6:AN$1000,$AT93)</f>
        <v>-5.6661858775335029E-5</v>
      </c>
      <c r="BX93">
        <f>INDEX('Cal Data'!AO$6:AO$1000,$AT93)</f>
        <v>0</v>
      </c>
      <c r="BZ93" s="17">
        <f t="shared" si="87"/>
        <v>1.0000340112963861</v>
      </c>
      <c r="CA93" s="17">
        <f t="shared" si="88"/>
        <v>0</v>
      </c>
      <c r="CB93" s="17">
        <f t="shared" si="89"/>
        <v>5.7465675156245675E-5</v>
      </c>
      <c r="CC93" s="17">
        <f t="shared" si="90"/>
        <v>0</v>
      </c>
      <c r="CE93" s="17">
        <f t="shared" si="91"/>
        <v>1.5431137352513329E-3</v>
      </c>
      <c r="CF93" s="29">
        <f t="shared" si="92"/>
        <v>2.4020339167973428</v>
      </c>
      <c r="CG93" s="17">
        <f t="shared" si="93"/>
        <v>-1.1400000007340024E-3</v>
      </c>
      <c r="CH93" s="17">
        <v>0</v>
      </c>
      <c r="CI93" s="17">
        <f t="shared" si="94"/>
        <v>1.0399999991575939E-3</v>
      </c>
      <c r="CJ93" s="17">
        <v>0</v>
      </c>
    </row>
    <row r="94" spans="1:88" x14ac:dyDescent="0.25">
      <c r="A94" s="9">
        <v>1</v>
      </c>
      <c r="B94" s="9" t="s">
        <v>3</v>
      </c>
      <c r="C94" s="13">
        <v>2000</v>
      </c>
      <c r="D94" s="14">
        <f t="shared" si="74"/>
        <v>2</v>
      </c>
      <c r="E94" s="14" t="str">
        <f t="shared" si="75"/>
        <v>kHz</v>
      </c>
      <c r="F94" s="24">
        <v>0.30798407746609541</v>
      </c>
      <c r="G94" s="24">
        <v>0</v>
      </c>
      <c r="H94" s="24">
        <v>0.36898409804546012</v>
      </c>
      <c r="I94" s="24">
        <v>0</v>
      </c>
      <c r="J94" s="10" t="s">
        <v>3</v>
      </c>
      <c r="L94" s="25">
        <f t="shared" si="76"/>
        <v>0.3080178155810912</v>
      </c>
      <c r="M94" s="25">
        <f t="shared" si="77"/>
        <v>0</v>
      </c>
      <c r="N94" s="25">
        <f t="shared" si="78"/>
        <v>0.36901779255372053</v>
      </c>
      <c r="O94" s="25">
        <f t="shared" si="79"/>
        <v>0</v>
      </c>
      <c r="P94" s="22" t="str">
        <f t="shared" si="58"/>
        <v>m</v>
      </c>
      <c r="Q94" t="str">
        <f t="shared" si="80"/>
        <v>OK</v>
      </c>
      <c r="S94" s="26">
        <v>0.308</v>
      </c>
      <c r="T94" s="26"/>
      <c r="U94" s="26">
        <v>0.36899999999999999</v>
      </c>
      <c r="V94" s="26"/>
      <c r="W94" t="str">
        <f t="shared" si="81"/>
        <v>m</v>
      </c>
      <c r="Y94" s="26">
        <f t="shared" si="82"/>
        <v>1.7815581091207289E-5</v>
      </c>
      <c r="Z94" s="26"/>
      <c r="AA94" s="26">
        <f t="shared" si="83"/>
        <v>1.7792553720530346E-5</v>
      </c>
      <c r="AB94" s="26"/>
      <c r="AC94" t="str">
        <f t="shared" si="84"/>
        <v>m</v>
      </c>
      <c r="AD94" s="15">
        <f t="shared" si="59"/>
        <v>1E-3</v>
      </c>
      <c r="AE94" s="16">
        <f t="shared" si="60"/>
        <v>3.0798407746609541E-4</v>
      </c>
      <c r="AF94" s="16">
        <f t="shared" si="61"/>
        <v>0</v>
      </c>
      <c r="AG94" s="16">
        <f t="shared" si="62"/>
        <v>3.6898409804546014E-4</v>
      </c>
      <c r="AH94" s="16">
        <f t="shared" si="63"/>
        <v>0</v>
      </c>
      <c r="AI94" s="21">
        <f t="shared" si="85"/>
        <v>4.8062818954266887E-4</v>
      </c>
      <c r="AJ94" s="21">
        <f t="shared" si="86"/>
        <v>0.87526313502270714</v>
      </c>
      <c r="AL94" s="15">
        <f>IFERROR(MATCH(AI94 - 0.000001,'Ref Z list'!$C$5:$C$30,1),1)</f>
        <v>1</v>
      </c>
      <c r="AM94" s="15" t="str">
        <f>INDEX('Ref Z list'!$D$5:$D$30,AL94)</f>
        <v>0m</v>
      </c>
      <c r="AN94" s="15" t="str">
        <f>IF(INDEX('Ref Z list'!$D$5:$D$30,AL94+1)=0,AM94,INDEX('Ref Z list'!$D$5:$D$30,AL94+1))</f>
        <v>1m</v>
      </c>
      <c r="AO94" s="15">
        <f>INDEX('Ref Z list'!$C$5:$C$30,AL94)</f>
        <v>0</v>
      </c>
      <c r="AP94" s="15">
        <f>INDEX('Ref Z list'!$C$5:$C$30,AL94+1)</f>
        <v>1E-3</v>
      </c>
      <c r="AQ94" s="17" t="str">
        <f t="shared" si="64"/>
        <v>2kHz1m0m</v>
      </c>
      <c r="AR94" s="17" t="str">
        <f t="shared" si="65"/>
        <v>2kHz1m1m</v>
      </c>
      <c r="AS94" s="15">
        <f>IFERROR(MATCH(AQ94,'Cal Data'!$AF$6:$AF$1108,0),0)</f>
        <v>17</v>
      </c>
      <c r="AT94" s="15">
        <f>IFERROR(MATCH(AR94,'Cal Data'!$AF$6:$AF$1108,0),0)</f>
        <v>35</v>
      </c>
      <c r="AV94" s="17" t="str">
        <f>INDEX('Cal Data'!AF$6:AF$1108,$AS94)</f>
        <v>2kHz1m0m</v>
      </c>
      <c r="AW94" s="17">
        <f>INDEX('Cal Data'!AG$6:AG$1108,$AS94)</f>
        <v>0</v>
      </c>
      <c r="AX94" s="17">
        <f>INDEX('Cal Data'!AH$6:AH$1108,$AS94)</f>
        <v>8.226887934218172E-3</v>
      </c>
      <c r="AY94" s="17">
        <f>INDEX('Cal Data'!AI$6:AI$1108,$AS94)</f>
        <v>0</v>
      </c>
      <c r="AZ94" s="17">
        <f>INDEX('Cal Data'!AJ$6:AJ$1108,$AS94)</f>
        <v>8.3166954847448248E-3</v>
      </c>
      <c r="BA94" s="17" t="str">
        <f>INDEX('Cal Data'!AF$6:AF$1108,$AT94)</f>
        <v>2kHz1m1m</v>
      </c>
      <c r="BB94" s="17">
        <f>INDEX('Cal Data'!AG$6:AG$1108,$AT94)</f>
        <v>1.0060888730391467E-7</v>
      </c>
      <c r="BC94" s="17">
        <f>INDEX('Cal Data'!AH$6:AH$1108,$AT94)</f>
        <v>5.4645110240181625E-3</v>
      </c>
      <c r="BD94" s="17">
        <f>INDEX('Cal Data'!AI$6:AI$1108,$AT94)</f>
        <v>-9.0810921948884804E-9</v>
      </c>
      <c r="BE94" s="17">
        <f>INDEX('Cal Data'!AJ$6:AJ$1108,$AT94)</f>
        <v>3.0182122612464586E-3</v>
      </c>
      <c r="BG94" s="17">
        <f t="shared" si="66"/>
        <v>4.8355467356782909E-8</v>
      </c>
      <c r="BH94" s="17">
        <f t="shared" si="67"/>
        <v>5.4645110240181625E-3</v>
      </c>
      <c r="BI94" s="17">
        <f t="shared" si="68"/>
        <v>-9.0810921948884804E-9</v>
      </c>
      <c r="BJ94" s="17">
        <f t="shared" si="69"/>
        <v>5.7700950857126013E-3</v>
      </c>
      <c r="BL94" s="17">
        <f t="shared" si="70"/>
        <v>3.0803243293345218E-4</v>
      </c>
      <c r="BM94" s="17">
        <f t="shared" si="71"/>
        <v>5.4645110240181625E-3</v>
      </c>
      <c r="BN94" s="17">
        <f t="shared" si="72"/>
        <v>3.6897501695326525E-4</v>
      </c>
      <c r="BO94" s="17">
        <f t="shared" si="73"/>
        <v>5.7700950857126013E-3</v>
      </c>
      <c r="BQ94">
        <f>INDEX('Cal Data'!AL$6:AL$1000,$AS94)</f>
        <v>1.000098801765074</v>
      </c>
      <c r="BR94">
        <f>INDEX('Cal Data'!AM$6:AM$1000,$AS94)</f>
        <v>0</v>
      </c>
      <c r="BS94">
        <f>INDEX('Cal Data'!AN$6:AN$1000,$AS94)</f>
        <v>-8.9663214420463832E-6</v>
      </c>
      <c r="BT94">
        <f>INDEX('Cal Data'!AO$6:AO$1000,$AS94)</f>
        <v>0</v>
      </c>
      <c r="BU94">
        <f>INDEX('Cal Data'!AL$6:AL$1000,$AT94)</f>
        <v>1.000098801765074</v>
      </c>
      <c r="BV94">
        <f>INDEX('Cal Data'!AM$6:AM$1000,$AT94)</f>
        <v>0</v>
      </c>
      <c r="BW94">
        <f>INDEX('Cal Data'!AN$6:AN$1000,$AT94)</f>
        <v>-8.9663214420463832E-6</v>
      </c>
      <c r="BX94">
        <f>INDEX('Cal Data'!AO$6:AO$1000,$AT94)</f>
        <v>0</v>
      </c>
      <c r="BZ94" s="17">
        <f t="shared" si="87"/>
        <v>1.000098801765074</v>
      </c>
      <c r="CA94" s="17">
        <f t="shared" si="88"/>
        <v>0</v>
      </c>
      <c r="CB94" s="17">
        <f t="shared" si="89"/>
        <v>-8.9663214420463832E-6</v>
      </c>
      <c r="CC94" s="17">
        <f t="shared" si="90"/>
        <v>0</v>
      </c>
      <c r="CE94" s="17">
        <f t="shared" si="91"/>
        <v>4.8067567645614003E-4</v>
      </c>
      <c r="CF94" s="29">
        <f t="shared" si="92"/>
        <v>0.87525416870126505</v>
      </c>
      <c r="CG94" s="17">
        <f t="shared" si="93"/>
        <v>3.0801781558109122E-4</v>
      </c>
      <c r="CH94" s="17">
        <v>0</v>
      </c>
      <c r="CI94" s="17">
        <f t="shared" si="94"/>
        <v>3.6901779255372054E-4</v>
      </c>
      <c r="CJ94" s="17">
        <v>0</v>
      </c>
    </row>
    <row r="95" spans="1:88" x14ac:dyDescent="0.25">
      <c r="A95" s="9">
        <v>3</v>
      </c>
      <c r="B95" s="9" t="s">
        <v>3</v>
      </c>
      <c r="C95" s="13">
        <v>0.2</v>
      </c>
      <c r="D95" s="14">
        <f t="shared" si="74"/>
        <v>200</v>
      </c>
      <c r="E95" s="14" t="str">
        <f t="shared" si="75"/>
        <v>mHz</v>
      </c>
      <c r="F95" s="24">
        <v>-0.73004187449302349</v>
      </c>
      <c r="G95" s="24">
        <v>0</v>
      </c>
      <c r="H95" s="24">
        <v>-1.3998363282266446</v>
      </c>
      <c r="I95" s="24">
        <v>0</v>
      </c>
      <c r="J95" s="10" t="s">
        <v>3</v>
      </c>
      <c r="L95" s="25">
        <f t="shared" si="76"/>
        <v>-0.7299999951986369</v>
      </c>
      <c r="M95" s="25">
        <f t="shared" si="77"/>
        <v>0</v>
      </c>
      <c r="N95" s="25">
        <f t="shared" si="78"/>
        <v>-1.4000000027275352</v>
      </c>
      <c r="O95" s="25">
        <f t="shared" si="79"/>
        <v>0</v>
      </c>
      <c r="P95" s="22" t="str">
        <f t="shared" si="58"/>
        <v>m</v>
      </c>
      <c r="Q95" t="str">
        <f t="shared" si="80"/>
        <v>OK</v>
      </c>
      <c r="S95" s="26">
        <v>-0.73</v>
      </c>
      <c r="T95" s="26"/>
      <c r="U95" s="26">
        <v>-1.4</v>
      </c>
      <c r="V95" s="26"/>
      <c r="W95" t="str">
        <f t="shared" si="81"/>
        <v>m</v>
      </c>
      <c r="Y95" s="26">
        <f t="shared" si="82"/>
        <v>4.8013630848942057E-9</v>
      </c>
      <c r="Z95" s="26"/>
      <c r="AA95" s="26">
        <f t="shared" si="83"/>
        <v>-2.7275353087219401E-9</v>
      </c>
      <c r="AB95" s="26"/>
      <c r="AC95" t="str">
        <f t="shared" si="84"/>
        <v>m</v>
      </c>
      <c r="AD95" s="15">
        <f t="shared" si="59"/>
        <v>1E-3</v>
      </c>
      <c r="AE95" s="16">
        <f t="shared" si="60"/>
        <v>-7.3004187449302353E-4</v>
      </c>
      <c r="AF95" s="16">
        <f t="shared" si="61"/>
        <v>0</v>
      </c>
      <c r="AG95" s="16">
        <f t="shared" si="62"/>
        <v>-1.3998363282266447E-3</v>
      </c>
      <c r="AH95" s="16">
        <f t="shared" si="63"/>
        <v>0</v>
      </c>
      <c r="AI95" s="21">
        <f t="shared" si="85"/>
        <v>1.578766253862915E-3</v>
      </c>
      <c r="AJ95" s="21">
        <f t="shared" si="86"/>
        <v>-2.0515109168384327</v>
      </c>
      <c r="AL95" s="15">
        <f>IFERROR(MATCH(AI95 - 0.000001,'Ref Z list'!$C$5:$C$30,1),1)</f>
        <v>2</v>
      </c>
      <c r="AM95" s="15" t="str">
        <f>INDEX('Ref Z list'!$D$5:$D$30,AL95)</f>
        <v>1m</v>
      </c>
      <c r="AN95" s="15" t="str">
        <f>IF(INDEX('Ref Z list'!$D$5:$D$30,AL95+1)=0,AM95,INDEX('Ref Z list'!$D$5:$D$30,AL95+1))</f>
        <v>3m</v>
      </c>
      <c r="AO95" s="15">
        <f>INDEX('Ref Z list'!$C$5:$C$30,AL95)</f>
        <v>1E-3</v>
      </c>
      <c r="AP95" s="15">
        <f>INDEX('Ref Z list'!$C$5:$C$30,AL95+1)</f>
        <v>3.0000000000000001E-3</v>
      </c>
      <c r="AQ95" s="17" t="str">
        <f t="shared" si="64"/>
        <v>200mHz3m1m</v>
      </c>
      <c r="AR95" s="17" t="str">
        <f t="shared" si="65"/>
        <v>200mHz3m3m</v>
      </c>
      <c r="AS95" s="15">
        <f>IFERROR(MATCH(AQ95,'Cal Data'!$AF$6:$AF$1108,0),0)</f>
        <v>41</v>
      </c>
      <c r="AT95" s="15">
        <f>IFERROR(MATCH(AR95,'Cal Data'!$AF$6:$AF$1108,0),0)</f>
        <v>59</v>
      </c>
      <c r="AV95" s="17" t="str">
        <f>INDEX('Cal Data'!AF$6:AF$1108,$AS95)</f>
        <v>200mHz3m1m</v>
      </c>
      <c r="AW95" s="17">
        <f>INDEX('Cal Data'!AG$6:AG$1108,$AS95)</f>
        <v>8.066867799596221E-8</v>
      </c>
      <c r="AX95" s="17">
        <f>INDEX('Cal Data'!AH$6:AH$1108,$AS95)</f>
        <v>2.7077006070882056E-3</v>
      </c>
      <c r="AY95" s="17">
        <f>INDEX('Cal Data'!AI$6:AI$1108,$AS95)</f>
        <v>9.9990115752977116E-8</v>
      </c>
      <c r="AZ95" s="17">
        <f>INDEX('Cal Data'!AJ$6:AJ$1108,$AS95)</f>
        <v>2.1120256842274599E-3</v>
      </c>
      <c r="BA95" s="17" t="str">
        <f>INDEX('Cal Data'!AF$6:AF$1108,$AT95)</f>
        <v>200mHz3m3m</v>
      </c>
      <c r="BB95" s="17">
        <f>INDEX('Cal Data'!AG$6:AG$1108,$AT95)</f>
        <v>2.3151888006939583E-7</v>
      </c>
      <c r="BC95" s="17">
        <f>INDEX('Cal Data'!AH$6:AH$1108,$AT95)</f>
        <v>8.8392890491973703E-3</v>
      </c>
      <c r="BD95" s="17">
        <f>INDEX('Cal Data'!AI$6:AI$1108,$AT95)</f>
        <v>4.0846281527841241E-9</v>
      </c>
      <c r="BE95" s="17">
        <f>INDEX('Cal Data'!AJ$6:AJ$1108,$AT95)</f>
        <v>4.7677481802155201E-3</v>
      </c>
      <c r="BG95" s="17">
        <f t="shared" si="66"/>
        <v>1.2432218117021467E-7</v>
      </c>
      <c r="BH95" s="17">
        <f t="shared" si="67"/>
        <v>8.8392890491973703E-3</v>
      </c>
      <c r="BI95" s="17">
        <f t="shared" si="68"/>
        <v>7.2236685861347151E-8</v>
      </c>
      <c r="BJ95" s="17">
        <f t="shared" si="69"/>
        <v>2.8805469643786996E-3</v>
      </c>
      <c r="BL95" s="17">
        <f t="shared" si="70"/>
        <v>-7.2991755231185333E-4</v>
      </c>
      <c r="BM95" s="17">
        <f t="shared" si="71"/>
        <v>8.8392890491973703E-3</v>
      </c>
      <c r="BN95" s="17">
        <f t="shared" si="72"/>
        <v>-1.3997640915407834E-3</v>
      </c>
      <c r="BO95" s="17">
        <f t="shared" si="73"/>
        <v>2.8805469643786996E-3</v>
      </c>
      <c r="BQ95">
        <f>INDEX('Cal Data'!AL$6:AL$1000,$AS95)</f>
        <v>1.0000806659843215</v>
      </c>
      <c r="BR95">
        <f>INDEX('Cal Data'!AM$6:AM$1000,$AS95)</f>
        <v>0</v>
      </c>
      <c r="BS95">
        <f>INDEX('Cal Data'!AN$6:AN$1000,$AS95)</f>
        <v>9.9999330591340303E-5</v>
      </c>
      <c r="BT95">
        <f>INDEX('Cal Data'!AO$6:AO$1000,$AS95)</f>
        <v>0</v>
      </c>
      <c r="BU95">
        <f>INDEX('Cal Data'!AL$6:AL$1000,$AT95)</f>
        <v>1.0000771861532538</v>
      </c>
      <c r="BV95">
        <f>INDEX('Cal Data'!AM$6:AM$1000,$AT95)</f>
        <v>0</v>
      </c>
      <c r="BW95">
        <f>INDEX('Cal Data'!AN$6:AN$1000,$AT95)</f>
        <v>1.3572037518001684E-6</v>
      </c>
      <c r="BX95">
        <f>INDEX('Cal Data'!AO$6:AO$1000,$AT95)</f>
        <v>0</v>
      </c>
      <c r="BZ95" s="17">
        <f t="shared" si="87"/>
        <v>1.0000796589799259</v>
      </c>
      <c r="CA95" s="17">
        <f t="shared" si="88"/>
        <v>0</v>
      </c>
      <c r="CB95" s="17">
        <f t="shared" si="89"/>
        <v>7.1453963479344736E-5</v>
      </c>
      <c r="CC95" s="17">
        <f t="shared" si="90"/>
        <v>0</v>
      </c>
      <c r="CE95" s="17">
        <f t="shared" si="91"/>
        <v>1.5788920167722391E-3</v>
      </c>
      <c r="CF95" s="29">
        <f t="shared" si="92"/>
        <v>-2.0514394628749533</v>
      </c>
      <c r="CG95" s="17">
        <f t="shared" si="93"/>
        <v>-7.2999999519863688E-4</v>
      </c>
      <c r="CH95" s="17">
        <v>0</v>
      </c>
      <c r="CI95" s="17">
        <f t="shared" si="94"/>
        <v>-1.4000000027275352E-3</v>
      </c>
      <c r="CJ95" s="17">
        <v>0</v>
      </c>
    </row>
    <row r="96" spans="1:88" x14ac:dyDescent="0.25">
      <c r="A96" s="9">
        <v>10</v>
      </c>
      <c r="B96" s="9" t="s">
        <v>3</v>
      </c>
      <c r="C96" s="13">
        <v>1000</v>
      </c>
      <c r="D96" s="14">
        <f t="shared" si="74"/>
        <v>1</v>
      </c>
      <c r="E96" s="14" t="str">
        <f t="shared" si="75"/>
        <v>kHz</v>
      </c>
      <c r="F96" s="24">
        <v>-6.2700660301411242</v>
      </c>
      <c r="G96" s="24">
        <v>0</v>
      </c>
      <c r="H96" s="24">
        <v>2.8500786826548743</v>
      </c>
      <c r="I96" s="24">
        <v>0</v>
      </c>
      <c r="J96" s="10" t="s">
        <v>3</v>
      </c>
      <c r="L96" s="25">
        <f t="shared" si="76"/>
        <v>-6.2700026832125788</v>
      </c>
      <c r="M96" s="25">
        <f t="shared" si="77"/>
        <v>0</v>
      </c>
      <c r="N96" s="25">
        <f t="shared" si="78"/>
        <v>2.8500094936784408</v>
      </c>
      <c r="O96" s="25">
        <f t="shared" si="79"/>
        <v>0</v>
      </c>
      <c r="P96" s="22" t="str">
        <f t="shared" si="58"/>
        <v>m</v>
      </c>
      <c r="Q96" t="str">
        <f t="shared" si="80"/>
        <v>OK</v>
      </c>
      <c r="S96" s="26">
        <v>-6.2700000000000005</v>
      </c>
      <c r="T96" s="26"/>
      <c r="U96" s="26">
        <v>2.85</v>
      </c>
      <c r="V96" s="26"/>
      <c r="W96" t="str">
        <f t="shared" si="81"/>
        <v>m</v>
      </c>
      <c r="Y96" s="26">
        <f t="shared" si="82"/>
        <v>-2.6832125783471383E-6</v>
      </c>
      <c r="Z96" s="26"/>
      <c r="AA96" s="26">
        <f t="shared" si="83"/>
        <v>9.4936784407195773E-6</v>
      </c>
      <c r="AB96" s="26"/>
      <c r="AC96" t="str">
        <f t="shared" si="84"/>
        <v>m</v>
      </c>
      <c r="AD96" s="15">
        <f t="shared" si="59"/>
        <v>1E-3</v>
      </c>
      <c r="AE96" s="16">
        <f t="shared" si="60"/>
        <v>-6.2700660301411243E-3</v>
      </c>
      <c r="AF96" s="16">
        <f t="shared" si="61"/>
        <v>0</v>
      </c>
      <c r="AG96" s="16">
        <f t="shared" si="62"/>
        <v>2.8500786826548743E-3</v>
      </c>
      <c r="AH96" s="16">
        <f t="shared" si="63"/>
        <v>0</v>
      </c>
      <c r="AI96" s="21">
        <f t="shared" si="85"/>
        <v>6.8874288758326513E-3</v>
      </c>
      <c r="AJ96" s="21">
        <f t="shared" si="86"/>
        <v>2.7149587274985492</v>
      </c>
      <c r="AL96" s="15">
        <f>IFERROR(MATCH(AI96 - 0.000001,'Ref Z list'!$C$5:$C$30,1),1)</f>
        <v>3</v>
      </c>
      <c r="AM96" s="15" t="str">
        <f>INDEX('Ref Z list'!$D$5:$D$30,AL96)</f>
        <v>3m</v>
      </c>
      <c r="AN96" s="15" t="str">
        <f>IF(INDEX('Ref Z list'!$D$5:$D$30,AL96+1)=0,AM96,INDEX('Ref Z list'!$D$5:$D$30,AL96+1))</f>
        <v>10m</v>
      </c>
      <c r="AO96" s="15">
        <f>INDEX('Ref Z list'!$C$5:$C$30,AL96)</f>
        <v>3.0000000000000001E-3</v>
      </c>
      <c r="AP96" s="15">
        <f>INDEX('Ref Z list'!$C$5:$C$30,AL96+1)</f>
        <v>0.01</v>
      </c>
      <c r="AQ96" s="17" t="str">
        <f t="shared" si="64"/>
        <v>1kHz10m3m</v>
      </c>
      <c r="AR96" s="17" t="str">
        <f t="shared" si="65"/>
        <v>1kHz10m10m</v>
      </c>
      <c r="AS96" s="15">
        <f>IFERROR(MATCH(AQ96,'Cal Data'!$AF$6:$AF$1108,0),0)</f>
        <v>88</v>
      </c>
      <c r="AT96" s="15">
        <f>IFERROR(MATCH(AR96,'Cal Data'!$AF$6:$AF$1108,0),0)</f>
        <v>106</v>
      </c>
      <c r="AV96" s="17" t="str">
        <f>INDEX('Cal Data'!AF$6:AF$1108,$AS96)</f>
        <v>1kHz10m3m</v>
      </c>
      <c r="AW96" s="17">
        <f>INDEX('Cal Data'!AG$6:AG$1108,$AS96)</f>
        <v>-2.7711584439432321E-7</v>
      </c>
      <c r="AX96" s="17">
        <f>INDEX('Cal Data'!AH$6:AH$1108,$AS96)</f>
        <v>8.1916406102519757E-3</v>
      </c>
      <c r="AY96" s="17">
        <f>INDEX('Cal Data'!AI$6:AI$1108,$AS96)</f>
        <v>3.0055068023882243E-7</v>
      </c>
      <c r="AZ96" s="17">
        <f>INDEX('Cal Data'!AJ$6:AJ$1108,$AS96)</f>
        <v>2.2801208068932584E-3</v>
      </c>
      <c r="BA96" s="17" t="str">
        <f>INDEX('Cal Data'!AF$6:AF$1108,$AT96)</f>
        <v>1kHz10m10m</v>
      </c>
      <c r="BB96" s="17">
        <f>INDEX('Cal Data'!AG$6:AG$1108,$AT96)</f>
        <v>5.1261092050107482E-7</v>
      </c>
      <c r="BC96" s="17">
        <f>INDEX('Cal Data'!AH$6:AH$1108,$AT96)</f>
        <v>3.4661878105640871E-3</v>
      </c>
      <c r="BD96" s="17">
        <f>INDEX('Cal Data'!AI$6:AI$1108,$AT96)</f>
        <v>-7.0524008016841742E-7</v>
      </c>
      <c r="BE96" s="17">
        <f>INDEX('Cal Data'!AJ$6:AJ$1108,$AT96)</f>
        <v>6.8800715760284547E-3</v>
      </c>
      <c r="BG96" s="17">
        <f t="shared" si="66"/>
        <v>1.6145653130171587E-7</v>
      </c>
      <c r="BH96" s="17">
        <f t="shared" si="67"/>
        <v>3.4661878105640871E-3</v>
      </c>
      <c r="BI96" s="17">
        <f t="shared" si="68"/>
        <v>-2.5801218334014672E-7</v>
      </c>
      <c r="BJ96" s="17">
        <f t="shared" si="69"/>
        <v>4.8346895850853696E-3</v>
      </c>
      <c r="BL96" s="17">
        <f t="shared" si="70"/>
        <v>-6.2699045736098226E-3</v>
      </c>
      <c r="BM96" s="17">
        <f t="shared" si="71"/>
        <v>3.4661878105640871E-3</v>
      </c>
      <c r="BN96" s="17">
        <f t="shared" si="72"/>
        <v>2.8498206704715341E-3</v>
      </c>
      <c r="BO96" s="17">
        <f t="shared" si="73"/>
        <v>4.8346895850853696E-3</v>
      </c>
      <c r="BQ96">
        <f>INDEX('Cal Data'!AL$6:AL$1000,$AS96)</f>
        <v>0.99990823671692264</v>
      </c>
      <c r="BR96">
        <f>INDEX('Cal Data'!AM$6:AM$1000,$AS96)</f>
        <v>0</v>
      </c>
      <c r="BS96">
        <f>INDEX('Cal Data'!AN$6:AN$1000,$AS96)</f>
        <v>9.9527542988228976E-5</v>
      </c>
      <c r="BT96">
        <f>INDEX('Cal Data'!AO$6:AO$1000,$AS96)</f>
        <v>0</v>
      </c>
      <c r="BU96">
        <f>INDEX('Cal Data'!AL$6:AL$1000,$AT96)</f>
        <v>1.0000509101443802</v>
      </c>
      <c r="BV96">
        <f>INDEX('Cal Data'!AM$6:AM$1000,$AT96)</f>
        <v>0</v>
      </c>
      <c r="BW96">
        <f>INDEX('Cal Data'!AN$6:AN$1000,$AT96)</f>
        <v>-7.0074959220555247E-5</v>
      </c>
      <c r="BX96">
        <f>INDEX('Cal Data'!AO$6:AO$1000,$AT96)</f>
        <v>0</v>
      </c>
      <c r="BZ96" s="17">
        <f t="shared" si="87"/>
        <v>0.99998746997431009</v>
      </c>
      <c r="CA96" s="17">
        <f t="shared" si="88"/>
        <v>0</v>
      </c>
      <c r="CB96" s="17">
        <f t="shared" si="89"/>
        <v>5.3393052025291405E-6</v>
      </c>
      <c r="CC96" s="17">
        <f t="shared" si="90"/>
        <v>0</v>
      </c>
      <c r="CE96" s="17">
        <f t="shared" si="91"/>
        <v>6.8873425761718995E-3</v>
      </c>
      <c r="CF96" s="29">
        <f t="shared" si="92"/>
        <v>2.7149640668037516</v>
      </c>
      <c r="CG96" s="17">
        <f t="shared" si="93"/>
        <v>-6.2700026832125787E-3</v>
      </c>
      <c r="CH96" s="17">
        <v>0</v>
      </c>
      <c r="CI96" s="17">
        <f t="shared" si="94"/>
        <v>2.8500094936784407E-3</v>
      </c>
      <c r="CJ96" s="17">
        <v>0</v>
      </c>
    </row>
    <row r="97" spans="1:88" x14ac:dyDescent="0.25">
      <c r="A97" s="9">
        <v>10</v>
      </c>
      <c r="B97" s="9" t="s">
        <v>3</v>
      </c>
      <c r="C97" s="13">
        <v>200</v>
      </c>
      <c r="D97" s="14">
        <f t="shared" si="74"/>
        <v>200</v>
      </c>
      <c r="E97" s="14" t="str">
        <f t="shared" si="75"/>
        <v>Hz</v>
      </c>
      <c r="F97" s="24">
        <v>1.6797284664837391</v>
      </c>
      <c r="G97" s="24">
        <v>0</v>
      </c>
      <c r="H97" s="24">
        <v>-5.2599782547197771</v>
      </c>
      <c r="I97" s="24">
        <v>0</v>
      </c>
      <c r="J97" s="10" t="s">
        <v>3</v>
      </c>
      <c r="L97" s="25">
        <f t="shared" si="76"/>
        <v>1.6799997494088341</v>
      </c>
      <c r="M97" s="25">
        <f t="shared" si="77"/>
        <v>0</v>
      </c>
      <c r="N97" s="25">
        <f t="shared" si="78"/>
        <v>-5.2600004195321608</v>
      </c>
      <c r="O97" s="25">
        <f t="shared" si="79"/>
        <v>0</v>
      </c>
      <c r="P97" s="22" t="str">
        <f t="shared" si="58"/>
        <v>m</v>
      </c>
      <c r="Q97" t="str">
        <f t="shared" si="80"/>
        <v>OK</v>
      </c>
      <c r="S97" s="26">
        <v>1.68</v>
      </c>
      <c r="T97" s="26"/>
      <c r="U97" s="26">
        <v>-5.26</v>
      </c>
      <c r="V97" s="26"/>
      <c r="W97" t="str">
        <f t="shared" si="81"/>
        <v>m</v>
      </c>
      <c r="Y97" s="26">
        <f t="shared" si="82"/>
        <v>-2.5059116581793717E-7</v>
      </c>
      <c r="Z97" s="26"/>
      <c r="AA97" s="26">
        <f t="shared" si="83"/>
        <v>-4.1953216101120461E-7</v>
      </c>
      <c r="AB97" s="26"/>
      <c r="AC97" t="str">
        <f t="shared" si="84"/>
        <v>m</v>
      </c>
      <c r="AD97" s="15">
        <f t="shared" si="59"/>
        <v>1E-3</v>
      </c>
      <c r="AE97" s="16">
        <f t="shared" si="60"/>
        <v>1.6797284664837391E-3</v>
      </c>
      <c r="AF97" s="16">
        <f t="shared" si="61"/>
        <v>0</v>
      </c>
      <c r="AG97" s="16">
        <f t="shared" si="62"/>
        <v>-5.2599782547197776E-3</v>
      </c>
      <c r="AH97" s="16">
        <f t="shared" si="63"/>
        <v>0</v>
      </c>
      <c r="AI97" s="21">
        <f t="shared" si="85"/>
        <v>5.5216717542100179E-3</v>
      </c>
      <c r="AJ97" s="21">
        <f t="shared" si="86"/>
        <v>-1.2616909811787067</v>
      </c>
      <c r="AL97" s="15">
        <f>IFERROR(MATCH(AI97 - 0.000001,'Ref Z list'!$C$5:$C$30,1),1)</f>
        <v>3</v>
      </c>
      <c r="AM97" s="15" t="str">
        <f>INDEX('Ref Z list'!$D$5:$D$30,AL97)</f>
        <v>3m</v>
      </c>
      <c r="AN97" s="15" t="str">
        <f>IF(INDEX('Ref Z list'!$D$5:$D$30,AL97+1)=0,AM97,INDEX('Ref Z list'!$D$5:$D$30,AL97+1))</f>
        <v>10m</v>
      </c>
      <c r="AO97" s="15">
        <f>INDEX('Ref Z list'!$C$5:$C$30,AL97)</f>
        <v>3.0000000000000001E-3</v>
      </c>
      <c r="AP97" s="15">
        <f>INDEX('Ref Z list'!$C$5:$C$30,AL97+1)</f>
        <v>0.01</v>
      </c>
      <c r="AQ97" s="17" t="str">
        <f t="shared" si="64"/>
        <v>200Hz10m3m</v>
      </c>
      <c r="AR97" s="17" t="str">
        <f t="shared" si="65"/>
        <v>200Hz10m10m</v>
      </c>
      <c r="AS97" s="15">
        <f>IFERROR(MATCH(AQ97,'Cal Data'!$AF$6:$AF$1108,0),0)</f>
        <v>86</v>
      </c>
      <c r="AT97" s="15">
        <f>IFERROR(MATCH(AR97,'Cal Data'!$AF$6:$AF$1108,0),0)</f>
        <v>104</v>
      </c>
      <c r="AV97" s="17" t="str">
        <f>INDEX('Cal Data'!AF$6:AF$1108,$AS97)</f>
        <v>200Hz10m3m</v>
      </c>
      <c r="AW97" s="17">
        <f>INDEX('Cal Data'!AG$6:AG$1108,$AS97)</f>
        <v>-7.8893463738467784E-8</v>
      </c>
      <c r="AX97" s="17">
        <f>INDEX('Cal Data'!AH$6:AH$1108,$AS97)</f>
        <v>5.4353890365419957E-3</v>
      </c>
      <c r="AY97" s="17">
        <f>INDEX('Cal Data'!AI$6:AI$1108,$AS97)</f>
        <v>3.0006145237999542E-7</v>
      </c>
      <c r="AZ97" s="17">
        <f>INDEX('Cal Data'!AJ$6:AJ$1108,$AS97)</f>
        <v>2.091935525295659E-3</v>
      </c>
      <c r="BA97" s="17" t="str">
        <f>INDEX('Cal Data'!AF$6:AF$1108,$AT97)</f>
        <v>200Hz10m10m</v>
      </c>
      <c r="BB97" s="17">
        <f>INDEX('Cal Data'!AG$6:AG$1108,$AT97)</f>
        <v>9.8839588839189085E-7</v>
      </c>
      <c r="BC97" s="17">
        <f>INDEX('Cal Data'!AH$6:AH$1108,$AT97)</f>
        <v>6.4561797102858677E-3</v>
      </c>
      <c r="BD97" s="17">
        <f>INDEX('Cal Data'!AI$6:AI$1108,$AT97)</f>
        <v>-5.10258946283522E-7</v>
      </c>
      <c r="BE97" s="17">
        <f>INDEX('Cal Data'!AJ$6:AJ$1108,$AT97)</f>
        <v>4.3181743133309716E-3</v>
      </c>
      <c r="BG97" s="17">
        <f t="shared" si="66"/>
        <v>3.0558559523813721E-7</v>
      </c>
      <c r="BH97" s="17">
        <f t="shared" si="67"/>
        <v>6.4561797102858677E-3</v>
      </c>
      <c r="BI97" s="17">
        <f t="shared" si="68"/>
        <v>8.1525864985678153E-9</v>
      </c>
      <c r="BJ97" s="17">
        <f t="shared" si="69"/>
        <v>2.8939131638550004E-3</v>
      </c>
      <c r="BL97" s="17">
        <f t="shared" si="70"/>
        <v>1.6800340520789774E-3</v>
      </c>
      <c r="BM97" s="17">
        <f t="shared" si="71"/>
        <v>6.4561797102858677E-3</v>
      </c>
      <c r="BN97" s="17">
        <f t="shared" si="72"/>
        <v>-5.2599701021332794E-3</v>
      </c>
      <c r="BO97" s="17">
        <f t="shared" si="73"/>
        <v>2.8939131638550004E-3</v>
      </c>
      <c r="BQ97">
        <f>INDEX('Cal Data'!AL$6:AL$1000,$AS97)</f>
        <v>0.99997371395235501</v>
      </c>
      <c r="BR97">
        <f>INDEX('Cal Data'!AM$6:AM$1000,$AS97)</f>
        <v>0</v>
      </c>
      <c r="BS97">
        <f>INDEX('Cal Data'!AN$6:AN$1000,$AS97)</f>
        <v>9.9966172318926541E-5</v>
      </c>
      <c r="BT97">
        <f>INDEX('Cal Data'!AO$6:AO$1000,$AS97)</f>
        <v>0</v>
      </c>
      <c r="BU97">
        <f>INDEX('Cal Data'!AL$6:AL$1000,$AT97)</f>
        <v>1.0000987888411721</v>
      </c>
      <c r="BV97">
        <f>INDEX('Cal Data'!AM$6:AM$1000,$AT97)</f>
        <v>0</v>
      </c>
      <c r="BW97">
        <f>INDEX('Cal Data'!AN$6:AN$1000,$AT97)</f>
        <v>-5.1006087942551251E-5</v>
      </c>
      <c r="BX97">
        <f>INDEX('Cal Data'!AO$6:AO$1000,$AT97)</f>
        <v>0</v>
      </c>
      <c r="BZ97" s="17">
        <f t="shared" si="87"/>
        <v>1.000018770782968</v>
      </c>
      <c r="CA97" s="17">
        <f t="shared" si="88"/>
        <v>0</v>
      </c>
      <c r="CB97" s="17">
        <f t="shared" si="89"/>
        <v>4.5580103123124813E-5</v>
      </c>
      <c r="CC97" s="17">
        <f t="shared" si="90"/>
        <v>0</v>
      </c>
      <c r="CE97" s="17">
        <f t="shared" si="91"/>
        <v>5.5217754003121363E-3</v>
      </c>
      <c r="CF97" s="29">
        <f t="shared" si="92"/>
        <v>-1.2616454010755835</v>
      </c>
      <c r="CG97" s="17">
        <f t="shared" si="93"/>
        <v>1.6799997494088342E-3</v>
      </c>
      <c r="CH97" s="17">
        <v>0</v>
      </c>
      <c r="CI97" s="17">
        <f t="shared" si="94"/>
        <v>-5.2600004195321607E-3</v>
      </c>
      <c r="CJ97" s="17">
        <v>0</v>
      </c>
    </row>
    <row r="98" spans="1:88" x14ac:dyDescent="0.25">
      <c r="A98" s="9">
        <v>10</v>
      </c>
      <c r="B98" s="9" t="s">
        <v>3</v>
      </c>
      <c r="C98" s="13">
        <v>0.02</v>
      </c>
      <c r="D98" s="14">
        <f t="shared" si="74"/>
        <v>20</v>
      </c>
      <c r="E98" s="14" t="str">
        <f t="shared" si="75"/>
        <v>mHz</v>
      </c>
      <c r="F98" s="24">
        <v>-3.3300469334421194</v>
      </c>
      <c r="G98" s="24">
        <v>0</v>
      </c>
      <c r="H98" s="24">
        <v>-0.53166820343052168</v>
      </c>
      <c r="I98" s="24">
        <v>0</v>
      </c>
      <c r="J98" s="10" t="s">
        <v>3</v>
      </c>
      <c r="L98" s="25">
        <f t="shared" si="76"/>
        <v>-3.3300000004018075</v>
      </c>
      <c r="M98" s="25">
        <f t="shared" si="77"/>
        <v>0</v>
      </c>
      <c r="N98" s="25">
        <f t="shared" si="78"/>
        <v>-0.53199999999923542</v>
      </c>
      <c r="O98" s="25">
        <f t="shared" si="79"/>
        <v>0</v>
      </c>
      <c r="P98" s="22" t="str">
        <f t="shared" si="58"/>
        <v>m</v>
      </c>
      <c r="Q98" t="str">
        <f t="shared" si="80"/>
        <v>OK</v>
      </c>
      <c r="S98" s="26">
        <v>-3.33</v>
      </c>
      <c r="T98" s="26"/>
      <c r="U98" s="26">
        <v>-0.53200000000000003</v>
      </c>
      <c r="V98" s="26"/>
      <c r="W98" t="str">
        <f t="shared" si="81"/>
        <v>m</v>
      </c>
      <c r="Y98" s="26">
        <f t="shared" si="82"/>
        <v>-4.0180747618023815E-10</v>
      </c>
      <c r="Z98" s="26"/>
      <c r="AA98" s="26">
        <f t="shared" si="83"/>
        <v>7.6461059705934531E-13</v>
      </c>
      <c r="AB98" s="26"/>
      <c r="AC98" t="str">
        <f t="shared" si="84"/>
        <v>m</v>
      </c>
      <c r="AD98" s="15">
        <f t="shared" si="59"/>
        <v>1E-3</v>
      </c>
      <c r="AE98" s="16">
        <f t="shared" si="60"/>
        <v>-3.3300469334421193E-3</v>
      </c>
      <c r="AF98" s="16">
        <f t="shared" si="61"/>
        <v>0</v>
      </c>
      <c r="AG98" s="16">
        <f t="shared" si="62"/>
        <v>-5.3166820343052167E-4</v>
      </c>
      <c r="AH98" s="16">
        <f t="shared" si="63"/>
        <v>0</v>
      </c>
      <c r="AI98" s="21">
        <f t="shared" si="85"/>
        <v>3.3722223618062766E-3</v>
      </c>
      <c r="AJ98" s="21">
        <f t="shared" si="86"/>
        <v>-2.9832709984013808</v>
      </c>
      <c r="AL98" s="15">
        <f>IFERROR(MATCH(AI98 - 0.000001,'Ref Z list'!$C$5:$C$30,1),1)</f>
        <v>3</v>
      </c>
      <c r="AM98" s="15" t="str">
        <f>INDEX('Ref Z list'!$D$5:$D$30,AL98)</f>
        <v>3m</v>
      </c>
      <c r="AN98" s="15" t="str">
        <f>IF(INDEX('Ref Z list'!$D$5:$D$30,AL98+1)=0,AM98,INDEX('Ref Z list'!$D$5:$D$30,AL98+1))</f>
        <v>10m</v>
      </c>
      <c r="AO98" s="15">
        <f>INDEX('Ref Z list'!$C$5:$C$30,AL98)</f>
        <v>3.0000000000000001E-3</v>
      </c>
      <c r="AP98" s="15">
        <f>INDEX('Ref Z list'!$C$5:$C$30,AL98+1)</f>
        <v>0.01</v>
      </c>
      <c r="AQ98" s="17" t="str">
        <f t="shared" si="64"/>
        <v>20mHz10m3m</v>
      </c>
      <c r="AR98" s="17" t="str">
        <f t="shared" si="65"/>
        <v>20mHz10m10m</v>
      </c>
      <c r="AS98" s="15">
        <f>IFERROR(MATCH(AQ98,'Cal Data'!$AF$6:$AF$1108,0),0)</f>
        <v>74</v>
      </c>
      <c r="AT98" s="15">
        <f>IFERROR(MATCH(AR98,'Cal Data'!$AF$6:$AF$1108,0),0)</f>
        <v>92</v>
      </c>
      <c r="AV98" s="17" t="str">
        <f>INDEX('Cal Data'!AF$6:AF$1108,$AS98)</f>
        <v>20mHz10m3m</v>
      </c>
      <c r="AW98" s="17">
        <f>INDEX('Cal Data'!AG$6:AG$1108,$AS98)</f>
        <v>-3.5593807371989139E-10</v>
      </c>
      <c r="AX98" s="17">
        <f>INDEX('Cal Data'!AH$6:AH$1108,$AS98)</f>
        <v>8.0340841840203167E-3</v>
      </c>
      <c r="AY98" s="17">
        <f>INDEX('Cal Data'!AI$6:AI$1108,$AS98)</f>
        <v>3.0000226472802672E-7</v>
      </c>
      <c r="AZ98" s="17">
        <f>INDEX('Cal Data'!AJ$6:AJ$1108,$AS98)</f>
        <v>6.3246447549908337E-3</v>
      </c>
      <c r="BA98" s="17" t="str">
        <f>INDEX('Cal Data'!AF$6:AF$1108,$AT98)</f>
        <v>20mHz10m10m</v>
      </c>
      <c r="BB98" s="17">
        <f>INDEX('Cal Data'!AG$6:AG$1108,$AT98)</f>
        <v>3.5118267373984713E-7</v>
      </c>
      <c r="BC98" s="17">
        <f>INDEX('Cal Data'!AH$6:AH$1108,$AT98)</f>
        <v>3.0641814380030839E-3</v>
      </c>
      <c r="BD98" s="17">
        <f>INDEX('Cal Data'!AI$6:AI$1108,$AT98)</f>
        <v>8.7858383913511337E-7</v>
      </c>
      <c r="BE98" s="17">
        <f>INDEX('Cal Data'!AJ$6:AJ$1108,$AT98)</f>
        <v>8.023324902733853E-3</v>
      </c>
      <c r="BG98" s="17">
        <f t="shared" si="66"/>
        <v>1.8336995119900927E-8</v>
      </c>
      <c r="BH98" s="17">
        <f t="shared" si="67"/>
        <v>3.0641814380030839E-3</v>
      </c>
      <c r="BI98" s="17">
        <f t="shared" si="68"/>
        <v>3.3076812188851242E-7</v>
      </c>
      <c r="BJ98" s="17">
        <f t="shared" si="69"/>
        <v>6.4149714316403114E-3</v>
      </c>
      <c r="BL98" s="17">
        <f t="shared" si="70"/>
        <v>-3.3300285964469995E-3</v>
      </c>
      <c r="BM98" s="17">
        <f t="shared" si="71"/>
        <v>3.0641814380030839E-3</v>
      </c>
      <c r="BN98" s="17">
        <f t="shared" si="72"/>
        <v>-5.3133743530863321E-4</v>
      </c>
      <c r="BO98" s="17">
        <f t="shared" si="73"/>
        <v>6.4149714316403114E-3</v>
      </c>
      <c r="BQ98">
        <f>INDEX('Cal Data'!AL$6:AL$1000,$AS98)</f>
        <v>0.99999990133728833</v>
      </c>
      <c r="BR98">
        <f>INDEX('Cal Data'!AM$6:AM$1000,$AS98)</f>
        <v>0</v>
      </c>
      <c r="BS98">
        <f>INDEX('Cal Data'!AN$6:AN$1000,$AS98)</f>
        <v>9.9999957655268429E-5</v>
      </c>
      <c r="BT98">
        <f>INDEX('Cal Data'!AO$6:AO$1000,$AS98)</f>
        <v>0</v>
      </c>
      <c r="BU98">
        <f>INDEX('Cal Data'!AL$6:AL$1000,$AT98)</f>
        <v>1.0000351166860952</v>
      </c>
      <c r="BV98">
        <f>INDEX('Cal Data'!AM$6:AM$1000,$AT98)</f>
        <v>0</v>
      </c>
      <c r="BW98">
        <f>INDEX('Cal Data'!AN$6:AN$1000,$AT98)</f>
        <v>8.7863380415798968E-5</v>
      </c>
      <c r="BX98">
        <f>INDEX('Cal Data'!AO$6:AO$1000,$AT98)</f>
        <v>0</v>
      </c>
      <c r="BZ98" s="17">
        <f t="shared" si="87"/>
        <v>1.000001773900189</v>
      </c>
      <c r="CA98" s="17">
        <f t="shared" si="88"/>
        <v>0</v>
      </c>
      <c r="CB98" s="17">
        <f t="shared" si="89"/>
        <v>9.9354599734651343E-5</v>
      </c>
      <c r="CC98" s="17">
        <f t="shared" si="90"/>
        <v>0</v>
      </c>
      <c r="CE98" s="17">
        <f t="shared" si="91"/>
        <v>3.3722283437921615E-3</v>
      </c>
      <c r="CF98" s="29">
        <f t="shared" si="92"/>
        <v>-2.9831716438016462</v>
      </c>
      <c r="CG98" s="17">
        <f t="shared" si="93"/>
        <v>-3.3300000004018076E-3</v>
      </c>
      <c r="CH98" s="17">
        <v>0</v>
      </c>
      <c r="CI98" s="17">
        <f t="shared" si="94"/>
        <v>-5.3199999999923545E-4</v>
      </c>
      <c r="CJ98" s="17">
        <v>0</v>
      </c>
    </row>
    <row r="99" spans="1:88" x14ac:dyDescent="0.25">
      <c r="A99" s="9">
        <v>3</v>
      </c>
      <c r="B99" s="9" t="s">
        <v>3</v>
      </c>
      <c r="C99" s="13">
        <v>0.02</v>
      </c>
      <c r="D99" s="14">
        <f t="shared" si="74"/>
        <v>20</v>
      </c>
      <c r="E99" s="14" t="str">
        <f t="shared" si="75"/>
        <v>mHz</v>
      </c>
      <c r="F99" s="24">
        <v>0.86122268764093368</v>
      </c>
      <c r="G99" s="24">
        <v>0</v>
      </c>
      <c r="H99" s="24">
        <v>-2.8698615697189727</v>
      </c>
      <c r="I99" s="24">
        <v>0</v>
      </c>
      <c r="J99" s="10" t="s">
        <v>3</v>
      </c>
      <c r="L99" s="25">
        <f t="shared" si="76"/>
        <v>0.86099999338713229</v>
      </c>
      <c r="M99" s="25">
        <f t="shared" si="77"/>
        <v>0</v>
      </c>
      <c r="N99" s="25">
        <f t="shared" si="78"/>
        <v>-2.8700000013517082</v>
      </c>
      <c r="O99" s="25">
        <f t="shared" si="79"/>
        <v>0</v>
      </c>
      <c r="P99" s="22" t="str">
        <f t="shared" si="58"/>
        <v>m</v>
      </c>
      <c r="Q99" t="str">
        <f t="shared" si="80"/>
        <v>OK</v>
      </c>
      <c r="S99" s="26">
        <v>0.86099999999999999</v>
      </c>
      <c r="T99" s="26"/>
      <c r="U99" s="26">
        <v>-2.87</v>
      </c>
      <c r="V99" s="26"/>
      <c r="W99" t="str">
        <f t="shared" si="81"/>
        <v>m</v>
      </c>
      <c r="Y99" s="26">
        <f t="shared" si="82"/>
        <v>-6.6128676978749468E-9</v>
      </c>
      <c r="Z99" s="26"/>
      <c r="AA99" s="26">
        <f t="shared" si="83"/>
        <v>-1.3517080788005842E-9</v>
      </c>
      <c r="AB99" s="26"/>
      <c r="AC99" t="str">
        <f t="shared" si="84"/>
        <v>m</v>
      </c>
      <c r="AD99" s="15">
        <f t="shared" si="59"/>
        <v>1E-3</v>
      </c>
      <c r="AE99" s="16">
        <f t="shared" si="60"/>
        <v>8.612226876409337E-4</v>
      </c>
      <c r="AF99" s="16">
        <f t="shared" si="61"/>
        <v>0</v>
      </c>
      <c r="AG99" s="16">
        <f t="shared" si="62"/>
        <v>-2.8698615697189725E-3</v>
      </c>
      <c r="AH99" s="16">
        <f t="shared" si="63"/>
        <v>0</v>
      </c>
      <c r="AI99" s="21">
        <f t="shared" si="85"/>
        <v>2.9962993754058219E-3</v>
      </c>
      <c r="AJ99" s="21">
        <f t="shared" si="86"/>
        <v>-1.2792550702212824</v>
      </c>
      <c r="AL99" s="15">
        <f>IFERROR(MATCH(AI99 - 0.000001,'Ref Z list'!$C$5:$C$30,1),1)</f>
        <v>2</v>
      </c>
      <c r="AM99" s="15" t="str">
        <f>INDEX('Ref Z list'!$D$5:$D$30,AL99)</f>
        <v>1m</v>
      </c>
      <c r="AN99" s="15" t="str">
        <f>IF(INDEX('Ref Z list'!$D$5:$D$30,AL99+1)=0,AM99,INDEX('Ref Z list'!$D$5:$D$30,AL99+1))</f>
        <v>3m</v>
      </c>
      <c r="AO99" s="15">
        <f>INDEX('Ref Z list'!$C$5:$C$30,AL99)</f>
        <v>1E-3</v>
      </c>
      <c r="AP99" s="15">
        <f>INDEX('Ref Z list'!$C$5:$C$30,AL99+1)</f>
        <v>3.0000000000000001E-3</v>
      </c>
      <c r="AQ99" s="17" t="str">
        <f t="shared" si="64"/>
        <v>20mHz3m1m</v>
      </c>
      <c r="AR99" s="17" t="str">
        <f t="shared" si="65"/>
        <v>20mHz3m3m</v>
      </c>
      <c r="AS99" s="15">
        <f>IFERROR(MATCH(AQ99,'Cal Data'!$AF$6:$AF$1108,0),0)</f>
        <v>38</v>
      </c>
      <c r="AT99" s="15">
        <f>IFERROR(MATCH(AR99,'Cal Data'!$AF$6:$AF$1108,0),0)</f>
        <v>56</v>
      </c>
      <c r="AV99" s="17" t="str">
        <f>INDEX('Cal Data'!AF$6:AF$1108,$AS99)</f>
        <v>20mHz3m1m</v>
      </c>
      <c r="AW99" s="17">
        <f>INDEX('Cal Data'!AG$6:AG$1108,$AS99)</f>
        <v>3.9554544846746517E-8</v>
      </c>
      <c r="AX99" s="17">
        <f>INDEX('Cal Data'!AH$6:AH$1108,$AS99)</f>
        <v>3.3415007096930837E-3</v>
      </c>
      <c r="AY99" s="17">
        <f>INDEX('Cal Data'!AI$6:AI$1108,$AS99)</f>
        <v>9.999458961766763E-8</v>
      </c>
      <c r="AZ99" s="17">
        <f>INDEX('Cal Data'!AJ$6:AJ$1108,$AS99)</f>
        <v>6.0071589013497226E-3</v>
      </c>
      <c r="BA99" s="17" t="str">
        <f>INDEX('Cal Data'!AF$6:AF$1108,$AT99)</f>
        <v>20mHz3m3m</v>
      </c>
      <c r="BB99" s="17">
        <f>INDEX('Cal Data'!AG$6:AG$1108,$AT99)</f>
        <v>6.8657456434983305E-8</v>
      </c>
      <c r="BC99" s="17">
        <f>INDEX('Cal Data'!AH$6:AH$1108,$AT99)</f>
        <v>3.3998292450475409E-3</v>
      </c>
      <c r="BD99" s="17">
        <f>INDEX('Cal Data'!AI$6:AI$1108,$AT99)</f>
        <v>-2.5439800307458888E-7</v>
      </c>
      <c r="BE99" s="17">
        <f>INDEX('Cal Data'!AJ$6:AJ$1108,$AT99)</f>
        <v>1.3912485018943274E-3</v>
      </c>
      <c r="BG99" s="17">
        <f t="shared" si="66"/>
        <v>6.8603606959790499E-8</v>
      </c>
      <c r="BH99" s="17">
        <f t="shared" si="67"/>
        <v>3.3998292450475409E-3</v>
      </c>
      <c r="BI99" s="17">
        <f t="shared" si="68"/>
        <v>-2.5374226610233313E-7</v>
      </c>
      <c r="BJ99" s="17">
        <f t="shared" si="69"/>
        <v>1.3997893776687012E-3</v>
      </c>
      <c r="BL99" s="17">
        <f t="shared" si="70"/>
        <v>8.6129129124789346E-4</v>
      </c>
      <c r="BM99" s="17">
        <f t="shared" si="71"/>
        <v>3.3998292450475409E-3</v>
      </c>
      <c r="BN99" s="17">
        <f t="shared" si="72"/>
        <v>-2.8701153119850748E-3</v>
      </c>
      <c r="BO99" s="17">
        <f t="shared" si="73"/>
        <v>1.3997893776687012E-3</v>
      </c>
      <c r="BQ99">
        <f>INDEX('Cal Data'!AL$6:AL$1000,$AS99)</f>
        <v>1.0000395505152238</v>
      </c>
      <c r="BR99">
        <f>INDEX('Cal Data'!AM$6:AM$1000,$AS99)</f>
        <v>0</v>
      </c>
      <c r="BS99">
        <f>INDEX('Cal Data'!AN$6:AN$1000,$AS99)</f>
        <v>1.0000485120976741E-4</v>
      </c>
      <c r="BT99">
        <f>INDEX('Cal Data'!AO$6:AO$1000,$AS99)</f>
        <v>0</v>
      </c>
      <c r="BU99">
        <f>INDEX('Cal Data'!AL$6:AL$1000,$AT99)</f>
        <v>1.0000228613737605</v>
      </c>
      <c r="BV99">
        <f>INDEX('Cal Data'!AM$6:AM$1000,$AT99)</f>
        <v>0</v>
      </c>
      <c r="BW99">
        <f>INDEX('Cal Data'!AN$6:AN$1000,$AT99)</f>
        <v>-8.4806297601053055E-5</v>
      </c>
      <c r="BX99">
        <f>INDEX('Cal Data'!AO$6:AO$1000,$AT99)</f>
        <v>0</v>
      </c>
      <c r="BZ99" s="17">
        <f t="shared" si="87"/>
        <v>1.0000228922538841</v>
      </c>
      <c r="CA99" s="17">
        <f t="shared" si="88"/>
        <v>0</v>
      </c>
      <c r="CB99" s="17">
        <f t="shared" si="89"/>
        <v>-8.4464339259769227E-5</v>
      </c>
      <c r="CC99" s="17">
        <f t="shared" si="90"/>
        <v>0</v>
      </c>
      <c r="CE99" s="17">
        <f t="shared" si="91"/>
        <v>2.9963679674518363E-3</v>
      </c>
      <c r="CF99" s="29">
        <f t="shared" si="92"/>
        <v>-1.2793395345605421</v>
      </c>
      <c r="CG99" s="17">
        <f t="shared" si="93"/>
        <v>8.6099999338713231E-4</v>
      </c>
      <c r="CH99" s="17">
        <v>0</v>
      </c>
      <c r="CI99" s="17">
        <f t="shared" si="94"/>
        <v>-2.8700000013517084E-3</v>
      </c>
      <c r="CJ99" s="17">
        <v>0</v>
      </c>
    </row>
    <row r="100" spans="1:88" x14ac:dyDescent="0.25">
      <c r="A100" s="9">
        <v>10</v>
      </c>
      <c r="B100" s="9" t="s">
        <v>3</v>
      </c>
      <c r="C100" s="13">
        <v>50</v>
      </c>
      <c r="D100" s="14">
        <f t="shared" si="74"/>
        <v>50</v>
      </c>
      <c r="E100" s="14" t="str">
        <f t="shared" si="75"/>
        <v>Hz</v>
      </c>
      <c r="F100" s="24">
        <v>3.980501200167863</v>
      </c>
      <c r="G100" s="24">
        <v>0</v>
      </c>
      <c r="H100" s="24">
        <v>-8.0000115368932132</v>
      </c>
      <c r="I100" s="24">
        <v>0</v>
      </c>
      <c r="J100" s="10" t="s">
        <v>3</v>
      </c>
      <c r="L100" s="25">
        <f t="shared" si="76"/>
        <v>3.9799995721069039</v>
      </c>
      <c r="M100" s="25">
        <f t="shared" si="77"/>
        <v>0</v>
      </c>
      <c r="N100" s="25">
        <f t="shared" si="78"/>
        <v>-8.0000001252031243</v>
      </c>
      <c r="O100" s="25">
        <f t="shared" si="79"/>
        <v>0</v>
      </c>
      <c r="P100" s="22" t="str">
        <f t="shared" si="58"/>
        <v>m</v>
      </c>
      <c r="Q100" t="str">
        <f t="shared" si="80"/>
        <v>OK</v>
      </c>
      <c r="S100" s="26">
        <v>3.98</v>
      </c>
      <c r="T100" s="26"/>
      <c r="U100" s="26">
        <v>-8</v>
      </c>
      <c r="V100" s="26"/>
      <c r="W100" t="str">
        <f t="shared" si="81"/>
        <v>m</v>
      </c>
      <c r="Y100" s="26">
        <f t="shared" si="82"/>
        <v>-4.2789309606661163E-7</v>
      </c>
      <c r="Z100" s="26"/>
      <c r="AA100" s="26">
        <f t="shared" si="83"/>
        <v>-1.2520312431263392E-7</v>
      </c>
      <c r="AB100" s="26"/>
      <c r="AC100" t="str">
        <f t="shared" si="84"/>
        <v>m</v>
      </c>
      <c r="AD100" s="15">
        <f t="shared" si="59"/>
        <v>1E-3</v>
      </c>
      <c r="AE100" s="16">
        <f t="shared" si="60"/>
        <v>3.9805012001678632E-3</v>
      </c>
      <c r="AF100" s="16">
        <f t="shared" si="61"/>
        <v>0</v>
      </c>
      <c r="AG100" s="16">
        <f t="shared" si="62"/>
        <v>-8.0000115368932135E-3</v>
      </c>
      <c r="AH100" s="16">
        <f t="shared" si="63"/>
        <v>0</v>
      </c>
      <c r="AI100" s="21">
        <f t="shared" si="85"/>
        <v>8.9355791303620778E-3</v>
      </c>
      <c r="AJ100" s="21">
        <f t="shared" si="86"/>
        <v>-1.1091010733208531</v>
      </c>
      <c r="AL100" s="15">
        <f>IFERROR(MATCH(AI100 - 0.000001,'Ref Z list'!$C$5:$C$30,1),1)</f>
        <v>3</v>
      </c>
      <c r="AM100" s="15" t="str">
        <f>INDEX('Ref Z list'!$D$5:$D$30,AL100)</f>
        <v>3m</v>
      </c>
      <c r="AN100" s="15" t="str">
        <f>IF(INDEX('Ref Z list'!$D$5:$D$30,AL100+1)=0,AM100,INDEX('Ref Z list'!$D$5:$D$30,AL100+1))</f>
        <v>10m</v>
      </c>
      <c r="AO100" s="15">
        <f>INDEX('Ref Z list'!$C$5:$C$30,AL100)</f>
        <v>3.0000000000000001E-3</v>
      </c>
      <c r="AP100" s="15">
        <f>INDEX('Ref Z list'!$C$5:$C$30,AL100+1)</f>
        <v>0.01</v>
      </c>
      <c r="AQ100" s="17" t="str">
        <f t="shared" si="64"/>
        <v>50Hz10m3m</v>
      </c>
      <c r="AR100" s="17" t="str">
        <f t="shared" si="65"/>
        <v>50Hz10m10m</v>
      </c>
      <c r="AS100" s="15">
        <f>IFERROR(MATCH(AQ100,'Cal Data'!$AF$6:$AF$1108,0),0)</f>
        <v>84</v>
      </c>
      <c r="AT100" s="15">
        <f>IFERROR(MATCH(AR100,'Cal Data'!$AF$6:$AF$1108,0),0)</f>
        <v>102</v>
      </c>
      <c r="AV100" s="17" t="str">
        <f>INDEX('Cal Data'!AF$6:AF$1108,$AS100)</f>
        <v>50Hz10m3m</v>
      </c>
      <c r="AW100" s="17">
        <f>INDEX('Cal Data'!AG$6:AG$1108,$AS100)</f>
        <v>3.0977264716021413E-9</v>
      </c>
      <c r="AX100" s="17">
        <f>INDEX('Cal Data'!AH$6:AH$1108,$AS100)</f>
        <v>1.5823012506051158E-3</v>
      </c>
      <c r="AY100" s="17">
        <f>INDEX('Cal Data'!AI$6:AI$1108,$AS100)</f>
        <v>3.0001191122861546E-7</v>
      </c>
      <c r="AZ100" s="17">
        <f>INDEX('Cal Data'!AJ$6:AJ$1108,$AS100)</f>
        <v>9.1714600289777607E-4</v>
      </c>
      <c r="BA100" s="17" t="str">
        <f>INDEX('Cal Data'!AF$6:AF$1108,$AT100)</f>
        <v>50Hz10m10m</v>
      </c>
      <c r="BB100" s="17">
        <f>INDEX('Cal Data'!AG$6:AG$1108,$AT100)</f>
        <v>-3.1030865678231823E-7</v>
      </c>
      <c r="BC100" s="17">
        <f>INDEX('Cal Data'!AH$6:AH$1108,$AT100)</f>
        <v>6.5679936367327649E-3</v>
      </c>
      <c r="BD100" s="17">
        <f>INDEX('Cal Data'!AI$6:AI$1108,$AT100)</f>
        <v>-7.6553034402656092E-7</v>
      </c>
      <c r="BE100" s="17">
        <f>INDEX('Cal Data'!AJ$6:AJ$1108,$AT100)</f>
        <v>9.0645558549734932E-3</v>
      </c>
      <c r="BG100" s="17">
        <f t="shared" si="66"/>
        <v>-2.6265204320900192E-7</v>
      </c>
      <c r="BH100" s="17">
        <f t="shared" si="67"/>
        <v>6.5679936367327649E-3</v>
      </c>
      <c r="BI100" s="17">
        <f t="shared" si="68"/>
        <v>-6.0350385631589399E-7</v>
      </c>
      <c r="BJ100" s="17">
        <f t="shared" si="69"/>
        <v>7.8256597006816329E-3</v>
      </c>
      <c r="BL100" s="17">
        <f t="shared" si="70"/>
        <v>3.9802385481246538E-3</v>
      </c>
      <c r="BM100" s="17">
        <f t="shared" si="71"/>
        <v>6.5679936367327649E-3</v>
      </c>
      <c r="BN100" s="17">
        <f t="shared" si="72"/>
        <v>-8.0006150407495296E-3</v>
      </c>
      <c r="BO100" s="17">
        <f t="shared" si="73"/>
        <v>7.8256597006816329E-3</v>
      </c>
      <c r="BQ100">
        <f>INDEX('Cal Data'!AL$6:AL$1000,$AS100)</f>
        <v>1.0000010253483496</v>
      </c>
      <c r="BR100">
        <f>INDEX('Cal Data'!AM$6:AM$1000,$AS100)</f>
        <v>0</v>
      </c>
      <c r="BS100">
        <f>INDEX('Cal Data'!AN$6:AN$1000,$AS100)</f>
        <v>9.9987284274900051E-5</v>
      </c>
      <c r="BT100">
        <f>INDEX('Cal Data'!AO$6:AO$1000,$AS100)</f>
        <v>0</v>
      </c>
      <c r="BU100">
        <f>INDEX('Cal Data'!AL$6:AL$1000,$AT100)</f>
        <v>0.9999689768142882</v>
      </c>
      <c r="BV100">
        <f>INDEX('Cal Data'!AM$6:AM$1000,$AT100)</f>
        <v>0</v>
      </c>
      <c r="BW100">
        <f>INDEX('Cal Data'!AN$6:AN$1000,$AT100)</f>
        <v>-7.6534902342421753E-5</v>
      </c>
      <c r="BX100">
        <f>INDEX('Cal Data'!AO$6:AO$1000,$AT100)</f>
        <v>0</v>
      </c>
      <c r="BZ100" s="17">
        <f t="shared" si="87"/>
        <v>0.99997385011835904</v>
      </c>
      <c r="CA100" s="17">
        <f t="shared" si="88"/>
        <v>0</v>
      </c>
      <c r="CB100" s="17">
        <f t="shared" si="89"/>
        <v>-4.9692916715336411E-5</v>
      </c>
      <c r="CC100" s="17">
        <f t="shared" si="90"/>
        <v>0</v>
      </c>
      <c r="CE100" s="17">
        <f t="shared" si="91"/>
        <v>8.9353454660254256E-3</v>
      </c>
      <c r="CF100" s="29">
        <f t="shared" si="92"/>
        <v>-1.1091507662375684</v>
      </c>
      <c r="CG100" s="17">
        <f t="shared" si="93"/>
        <v>3.9799995721069041E-3</v>
      </c>
      <c r="CH100" s="17">
        <v>0</v>
      </c>
      <c r="CI100" s="17">
        <f t="shared" si="94"/>
        <v>-8.0000001252031241E-3</v>
      </c>
      <c r="CJ100" s="17">
        <v>0</v>
      </c>
    </row>
  </sheetData>
  <mergeCells count="4">
    <mergeCell ref="A4:B4"/>
    <mergeCell ref="A5:B5"/>
    <mergeCell ref="D4:E4"/>
    <mergeCell ref="D5:E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13" sqref="E13"/>
    </sheetView>
  </sheetViews>
  <sheetFormatPr defaultRowHeight="15" x14ac:dyDescent="0.25"/>
  <cols>
    <col min="1" max="1" width="5" customWidth="1"/>
    <col min="2" max="2" width="4.5703125" customWidth="1"/>
    <col min="3" max="3" width="8" customWidth="1"/>
    <col min="4" max="5" width="5.85546875" customWidth="1"/>
    <col min="7" max="8" width="5.140625" customWidth="1"/>
    <col min="9" max="9" width="8" bestFit="1" customWidth="1"/>
  </cols>
  <sheetData>
    <row r="1" spans="1:9" x14ac:dyDescent="0.25">
      <c r="A1" t="s">
        <v>6</v>
      </c>
    </row>
    <row r="3" spans="1:9" x14ac:dyDescent="0.25">
      <c r="A3" s="30" t="s">
        <v>7</v>
      </c>
      <c r="B3" s="30"/>
      <c r="C3" s="6" t="s">
        <v>56</v>
      </c>
      <c r="D3" s="30" t="s">
        <v>30</v>
      </c>
      <c r="E3" s="30"/>
      <c r="F3" s="11" t="s">
        <v>62</v>
      </c>
      <c r="G3" s="30" t="s">
        <v>31</v>
      </c>
      <c r="H3" s="30"/>
      <c r="I3" s="11" t="s">
        <v>63</v>
      </c>
    </row>
    <row r="4" spans="1:9" x14ac:dyDescent="0.25">
      <c r="A4" s="31" t="s">
        <v>4</v>
      </c>
      <c r="B4" s="31"/>
      <c r="C4" s="1" t="s">
        <v>4</v>
      </c>
      <c r="D4" s="31" t="s">
        <v>4</v>
      </c>
      <c r="E4" s="31"/>
      <c r="F4" s="4" t="s">
        <v>4</v>
      </c>
      <c r="G4" s="31" t="s">
        <v>4</v>
      </c>
      <c r="H4" s="31"/>
      <c r="I4" s="4" t="s">
        <v>4</v>
      </c>
    </row>
    <row r="5" spans="1:9" x14ac:dyDescent="0.25">
      <c r="A5" s="9">
        <v>1</v>
      </c>
      <c r="B5" s="9" t="s">
        <v>3</v>
      </c>
      <c r="C5" s="15">
        <f>IF(MID(B5,1,1)="m",0.001,IF(OR(MID(B5,1,1)="u",MID(B5,1,1)="µ"),0.000001,1))*A5</f>
        <v>1E-3</v>
      </c>
      <c r="D5" s="9">
        <v>0</v>
      </c>
      <c r="E5" s="9" t="s">
        <v>3</v>
      </c>
      <c r="F5" s="15">
        <f>IF(MID(E5,1,1)="m",0.001,IF(OR(MID(E5,1,1)="u",MID(E5,1,1)="µ"),0.000001,1))*D5</f>
        <v>0</v>
      </c>
      <c r="G5" s="9">
        <v>1</v>
      </c>
      <c r="H5" s="9" t="s">
        <v>3</v>
      </c>
      <c r="I5" s="15">
        <f>IF(MID(H5,1,1)="m",0.001,IF(OR(MID(H5,1,1)="u",MID(H5,1,1)="µ"),0.000001,1))*G5</f>
        <v>1E-3</v>
      </c>
    </row>
    <row r="6" spans="1:9" x14ac:dyDescent="0.25">
      <c r="A6" s="9">
        <v>3</v>
      </c>
      <c r="B6" s="9" t="s">
        <v>3</v>
      </c>
      <c r="C6" s="15">
        <f>IF(MID(B6,1,1)="m",0.001,IF(OR(MID(B6,1,1)="u",MID(B6,1,1)="µ"),0.000001,1))*A6</f>
        <v>3.0000000000000001E-3</v>
      </c>
      <c r="D6" s="9">
        <v>1</v>
      </c>
      <c r="E6" s="9" t="s">
        <v>3</v>
      </c>
      <c r="F6" s="15">
        <f>IF(MID(E6,1,1)="m",0.001,IF(OR(MID(E6,1,1)="u",MID(E6,1,1)="µ"),0.000001,1))*D6</f>
        <v>1E-3</v>
      </c>
      <c r="G6" s="9">
        <v>3</v>
      </c>
      <c r="H6" s="9" t="s">
        <v>3</v>
      </c>
      <c r="I6" s="15">
        <f>IF(MID(H6,1,1)="m",0.001,IF(OR(MID(H6,1,1)="u",MID(H6,1,1)="µ"),0.000001,1))*G6</f>
        <v>3.0000000000000001E-3</v>
      </c>
    </row>
    <row r="7" spans="1:9" x14ac:dyDescent="0.25">
      <c r="A7" s="9">
        <v>10</v>
      </c>
      <c r="B7" s="9" t="s">
        <v>3</v>
      </c>
      <c r="C7" s="15">
        <f>IF(MID(B7,1,1)="m",0.001,IF(OR(MID(B7,1,1)="u",MID(B7,1,1)="µ"),0.000001,1))*A7</f>
        <v>0.01</v>
      </c>
      <c r="D7" s="9">
        <v>3</v>
      </c>
      <c r="E7" s="9" t="s">
        <v>3</v>
      </c>
      <c r="F7" s="15">
        <f>IF(MID(E7,1,1)="m",0.001,IF(OR(MID(E7,1,1)="u",MID(E7,1,1)="µ"),0.000001,1))*D7</f>
        <v>3.0000000000000001E-3</v>
      </c>
      <c r="G7" s="9">
        <v>10</v>
      </c>
      <c r="H7" s="9" t="s">
        <v>3</v>
      </c>
      <c r="I7" s="15">
        <f>IF(MID(H7,1,1)="m",0.001,IF(OR(MID(H7,1,1)="u",MID(H7,1,1)="µ"),0.000001,1))*G7</f>
        <v>0.01</v>
      </c>
    </row>
    <row r="8" spans="1:9" x14ac:dyDescent="0.25">
      <c r="A8" s="9">
        <v>100</v>
      </c>
      <c r="B8" s="9" t="s">
        <v>3</v>
      </c>
      <c r="C8" s="15">
        <f>IF(MID(B8,1,1)="m",0.001,IF(OR(MID(B8,1,1)="u",MID(B8,1,1)="µ"),0.000001,1))*A8</f>
        <v>0.1</v>
      </c>
      <c r="D8" s="9">
        <v>10</v>
      </c>
      <c r="E8" s="9" t="s">
        <v>3</v>
      </c>
      <c r="F8" s="15">
        <f>IF(MID(E8,1,1)="m",0.001,IF(OR(MID(E8,1,1)="u",MID(E8,1,1)="µ"),0.000001,1))*D8</f>
        <v>0.01</v>
      </c>
      <c r="G8" s="9">
        <v>100</v>
      </c>
      <c r="H8" s="9" t="s">
        <v>3</v>
      </c>
      <c r="I8" s="15">
        <f>IF(MID(H8,1,1)="m",0.001,IF(OR(MID(H8,1,1)="u",MID(H8,1,1)="µ"),0.000001,1))*G8</f>
        <v>0.1</v>
      </c>
    </row>
  </sheetData>
  <mergeCells count="6">
    <mergeCell ref="A3:B3"/>
    <mergeCell ref="A4:B4"/>
    <mergeCell ref="D3:E3"/>
    <mergeCell ref="D4:E4"/>
    <mergeCell ref="G3:H3"/>
    <mergeCell ref="G4:H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9"/>
  <sheetViews>
    <sheetView topLeftCell="H1" zoomScale="70" zoomScaleNormal="70" workbookViewId="0">
      <selection activeCell="AL42" sqref="AL42"/>
    </sheetView>
  </sheetViews>
  <sheetFormatPr defaultRowHeight="15" x14ac:dyDescent="0.25"/>
  <cols>
    <col min="1" max="1" width="3.85546875" customWidth="1"/>
    <col min="2" max="2" width="4.28515625" customWidth="1"/>
    <col min="3" max="3" width="7.85546875" bestFit="1" customWidth="1"/>
    <col min="4" max="4" width="6.28515625" customWidth="1"/>
    <col min="5" max="5" width="4.5703125" customWidth="1"/>
    <col min="6" max="6" width="5.7109375" customWidth="1"/>
    <col min="7" max="7" width="5.42578125" customWidth="1"/>
    <col min="8" max="8" width="6.28515625" customWidth="1"/>
    <col min="9" max="9" width="11" customWidth="1"/>
    <col min="14" max="14" width="10.28515625" customWidth="1"/>
    <col min="15" max="15" width="11.85546875" bestFit="1" customWidth="1"/>
    <col min="21" max="21" width="8.5703125" customWidth="1"/>
    <col min="22" max="22" width="4.28515625" customWidth="1"/>
    <col min="23" max="23" width="10.5703125" customWidth="1"/>
    <col min="24" max="24" width="8.42578125" customWidth="1"/>
    <col min="32" max="32" width="18.7109375" bestFit="1" customWidth="1"/>
    <col min="33" max="36" width="11.140625" customWidth="1"/>
    <col min="40" max="40" width="11.5703125" bestFit="1" customWidth="1"/>
  </cols>
  <sheetData>
    <row r="1" spans="1:41" x14ac:dyDescent="0.25">
      <c r="A1" t="s">
        <v>57</v>
      </c>
    </row>
    <row r="3" spans="1:41" x14ac:dyDescent="0.25">
      <c r="J3" s="7" t="s">
        <v>27</v>
      </c>
      <c r="P3" s="7"/>
      <c r="W3" s="7" t="s">
        <v>28</v>
      </c>
      <c r="AF3" s="7" t="s">
        <v>26</v>
      </c>
      <c r="AG3" s="7"/>
    </row>
    <row r="4" spans="1:41" x14ac:dyDescent="0.25">
      <c r="A4" s="30" t="s">
        <v>7</v>
      </c>
      <c r="B4" s="30"/>
      <c r="C4" s="6" t="s">
        <v>56</v>
      </c>
      <c r="D4" s="6" t="s">
        <v>0</v>
      </c>
      <c r="E4" s="30" t="s">
        <v>0</v>
      </c>
      <c r="F4" s="30"/>
      <c r="G4" s="30" t="s">
        <v>5</v>
      </c>
      <c r="H4" s="30"/>
      <c r="I4" s="6" t="s">
        <v>18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13</v>
      </c>
      <c r="P4" s="6" t="str">
        <f>J4</f>
        <v>Rs</v>
      </c>
      <c r="Q4" s="6" t="str">
        <f t="shared" ref="Q4:S5" si="0">K4</f>
        <v>ua(Rs)</v>
      </c>
      <c r="R4" s="6" t="str">
        <f t="shared" si="0"/>
        <v>Xs</v>
      </c>
      <c r="S4" s="6" t="str">
        <f t="shared" si="0"/>
        <v>ua(Xs)</v>
      </c>
      <c r="T4" s="6" t="s">
        <v>14</v>
      </c>
      <c r="U4" s="27" t="s">
        <v>74</v>
      </c>
      <c r="W4" s="8" t="s">
        <v>20</v>
      </c>
      <c r="X4" s="8" t="s">
        <v>21</v>
      </c>
      <c r="Y4" s="6" t="s">
        <v>8</v>
      </c>
      <c r="Z4" s="6" t="s">
        <v>16</v>
      </c>
      <c r="AA4" s="6" t="s">
        <v>10</v>
      </c>
      <c r="AB4" s="6" t="s">
        <v>17</v>
      </c>
      <c r="AC4" s="27" t="s">
        <v>73</v>
      </c>
      <c r="AD4" s="27" t="s">
        <v>76</v>
      </c>
      <c r="AF4" s="6" t="s">
        <v>19</v>
      </c>
      <c r="AG4" s="6" t="s">
        <v>22</v>
      </c>
      <c r="AH4" s="6" t="s">
        <v>23</v>
      </c>
      <c r="AI4" s="6" t="s">
        <v>24</v>
      </c>
      <c r="AJ4" s="6" t="s">
        <v>25</v>
      </c>
      <c r="AL4" s="27" t="s">
        <v>77</v>
      </c>
      <c r="AN4" s="27" t="s">
        <v>78</v>
      </c>
    </row>
    <row r="5" spans="1:41" x14ac:dyDescent="0.25">
      <c r="A5" s="31" t="s">
        <v>4</v>
      </c>
      <c r="B5" s="31"/>
      <c r="C5" s="1" t="s">
        <v>4</v>
      </c>
      <c r="D5" s="1" t="s">
        <v>2</v>
      </c>
      <c r="E5" s="31" t="s">
        <v>1</v>
      </c>
      <c r="F5" s="31"/>
      <c r="G5" s="31" t="s">
        <v>4</v>
      </c>
      <c r="H5" s="31"/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1</v>
      </c>
      <c r="P5" s="1" t="str">
        <f>J5</f>
        <v>Ohm</v>
      </c>
      <c r="Q5" s="1" t="str">
        <f t="shared" si="0"/>
        <v>Ohm</v>
      </c>
      <c r="R5" s="1" t="str">
        <f t="shared" si="0"/>
        <v>Ohm</v>
      </c>
      <c r="S5" s="1" t="str">
        <f t="shared" si="0"/>
        <v>Ohm</v>
      </c>
      <c r="T5" s="1" t="s">
        <v>4</v>
      </c>
      <c r="U5" s="28" t="s">
        <v>75</v>
      </c>
      <c r="W5" t="s">
        <v>1</v>
      </c>
      <c r="X5" t="s">
        <v>1</v>
      </c>
      <c r="Y5" s="1" t="s">
        <v>4</v>
      </c>
      <c r="Z5" s="1" t="s">
        <v>4</v>
      </c>
      <c r="AA5" s="1" t="s">
        <v>4</v>
      </c>
      <c r="AB5" s="1" t="s">
        <v>4</v>
      </c>
      <c r="AC5" s="28" t="s">
        <v>4</v>
      </c>
      <c r="AD5" s="28" t="s">
        <v>75</v>
      </c>
      <c r="AF5" s="1" t="s">
        <v>1</v>
      </c>
      <c r="AG5" s="1" t="str">
        <f>Y5</f>
        <v>Ohm</v>
      </c>
      <c r="AH5" s="1" t="str">
        <f>Z5</f>
        <v>Ohm</v>
      </c>
      <c r="AI5" s="1" t="str">
        <f>AA5</f>
        <v>Ohm</v>
      </c>
      <c r="AJ5" s="1" t="str">
        <f>AB5</f>
        <v>Ohm</v>
      </c>
      <c r="AL5" s="28" t="s">
        <v>1</v>
      </c>
      <c r="AM5" s="28"/>
      <c r="AN5" s="28" t="s">
        <v>75</v>
      </c>
    </row>
    <row r="6" spans="1:41" x14ac:dyDescent="0.25">
      <c r="A6" s="4">
        <v>1</v>
      </c>
      <c r="B6" s="3" t="s">
        <v>3</v>
      </c>
      <c r="C6" s="1">
        <f>IF(MID(B6,1,1)="m",0.001,IF(OR(MID(B6,1,1)="u",MID(B6,1,1)="µ"),0.000001,1))*A6</f>
        <v>1E-3</v>
      </c>
      <c r="D6" s="1">
        <v>0.01</v>
      </c>
      <c r="E6" s="4">
        <f t="shared" ref="E6:E20" si="1">IF(F6="mHz",1000,IF(F6="kHz",0.001,1))*D6</f>
        <v>10</v>
      </c>
      <c r="F6" s="4" t="str">
        <f>IF(D6&gt;=1000,"kHz",IF(D6&gt;=1,"Hz","mHz"))</f>
        <v>mHz</v>
      </c>
      <c r="G6">
        <v>0</v>
      </c>
      <c r="H6" t="s">
        <v>3</v>
      </c>
      <c r="I6" s="1">
        <f>IF(MID(H6,1,1)="m",0.001,IF(OR(MID(H6,1,1)="u",MID(H6,1,1)="µ"),0.000001,1))*G6</f>
        <v>0</v>
      </c>
      <c r="J6" s="9">
        <v>0</v>
      </c>
      <c r="K6" s="9">
        <v>2.6793741272407509E-3</v>
      </c>
      <c r="L6" s="9">
        <v>0</v>
      </c>
      <c r="M6" s="9">
        <v>2.0395678970739832E-3</v>
      </c>
      <c r="N6" s="10" t="s">
        <v>3</v>
      </c>
      <c r="O6" s="1">
        <f>IF(MID(N6,1,1)="m",0.001,IF(OR(MID(N6,1,1)="u",MID(N6,1,1)="µ"),0.000001,1))</f>
        <v>1E-3</v>
      </c>
      <c r="P6" s="5">
        <f>J6*$O6</f>
        <v>0</v>
      </c>
      <c r="Q6" s="5">
        <f t="shared" ref="Q6:S6" si="2">K6*$O6</f>
        <v>2.6793741272407509E-6</v>
      </c>
      <c r="R6" s="5">
        <f t="shared" si="2"/>
        <v>0</v>
      </c>
      <c r="S6" s="5">
        <f t="shared" si="2"/>
        <v>2.0395678970739831E-6</v>
      </c>
      <c r="T6" s="5">
        <f>SUMSQ(P6,R6)^0.5</f>
        <v>0</v>
      </c>
      <c r="U6" s="5" t="e">
        <f>ATAN2(P6,R6)</f>
        <v>#DIV/0!</v>
      </c>
      <c r="W6" t="str">
        <f>E6&amp;F6&amp;G6&amp;H6</f>
        <v>10mHz0m</v>
      </c>
      <c r="X6" s="1">
        <f>IFERROR(MATCH(W6,'Ref Z'!$R$5:$R$1054,0),0)</f>
        <v>1</v>
      </c>
      <c r="Y6">
        <f>IF($X6&gt;0,INDEX('Ref Z'!M$5:M$1054,$X6),"")</f>
        <v>0</v>
      </c>
      <c r="Z6">
        <f>IF($X6&gt;0,INDEX('Ref Z'!N$5:N$1054,$X6),"")</f>
        <v>0</v>
      </c>
      <c r="AA6">
        <f>IF($X6&gt;0,INDEX('Ref Z'!O$5:O$1054,$X6),"")</f>
        <v>0</v>
      </c>
      <c r="AB6">
        <f>IF($X6&gt;0,INDEX('Ref Z'!P$5:P$1054,$X6),"")</f>
        <v>0</v>
      </c>
      <c r="AC6">
        <f t="shared" ref="AC6:AC69" si="3">SUMSQ(Y6,AA6)^0.5</f>
        <v>0</v>
      </c>
      <c r="AD6" s="5" t="e">
        <f>ATAN2(Y6,AA6)</f>
        <v>#DIV/0!</v>
      </c>
      <c r="AF6" t="str">
        <f>E6&amp;F6&amp;A6&amp;B6&amp;G6&amp;H6</f>
        <v>10mHz1m0m</v>
      </c>
      <c r="AG6">
        <f>Y6-P6</f>
        <v>0</v>
      </c>
      <c r="AH6">
        <f>(4*K6^2+Z6^2)^0.5</f>
        <v>5.3587482544815018E-3</v>
      </c>
      <c r="AI6">
        <f>AA6-R6</f>
        <v>0</v>
      </c>
      <c r="AJ6">
        <f>(4*M6^2+AB6^2)^0.5</f>
        <v>4.0791357941479664E-3</v>
      </c>
      <c r="AL6" s="17">
        <f>AL24</f>
        <v>1.0000090851713594</v>
      </c>
      <c r="AM6" s="17"/>
      <c r="AN6" s="17">
        <f>AN24</f>
        <v>-2.3801752746518571E-5</v>
      </c>
      <c r="AO6" s="17"/>
    </row>
    <row r="7" spans="1:41" x14ac:dyDescent="0.25">
      <c r="A7" s="4">
        <f>A6</f>
        <v>1</v>
      </c>
      <c r="B7" s="3" t="str">
        <f>B6</f>
        <v>m</v>
      </c>
      <c r="C7" s="1">
        <f t="shared" ref="C7:C41" si="4">IF(MID(B7,1,1)="m",0.001,IF(OR(MID(B7,1,1)="u",MID(B7,1,1)="µ"),0.000001,1))*A7</f>
        <v>1E-3</v>
      </c>
      <c r="D7" s="1">
        <v>0.02</v>
      </c>
      <c r="E7" s="4">
        <f t="shared" si="1"/>
        <v>20</v>
      </c>
      <c r="F7" s="4" t="str">
        <f t="shared" ref="F7:F41" si="5">IF(D7&gt;=1000,"kHz",IF(D7&gt;=1,"Hz","mHz"))</f>
        <v>mHz</v>
      </c>
      <c r="G7">
        <f>G6</f>
        <v>0</v>
      </c>
      <c r="H7" t="str">
        <f>H6</f>
        <v>m</v>
      </c>
      <c r="I7" s="1">
        <f t="shared" ref="I7:I23" si="6">IF(MID(H7,1,1)="m",0.001,IF(OR(MID(H7,1,1)="u",MID(H7,1,1)="µ"),0.000001,1))*G7</f>
        <v>0</v>
      </c>
      <c r="J7" s="9">
        <v>0</v>
      </c>
      <c r="K7" s="9">
        <v>5.5261278188340954E-4</v>
      </c>
      <c r="L7" s="9">
        <v>0</v>
      </c>
      <c r="M7" s="9">
        <v>2.874642182866326E-3</v>
      </c>
      <c r="N7" s="10" t="s">
        <v>3</v>
      </c>
      <c r="O7" s="1">
        <f t="shared" ref="O7:O41" si="7">IF(MID(N7,1,1)="m",0.001,IF(OR(MID(N7,1,1)="u",MID(N7,1,1)="µ"),0.000001,1))</f>
        <v>1E-3</v>
      </c>
      <c r="P7" s="5">
        <f t="shared" ref="P7:P23" si="8">J7*$O7</f>
        <v>0</v>
      </c>
      <c r="Q7" s="5">
        <f t="shared" ref="Q7:Q24" si="9">K7*$O7</f>
        <v>5.5261278188340952E-7</v>
      </c>
      <c r="R7" s="5">
        <f t="shared" ref="R7:R24" si="10">L7*$O7</f>
        <v>0</v>
      </c>
      <c r="S7" s="5">
        <f t="shared" ref="S7:S24" si="11">M7*$O7</f>
        <v>2.8746421828663261E-6</v>
      </c>
      <c r="T7" s="5">
        <f t="shared" ref="T7:T23" si="12">SUMSQ(P7,R7)^0.5</f>
        <v>0</v>
      </c>
      <c r="U7" s="5" t="e">
        <f t="shared" ref="U7:U70" si="13">ATAN2(P7,R7)</f>
        <v>#DIV/0!</v>
      </c>
      <c r="W7" t="str">
        <f t="shared" ref="W7:W23" si="14">E7&amp;F7&amp;G7&amp;H7</f>
        <v>20mHz0m</v>
      </c>
      <c r="X7" s="1">
        <f>IFERROR(MATCH(W7,'Ref Z'!$R$5:$R$1054,0),0)</f>
        <v>2</v>
      </c>
      <c r="Y7">
        <f>IF($X7&gt;0,INDEX('Ref Z'!M$5:M$1054,$X7),"")</f>
        <v>0</v>
      </c>
      <c r="Z7">
        <f>IF($X7&gt;0,INDEX('Ref Z'!N$5:N$1054,$X7),"")</f>
        <v>0</v>
      </c>
      <c r="AA7">
        <f>IF($X7&gt;0,INDEX('Ref Z'!O$5:O$1054,$X7),"")</f>
        <v>0</v>
      </c>
      <c r="AB7">
        <f>IF($X7&gt;0,INDEX('Ref Z'!P$5:P$1054,$X7),"")</f>
        <v>0</v>
      </c>
      <c r="AC7">
        <f t="shared" si="3"/>
        <v>0</v>
      </c>
      <c r="AD7" s="5" t="e">
        <f t="shared" ref="AD7:AD70" si="15">ATAN2(Y7,AA7)</f>
        <v>#DIV/0!</v>
      </c>
      <c r="AF7" t="str">
        <f t="shared" ref="AF7:AF41" si="16">E7&amp;F7&amp;A7&amp;B7&amp;G7&amp;H7</f>
        <v>20mHz1m0m</v>
      </c>
      <c r="AG7">
        <f t="shared" ref="AG7:AG23" si="17">Y7-P7</f>
        <v>0</v>
      </c>
      <c r="AH7">
        <f t="shared" ref="AH7:AH23" si="18">(4*K7^2+Z7^2)^0.5</f>
        <v>1.1052255637668191E-3</v>
      </c>
      <c r="AI7">
        <f t="shared" ref="AI7:AI23" si="19">AA7-R7</f>
        <v>0</v>
      </c>
      <c r="AJ7">
        <f t="shared" ref="AJ7:AJ23" si="20">(4*M7^2+AB7^2)^0.5</f>
        <v>5.749284365732652E-3</v>
      </c>
      <c r="AL7" s="17">
        <f t="shared" ref="AL7:AL23" si="21">AL25</f>
        <v>0.99990208565053629</v>
      </c>
      <c r="AM7" s="17"/>
      <c r="AN7" s="17">
        <f t="shared" ref="AN7:AN23" si="22">AN25</f>
        <v>2.6632813472051654E-5</v>
      </c>
      <c r="AO7" s="17"/>
    </row>
    <row r="8" spans="1:41" x14ac:dyDescent="0.25">
      <c r="A8" s="4">
        <f t="shared" ref="A8:A23" si="23">A7</f>
        <v>1</v>
      </c>
      <c r="B8" s="3" t="str">
        <f t="shared" ref="B8:B23" si="24">B7</f>
        <v>m</v>
      </c>
      <c r="C8" s="1">
        <f t="shared" si="4"/>
        <v>1E-3</v>
      </c>
      <c r="D8" s="1">
        <v>0.05</v>
      </c>
      <c r="E8" s="4">
        <f t="shared" si="1"/>
        <v>50</v>
      </c>
      <c r="F8" s="4" t="str">
        <f t="shared" si="5"/>
        <v>mHz</v>
      </c>
      <c r="G8">
        <f t="shared" ref="G8:G23" si="25">G7</f>
        <v>0</v>
      </c>
      <c r="H8" t="str">
        <f t="shared" ref="H8:H23" si="26">H7</f>
        <v>m</v>
      </c>
      <c r="I8" s="1">
        <f t="shared" si="6"/>
        <v>0</v>
      </c>
      <c r="J8" s="9">
        <v>0</v>
      </c>
      <c r="K8" s="9">
        <v>2.4905614572098109E-3</v>
      </c>
      <c r="L8" s="9">
        <v>0</v>
      </c>
      <c r="M8" s="9">
        <v>2.5388512317020043E-3</v>
      </c>
      <c r="N8" s="10" t="s">
        <v>3</v>
      </c>
      <c r="O8" s="1">
        <f t="shared" si="7"/>
        <v>1E-3</v>
      </c>
      <c r="P8" s="5">
        <f t="shared" si="8"/>
        <v>0</v>
      </c>
      <c r="Q8" s="5">
        <f t="shared" si="9"/>
        <v>2.4905614572098111E-6</v>
      </c>
      <c r="R8" s="5">
        <f t="shared" si="10"/>
        <v>0</v>
      </c>
      <c r="S8" s="5">
        <f t="shared" si="11"/>
        <v>2.5388512317020046E-6</v>
      </c>
      <c r="T8" s="5">
        <f t="shared" si="12"/>
        <v>0</v>
      </c>
      <c r="U8" s="5" t="e">
        <f t="shared" si="13"/>
        <v>#DIV/0!</v>
      </c>
      <c r="W8" t="str">
        <f t="shared" si="14"/>
        <v>50mHz0m</v>
      </c>
      <c r="X8" s="1">
        <f>IFERROR(MATCH(W8,'Ref Z'!$R$5:$R$1054,0),0)</f>
        <v>3</v>
      </c>
      <c r="Y8">
        <f>IF($X8&gt;0,INDEX('Ref Z'!M$5:M$1054,$X8),"")</f>
        <v>0</v>
      </c>
      <c r="Z8">
        <f>IF($X8&gt;0,INDEX('Ref Z'!N$5:N$1054,$X8),"")</f>
        <v>0</v>
      </c>
      <c r="AA8">
        <f>IF($X8&gt;0,INDEX('Ref Z'!O$5:O$1054,$X8),"")</f>
        <v>0</v>
      </c>
      <c r="AB8">
        <f>IF($X8&gt;0,INDEX('Ref Z'!P$5:P$1054,$X8),"")</f>
        <v>0</v>
      </c>
      <c r="AC8">
        <f t="shared" si="3"/>
        <v>0</v>
      </c>
      <c r="AD8" s="5" t="e">
        <f t="shared" si="15"/>
        <v>#DIV/0!</v>
      </c>
      <c r="AF8" t="str">
        <f t="shared" si="16"/>
        <v>50mHz1m0m</v>
      </c>
      <c r="AG8">
        <f t="shared" si="17"/>
        <v>0</v>
      </c>
      <c r="AH8">
        <f t="shared" si="18"/>
        <v>4.9811229144196218E-3</v>
      </c>
      <c r="AI8">
        <f t="shared" si="19"/>
        <v>0</v>
      </c>
      <c r="AJ8">
        <f t="shared" si="20"/>
        <v>5.0777024634040087E-3</v>
      </c>
      <c r="AL8" s="17">
        <f t="shared" si="21"/>
        <v>0.99990235615424861</v>
      </c>
      <c r="AM8" s="17"/>
      <c r="AN8" s="17">
        <f t="shared" si="22"/>
        <v>1.520409985526956E-5</v>
      </c>
      <c r="AO8" s="17"/>
    </row>
    <row r="9" spans="1:41" x14ac:dyDescent="0.25">
      <c r="A9" s="4">
        <f t="shared" si="23"/>
        <v>1</v>
      </c>
      <c r="B9" s="3" t="str">
        <f t="shared" si="24"/>
        <v>m</v>
      </c>
      <c r="C9" s="1">
        <f t="shared" si="4"/>
        <v>1E-3</v>
      </c>
      <c r="D9" s="1">
        <v>0.1</v>
      </c>
      <c r="E9" s="4">
        <f t="shared" si="1"/>
        <v>100</v>
      </c>
      <c r="F9" s="4" t="str">
        <f t="shared" si="5"/>
        <v>mHz</v>
      </c>
      <c r="G9">
        <f t="shared" si="25"/>
        <v>0</v>
      </c>
      <c r="H9" t="str">
        <f t="shared" si="26"/>
        <v>m</v>
      </c>
      <c r="I9" s="1">
        <f t="shared" si="6"/>
        <v>0</v>
      </c>
      <c r="J9" s="9">
        <v>0</v>
      </c>
      <c r="K9" s="9">
        <v>4.3543937368279197E-3</v>
      </c>
      <c r="L9" s="9">
        <v>0</v>
      </c>
      <c r="M9" s="9">
        <v>2.0040109197149943E-3</v>
      </c>
      <c r="N9" s="10" t="s">
        <v>3</v>
      </c>
      <c r="O9" s="1">
        <f t="shared" si="7"/>
        <v>1E-3</v>
      </c>
      <c r="P9" s="5">
        <f t="shared" si="8"/>
        <v>0</v>
      </c>
      <c r="Q9" s="5">
        <f t="shared" si="9"/>
        <v>4.35439373682792E-6</v>
      </c>
      <c r="R9" s="5">
        <f t="shared" si="10"/>
        <v>0</v>
      </c>
      <c r="S9" s="5">
        <f t="shared" si="11"/>
        <v>2.0040109197149942E-6</v>
      </c>
      <c r="T9" s="5">
        <f t="shared" si="12"/>
        <v>0</v>
      </c>
      <c r="U9" s="5" t="e">
        <f t="shared" si="13"/>
        <v>#DIV/0!</v>
      </c>
      <c r="W9" t="str">
        <f t="shared" si="14"/>
        <v>100mHz0m</v>
      </c>
      <c r="X9" s="1">
        <f>IFERROR(MATCH(W9,'Ref Z'!$R$5:$R$1054,0),0)</f>
        <v>4</v>
      </c>
      <c r="Y9">
        <f>IF($X9&gt;0,INDEX('Ref Z'!M$5:M$1054,$X9),"")</f>
        <v>0</v>
      </c>
      <c r="Z9">
        <f>IF($X9&gt;0,INDEX('Ref Z'!N$5:N$1054,$X9),"")</f>
        <v>0</v>
      </c>
      <c r="AA9">
        <f>IF($X9&gt;0,INDEX('Ref Z'!O$5:O$1054,$X9),"")</f>
        <v>0</v>
      </c>
      <c r="AB9">
        <f>IF($X9&gt;0,INDEX('Ref Z'!P$5:P$1054,$X9),"")</f>
        <v>0</v>
      </c>
      <c r="AC9">
        <f t="shared" si="3"/>
        <v>0</v>
      </c>
      <c r="AD9" s="5" t="e">
        <f t="shared" si="15"/>
        <v>#DIV/0!</v>
      </c>
      <c r="AF9" t="str">
        <f t="shared" si="16"/>
        <v>100mHz1m0m</v>
      </c>
      <c r="AG9">
        <f t="shared" si="17"/>
        <v>0</v>
      </c>
      <c r="AH9">
        <f t="shared" si="18"/>
        <v>8.7087874736558393E-3</v>
      </c>
      <c r="AI9">
        <f t="shared" si="19"/>
        <v>0</v>
      </c>
      <c r="AJ9">
        <f t="shared" si="20"/>
        <v>4.0080218394299887E-3</v>
      </c>
      <c r="AL9" s="17">
        <f t="shared" si="21"/>
        <v>0.99999533971178012</v>
      </c>
      <c r="AM9" s="17"/>
      <c r="AN9" s="17">
        <f t="shared" si="22"/>
        <v>5.6635142978955297E-5</v>
      </c>
      <c r="AO9" s="17"/>
    </row>
    <row r="10" spans="1:41" x14ac:dyDescent="0.25">
      <c r="A10" s="4">
        <f t="shared" si="23"/>
        <v>1</v>
      </c>
      <c r="B10" s="3" t="str">
        <f t="shared" si="24"/>
        <v>m</v>
      </c>
      <c r="C10" s="1">
        <f t="shared" si="4"/>
        <v>1E-3</v>
      </c>
      <c r="D10" s="1">
        <v>0.2</v>
      </c>
      <c r="E10" s="4">
        <f t="shared" si="1"/>
        <v>200</v>
      </c>
      <c r="F10" s="4" t="str">
        <f t="shared" si="5"/>
        <v>mHz</v>
      </c>
      <c r="G10">
        <f t="shared" si="25"/>
        <v>0</v>
      </c>
      <c r="H10" t="str">
        <f t="shared" si="26"/>
        <v>m</v>
      </c>
      <c r="I10" s="1">
        <f t="shared" si="6"/>
        <v>0</v>
      </c>
      <c r="J10" s="9">
        <v>0</v>
      </c>
      <c r="K10" s="9">
        <v>3.6805457766415509E-3</v>
      </c>
      <c r="L10" s="9">
        <v>0</v>
      </c>
      <c r="M10" s="9">
        <v>2.1207381674095971E-3</v>
      </c>
      <c r="N10" s="10" t="s">
        <v>3</v>
      </c>
      <c r="O10" s="1">
        <f t="shared" si="7"/>
        <v>1E-3</v>
      </c>
      <c r="P10" s="5">
        <f t="shared" si="8"/>
        <v>0</v>
      </c>
      <c r="Q10" s="5">
        <f t="shared" si="9"/>
        <v>3.680545776641551E-6</v>
      </c>
      <c r="R10" s="5">
        <f t="shared" si="10"/>
        <v>0</v>
      </c>
      <c r="S10" s="5">
        <f t="shared" si="11"/>
        <v>2.1207381674095971E-6</v>
      </c>
      <c r="T10" s="5">
        <f t="shared" si="12"/>
        <v>0</v>
      </c>
      <c r="U10" s="5" t="e">
        <f t="shared" si="13"/>
        <v>#DIV/0!</v>
      </c>
      <c r="W10" t="str">
        <f t="shared" si="14"/>
        <v>200mHz0m</v>
      </c>
      <c r="X10" s="1">
        <f>IFERROR(MATCH(W10,'Ref Z'!$R$5:$R$1054,0),0)</f>
        <v>5</v>
      </c>
      <c r="Y10">
        <f>IF($X10&gt;0,INDEX('Ref Z'!M$5:M$1054,$X10),"")</f>
        <v>0</v>
      </c>
      <c r="Z10">
        <f>IF($X10&gt;0,INDEX('Ref Z'!N$5:N$1054,$X10),"")</f>
        <v>0</v>
      </c>
      <c r="AA10">
        <f>IF($X10&gt;0,INDEX('Ref Z'!O$5:O$1054,$X10),"")</f>
        <v>0</v>
      </c>
      <c r="AB10">
        <f>IF($X10&gt;0,INDEX('Ref Z'!P$5:P$1054,$X10),"")</f>
        <v>0</v>
      </c>
      <c r="AC10">
        <f t="shared" si="3"/>
        <v>0</v>
      </c>
      <c r="AD10" s="5" t="e">
        <f t="shared" si="15"/>
        <v>#DIV/0!</v>
      </c>
      <c r="AF10" t="str">
        <f t="shared" si="16"/>
        <v>200mHz1m0m</v>
      </c>
      <c r="AG10">
        <f t="shared" si="17"/>
        <v>0</v>
      </c>
      <c r="AH10">
        <f t="shared" si="18"/>
        <v>7.3610915532831018E-3</v>
      </c>
      <c r="AI10">
        <f t="shared" si="19"/>
        <v>0</v>
      </c>
      <c r="AJ10">
        <f t="shared" si="20"/>
        <v>4.2414763348191942E-3</v>
      </c>
      <c r="AL10" s="17">
        <f t="shared" si="21"/>
        <v>1.0000147844177074</v>
      </c>
      <c r="AM10" s="17"/>
      <c r="AN10" s="17">
        <f t="shared" si="22"/>
        <v>9.0079467787641674E-5</v>
      </c>
      <c r="AO10" s="17"/>
    </row>
    <row r="11" spans="1:41" x14ac:dyDescent="0.25">
      <c r="A11" s="4">
        <f t="shared" si="23"/>
        <v>1</v>
      </c>
      <c r="B11" s="3" t="str">
        <f t="shared" si="24"/>
        <v>m</v>
      </c>
      <c r="C11" s="1">
        <f t="shared" si="4"/>
        <v>1E-3</v>
      </c>
      <c r="D11" s="1">
        <v>0.5</v>
      </c>
      <c r="E11" s="4">
        <f t="shared" si="1"/>
        <v>500</v>
      </c>
      <c r="F11" s="4" t="str">
        <f t="shared" si="5"/>
        <v>mHz</v>
      </c>
      <c r="G11">
        <f t="shared" si="25"/>
        <v>0</v>
      </c>
      <c r="H11" t="str">
        <f t="shared" si="26"/>
        <v>m</v>
      </c>
      <c r="I11" s="1">
        <f t="shared" si="6"/>
        <v>0</v>
      </c>
      <c r="J11" s="9">
        <v>0</v>
      </c>
      <c r="K11" s="9">
        <v>3.2614415911136362E-4</v>
      </c>
      <c r="L11" s="9">
        <v>0</v>
      </c>
      <c r="M11" s="9">
        <v>4.8061044775364542E-3</v>
      </c>
      <c r="N11" s="10" t="s">
        <v>3</v>
      </c>
      <c r="O11" s="1">
        <f t="shared" si="7"/>
        <v>1E-3</v>
      </c>
      <c r="P11" s="5">
        <f t="shared" si="8"/>
        <v>0</v>
      </c>
      <c r="Q11" s="5">
        <f t="shared" si="9"/>
        <v>3.2614415911136364E-7</v>
      </c>
      <c r="R11" s="5">
        <f t="shared" si="10"/>
        <v>0</v>
      </c>
      <c r="S11" s="5">
        <f t="shared" si="11"/>
        <v>4.8061044775364544E-6</v>
      </c>
      <c r="T11" s="5">
        <f t="shared" si="12"/>
        <v>0</v>
      </c>
      <c r="U11" s="5" t="e">
        <f t="shared" si="13"/>
        <v>#DIV/0!</v>
      </c>
      <c r="W11" t="str">
        <f t="shared" si="14"/>
        <v>500mHz0m</v>
      </c>
      <c r="X11" s="1">
        <f>IFERROR(MATCH(W11,'Ref Z'!$R$5:$R$1054,0),0)</f>
        <v>6</v>
      </c>
      <c r="Y11">
        <f>IF($X11&gt;0,INDEX('Ref Z'!M$5:M$1054,$X11),"")</f>
        <v>0</v>
      </c>
      <c r="Z11">
        <f>IF($X11&gt;0,INDEX('Ref Z'!N$5:N$1054,$X11),"")</f>
        <v>0</v>
      </c>
      <c r="AA11">
        <f>IF($X11&gt;0,INDEX('Ref Z'!O$5:O$1054,$X11),"")</f>
        <v>0</v>
      </c>
      <c r="AB11">
        <f>IF($X11&gt;0,INDEX('Ref Z'!P$5:P$1054,$X11),"")</f>
        <v>0</v>
      </c>
      <c r="AC11">
        <f t="shared" si="3"/>
        <v>0</v>
      </c>
      <c r="AD11" s="5" t="e">
        <f t="shared" si="15"/>
        <v>#DIV/0!</v>
      </c>
      <c r="AF11" t="str">
        <f t="shared" si="16"/>
        <v>500mHz1m0m</v>
      </c>
      <c r="AG11">
        <f t="shared" si="17"/>
        <v>0</v>
      </c>
      <c r="AH11">
        <f t="shared" si="18"/>
        <v>6.5228831822272725E-4</v>
      </c>
      <c r="AI11">
        <f t="shared" si="19"/>
        <v>0</v>
      </c>
      <c r="AJ11">
        <f t="shared" si="20"/>
        <v>9.6122089550729085E-3</v>
      </c>
      <c r="AL11" s="17">
        <f t="shared" si="21"/>
        <v>1.0000233917618866</v>
      </c>
      <c r="AM11" s="17"/>
      <c r="AN11" s="17">
        <f t="shared" si="22"/>
        <v>4.6024410001390943E-5</v>
      </c>
      <c r="AO11" s="17"/>
    </row>
    <row r="12" spans="1:41" x14ac:dyDescent="0.25">
      <c r="A12" s="4">
        <f t="shared" si="23"/>
        <v>1</v>
      </c>
      <c r="B12" s="3" t="str">
        <f t="shared" si="24"/>
        <v>m</v>
      </c>
      <c r="C12" s="1">
        <f t="shared" si="4"/>
        <v>1E-3</v>
      </c>
      <c r="D12" s="1">
        <v>1</v>
      </c>
      <c r="E12" s="4">
        <f t="shared" si="1"/>
        <v>1</v>
      </c>
      <c r="F12" s="4" t="str">
        <f t="shared" si="5"/>
        <v>Hz</v>
      </c>
      <c r="G12">
        <f t="shared" si="25"/>
        <v>0</v>
      </c>
      <c r="H12" t="str">
        <f t="shared" si="26"/>
        <v>m</v>
      </c>
      <c r="I12" s="1">
        <f t="shared" si="6"/>
        <v>0</v>
      </c>
      <c r="J12" s="9">
        <v>0</v>
      </c>
      <c r="K12" s="9">
        <v>3.486947898499443E-3</v>
      </c>
      <c r="L12" s="9">
        <v>0</v>
      </c>
      <c r="M12" s="9">
        <v>4.361445873980462E-3</v>
      </c>
      <c r="N12" s="10" t="s">
        <v>3</v>
      </c>
      <c r="O12" s="1">
        <f t="shared" si="7"/>
        <v>1E-3</v>
      </c>
      <c r="P12" s="5">
        <f t="shared" si="8"/>
        <v>0</v>
      </c>
      <c r="Q12" s="5">
        <f t="shared" si="9"/>
        <v>3.4869478984994432E-6</v>
      </c>
      <c r="R12" s="5">
        <f t="shared" si="10"/>
        <v>0</v>
      </c>
      <c r="S12" s="5">
        <f t="shared" si="11"/>
        <v>4.361445873980462E-6</v>
      </c>
      <c r="T12" s="5">
        <f t="shared" si="12"/>
        <v>0</v>
      </c>
      <c r="U12" s="5" t="e">
        <f t="shared" si="13"/>
        <v>#DIV/0!</v>
      </c>
      <c r="W12" t="str">
        <f t="shared" si="14"/>
        <v>1Hz0m</v>
      </c>
      <c r="X12" s="1">
        <f>IFERROR(MATCH(W12,'Ref Z'!$R$5:$R$1054,0),0)</f>
        <v>7</v>
      </c>
      <c r="Y12">
        <f>IF($X12&gt;0,INDEX('Ref Z'!M$5:M$1054,$X12),"")</f>
        <v>0</v>
      </c>
      <c r="Z12">
        <f>IF($X12&gt;0,INDEX('Ref Z'!N$5:N$1054,$X12),"")</f>
        <v>0</v>
      </c>
      <c r="AA12">
        <f>IF($X12&gt;0,INDEX('Ref Z'!O$5:O$1054,$X12),"")</f>
        <v>0</v>
      </c>
      <c r="AB12">
        <f>IF($X12&gt;0,INDEX('Ref Z'!P$5:P$1054,$X12),"")</f>
        <v>0</v>
      </c>
      <c r="AC12">
        <f t="shared" si="3"/>
        <v>0</v>
      </c>
      <c r="AD12" s="5" t="e">
        <f t="shared" si="15"/>
        <v>#DIV/0!</v>
      </c>
      <c r="AF12" t="str">
        <f t="shared" si="16"/>
        <v>1Hz1m0m</v>
      </c>
      <c r="AG12">
        <f t="shared" si="17"/>
        <v>0</v>
      </c>
      <c r="AH12">
        <f t="shared" si="18"/>
        <v>6.9738957969988861E-3</v>
      </c>
      <c r="AI12">
        <f t="shared" si="19"/>
        <v>0</v>
      </c>
      <c r="AJ12">
        <f t="shared" si="20"/>
        <v>8.7228917479609241E-3</v>
      </c>
      <c r="AL12" s="17">
        <f t="shared" si="21"/>
        <v>1.0000245419868745</v>
      </c>
      <c r="AM12" s="17"/>
      <c r="AN12" s="17">
        <f t="shared" si="22"/>
        <v>-3.6544786429192968E-5</v>
      </c>
      <c r="AO12" s="17"/>
    </row>
    <row r="13" spans="1:41" x14ac:dyDescent="0.25">
      <c r="A13" s="4">
        <f t="shared" si="23"/>
        <v>1</v>
      </c>
      <c r="B13" s="3" t="str">
        <f t="shared" si="24"/>
        <v>m</v>
      </c>
      <c r="C13" s="1">
        <f t="shared" si="4"/>
        <v>1E-3</v>
      </c>
      <c r="D13" s="1">
        <v>2</v>
      </c>
      <c r="E13" s="4">
        <f t="shared" si="1"/>
        <v>2</v>
      </c>
      <c r="F13" s="4" t="str">
        <f t="shared" si="5"/>
        <v>Hz</v>
      </c>
      <c r="G13">
        <f t="shared" si="25"/>
        <v>0</v>
      </c>
      <c r="H13" t="str">
        <f t="shared" si="26"/>
        <v>m</v>
      </c>
      <c r="I13" s="1">
        <f t="shared" si="6"/>
        <v>0</v>
      </c>
      <c r="J13" s="9">
        <v>0</v>
      </c>
      <c r="K13" s="9">
        <v>3.0079427695512109E-3</v>
      </c>
      <c r="L13" s="9">
        <v>0</v>
      </c>
      <c r="M13" s="9">
        <v>2.8488592834733637E-3</v>
      </c>
      <c r="N13" s="10" t="s">
        <v>3</v>
      </c>
      <c r="O13" s="1">
        <f t="shared" si="7"/>
        <v>1E-3</v>
      </c>
      <c r="P13" s="5">
        <f t="shared" si="8"/>
        <v>0</v>
      </c>
      <c r="Q13" s="5">
        <f t="shared" si="9"/>
        <v>3.007942769551211E-6</v>
      </c>
      <c r="R13" s="5">
        <f t="shared" si="10"/>
        <v>0</v>
      </c>
      <c r="S13" s="5">
        <f t="shared" si="11"/>
        <v>2.8488592834733637E-6</v>
      </c>
      <c r="T13" s="5">
        <f t="shared" si="12"/>
        <v>0</v>
      </c>
      <c r="U13" s="5" t="e">
        <f t="shared" si="13"/>
        <v>#DIV/0!</v>
      </c>
      <c r="W13" t="str">
        <f t="shared" si="14"/>
        <v>2Hz0m</v>
      </c>
      <c r="X13" s="1">
        <f>IFERROR(MATCH(W13,'Ref Z'!$R$5:$R$1054,0),0)</f>
        <v>8</v>
      </c>
      <c r="Y13">
        <f>IF($X13&gt;0,INDEX('Ref Z'!M$5:M$1054,$X13),"")</f>
        <v>0</v>
      </c>
      <c r="Z13">
        <f>IF($X13&gt;0,INDEX('Ref Z'!N$5:N$1054,$X13),"")</f>
        <v>0</v>
      </c>
      <c r="AA13">
        <f>IF($X13&gt;0,INDEX('Ref Z'!O$5:O$1054,$X13),"")</f>
        <v>0</v>
      </c>
      <c r="AB13">
        <f>IF($X13&gt;0,INDEX('Ref Z'!P$5:P$1054,$X13),"")</f>
        <v>0</v>
      </c>
      <c r="AC13">
        <f t="shared" si="3"/>
        <v>0</v>
      </c>
      <c r="AD13" s="5" t="e">
        <f t="shared" si="15"/>
        <v>#DIV/0!</v>
      </c>
      <c r="AF13" t="str">
        <f t="shared" si="16"/>
        <v>2Hz1m0m</v>
      </c>
      <c r="AG13">
        <f t="shared" si="17"/>
        <v>0</v>
      </c>
      <c r="AH13">
        <f t="shared" si="18"/>
        <v>6.0158855391024219E-3</v>
      </c>
      <c r="AI13">
        <f t="shared" si="19"/>
        <v>0</v>
      </c>
      <c r="AJ13">
        <f t="shared" si="20"/>
        <v>5.6977185669467275E-3</v>
      </c>
      <c r="AL13" s="17">
        <f t="shared" si="21"/>
        <v>1.0000380112675207</v>
      </c>
      <c r="AM13" s="17"/>
      <c r="AN13" s="17">
        <f t="shared" si="22"/>
        <v>3.9335640911496077E-5</v>
      </c>
      <c r="AO13" s="17"/>
    </row>
    <row r="14" spans="1:41" x14ac:dyDescent="0.25">
      <c r="A14" s="4">
        <f t="shared" si="23"/>
        <v>1</v>
      </c>
      <c r="B14" s="3" t="str">
        <f t="shared" si="24"/>
        <v>m</v>
      </c>
      <c r="C14" s="1">
        <f t="shared" si="4"/>
        <v>1E-3</v>
      </c>
      <c r="D14" s="1">
        <v>5</v>
      </c>
      <c r="E14" s="4">
        <f t="shared" si="1"/>
        <v>5</v>
      </c>
      <c r="F14" s="4" t="str">
        <f t="shared" si="5"/>
        <v>Hz</v>
      </c>
      <c r="G14">
        <f t="shared" si="25"/>
        <v>0</v>
      </c>
      <c r="H14" t="str">
        <f t="shared" si="26"/>
        <v>m</v>
      </c>
      <c r="I14" s="1">
        <f t="shared" si="6"/>
        <v>0</v>
      </c>
      <c r="J14" s="9">
        <v>0</v>
      </c>
      <c r="K14" s="9">
        <v>2.1737116278500715E-3</v>
      </c>
      <c r="L14" s="9">
        <v>0</v>
      </c>
      <c r="M14" s="9">
        <v>2.8956000657920488E-3</v>
      </c>
      <c r="N14" s="10" t="s">
        <v>3</v>
      </c>
      <c r="O14" s="1">
        <f t="shared" si="7"/>
        <v>1E-3</v>
      </c>
      <c r="P14" s="5">
        <f t="shared" si="8"/>
        <v>0</v>
      </c>
      <c r="Q14" s="5">
        <f t="shared" si="9"/>
        <v>2.1737116278500717E-6</v>
      </c>
      <c r="R14" s="5">
        <f t="shared" si="10"/>
        <v>0</v>
      </c>
      <c r="S14" s="5">
        <f t="shared" si="11"/>
        <v>2.8956000657920491E-6</v>
      </c>
      <c r="T14" s="5">
        <f t="shared" si="12"/>
        <v>0</v>
      </c>
      <c r="U14" s="5" t="e">
        <f t="shared" si="13"/>
        <v>#DIV/0!</v>
      </c>
      <c r="W14" t="str">
        <f t="shared" si="14"/>
        <v>5Hz0m</v>
      </c>
      <c r="X14" s="1">
        <f>IFERROR(MATCH(W14,'Ref Z'!$R$5:$R$1054,0),0)</f>
        <v>9</v>
      </c>
      <c r="Y14">
        <f>IF($X14&gt;0,INDEX('Ref Z'!M$5:M$1054,$X14),"")</f>
        <v>0</v>
      </c>
      <c r="Z14">
        <f>IF($X14&gt;0,INDEX('Ref Z'!N$5:N$1054,$X14),"")</f>
        <v>0</v>
      </c>
      <c r="AA14">
        <f>IF($X14&gt;0,INDEX('Ref Z'!O$5:O$1054,$X14),"")</f>
        <v>0</v>
      </c>
      <c r="AB14">
        <f>IF($X14&gt;0,INDEX('Ref Z'!P$5:P$1054,$X14),"")</f>
        <v>0</v>
      </c>
      <c r="AC14">
        <f t="shared" si="3"/>
        <v>0</v>
      </c>
      <c r="AD14" s="5" t="e">
        <f t="shared" si="15"/>
        <v>#DIV/0!</v>
      </c>
      <c r="AF14" t="str">
        <f t="shared" si="16"/>
        <v>5Hz1m0m</v>
      </c>
      <c r="AG14">
        <f t="shared" si="17"/>
        <v>0</v>
      </c>
      <c r="AH14">
        <f t="shared" si="18"/>
        <v>4.3474232557001429E-3</v>
      </c>
      <c r="AI14">
        <f t="shared" si="19"/>
        <v>0</v>
      </c>
      <c r="AJ14">
        <f t="shared" si="20"/>
        <v>5.7912001315840976E-3</v>
      </c>
      <c r="AL14" s="17">
        <f t="shared" si="21"/>
        <v>0.99999098210441306</v>
      </c>
      <c r="AM14" s="17"/>
      <c r="AN14" s="17">
        <f t="shared" si="22"/>
        <v>5.5339103109704931E-5</v>
      </c>
      <c r="AO14" s="17"/>
    </row>
    <row r="15" spans="1:41" x14ac:dyDescent="0.25">
      <c r="A15" s="4">
        <f t="shared" si="23"/>
        <v>1</v>
      </c>
      <c r="B15" s="3" t="str">
        <f t="shared" si="24"/>
        <v>m</v>
      </c>
      <c r="C15" s="1">
        <f t="shared" si="4"/>
        <v>1E-3</v>
      </c>
      <c r="D15" s="1">
        <v>10</v>
      </c>
      <c r="E15" s="4">
        <f t="shared" si="1"/>
        <v>10</v>
      </c>
      <c r="F15" s="4" t="str">
        <f t="shared" si="5"/>
        <v>Hz</v>
      </c>
      <c r="G15">
        <f t="shared" si="25"/>
        <v>0</v>
      </c>
      <c r="H15" t="str">
        <f t="shared" si="26"/>
        <v>m</v>
      </c>
      <c r="I15" s="1">
        <f t="shared" si="6"/>
        <v>0</v>
      </c>
      <c r="J15" s="9">
        <v>0</v>
      </c>
      <c r="K15" s="9">
        <v>2.7503775981760699E-3</v>
      </c>
      <c r="L15" s="9">
        <v>0</v>
      </c>
      <c r="M15" s="9">
        <v>5.3446599608491098E-4</v>
      </c>
      <c r="N15" s="10" t="s">
        <v>3</v>
      </c>
      <c r="O15" s="1">
        <f t="shared" si="7"/>
        <v>1E-3</v>
      </c>
      <c r="P15" s="5">
        <f t="shared" si="8"/>
        <v>0</v>
      </c>
      <c r="Q15" s="5">
        <f t="shared" si="9"/>
        <v>2.75037759817607E-6</v>
      </c>
      <c r="R15" s="5">
        <f t="shared" si="10"/>
        <v>0</v>
      </c>
      <c r="S15" s="5">
        <f t="shared" si="11"/>
        <v>5.3446599608491095E-7</v>
      </c>
      <c r="T15" s="5">
        <f t="shared" si="12"/>
        <v>0</v>
      </c>
      <c r="U15" s="5" t="e">
        <f t="shared" si="13"/>
        <v>#DIV/0!</v>
      </c>
      <c r="W15" t="str">
        <f t="shared" si="14"/>
        <v>10Hz0m</v>
      </c>
      <c r="X15" s="1">
        <f>IFERROR(MATCH(W15,'Ref Z'!$R$5:$R$1054,0),0)</f>
        <v>10</v>
      </c>
      <c r="Y15">
        <f>IF($X15&gt;0,INDEX('Ref Z'!M$5:M$1054,$X15),"")</f>
        <v>0</v>
      </c>
      <c r="Z15">
        <f>IF($X15&gt;0,INDEX('Ref Z'!N$5:N$1054,$X15),"")</f>
        <v>0</v>
      </c>
      <c r="AA15">
        <f>IF($X15&gt;0,INDEX('Ref Z'!O$5:O$1054,$X15),"")</f>
        <v>0</v>
      </c>
      <c r="AB15">
        <f>IF($X15&gt;0,INDEX('Ref Z'!P$5:P$1054,$X15),"")</f>
        <v>0</v>
      </c>
      <c r="AC15">
        <f t="shared" si="3"/>
        <v>0</v>
      </c>
      <c r="AD15" s="5" t="e">
        <f t="shared" si="15"/>
        <v>#DIV/0!</v>
      </c>
      <c r="AF15" t="str">
        <f t="shared" si="16"/>
        <v>10Hz1m0m</v>
      </c>
      <c r="AG15">
        <f t="shared" si="17"/>
        <v>0</v>
      </c>
      <c r="AH15">
        <f t="shared" si="18"/>
        <v>5.5007551963521398E-3</v>
      </c>
      <c r="AI15">
        <f t="shared" si="19"/>
        <v>0</v>
      </c>
      <c r="AJ15">
        <f t="shared" si="20"/>
        <v>1.068931992169822E-3</v>
      </c>
      <c r="AL15" s="17">
        <f t="shared" si="21"/>
        <v>0.99997258727280469</v>
      </c>
      <c r="AM15" s="17"/>
      <c r="AN15" s="17">
        <f t="shared" si="22"/>
        <v>9.3993088642478645E-5</v>
      </c>
      <c r="AO15" s="17"/>
    </row>
    <row r="16" spans="1:41" x14ac:dyDescent="0.25">
      <c r="A16" s="4">
        <f t="shared" si="23"/>
        <v>1</v>
      </c>
      <c r="B16" s="3" t="str">
        <f t="shared" si="24"/>
        <v>m</v>
      </c>
      <c r="C16" s="1">
        <f t="shared" si="4"/>
        <v>1E-3</v>
      </c>
      <c r="D16" s="1">
        <v>20</v>
      </c>
      <c r="E16" s="4">
        <f t="shared" si="1"/>
        <v>20</v>
      </c>
      <c r="F16" s="4" t="str">
        <f t="shared" si="5"/>
        <v>Hz</v>
      </c>
      <c r="G16">
        <f t="shared" si="25"/>
        <v>0</v>
      </c>
      <c r="H16" t="str">
        <f t="shared" si="26"/>
        <v>m</v>
      </c>
      <c r="I16" s="1">
        <f t="shared" si="6"/>
        <v>0</v>
      </c>
      <c r="J16" s="9">
        <v>0</v>
      </c>
      <c r="K16" s="9">
        <v>1.8210478570595849E-3</v>
      </c>
      <c r="L16" s="9">
        <v>0</v>
      </c>
      <c r="M16" s="9">
        <v>4.1020091635807741E-3</v>
      </c>
      <c r="N16" s="10" t="s">
        <v>3</v>
      </c>
      <c r="O16" s="1">
        <f t="shared" si="7"/>
        <v>1E-3</v>
      </c>
      <c r="P16" s="5">
        <f t="shared" si="8"/>
        <v>0</v>
      </c>
      <c r="Q16" s="5">
        <f t="shared" si="9"/>
        <v>1.8210478570595848E-6</v>
      </c>
      <c r="R16" s="5">
        <f t="shared" si="10"/>
        <v>0</v>
      </c>
      <c r="S16" s="5">
        <f t="shared" si="11"/>
        <v>4.1020091635807742E-6</v>
      </c>
      <c r="T16" s="5">
        <f t="shared" si="12"/>
        <v>0</v>
      </c>
      <c r="U16" s="5" t="e">
        <f t="shared" si="13"/>
        <v>#DIV/0!</v>
      </c>
      <c r="W16" t="str">
        <f t="shared" si="14"/>
        <v>20Hz0m</v>
      </c>
      <c r="X16" s="1">
        <f>IFERROR(MATCH(W16,'Ref Z'!$R$5:$R$1054,0),0)</f>
        <v>11</v>
      </c>
      <c r="Y16">
        <f>IF($X16&gt;0,INDEX('Ref Z'!M$5:M$1054,$X16),"")</f>
        <v>0</v>
      </c>
      <c r="Z16">
        <f>IF($X16&gt;0,INDEX('Ref Z'!N$5:N$1054,$X16),"")</f>
        <v>0</v>
      </c>
      <c r="AA16">
        <f>IF($X16&gt;0,INDEX('Ref Z'!O$5:O$1054,$X16),"")</f>
        <v>0</v>
      </c>
      <c r="AB16">
        <f>IF($X16&gt;0,INDEX('Ref Z'!P$5:P$1054,$X16),"")</f>
        <v>0</v>
      </c>
      <c r="AC16">
        <f t="shared" si="3"/>
        <v>0</v>
      </c>
      <c r="AD16" s="5" t="e">
        <f t="shared" si="15"/>
        <v>#DIV/0!</v>
      </c>
      <c r="AF16" t="str">
        <f t="shared" si="16"/>
        <v>20Hz1m0m</v>
      </c>
      <c r="AG16">
        <f t="shared" si="17"/>
        <v>0</v>
      </c>
      <c r="AH16">
        <f t="shared" si="18"/>
        <v>3.6420957141191698E-3</v>
      </c>
      <c r="AI16">
        <f t="shared" si="19"/>
        <v>0</v>
      </c>
      <c r="AJ16">
        <f t="shared" si="20"/>
        <v>8.2040183271615483E-3</v>
      </c>
      <c r="AL16" s="17">
        <f t="shared" si="21"/>
        <v>1.0000494038440721</v>
      </c>
      <c r="AM16" s="17"/>
      <c r="AN16" s="17">
        <f t="shared" si="22"/>
        <v>7.5634941310634814E-6</v>
      </c>
      <c r="AO16" s="17"/>
    </row>
    <row r="17" spans="1:41" x14ac:dyDescent="0.25">
      <c r="A17" s="4">
        <f t="shared" si="23"/>
        <v>1</v>
      </c>
      <c r="B17" s="3" t="str">
        <f t="shared" si="24"/>
        <v>m</v>
      </c>
      <c r="C17" s="1">
        <f t="shared" si="4"/>
        <v>1E-3</v>
      </c>
      <c r="D17" s="1">
        <v>50</v>
      </c>
      <c r="E17" s="4">
        <f t="shared" si="1"/>
        <v>50</v>
      </c>
      <c r="F17" s="4" t="str">
        <f t="shared" si="5"/>
        <v>Hz</v>
      </c>
      <c r="G17">
        <f t="shared" si="25"/>
        <v>0</v>
      </c>
      <c r="H17" t="str">
        <f t="shared" si="26"/>
        <v>m</v>
      </c>
      <c r="I17" s="1">
        <f t="shared" si="6"/>
        <v>0</v>
      </c>
      <c r="J17" s="9">
        <v>0</v>
      </c>
      <c r="K17" s="9">
        <v>3.7955352167240241E-4</v>
      </c>
      <c r="L17" s="9">
        <v>0</v>
      </c>
      <c r="M17" s="9">
        <v>1.0518012405954387E-3</v>
      </c>
      <c r="N17" s="10" t="s">
        <v>3</v>
      </c>
      <c r="O17" s="1">
        <f t="shared" si="7"/>
        <v>1E-3</v>
      </c>
      <c r="P17" s="5">
        <f t="shared" si="8"/>
        <v>0</v>
      </c>
      <c r="Q17" s="5">
        <f t="shared" si="9"/>
        <v>3.7955352167240244E-7</v>
      </c>
      <c r="R17" s="5">
        <f t="shared" si="10"/>
        <v>0</v>
      </c>
      <c r="S17" s="5">
        <f t="shared" si="11"/>
        <v>1.0518012405954388E-6</v>
      </c>
      <c r="T17" s="5">
        <f t="shared" si="12"/>
        <v>0</v>
      </c>
      <c r="U17" s="5" t="e">
        <f t="shared" si="13"/>
        <v>#DIV/0!</v>
      </c>
      <c r="W17" t="str">
        <f t="shared" si="14"/>
        <v>50Hz0m</v>
      </c>
      <c r="X17" s="1">
        <f>IFERROR(MATCH(W17,'Ref Z'!$R$5:$R$1054,0),0)</f>
        <v>12</v>
      </c>
      <c r="Y17">
        <f>IF($X17&gt;0,INDEX('Ref Z'!M$5:M$1054,$X17),"")</f>
        <v>0</v>
      </c>
      <c r="Z17">
        <f>IF($X17&gt;0,INDEX('Ref Z'!N$5:N$1054,$X17),"")</f>
        <v>0</v>
      </c>
      <c r="AA17">
        <f>IF($X17&gt;0,INDEX('Ref Z'!O$5:O$1054,$X17),"")</f>
        <v>0</v>
      </c>
      <c r="AB17">
        <f>IF($X17&gt;0,INDEX('Ref Z'!P$5:P$1054,$X17),"")</f>
        <v>0</v>
      </c>
      <c r="AC17">
        <f t="shared" si="3"/>
        <v>0</v>
      </c>
      <c r="AD17" s="5" t="e">
        <f t="shared" si="15"/>
        <v>#DIV/0!</v>
      </c>
      <c r="AF17" t="str">
        <f t="shared" si="16"/>
        <v>50Hz1m0m</v>
      </c>
      <c r="AG17">
        <f t="shared" si="17"/>
        <v>0</v>
      </c>
      <c r="AH17">
        <f t="shared" si="18"/>
        <v>7.5910704334480482E-4</v>
      </c>
      <c r="AI17">
        <f t="shared" si="19"/>
        <v>0</v>
      </c>
      <c r="AJ17">
        <f t="shared" si="20"/>
        <v>2.1036024811908775E-3</v>
      </c>
      <c r="AL17" s="17">
        <f t="shared" si="21"/>
        <v>1.000003963908507</v>
      </c>
      <c r="AM17" s="17"/>
      <c r="AN17" s="17">
        <f t="shared" si="22"/>
        <v>-6.3149352387131209E-5</v>
      </c>
      <c r="AO17" s="17"/>
    </row>
    <row r="18" spans="1:41" x14ac:dyDescent="0.25">
      <c r="A18" s="4">
        <f t="shared" si="23"/>
        <v>1</v>
      </c>
      <c r="B18" s="3" t="str">
        <f t="shared" si="24"/>
        <v>m</v>
      </c>
      <c r="C18" s="1">
        <f t="shared" si="4"/>
        <v>1E-3</v>
      </c>
      <c r="D18" s="1">
        <v>100</v>
      </c>
      <c r="E18" s="4">
        <f t="shared" si="1"/>
        <v>100</v>
      </c>
      <c r="F18" s="4" t="str">
        <f t="shared" si="5"/>
        <v>Hz</v>
      </c>
      <c r="G18">
        <f t="shared" si="25"/>
        <v>0</v>
      </c>
      <c r="H18" t="str">
        <f t="shared" si="26"/>
        <v>m</v>
      </c>
      <c r="I18" s="1">
        <f t="shared" si="6"/>
        <v>0</v>
      </c>
      <c r="J18" s="9">
        <v>0</v>
      </c>
      <c r="K18" s="9">
        <v>2.3813160877751267E-3</v>
      </c>
      <c r="L18" s="9">
        <v>0</v>
      </c>
      <c r="M18" s="9">
        <v>3.8019494461058729E-3</v>
      </c>
      <c r="N18" s="10" t="s">
        <v>3</v>
      </c>
      <c r="O18" s="1">
        <f t="shared" si="7"/>
        <v>1E-3</v>
      </c>
      <c r="P18" s="5">
        <f t="shared" si="8"/>
        <v>0</v>
      </c>
      <c r="Q18" s="5">
        <f t="shared" si="9"/>
        <v>2.3813160877751266E-6</v>
      </c>
      <c r="R18" s="5">
        <f t="shared" si="10"/>
        <v>0</v>
      </c>
      <c r="S18" s="5">
        <f t="shared" si="11"/>
        <v>3.8019494461058732E-6</v>
      </c>
      <c r="T18" s="5">
        <f t="shared" si="12"/>
        <v>0</v>
      </c>
      <c r="U18" s="5" t="e">
        <f t="shared" si="13"/>
        <v>#DIV/0!</v>
      </c>
      <c r="W18" t="str">
        <f t="shared" si="14"/>
        <v>100Hz0m</v>
      </c>
      <c r="X18" s="1">
        <f>IFERROR(MATCH(W18,'Ref Z'!$R$5:$R$1054,0),0)</f>
        <v>13</v>
      </c>
      <c r="Y18">
        <f>IF($X18&gt;0,INDEX('Ref Z'!M$5:M$1054,$X18),"")</f>
        <v>0</v>
      </c>
      <c r="Z18">
        <f>IF($X18&gt;0,INDEX('Ref Z'!N$5:N$1054,$X18),"")</f>
        <v>0</v>
      </c>
      <c r="AA18">
        <f>IF($X18&gt;0,INDEX('Ref Z'!O$5:O$1054,$X18),"")</f>
        <v>0</v>
      </c>
      <c r="AB18">
        <f>IF($X18&gt;0,INDEX('Ref Z'!P$5:P$1054,$X18),"")</f>
        <v>0</v>
      </c>
      <c r="AC18">
        <f t="shared" si="3"/>
        <v>0</v>
      </c>
      <c r="AD18" s="5" t="e">
        <f t="shared" si="15"/>
        <v>#DIV/0!</v>
      </c>
      <c r="AF18" t="str">
        <f t="shared" si="16"/>
        <v>100Hz1m0m</v>
      </c>
      <c r="AG18">
        <f t="shared" si="17"/>
        <v>0</v>
      </c>
      <c r="AH18">
        <f t="shared" si="18"/>
        <v>4.7626321755502533E-3</v>
      </c>
      <c r="AI18">
        <f t="shared" si="19"/>
        <v>0</v>
      </c>
      <c r="AJ18">
        <f t="shared" si="20"/>
        <v>7.6038988922117459E-3</v>
      </c>
      <c r="AL18" s="17">
        <f t="shared" si="21"/>
        <v>1.0000559297687381</v>
      </c>
      <c r="AM18" s="17"/>
      <c r="AN18" s="17">
        <f t="shared" si="22"/>
        <v>-4.7080769343946876E-5</v>
      </c>
      <c r="AO18" s="17"/>
    </row>
    <row r="19" spans="1:41" x14ac:dyDescent="0.25">
      <c r="A19" s="4">
        <f t="shared" si="23"/>
        <v>1</v>
      </c>
      <c r="B19" s="3" t="str">
        <f t="shared" si="24"/>
        <v>m</v>
      </c>
      <c r="C19" s="1">
        <f t="shared" si="4"/>
        <v>1E-3</v>
      </c>
      <c r="D19" s="1">
        <v>200</v>
      </c>
      <c r="E19" s="4">
        <f t="shared" si="1"/>
        <v>200</v>
      </c>
      <c r="F19" s="4" t="str">
        <f t="shared" si="5"/>
        <v>Hz</v>
      </c>
      <c r="G19">
        <f t="shared" si="25"/>
        <v>0</v>
      </c>
      <c r="H19" t="str">
        <f t="shared" si="26"/>
        <v>m</v>
      </c>
      <c r="I19" s="1">
        <f t="shared" si="6"/>
        <v>0</v>
      </c>
      <c r="J19" s="9">
        <v>0</v>
      </c>
      <c r="K19" s="9">
        <v>9.9180995137188965E-4</v>
      </c>
      <c r="L19" s="9">
        <v>0</v>
      </c>
      <c r="M19" s="9">
        <v>1.3263516084138758E-3</v>
      </c>
      <c r="N19" s="10" t="s">
        <v>3</v>
      </c>
      <c r="O19" s="1">
        <f t="shared" si="7"/>
        <v>1E-3</v>
      </c>
      <c r="P19" s="5">
        <f t="shared" si="8"/>
        <v>0</v>
      </c>
      <c r="Q19" s="5">
        <f t="shared" si="9"/>
        <v>9.9180995137188957E-7</v>
      </c>
      <c r="R19" s="5">
        <f t="shared" si="10"/>
        <v>0</v>
      </c>
      <c r="S19" s="5">
        <f t="shared" si="11"/>
        <v>1.3263516084138759E-6</v>
      </c>
      <c r="T19" s="5">
        <f t="shared" si="12"/>
        <v>0</v>
      </c>
      <c r="U19" s="5" t="e">
        <f t="shared" si="13"/>
        <v>#DIV/0!</v>
      </c>
      <c r="W19" t="str">
        <f t="shared" si="14"/>
        <v>200Hz0m</v>
      </c>
      <c r="X19" s="1">
        <f>IFERROR(MATCH(W19,'Ref Z'!$R$5:$R$1054,0),0)</f>
        <v>14</v>
      </c>
      <c r="Y19">
        <f>IF($X19&gt;0,INDEX('Ref Z'!M$5:M$1054,$X19),"")</f>
        <v>0</v>
      </c>
      <c r="Z19">
        <f>IF($X19&gt;0,INDEX('Ref Z'!N$5:N$1054,$X19),"")</f>
        <v>0</v>
      </c>
      <c r="AA19">
        <f>IF($X19&gt;0,INDEX('Ref Z'!O$5:O$1054,$X19),"")</f>
        <v>0</v>
      </c>
      <c r="AB19">
        <f>IF($X19&gt;0,INDEX('Ref Z'!P$5:P$1054,$X19),"")</f>
        <v>0</v>
      </c>
      <c r="AC19">
        <f t="shared" si="3"/>
        <v>0</v>
      </c>
      <c r="AD19" s="5" t="e">
        <f t="shared" si="15"/>
        <v>#DIV/0!</v>
      </c>
      <c r="AF19" t="str">
        <f t="shared" si="16"/>
        <v>200Hz1m0m</v>
      </c>
      <c r="AG19">
        <f t="shared" si="17"/>
        <v>0</v>
      </c>
      <c r="AH19">
        <f t="shared" si="18"/>
        <v>1.9836199027437793E-3</v>
      </c>
      <c r="AI19">
        <f t="shared" si="19"/>
        <v>0</v>
      </c>
      <c r="AJ19">
        <f t="shared" si="20"/>
        <v>2.6527032168277517E-3</v>
      </c>
      <c r="AL19" s="17">
        <f t="shared" si="21"/>
        <v>0.99999173703003186</v>
      </c>
      <c r="AM19" s="17"/>
      <c r="AN19" s="17">
        <f t="shared" si="22"/>
        <v>2.0172077823507014E-5</v>
      </c>
      <c r="AO19" s="17"/>
    </row>
    <row r="20" spans="1:41" x14ac:dyDescent="0.25">
      <c r="A20" s="4">
        <f t="shared" si="23"/>
        <v>1</v>
      </c>
      <c r="B20" s="3" t="str">
        <f t="shared" si="24"/>
        <v>m</v>
      </c>
      <c r="C20" s="1">
        <f t="shared" si="4"/>
        <v>1E-3</v>
      </c>
      <c r="D20" s="1">
        <v>500</v>
      </c>
      <c r="E20" s="4">
        <f t="shared" si="1"/>
        <v>500</v>
      </c>
      <c r="F20" s="4" t="str">
        <f t="shared" si="5"/>
        <v>Hz</v>
      </c>
      <c r="G20">
        <f t="shared" si="25"/>
        <v>0</v>
      </c>
      <c r="H20" t="str">
        <f t="shared" si="26"/>
        <v>m</v>
      </c>
      <c r="I20" s="1">
        <f t="shared" si="6"/>
        <v>0</v>
      </c>
      <c r="J20" s="9">
        <v>0</v>
      </c>
      <c r="K20" s="9">
        <v>1.2807410594159962E-3</v>
      </c>
      <c r="L20" s="9">
        <v>0</v>
      </c>
      <c r="M20" s="9">
        <v>3.9369067664165106E-3</v>
      </c>
      <c r="N20" s="10" t="s">
        <v>3</v>
      </c>
      <c r="O20" s="1">
        <f t="shared" si="7"/>
        <v>1E-3</v>
      </c>
      <c r="P20" s="5">
        <f t="shared" si="8"/>
        <v>0</v>
      </c>
      <c r="Q20" s="5">
        <f t="shared" si="9"/>
        <v>1.2807410594159961E-6</v>
      </c>
      <c r="R20" s="5">
        <f t="shared" si="10"/>
        <v>0</v>
      </c>
      <c r="S20" s="5">
        <f t="shared" si="11"/>
        <v>3.9369067664165104E-6</v>
      </c>
      <c r="T20" s="5">
        <f t="shared" si="12"/>
        <v>0</v>
      </c>
      <c r="U20" s="5" t="e">
        <f t="shared" si="13"/>
        <v>#DIV/0!</v>
      </c>
      <c r="W20" t="str">
        <f t="shared" si="14"/>
        <v>500Hz0m</v>
      </c>
      <c r="X20" s="1">
        <f>IFERROR(MATCH(W20,'Ref Z'!$R$5:$R$1054,0),0)</f>
        <v>15</v>
      </c>
      <c r="Y20">
        <f>IF($X20&gt;0,INDEX('Ref Z'!M$5:M$1054,$X20),"")</f>
        <v>0</v>
      </c>
      <c r="Z20">
        <f>IF($X20&gt;0,INDEX('Ref Z'!N$5:N$1054,$X20),"")</f>
        <v>0</v>
      </c>
      <c r="AA20">
        <f>IF($X20&gt;0,INDEX('Ref Z'!O$5:O$1054,$X20),"")</f>
        <v>0</v>
      </c>
      <c r="AB20">
        <f>IF($X20&gt;0,INDEX('Ref Z'!P$5:P$1054,$X20),"")</f>
        <v>0</v>
      </c>
      <c r="AC20">
        <f t="shared" si="3"/>
        <v>0</v>
      </c>
      <c r="AD20" s="5" t="e">
        <f t="shared" si="15"/>
        <v>#DIV/0!</v>
      </c>
      <c r="AF20" t="str">
        <f t="shared" si="16"/>
        <v>500Hz1m0m</v>
      </c>
      <c r="AG20">
        <f t="shared" si="17"/>
        <v>0</v>
      </c>
      <c r="AH20">
        <f t="shared" si="18"/>
        <v>2.5614821188319923E-3</v>
      </c>
      <c r="AI20">
        <f t="shared" si="19"/>
        <v>0</v>
      </c>
      <c r="AJ20">
        <f t="shared" si="20"/>
        <v>7.8738135328330211E-3</v>
      </c>
      <c r="AL20" s="17">
        <f t="shared" si="21"/>
        <v>1.0000116760242364</v>
      </c>
      <c r="AM20" s="17"/>
      <c r="AN20" s="17">
        <f t="shared" si="22"/>
        <v>8.0234931742504106E-5</v>
      </c>
      <c r="AO20" s="17"/>
    </row>
    <row r="21" spans="1:41" x14ac:dyDescent="0.25">
      <c r="A21" s="4">
        <f t="shared" si="23"/>
        <v>1</v>
      </c>
      <c r="B21" s="3" t="str">
        <f t="shared" si="24"/>
        <v>m</v>
      </c>
      <c r="C21" s="1">
        <f t="shared" si="4"/>
        <v>1E-3</v>
      </c>
      <c r="D21" s="1">
        <v>1000</v>
      </c>
      <c r="E21" s="4">
        <f>IF(F21="mHz",1000,IF(F21="kHz",0.001,1))*D21</f>
        <v>1</v>
      </c>
      <c r="F21" s="4" t="str">
        <f t="shared" si="5"/>
        <v>kHz</v>
      </c>
      <c r="G21">
        <f t="shared" si="25"/>
        <v>0</v>
      </c>
      <c r="H21" t="str">
        <f t="shared" si="26"/>
        <v>m</v>
      </c>
      <c r="I21" s="1">
        <f t="shared" si="6"/>
        <v>0</v>
      </c>
      <c r="J21" s="9">
        <v>0</v>
      </c>
      <c r="K21" s="9">
        <v>4.682673872872291E-3</v>
      </c>
      <c r="L21" s="9">
        <v>0</v>
      </c>
      <c r="M21" s="9">
        <v>3.6086710321250534E-3</v>
      </c>
      <c r="N21" s="10" t="s">
        <v>3</v>
      </c>
      <c r="O21" s="1">
        <f t="shared" si="7"/>
        <v>1E-3</v>
      </c>
      <c r="P21" s="5">
        <f t="shared" si="8"/>
        <v>0</v>
      </c>
      <c r="Q21" s="5">
        <f t="shared" si="9"/>
        <v>4.6826738728722908E-6</v>
      </c>
      <c r="R21" s="5">
        <f t="shared" si="10"/>
        <v>0</v>
      </c>
      <c r="S21" s="5">
        <f t="shared" si="11"/>
        <v>3.6086710321250536E-6</v>
      </c>
      <c r="T21" s="5">
        <f t="shared" si="12"/>
        <v>0</v>
      </c>
      <c r="U21" s="5" t="e">
        <f t="shared" si="13"/>
        <v>#DIV/0!</v>
      </c>
      <c r="W21" t="str">
        <f t="shared" si="14"/>
        <v>1kHz0m</v>
      </c>
      <c r="X21" s="1">
        <f>IFERROR(MATCH(W21,'Ref Z'!$R$5:$R$1054,0),0)</f>
        <v>16</v>
      </c>
      <c r="Y21">
        <f>IF($X21&gt;0,INDEX('Ref Z'!M$5:M$1054,$X21),"")</f>
        <v>0</v>
      </c>
      <c r="Z21">
        <f>IF($X21&gt;0,INDEX('Ref Z'!N$5:N$1054,$X21),"")</f>
        <v>0</v>
      </c>
      <c r="AA21">
        <f>IF($X21&gt;0,INDEX('Ref Z'!O$5:O$1054,$X21),"")</f>
        <v>0</v>
      </c>
      <c r="AB21">
        <f>IF($X21&gt;0,INDEX('Ref Z'!P$5:P$1054,$X21),"")</f>
        <v>0</v>
      </c>
      <c r="AC21">
        <f t="shared" si="3"/>
        <v>0</v>
      </c>
      <c r="AD21" s="5" t="e">
        <f t="shared" si="15"/>
        <v>#DIV/0!</v>
      </c>
      <c r="AF21" t="str">
        <f t="shared" si="16"/>
        <v>1kHz1m0m</v>
      </c>
      <c r="AG21">
        <f t="shared" si="17"/>
        <v>0</v>
      </c>
      <c r="AH21">
        <f t="shared" si="18"/>
        <v>9.365347745744582E-3</v>
      </c>
      <c r="AI21">
        <f t="shared" si="19"/>
        <v>0</v>
      </c>
      <c r="AJ21">
        <f t="shared" si="20"/>
        <v>7.2173420642501068E-3</v>
      </c>
      <c r="AL21" s="17">
        <f t="shared" si="21"/>
        <v>1.0000715202636938</v>
      </c>
      <c r="AM21" s="17"/>
      <c r="AN21" s="17">
        <f t="shared" si="22"/>
        <v>1.5053933458272165E-7</v>
      </c>
      <c r="AO21" s="17"/>
    </row>
    <row r="22" spans="1:41" x14ac:dyDescent="0.25">
      <c r="A22" s="4">
        <f t="shared" si="23"/>
        <v>1</v>
      </c>
      <c r="B22" s="3" t="str">
        <f t="shared" si="24"/>
        <v>m</v>
      </c>
      <c r="C22" s="1">
        <f t="shared" si="4"/>
        <v>1E-3</v>
      </c>
      <c r="D22" s="1">
        <v>2000</v>
      </c>
      <c r="E22" s="4">
        <f t="shared" ref="E22:E41" si="27">IF(F22="mHz",1000,IF(F22="kHz",0.001,1))*D22</f>
        <v>2</v>
      </c>
      <c r="F22" s="4" t="str">
        <f t="shared" si="5"/>
        <v>kHz</v>
      </c>
      <c r="G22">
        <f t="shared" si="25"/>
        <v>0</v>
      </c>
      <c r="H22" t="str">
        <f t="shared" si="26"/>
        <v>m</v>
      </c>
      <c r="I22" s="1">
        <f t="shared" si="6"/>
        <v>0</v>
      </c>
      <c r="J22" s="9">
        <v>0</v>
      </c>
      <c r="K22" s="9">
        <v>4.113443967109086E-3</v>
      </c>
      <c r="L22" s="9">
        <v>0</v>
      </c>
      <c r="M22" s="9">
        <v>4.1583477423724124E-3</v>
      </c>
      <c r="N22" s="10" t="s">
        <v>3</v>
      </c>
      <c r="O22" s="1">
        <f t="shared" si="7"/>
        <v>1E-3</v>
      </c>
      <c r="P22" s="5">
        <f t="shared" si="8"/>
        <v>0</v>
      </c>
      <c r="Q22" s="5">
        <f t="shared" si="9"/>
        <v>4.1134439671090862E-6</v>
      </c>
      <c r="R22" s="5">
        <f t="shared" si="10"/>
        <v>0</v>
      </c>
      <c r="S22" s="5">
        <f t="shared" si="11"/>
        <v>4.1583477423724127E-6</v>
      </c>
      <c r="T22" s="5">
        <f t="shared" si="12"/>
        <v>0</v>
      </c>
      <c r="U22" s="5" t="e">
        <f t="shared" si="13"/>
        <v>#DIV/0!</v>
      </c>
      <c r="W22" t="str">
        <f t="shared" si="14"/>
        <v>2kHz0m</v>
      </c>
      <c r="X22" s="1">
        <f>IFERROR(MATCH(W22,'Ref Z'!$R$5:$R$1054,0),0)</f>
        <v>17</v>
      </c>
      <c r="Y22">
        <f>IF($X22&gt;0,INDEX('Ref Z'!M$5:M$1054,$X22),"")</f>
        <v>0</v>
      </c>
      <c r="Z22">
        <f>IF($X22&gt;0,INDEX('Ref Z'!N$5:N$1054,$X22),"")</f>
        <v>0</v>
      </c>
      <c r="AA22">
        <f>IF($X22&gt;0,INDEX('Ref Z'!O$5:O$1054,$X22),"")</f>
        <v>0</v>
      </c>
      <c r="AB22">
        <f>IF($X22&gt;0,INDEX('Ref Z'!P$5:P$1054,$X22),"")</f>
        <v>0</v>
      </c>
      <c r="AC22">
        <f t="shared" si="3"/>
        <v>0</v>
      </c>
      <c r="AD22" s="5" t="e">
        <f t="shared" si="15"/>
        <v>#DIV/0!</v>
      </c>
      <c r="AF22" t="str">
        <f t="shared" si="16"/>
        <v>2kHz1m0m</v>
      </c>
      <c r="AG22">
        <f t="shared" si="17"/>
        <v>0</v>
      </c>
      <c r="AH22">
        <f t="shared" si="18"/>
        <v>8.226887934218172E-3</v>
      </c>
      <c r="AI22">
        <f t="shared" si="19"/>
        <v>0</v>
      </c>
      <c r="AJ22">
        <f t="shared" si="20"/>
        <v>8.3166954847448248E-3</v>
      </c>
      <c r="AL22" s="17">
        <f t="shared" si="21"/>
        <v>1.000098801765074</v>
      </c>
      <c r="AM22" s="17"/>
      <c r="AN22" s="17">
        <f t="shared" si="22"/>
        <v>-8.9663214420463832E-6</v>
      </c>
      <c r="AO22" s="17"/>
    </row>
    <row r="23" spans="1:41" x14ac:dyDescent="0.25">
      <c r="A23" s="4">
        <f t="shared" si="23"/>
        <v>1</v>
      </c>
      <c r="B23" s="3" t="str">
        <f t="shared" si="24"/>
        <v>m</v>
      </c>
      <c r="C23" s="1">
        <f t="shared" si="4"/>
        <v>1E-3</v>
      </c>
      <c r="D23" s="1">
        <v>5000</v>
      </c>
      <c r="E23" s="4">
        <f t="shared" si="27"/>
        <v>5</v>
      </c>
      <c r="F23" s="4" t="str">
        <f t="shared" si="5"/>
        <v>kHz</v>
      </c>
      <c r="G23">
        <f t="shared" si="25"/>
        <v>0</v>
      </c>
      <c r="H23" t="str">
        <f t="shared" si="26"/>
        <v>m</v>
      </c>
      <c r="I23" s="1">
        <f t="shared" si="6"/>
        <v>0</v>
      </c>
      <c r="J23" s="9">
        <v>0</v>
      </c>
      <c r="K23" s="9">
        <v>3.7723051122483136E-3</v>
      </c>
      <c r="L23" s="9">
        <v>0</v>
      </c>
      <c r="M23" s="9">
        <v>2.2947765238486616E-3</v>
      </c>
      <c r="N23" s="10" t="s">
        <v>3</v>
      </c>
      <c r="O23" s="1">
        <f t="shared" si="7"/>
        <v>1E-3</v>
      </c>
      <c r="P23" s="5">
        <f t="shared" si="8"/>
        <v>0</v>
      </c>
      <c r="Q23" s="5">
        <f t="shared" si="9"/>
        <v>3.7723051122483138E-6</v>
      </c>
      <c r="R23" s="5">
        <f t="shared" si="10"/>
        <v>0</v>
      </c>
      <c r="S23" s="5">
        <f t="shared" si="11"/>
        <v>2.2947765238486615E-6</v>
      </c>
      <c r="T23" s="5">
        <f t="shared" si="12"/>
        <v>0</v>
      </c>
      <c r="U23" s="5" t="e">
        <f t="shared" si="13"/>
        <v>#DIV/0!</v>
      </c>
      <c r="W23" t="str">
        <f t="shared" si="14"/>
        <v>5kHz0m</v>
      </c>
      <c r="X23" s="1">
        <f>IFERROR(MATCH(W23,'Ref Z'!$R$5:$R$1054,0),0)</f>
        <v>18</v>
      </c>
      <c r="Y23">
        <f>IF($X23&gt;0,INDEX('Ref Z'!M$5:M$1054,$X23),"")</f>
        <v>0</v>
      </c>
      <c r="Z23">
        <f>IF($X23&gt;0,INDEX('Ref Z'!N$5:N$1054,$X23),"")</f>
        <v>0</v>
      </c>
      <c r="AA23">
        <f>IF($X23&gt;0,INDEX('Ref Z'!O$5:O$1054,$X23),"")</f>
        <v>0</v>
      </c>
      <c r="AB23">
        <f>IF($X23&gt;0,INDEX('Ref Z'!P$5:P$1054,$X23),"")</f>
        <v>0</v>
      </c>
      <c r="AC23">
        <f t="shared" si="3"/>
        <v>0</v>
      </c>
      <c r="AD23" s="5" t="e">
        <f t="shared" si="15"/>
        <v>#DIV/0!</v>
      </c>
      <c r="AF23" t="str">
        <f t="shared" si="16"/>
        <v>5kHz1m0m</v>
      </c>
      <c r="AG23">
        <f t="shared" si="17"/>
        <v>0</v>
      </c>
      <c r="AH23">
        <f t="shared" si="18"/>
        <v>7.5446102244966272E-3</v>
      </c>
      <c r="AI23">
        <f t="shared" si="19"/>
        <v>0</v>
      </c>
      <c r="AJ23">
        <f t="shared" si="20"/>
        <v>4.5895530476973232E-3</v>
      </c>
      <c r="AL23" s="17">
        <f t="shared" si="21"/>
        <v>0.9999821316674915</v>
      </c>
      <c r="AM23" s="17"/>
      <c r="AN23" s="17">
        <f t="shared" si="22"/>
        <v>1.50791082352544E-5</v>
      </c>
      <c r="AO23" s="17"/>
    </row>
    <row r="24" spans="1:41" ht="19.5" customHeight="1" x14ac:dyDescent="0.25">
      <c r="A24" s="4">
        <v>1</v>
      </c>
      <c r="B24" s="3" t="s">
        <v>3</v>
      </c>
      <c r="C24" s="1">
        <f t="shared" si="4"/>
        <v>1E-3</v>
      </c>
      <c r="D24" s="1">
        <f>D6</f>
        <v>0.01</v>
      </c>
      <c r="E24" s="4">
        <f t="shared" si="27"/>
        <v>10</v>
      </c>
      <c r="F24" s="4" t="str">
        <f>IF(D24&gt;=1000,"kHz",IF(D24&gt;=1,"Hz","mHz"))</f>
        <v>mHz</v>
      </c>
      <c r="G24">
        <v>1</v>
      </c>
      <c r="H24" t="s">
        <v>3</v>
      </c>
      <c r="I24" s="1">
        <f>IF(MID(H24,1,1)="m",0.001,IF(OR(MID(H24,1,1)="u",MID(H24,1,1)="µ"),0.000001,1))*G24</f>
        <v>1E-3</v>
      </c>
      <c r="J24" s="9">
        <v>0.99994206463489177</v>
      </c>
      <c r="K24" s="9">
        <v>1.0156263306727682E-3</v>
      </c>
      <c r="L24" s="9">
        <v>9.15936291186043E-5</v>
      </c>
      <c r="M24" s="9">
        <v>1.8760791697439154E-3</v>
      </c>
      <c r="N24" s="10" t="s">
        <v>3</v>
      </c>
      <c r="O24" s="1">
        <f>IF(MID(N24,1,1)="m",0.001,IF(OR(MID(N24,1,1)="u",MID(N24,1,1)="µ"),0.000001,1))</f>
        <v>1E-3</v>
      </c>
      <c r="P24" s="5">
        <f>J24*$O24</f>
        <v>9.9994206463489181E-4</v>
      </c>
      <c r="Q24" s="5">
        <f t="shared" si="9"/>
        <v>1.0156263306727683E-6</v>
      </c>
      <c r="R24" s="5">
        <f t="shared" si="10"/>
        <v>9.1593629118604303E-8</v>
      </c>
      <c r="S24" s="5">
        <f t="shared" si="11"/>
        <v>1.8760791697439154E-6</v>
      </c>
      <c r="T24" s="5">
        <f>SUMSQ(P24,R24)^0.5</f>
        <v>9.9994206882983135E-4</v>
      </c>
      <c r="U24" s="5">
        <f t="shared" si="13"/>
        <v>9.1598935680218459E-5</v>
      </c>
      <c r="W24" t="str">
        <f>E24&amp;F24&amp;G24&amp;H24</f>
        <v>10mHz1m</v>
      </c>
      <c r="X24" s="1">
        <f>IFERROR(MATCH(W24,'Ref Z'!$R$5:$R$1054,0),0)</f>
        <v>19</v>
      </c>
      <c r="Y24">
        <f>IF($X24&gt;0,INDEX('Ref Z'!M$5:M$1054,$X24),"")</f>
        <v>9.9995115117675949E-4</v>
      </c>
      <c r="Z24">
        <f>IF($X24&gt;0,INDEX('Ref Z'!N$5:N$1054,$X24),"")</f>
        <v>1E-8</v>
      </c>
      <c r="AA24">
        <f>IF($X24&gt;0,INDEX('Ref Z'!O$5:O$1054,$X24),"")</f>
        <v>6.7793871224965122E-8</v>
      </c>
      <c r="AB24">
        <f>IF($X24&gt;0,INDEX('Ref Z'!P$5:P$1054,$X24),"")</f>
        <v>5.0000000000000004E-8</v>
      </c>
      <c r="AC24">
        <f t="shared" si="3"/>
        <v>9.9995115347487626E-4</v>
      </c>
      <c r="AD24" s="5">
        <f t="shared" si="15"/>
        <v>6.7797182933699887E-5</v>
      </c>
      <c r="AF24" t="str">
        <f t="shared" si="16"/>
        <v>10mHz1m1m</v>
      </c>
      <c r="AG24">
        <f>Y24-P24</f>
        <v>9.0865418676724236E-9</v>
      </c>
      <c r="AH24">
        <f>(4*K24^2+Z24^2)^0.5</f>
        <v>2.0312526613701517E-3</v>
      </c>
      <c r="AI24">
        <f>AA24-R24</f>
        <v>-2.3799757893639182E-8</v>
      </c>
      <c r="AJ24">
        <f>(4*M24^2+AB24^2)^0.5</f>
        <v>3.7521583398209728E-3</v>
      </c>
      <c r="AL24">
        <f>AC24/T24</f>
        <v>1.0000090851713594</v>
      </c>
      <c r="AN24">
        <f>AD24-U24</f>
        <v>-2.3801752746518571E-5</v>
      </c>
    </row>
    <row r="25" spans="1:41" x14ac:dyDescent="0.25">
      <c r="A25" s="4">
        <f>A24</f>
        <v>1</v>
      </c>
      <c r="B25" s="3" t="str">
        <f>B24</f>
        <v>m</v>
      </c>
      <c r="C25" s="1">
        <f t="shared" si="4"/>
        <v>1E-3</v>
      </c>
      <c r="D25" s="1">
        <f t="shared" ref="D25:D88" si="28">D7</f>
        <v>0.02</v>
      </c>
      <c r="E25" s="4">
        <f t="shared" si="27"/>
        <v>20</v>
      </c>
      <c r="F25" s="4" t="str">
        <f t="shared" si="5"/>
        <v>mHz</v>
      </c>
      <c r="G25">
        <f>G24</f>
        <v>1</v>
      </c>
      <c r="H25" t="str">
        <f>H24</f>
        <v>m</v>
      </c>
      <c r="I25" s="1">
        <f t="shared" ref="I25:I41" si="29">IF(MID(H25,1,1)="m",0.001,IF(OR(MID(H25,1,1)="u",MID(H25,1,1)="µ"),0.000001,1))*G25</f>
        <v>1E-3</v>
      </c>
      <c r="J25" s="9">
        <v>1.0000454162519081</v>
      </c>
      <c r="K25" s="9">
        <v>4.2586187830444926E-3</v>
      </c>
      <c r="L25" s="9">
        <v>-5.3337978761334704E-5</v>
      </c>
      <c r="M25" s="9">
        <v>3.1282603621498681E-3</v>
      </c>
      <c r="N25" s="10" t="s">
        <v>3</v>
      </c>
      <c r="O25" s="1">
        <f t="shared" si="7"/>
        <v>1E-3</v>
      </c>
      <c r="P25" s="5">
        <f t="shared" ref="P25:P41" si="30">J25*$O25</f>
        <v>1.0000454162519081E-3</v>
      </c>
      <c r="Q25" s="5">
        <f t="shared" ref="Q25:Q42" si="31">K25*$O25</f>
        <v>4.2586187830444923E-6</v>
      </c>
      <c r="R25" s="5">
        <f t="shared" ref="R25:R42" si="32">L25*$O25</f>
        <v>-5.3337978761334704E-8</v>
      </c>
      <c r="S25" s="5">
        <f t="shared" ref="S25:S42" si="33">M25*$O25</f>
        <v>3.1282603621498683E-6</v>
      </c>
      <c r="T25" s="5">
        <f t="shared" ref="T25:T41" si="34">SUMSQ(P25,R25)^0.5</f>
        <v>1.0000454176743135E-3</v>
      </c>
      <c r="U25" s="5">
        <f t="shared" si="13"/>
        <v>-5.3335556409692623E-5</v>
      </c>
      <c r="W25" t="str">
        <f t="shared" ref="W25:W41" si="35">E25&amp;F25&amp;G25&amp;H25</f>
        <v>20mHz1m</v>
      </c>
      <c r="X25" s="1">
        <f>IFERROR(MATCH(W25,'Ref Z'!$R$5:$R$1054,0),0)</f>
        <v>20</v>
      </c>
      <c r="Y25">
        <f>IF($X25&gt;0,INDEX('Ref Z'!M$5:M$1054,$X25),"")</f>
        <v>9.9994749852130816E-4</v>
      </c>
      <c r="Z25">
        <f>IF($X25&gt;0,INDEX('Ref Z'!N$5:N$1054,$X25),"")</f>
        <v>1E-8</v>
      </c>
      <c r="AA25">
        <f>IF($X25&gt;0,INDEX('Ref Z'!O$5:O$1054,$X25),"")</f>
        <v>-2.6701341010497956E-8</v>
      </c>
      <c r="AB25">
        <f>IF($X25&gt;0,INDEX('Ref Z'!P$5:P$1054,$X25),"")</f>
        <v>5.0000000000000004E-8</v>
      </c>
      <c r="AC25">
        <f t="shared" si="3"/>
        <v>9.9994749887780772E-4</v>
      </c>
      <c r="AD25" s="5">
        <f t="shared" si="15"/>
        <v>-2.6702742937640969E-5</v>
      </c>
      <c r="AF25" t="str">
        <f t="shared" si="16"/>
        <v>20mHz1m1m</v>
      </c>
      <c r="AG25">
        <f t="shared" ref="AG25:AG41" si="36">Y25-P25</f>
        <v>-9.7917730599965391E-8</v>
      </c>
      <c r="AH25">
        <f t="shared" ref="AH25:AH41" si="37">(4*K25^2+Z25^2)^0.5</f>
        <v>8.5172375660948554E-3</v>
      </c>
      <c r="AI25">
        <f t="shared" ref="AI25:AI41" si="38">AA25-R25</f>
        <v>2.6636637750836748E-8</v>
      </c>
      <c r="AJ25">
        <f t="shared" ref="AJ25:AJ41" si="39">(4*M25^2+AB25^2)^0.5</f>
        <v>6.2565207244995279E-3</v>
      </c>
      <c r="AL25">
        <f t="shared" ref="AL25:AL88" si="40">AC25/T25</f>
        <v>0.99990208565053629</v>
      </c>
      <c r="AN25">
        <f t="shared" ref="AN25:AN88" si="41">AD25-U25</f>
        <v>2.6632813472051654E-5</v>
      </c>
    </row>
    <row r="26" spans="1:41" x14ac:dyDescent="0.25">
      <c r="A26" s="4">
        <f t="shared" ref="A26:A41" si="42">A25</f>
        <v>1</v>
      </c>
      <c r="B26" s="3" t="str">
        <f t="shared" ref="B26:B41" si="43">B25</f>
        <v>m</v>
      </c>
      <c r="C26" s="1">
        <f t="shared" si="4"/>
        <v>1E-3</v>
      </c>
      <c r="D26" s="1">
        <f t="shared" si="28"/>
        <v>0.05</v>
      </c>
      <c r="E26" s="4">
        <f t="shared" si="27"/>
        <v>50</v>
      </c>
      <c r="F26" s="4" t="str">
        <f t="shared" si="5"/>
        <v>mHz</v>
      </c>
      <c r="G26">
        <f t="shared" ref="G26:G41" si="44">G25</f>
        <v>1</v>
      </c>
      <c r="H26" t="str">
        <f t="shared" ref="H26:H41" si="45">H25</f>
        <v>m</v>
      </c>
      <c r="I26" s="1">
        <f t="shared" si="29"/>
        <v>1E-3</v>
      </c>
      <c r="J26" s="9">
        <v>1.0001209404198874</v>
      </c>
      <c r="K26" s="9">
        <v>3.8232002440380137E-4</v>
      </c>
      <c r="L26" s="9">
        <v>1.473653131161258E-4</v>
      </c>
      <c r="M26" s="9">
        <v>4.4105193579090061E-3</v>
      </c>
      <c r="N26" s="10" t="s">
        <v>3</v>
      </c>
      <c r="O26" s="1">
        <f t="shared" si="7"/>
        <v>1E-3</v>
      </c>
      <c r="P26" s="5">
        <f t="shared" si="30"/>
        <v>1.0001209404198875E-3</v>
      </c>
      <c r="Q26" s="5">
        <f t="shared" si="31"/>
        <v>3.8232002440380139E-7</v>
      </c>
      <c r="R26" s="5">
        <f t="shared" si="32"/>
        <v>1.473653131161258E-7</v>
      </c>
      <c r="S26" s="5">
        <f t="shared" si="33"/>
        <v>4.4105193579090063E-6</v>
      </c>
      <c r="T26" s="5">
        <f t="shared" si="34"/>
        <v>1.0001209512768422E-3</v>
      </c>
      <c r="U26" s="5">
        <f t="shared" si="13"/>
        <v>1.473474917821036E-4</v>
      </c>
      <c r="W26" t="str">
        <f t="shared" si="35"/>
        <v>50mHz1m</v>
      </c>
      <c r="X26" s="1">
        <f>IFERROR(MATCH(W26,'Ref Z'!$R$5:$R$1054,0),0)</f>
        <v>21</v>
      </c>
      <c r="Y26">
        <f>IF($X26&gt;0,INDEX('Ref Z'!M$5:M$1054,$X26),"")</f>
        <v>1.0000232824091252E-3</v>
      </c>
      <c r="Z26">
        <f>IF($X26&gt;0,INDEX('Ref Z'!N$5:N$1054,$X26),"")</f>
        <v>1E-8</v>
      </c>
      <c r="AA26">
        <f>IF($X26&gt;0,INDEX('Ref Z'!O$5:O$1054,$X26),"")</f>
        <v>1.6255537766176829E-7</v>
      </c>
      <c r="AB26">
        <f>IF($X26&gt;0,INDEX('Ref Z'!P$5:P$1054,$X26),"")</f>
        <v>5.0000000000000004E-8</v>
      </c>
      <c r="AC26">
        <f t="shared" si="3"/>
        <v>1.0000232956209429E-3</v>
      </c>
      <c r="AD26" s="5">
        <f t="shared" si="15"/>
        <v>1.6255159163737316E-4</v>
      </c>
      <c r="AF26" t="str">
        <f t="shared" si="16"/>
        <v>50mHz1m1m</v>
      </c>
      <c r="AG26">
        <f t="shared" si="36"/>
        <v>-9.7658010762315117E-8</v>
      </c>
      <c r="AH26">
        <f t="shared" si="37"/>
        <v>7.6464004887299292E-4</v>
      </c>
      <c r="AI26">
        <f t="shared" si="38"/>
        <v>1.5190064545642491E-8</v>
      </c>
      <c r="AJ26">
        <f t="shared" si="39"/>
        <v>8.8210387159597184E-3</v>
      </c>
      <c r="AL26">
        <f t="shared" si="40"/>
        <v>0.99990235615424861</v>
      </c>
      <c r="AN26">
        <f t="shared" si="41"/>
        <v>1.520409985526956E-5</v>
      </c>
    </row>
    <row r="27" spans="1:41" x14ac:dyDescent="0.25">
      <c r="A27" s="4">
        <f t="shared" si="42"/>
        <v>1</v>
      </c>
      <c r="B27" s="3" t="str">
        <f t="shared" si="43"/>
        <v>m</v>
      </c>
      <c r="C27" s="1">
        <f t="shared" si="4"/>
        <v>1E-3</v>
      </c>
      <c r="D27" s="1">
        <f t="shared" si="28"/>
        <v>0.1</v>
      </c>
      <c r="E27" s="4">
        <f t="shared" si="27"/>
        <v>100</v>
      </c>
      <c r="F27" s="4" t="str">
        <f t="shared" si="5"/>
        <v>mHz</v>
      </c>
      <c r="G27">
        <f t="shared" si="44"/>
        <v>1</v>
      </c>
      <c r="H27" t="str">
        <f t="shared" si="45"/>
        <v>m</v>
      </c>
      <c r="I27" s="1">
        <f t="shared" si="29"/>
        <v>1E-3</v>
      </c>
      <c r="J27" s="9">
        <v>1.0000621156510938</v>
      </c>
      <c r="K27" s="9">
        <v>2.6849808530816574E-3</v>
      </c>
      <c r="L27" s="9">
        <v>1.0567022584363296E-5</v>
      </c>
      <c r="M27" s="9">
        <v>4.3334798798543251E-3</v>
      </c>
      <c r="N27" s="10" t="s">
        <v>3</v>
      </c>
      <c r="O27" s="1">
        <f t="shared" si="7"/>
        <v>1E-3</v>
      </c>
      <c r="P27" s="5">
        <f t="shared" si="30"/>
        <v>1.0000621156510939E-3</v>
      </c>
      <c r="Q27" s="5">
        <f t="shared" si="31"/>
        <v>2.6849808530816574E-6</v>
      </c>
      <c r="R27" s="5">
        <f t="shared" si="32"/>
        <v>1.0567022584363297E-8</v>
      </c>
      <c r="S27" s="5">
        <f t="shared" si="33"/>
        <v>4.3334798798543255E-6</v>
      </c>
      <c r="T27" s="5">
        <f t="shared" si="34"/>
        <v>1.0000621157069214E-3</v>
      </c>
      <c r="U27" s="5">
        <f t="shared" si="13"/>
        <v>1.0566366247250891E-5</v>
      </c>
      <c r="W27" t="str">
        <f t="shared" si="35"/>
        <v>100mHz1m</v>
      </c>
      <c r="X27" s="1">
        <f>IFERROR(MATCH(W27,'Ref Z'!$R$5:$R$1054,0),0)</f>
        <v>22</v>
      </c>
      <c r="Y27">
        <f>IF($X27&gt;0,INDEX('Ref Z'!M$5:M$1054,$X27),"")</f>
        <v>1.0000574528710733E-3</v>
      </c>
      <c r="Z27">
        <f>IF($X27&gt;0,INDEX('Ref Z'!N$5:N$1054,$X27),"")</f>
        <v>1E-8</v>
      </c>
      <c r="AA27">
        <f>IF($X27&gt;0,INDEX('Ref Z'!O$5:O$1054,$X27),"")</f>
        <v>6.7205370247019137E-8</v>
      </c>
      <c r="AB27">
        <f>IF($X27&gt;0,INDEX('Ref Z'!P$5:P$1054,$X27),"")</f>
        <v>5.0000000000000004E-8</v>
      </c>
      <c r="AC27">
        <f t="shared" si="3"/>
        <v>1.0000574551292244E-3</v>
      </c>
      <c r="AD27" s="5">
        <f t="shared" si="15"/>
        <v>6.7201509226206188E-5</v>
      </c>
      <c r="AF27" t="str">
        <f t="shared" si="16"/>
        <v>100mHz1m1m</v>
      </c>
      <c r="AG27">
        <f t="shared" si="36"/>
        <v>-4.662780020599222E-9</v>
      </c>
      <c r="AH27">
        <f t="shared" si="37"/>
        <v>5.3699617061726259E-3</v>
      </c>
      <c r="AI27">
        <f t="shared" si="38"/>
        <v>5.663834766265584E-8</v>
      </c>
      <c r="AJ27">
        <f t="shared" si="39"/>
        <v>8.6669597598528752E-3</v>
      </c>
      <c r="AL27">
        <f t="shared" si="40"/>
        <v>0.99999533971178012</v>
      </c>
      <c r="AN27">
        <f t="shared" si="41"/>
        <v>5.6635142978955297E-5</v>
      </c>
    </row>
    <row r="28" spans="1:41" x14ac:dyDescent="0.25">
      <c r="A28" s="4">
        <f t="shared" si="42"/>
        <v>1</v>
      </c>
      <c r="B28" s="3" t="str">
        <f t="shared" si="43"/>
        <v>m</v>
      </c>
      <c r="C28" s="1">
        <f t="shared" si="4"/>
        <v>1E-3</v>
      </c>
      <c r="D28" s="1">
        <f t="shared" si="28"/>
        <v>0.2</v>
      </c>
      <c r="E28" s="4">
        <f t="shared" si="27"/>
        <v>200</v>
      </c>
      <c r="F28" s="4" t="str">
        <f t="shared" si="5"/>
        <v>mHz</v>
      </c>
      <c r="G28">
        <f t="shared" si="44"/>
        <v>1</v>
      </c>
      <c r="H28" t="str">
        <f t="shared" si="45"/>
        <v>m</v>
      </c>
      <c r="I28" s="1">
        <f t="shared" si="29"/>
        <v>1E-3</v>
      </c>
      <c r="J28" s="9">
        <v>0.99999877875287946</v>
      </c>
      <c r="K28" s="9">
        <v>2.22283776773336E-3</v>
      </c>
      <c r="L28" s="9">
        <v>-1.2114164486521405E-4</v>
      </c>
      <c r="M28" s="9">
        <v>4.9957813047967177E-3</v>
      </c>
      <c r="N28" s="10" t="s">
        <v>3</v>
      </c>
      <c r="O28" s="1">
        <f t="shared" si="7"/>
        <v>1E-3</v>
      </c>
      <c r="P28" s="5">
        <f t="shared" si="30"/>
        <v>9.9999877875287945E-4</v>
      </c>
      <c r="Q28" s="5">
        <f t="shared" si="31"/>
        <v>2.2228377677333599E-6</v>
      </c>
      <c r="R28" s="5">
        <f t="shared" si="32"/>
        <v>-1.2114164486521405E-7</v>
      </c>
      <c r="S28" s="5">
        <f t="shared" si="33"/>
        <v>4.995781304796718E-6</v>
      </c>
      <c r="T28" s="5">
        <f t="shared" si="34"/>
        <v>9.9999878609053749E-4</v>
      </c>
      <c r="U28" s="5">
        <f t="shared" si="13"/>
        <v>-1.2114179221668095E-4</v>
      </c>
      <c r="W28" t="str">
        <f t="shared" si="35"/>
        <v>200mHz1m</v>
      </c>
      <c r="X28" s="1">
        <f>IFERROR(MATCH(W28,'Ref Z'!$R$5:$R$1054,0),0)</f>
        <v>23</v>
      </c>
      <c r="Y28">
        <f>IF($X28&gt;0,INDEX('Ref Z'!M$5:M$1054,$X28),"")</f>
        <v>1.0000135700078574E-3</v>
      </c>
      <c r="Z28">
        <f>IF($X28&gt;0,INDEX('Ref Z'!N$5:N$1054,$X28),"")</f>
        <v>1E-8</v>
      </c>
      <c r="AA28">
        <f>IF($X28&gt;0,INDEX('Ref Z'!O$5:O$1054,$X28),"")</f>
        <v>-3.1062745955016327E-8</v>
      </c>
      <c r="AB28">
        <f>IF($X28&gt;0,INDEX('Ref Z'!P$5:P$1054,$X28),"")</f>
        <v>5.0000000000000004E-8</v>
      </c>
      <c r="AC28">
        <f t="shared" si="3"/>
        <v>1.0000135704902979E-3</v>
      </c>
      <c r="AD28" s="5">
        <f t="shared" si="15"/>
        <v>-3.1062324429039272E-5</v>
      </c>
      <c r="AF28" t="str">
        <f t="shared" si="16"/>
        <v>200mHz1m1m</v>
      </c>
      <c r="AG28">
        <f t="shared" si="36"/>
        <v>1.4791254977991955E-8</v>
      </c>
      <c r="AH28">
        <f t="shared" si="37"/>
        <v>4.4456755354779671E-3</v>
      </c>
      <c r="AI28">
        <f t="shared" si="38"/>
        <v>9.0078898910197725E-8</v>
      </c>
      <c r="AJ28">
        <f t="shared" si="39"/>
        <v>9.9915626097185403E-3</v>
      </c>
      <c r="AL28">
        <f t="shared" si="40"/>
        <v>1.0000147844177074</v>
      </c>
      <c r="AN28">
        <f t="shared" si="41"/>
        <v>9.0079467787641674E-5</v>
      </c>
    </row>
    <row r="29" spans="1:41" x14ac:dyDescent="0.25">
      <c r="A29" s="4">
        <f t="shared" si="42"/>
        <v>1</v>
      </c>
      <c r="B29" s="3" t="str">
        <f t="shared" si="43"/>
        <v>m</v>
      </c>
      <c r="C29" s="1">
        <f t="shared" si="4"/>
        <v>1E-3</v>
      </c>
      <c r="D29" s="1">
        <f t="shared" si="28"/>
        <v>0.5</v>
      </c>
      <c r="E29" s="4">
        <f t="shared" si="27"/>
        <v>500</v>
      </c>
      <c r="F29" s="4" t="str">
        <f t="shared" si="5"/>
        <v>mHz</v>
      </c>
      <c r="G29">
        <f t="shared" si="44"/>
        <v>1</v>
      </c>
      <c r="H29" t="str">
        <f t="shared" si="45"/>
        <v>m</v>
      </c>
      <c r="I29" s="1">
        <f t="shared" si="29"/>
        <v>1E-3</v>
      </c>
      <c r="J29" s="9">
        <v>0.99997110495939456</v>
      </c>
      <c r="K29" s="9">
        <v>1.2610882826285159E-3</v>
      </c>
      <c r="L29" s="9">
        <v>-7.9393935782863908E-5</v>
      </c>
      <c r="M29" s="9">
        <v>1.8228031747165871E-3</v>
      </c>
      <c r="N29" s="10" t="s">
        <v>3</v>
      </c>
      <c r="O29" s="1">
        <f t="shared" si="7"/>
        <v>1E-3</v>
      </c>
      <c r="P29" s="5">
        <f t="shared" si="30"/>
        <v>9.9997110495939458E-4</v>
      </c>
      <c r="Q29" s="5">
        <f t="shared" si="31"/>
        <v>1.261088282628516E-6</v>
      </c>
      <c r="R29" s="5">
        <f t="shared" si="32"/>
        <v>-7.9393935782863907E-8</v>
      </c>
      <c r="S29" s="5">
        <f t="shared" si="33"/>
        <v>1.8228031747165871E-6</v>
      </c>
      <c r="T29" s="5">
        <f t="shared" si="34"/>
        <v>9.9997110811118417E-4</v>
      </c>
      <c r="U29" s="5">
        <f t="shared" si="13"/>
        <v>-7.9396229773320322E-5</v>
      </c>
      <c r="W29" t="str">
        <f t="shared" si="35"/>
        <v>500mHz1m</v>
      </c>
      <c r="X29" s="1">
        <f>IFERROR(MATCH(W29,'Ref Z'!$R$5:$R$1054,0),0)</f>
        <v>24</v>
      </c>
      <c r="Y29">
        <f>IF($X29&gt;0,INDEX('Ref Z'!M$5:M$1054,$X29),"")</f>
        <v>9.9999449864040255E-4</v>
      </c>
      <c r="Z29">
        <f>IF($X29&gt;0,INDEX('Ref Z'!N$5:N$1054,$X29),"")</f>
        <v>1E-8</v>
      </c>
      <c r="AA29">
        <f>IF($X29&gt;0,INDEX('Ref Z'!O$5:O$1054,$X29),"")</f>
        <v>-3.3371636193936815E-8</v>
      </c>
      <c r="AB29">
        <f>IF($X29&gt;0,INDEX('Ref Z'!P$5:P$1054,$X29),"")</f>
        <v>5.0000000000000004E-8</v>
      </c>
      <c r="AC29">
        <f t="shared" si="3"/>
        <v>9.9999449919723859E-4</v>
      </c>
      <c r="AD29" s="5">
        <f t="shared" si="15"/>
        <v>-3.3371819771929378E-5</v>
      </c>
      <c r="AF29" t="str">
        <f t="shared" si="16"/>
        <v>500mHz1m1m</v>
      </c>
      <c r="AG29">
        <f t="shared" si="36"/>
        <v>2.3393681007968792E-8</v>
      </c>
      <c r="AH29">
        <f t="shared" si="37"/>
        <v>2.5221765652768558E-3</v>
      </c>
      <c r="AI29">
        <f t="shared" si="38"/>
        <v>4.6022299588927092E-8</v>
      </c>
      <c r="AJ29">
        <f t="shared" si="39"/>
        <v>3.6456063497760528E-3</v>
      </c>
      <c r="AL29">
        <f t="shared" si="40"/>
        <v>1.0000233917618866</v>
      </c>
      <c r="AN29">
        <f t="shared" si="41"/>
        <v>4.6024410001390943E-5</v>
      </c>
    </row>
    <row r="30" spans="1:41" x14ac:dyDescent="0.25">
      <c r="A30" s="4">
        <f t="shared" si="42"/>
        <v>1</v>
      </c>
      <c r="B30" s="3" t="str">
        <f t="shared" si="43"/>
        <v>m</v>
      </c>
      <c r="C30" s="1">
        <f t="shared" si="4"/>
        <v>1E-3</v>
      </c>
      <c r="D30" s="1">
        <f t="shared" si="28"/>
        <v>1</v>
      </c>
      <c r="E30" s="4">
        <f t="shared" si="27"/>
        <v>1</v>
      </c>
      <c r="F30" s="4" t="str">
        <f t="shared" si="5"/>
        <v>Hz</v>
      </c>
      <c r="G30">
        <f t="shared" si="44"/>
        <v>1</v>
      </c>
      <c r="H30" t="str">
        <f t="shared" si="45"/>
        <v>m</v>
      </c>
      <c r="I30" s="1">
        <f t="shared" si="29"/>
        <v>1E-3</v>
      </c>
      <c r="J30" s="9">
        <v>0.99999783216379978</v>
      </c>
      <c r="K30" s="9">
        <v>2.1979300713429292E-3</v>
      </c>
      <c r="L30" s="9">
        <v>-1.3183514609564968E-5</v>
      </c>
      <c r="M30" s="9">
        <v>1.9064181702847793E-3</v>
      </c>
      <c r="N30" s="10" t="s">
        <v>3</v>
      </c>
      <c r="O30" s="1">
        <f t="shared" si="7"/>
        <v>1E-3</v>
      </c>
      <c r="P30" s="5">
        <f t="shared" si="30"/>
        <v>9.9999783216379976E-4</v>
      </c>
      <c r="Q30" s="5">
        <f t="shared" si="31"/>
        <v>2.1979300713429294E-6</v>
      </c>
      <c r="R30" s="5">
        <f t="shared" si="32"/>
        <v>-1.3183514609564969E-8</v>
      </c>
      <c r="S30" s="5">
        <f t="shared" si="33"/>
        <v>1.9064181702847794E-6</v>
      </c>
      <c r="T30" s="5">
        <f t="shared" si="34"/>
        <v>9.9999783225070246E-4</v>
      </c>
      <c r="U30" s="5">
        <f t="shared" si="13"/>
        <v>-1.318354318856335E-5</v>
      </c>
      <c r="W30" t="str">
        <f t="shared" si="35"/>
        <v>1Hz1m</v>
      </c>
      <c r="X30" s="1">
        <f>IFERROR(MATCH(W30,'Ref Z'!$R$5:$R$1054,0),0)</f>
        <v>25</v>
      </c>
      <c r="Y30">
        <f>IF($X30&gt;0,INDEX('Ref Z'!M$5:M$1054,$X30),"")</f>
        <v>1.0000223729478952E-3</v>
      </c>
      <c r="Z30">
        <f>IF($X30&gt;0,INDEX('Ref Z'!N$5:N$1054,$X30),"")</f>
        <v>1E-8</v>
      </c>
      <c r="AA30">
        <f>IF($X30&gt;0,INDEX('Ref Z'!O$5:O$1054,$X30),"")</f>
        <v>-4.972944222807586E-8</v>
      </c>
      <c r="AB30">
        <f>IF($X30&gt;0,INDEX('Ref Z'!P$5:P$1054,$X30),"")</f>
        <v>5.0000000000000004E-8</v>
      </c>
      <c r="AC30">
        <f t="shared" si="3"/>
        <v>1.0000223741843761E-3</v>
      </c>
      <c r="AD30" s="5">
        <f t="shared" si="15"/>
        <v>-4.9728329617756316E-5</v>
      </c>
      <c r="AF30" t="str">
        <f t="shared" si="16"/>
        <v>1Hz1m1m</v>
      </c>
      <c r="AG30">
        <f t="shared" si="36"/>
        <v>2.4540784095399698E-8</v>
      </c>
      <c r="AH30">
        <f t="shared" si="37"/>
        <v>4.3958601426972331E-3</v>
      </c>
      <c r="AI30">
        <f t="shared" si="38"/>
        <v>-3.6545927618510891E-8</v>
      </c>
      <c r="AJ30">
        <f t="shared" si="39"/>
        <v>3.8128363408973989E-3</v>
      </c>
      <c r="AL30">
        <f t="shared" si="40"/>
        <v>1.0000245419868745</v>
      </c>
      <c r="AN30">
        <f t="shared" si="41"/>
        <v>-3.6544786429192968E-5</v>
      </c>
    </row>
    <row r="31" spans="1:41" x14ac:dyDescent="0.25">
      <c r="A31" s="4">
        <f t="shared" si="42"/>
        <v>1</v>
      </c>
      <c r="B31" s="3" t="str">
        <f t="shared" si="43"/>
        <v>m</v>
      </c>
      <c r="C31" s="1">
        <f t="shared" si="4"/>
        <v>1E-3</v>
      </c>
      <c r="D31" s="1">
        <f t="shared" si="28"/>
        <v>2</v>
      </c>
      <c r="E31" s="4">
        <f t="shared" si="27"/>
        <v>2</v>
      </c>
      <c r="F31" s="4" t="str">
        <f t="shared" si="5"/>
        <v>Hz</v>
      </c>
      <c r="G31">
        <f t="shared" si="44"/>
        <v>1</v>
      </c>
      <c r="H31" t="str">
        <f t="shared" si="45"/>
        <v>m</v>
      </c>
      <c r="I31" s="1">
        <f t="shared" si="29"/>
        <v>1E-3</v>
      </c>
      <c r="J31" s="9">
        <v>0.99994256918035229</v>
      </c>
      <c r="K31" s="9">
        <v>3.9121818355111228E-3</v>
      </c>
      <c r="L31" s="9">
        <v>-7.0188792599616093E-5</v>
      </c>
      <c r="M31" s="9">
        <v>1.2139966407667595E-3</v>
      </c>
      <c r="N31" s="10" t="s">
        <v>3</v>
      </c>
      <c r="O31" s="1">
        <f t="shared" si="7"/>
        <v>1E-3</v>
      </c>
      <c r="P31" s="5">
        <f t="shared" si="30"/>
        <v>9.9994256918035235E-4</v>
      </c>
      <c r="Q31" s="5">
        <f t="shared" si="31"/>
        <v>3.9121818355111233E-6</v>
      </c>
      <c r="R31" s="5">
        <f t="shared" si="32"/>
        <v>-7.01887925996161E-8</v>
      </c>
      <c r="S31" s="5">
        <f t="shared" si="33"/>
        <v>1.2139966407667595E-6</v>
      </c>
      <c r="T31" s="5">
        <f t="shared" si="34"/>
        <v>9.9994257164372712E-4</v>
      </c>
      <c r="U31" s="5">
        <f t="shared" si="13"/>
        <v>-7.0192823715741322E-5</v>
      </c>
      <c r="W31" t="str">
        <f t="shared" si="35"/>
        <v>2Hz1m</v>
      </c>
      <c r="X31" s="1">
        <f>IFERROR(MATCH(W31,'Ref Z'!$R$5:$R$1054,0),0)</f>
        <v>26</v>
      </c>
      <c r="Y31">
        <f>IF($X31&gt;0,INDEX('Ref Z'!M$5:M$1054,$X31),"")</f>
        <v>9.999805802522496E-4</v>
      </c>
      <c r="Z31">
        <f>IF($X31&gt;0,INDEX('Ref Z'!N$5:N$1054,$X31),"")</f>
        <v>1E-8</v>
      </c>
      <c r="AA31">
        <f>IF($X31&gt;0,INDEX('Ref Z'!O$5:O$1054,$X31),"")</f>
        <v>-3.0856583575332431E-8</v>
      </c>
      <c r="AB31">
        <f>IF($X31&gt;0,INDEX('Ref Z'!P$5:P$1054,$X31),"")</f>
        <v>5.0000000000000004E-8</v>
      </c>
      <c r="AC31">
        <f t="shared" si="3"/>
        <v>9.9998058072832321E-4</v>
      </c>
      <c r="AD31" s="5">
        <f t="shared" si="15"/>
        <v>-3.0857182804245245E-5</v>
      </c>
      <c r="AF31" t="str">
        <f t="shared" si="16"/>
        <v>2Hz1m1m</v>
      </c>
      <c r="AG31">
        <f t="shared" si="36"/>
        <v>3.8011071897253029E-8</v>
      </c>
      <c r="AH31">
        <f t="shared" si="37"/>
        <v>7.8243636710286363E-3</v>
      </c>
      <c r="AI31">
        <f t="shared" si="38"/>
        <v>3.9332209024283668E-8</v>
      </c>
      <c r="AJ31">
        <f t="shared" si="39"/>
        <v>2.4279932820483472E-3</v>
      </c>
      <c r="AL31">
        <f t="shared" si="40"/>
        <v>1.0000380112675207</v>
      </c>
      <c r="AN31">
        <f t="shared" si="41"/>
        <v>3.9335640911496077E-5</v>
      </c>
    </row>
    <row r="32" spans="1:41" x14ac:dyDescent="0.25">
      <c r="A32" s="4">
        <f t="shared" si="42"/>
        <v>1</v>
      </c>
      <c r="B32" s="3" t="str">
        <f t="shared" si="43"/>
        <v>m</v>
      </c>
      <c r="C32" s="1">
        <f t="shared" si="4"/>
        <v>1E-3</v>
      </c>
      <c r="D32" s="1">
        <f t="shared" si="28"/>
        <v>5</v>
      </c>
      <c r="E32" s="4">
        <f t="shared" si="27"/>
        <v>5</v>
      </c>
      <c r="F32" s="4" t="str">
        <f t="shared" si="5"/>
        <v>Hz</v>
      </c>
      <c r="G32">
        <f t="shared" si="44"/>
        <v>1</v>
      </c>
      <c r="H32" t="str">
        <f t="shared" si="45"/>
        <v>m</v>
      </c>
      <c r="I32" s="1">
        <f t="shared" si="29"/>
        <v>1E-3</v>
      </c>
      <c r="J32" s="9">
        <v>1.0000169941415289</v>
      </c>
      <c r="K32" s="9">
        <v>3.0528767846366768E-3</v>
      </c>
      <c r="L32" s="9">
        <v>-1.309927407218972E-4</v>
      </c>
      <c r="M32" s="9">
        <v>2.2756777130177454E-3</v>
      </c>
      <c r="N32" s="10" t="s">
        <v>3</v>
      </c>
      <c r="O32" s="1">
        <f t="shared" si="7"/>
        <v>1E-3</v>
      </c>
      <c r="P32" s="5">
        <f t="shared" si="30"/>
        <v>1.0000169941415289E-3</v>
      </c>
      <c r="Q32" s="5">
        <f t="shared" si="31"/>
        <v>3.0528767846366766E-6</v>
      </c>
      <c r="R32" s="5">
        <f t="shared" si="32"/>
        <v>-1.3099274072189719E-7</v>
      </c>
      <c r="S32" s="5">
        <f t="shared" si="33"/>
        <v>2.2756777130177454E-6</v>
      </c>
      <c r="T32" s="5">
        <f t="shared" si="34"/>
        <v>1.0000170027209322E-3</v>
      </c>
      <c r="U32" s="5">
        <f t="shared" si="13"/>
        <v>-1.309905139013514E-4</v>
      </c>
      <c r="W32" t="str">
        <f t="shared" si="35"/>
        <v>5Hz1m</v>
      </c>
      <c r="X32" s="1">
        <f>IFERROR(MATCH(W32,'Ref Z'!$R$5:$R$1054,0),0)</f>
        <v>27</v>
      </c>
      <c r="Y32">
        <f>IF($X32&gt;0,INDEX('Ref Z'!M$5:M$1054,$X32),"")</f>
        <v>1.0000079818104257E-3</v>
      </c>
      <c r="Z32">
        <f>IF($X32&gt;0,INDEX('Ref Z'!N$5:N$1054,$X32),"")</f>
        <v>1E-8</v>
      </c>
      <c r="AA32">
        <f>IF($X32&gt;0,INDEX('Ref Z'!O$5:O$1054,$X32),"")</f>
        <v>-7.5652014771188101E-8</v>
      </c>
      <c r="AB32">
        <f>IF($X32&gt;0,INDEX('Ref Z'!P$5:P$1054,$X32),"")</f>
        <v>5.0000000000000004E-8</v>
      </c>
      <c r="AC32">
        <f t="shared" si="3"/>
        <v>1.0000079846720165E-3</v>
      </c>
      <c r="AD32" s="5">
        <f t="shared" si="15"/>
        <v>-7.5651410791646465E-5</v>
      </c>
      <c r="AF32" t="str">
        <f t="shared" si="16"/>
        <v>5Hz1m1m</v>
      </c>
      <c r="AG32">
        <f t="shared" si="36"/>
        <v>-9.01233110318575E-9</v>
      </c>
      <c r="AH32">
        <f t="shared" si="37"/>
        <v>6.1057535692815423E-3</v>
      </c>
      <c r="AI32">
        <f t="shared" si="38"/>
        <v>5.5340725950709092E-8</v>
      </c>
      <c r="AJ32">
        <f t="shared" si="39"/>
        <v>4.5513554263101347E-3</v>
      </c>
      <c r="AL32">
        <f t="shared" si="40"/>
        <v>0.99999098210441306</v>
      </c>
      <c r="AN32">
        <f t="shared" si="41"/>
        <v>5.5339103109704931E-5</v>
      </c>
    </row>
    <row r="33" spans="1:40" x14ac:dyDescent="0.25">
      <c r="A33" s="4">
        <f t="shared" si="42"/>
        <v>1</v>
      </c>
      <c r="B33" s="3" t="str">
        <f t="shared" si="43"/>
        <v>m</v>
      </c>
      <c r="C33" s="1">
        <f t="shared" si="4"/>
        <v>1E-3</v>
      </c>
      <c r="D33" s="1">
        <f t="shared" si="28"/>
        <v>10</v>
      </c>
      <c r="E33" s="4">
        <f t="shared" si="27"/>
        <v>10</v>
      </c>
      <c r="F33" s="4" t="str">
        <f t="shared" si="5"/>
        <v>Hz</v>
      </c>
      <c r="G33">
        <f t="shared" si="44"/>
        <v>1</v>
      </c>
      <c r="H33" t="str">
        <f t="shared" si="45"/>
        <v>m</v>
      </c>
      <c r="I33" s="1">
        <f t="shared" si="29"/>
        <v>1E-3</v>
      </c>
      <c r="J33" s="9">
        <v>0.99995434076294709</v>
      </c>
      <c r="K33" s="9">
        <v>2.443557423977092E-3</v>
      </c>
      <c r="L33" s="9">
        <v>-2.1545287350020168E-4</v>
      </c>
      <c r="M33" s="9">
        <v>2.0255714786822331E-3</v>
      </c>
      <c r="N33" s="10" t="s">
        <v>3</v>
      </c>
      <c r="O33" s="1">
        <f t="shared" si="7"/>
        <v>1E-3</v>
      </c>
      <c r="P33" s="5">
        <f t="shared" si="30"/>
        <v>9.999543407629471E-4</v>
      </c>
      <c r="Q33" s="5">
        <f t="shared" si="31"/>
        <v>2.4435574239770919E-6</v>
      </c>
      <c r="R33" s="5">
        <f t="shared" si="32"/>
        <v>-2.1545287350020168E-7</v>
      </c>
      <c r="S33" s="5">
        <f t="shared" si="33"/>
        <v>2.0255714786822332E-6</v>
      </c>
      <c r="T33" s="5">
        <f t="shared" si="34"/>
        <v>9.9995436397397699E-4</v>
      </c>
      <c r="U33" s="5">
        <f t="shared" si="13"/>
        <v>-2.1546270802898939E-4</v>
      </c>
      <c r="W33" t="str">
        <f t="shared" si="35"/>
        <v>10Hz1m</v>
      </c>
      <c r="X33" s="1">
        <f>IFERROR(MATCH(W33,'Ref Z'!$R$5:$R$1054,0),0)</f>
        <v>28</v>
      </c>
      <c r="Y33">
        <f>IF($X33&gt;0,INDEX('Ref Z'!M$5:M$1054,$X33),"")</f>
        <v>9.9992694512089425E-4</v>
      </c>
      <c r="Z33">
        <f>IF($X33&gt;0,INDEX('Ref Z'!N$5:N$1054,$X33),"")</f>
        <v>1E-8</v>
      </c>
      <c r="AA33">
        <f>IF($X33&gt;0,INDEX('Ref Z'!O$5:O$1054,$X33),"")</f>
        <v>-1.2146074603553055E-7</v>
      </c>
      <c r="AB33">
        <f>IF($X33&gt;0,INDEX('Ref Z'!P$5:P$1054,$X33),"")</f>
        <v>5.0000000000000004E-8</v>
      </c>
      <c r="AC33">
        <f t="shared" si="3"/>
        <v>9.9992695249778957E-4</v>
      </c>
      <c r="AD33" s="5">
        <f t="shared" si="15"/>
        <v>-1.2146961938651075E-4</v>
      </c>
      <c r="AF33" t="str">
        <f t="shared" si="16"/>
        <v>10Hz1m1m</v>
      </c>
      <c r="AG33">
        <f t="shared" si="36"/>
        <v>-2.7395642052856564E-8</v>
      </c>
      <c r="AH33">
        <f t="shared" si="37"/>
        <v>4.8871148479644154E-3</v>
      </c>
      <c r="AI33">
        <f t="shared" si="38"/>
        <v>9.3992127464671127E-8</v>
      </c>
      <c r="AJ33">
        <f t="shared" si="39"/>
        <v>4.0511429576730214E-3</v>
      </c>
      <c r="AL33">
        <f t="shared" si="40"/>
        <v>0.99997258727280469</v>
      </c>
      <c r="AN33">
        <f t="shared" si="41"/>
        <v>9.3993088642478645E-5</v>
      </c>
    </row>
    <row r="34" spans="1:40" x14ac:dyDescent="0.25">
      <c r="A34" s="4">
        <f t="shared" si="42"/>
        <v>1</v>
      </c>
      <c r="B34" s="3" t="str">
        <f t="shared" si="43"/>
        <v>m</v>
      </c>
      <c r="C34" s="1">
        <f t="shared" si="4"/>
        <v>1E-3</v>
      </c>
      <c r="D34" s="1">
        <f t="shared" si="28"/>
        <v>20</v>
      </c>
      <c r="E34" s="4">
        <f t="shared" si="27"/>
        <v>20</v>
      </c>
      <c r="F34" s="4" t="str">
        <f t="shared" si="5"/>
        <v>Hz</v>
      </c>
      <c r="G34">
        <f t="shared" si="44"/>
        <v>1</v>
      </c>
      <c r="H34" t="str">
        <f t="shared" si="45"/>
        <v>m</v>
      </c>
      <c r="I34" s="1">
        <f t="shared" si="29"/>
        <v>1E-3</v>
      </c>
      <c r="J34" s="9">
        <v>1.0000084493111105</v>
      </c>
      <c r="K34" s="9">
        <v>2.2755440432553706E-3</v>
      </c>
      <c r="L34" s="9">
        <v>-6.2705453787822047E-5</v>
      </c>
      <c r="M34" s="9">
        <v>2.5381445347922338E-5</v>
      </c>
      <c r="N34" s="10" t="s">
        <v>3</v>
      </c>
      <c r="O34" s="1">
        <f t="shared" si="7"/>
        <v>1E-3</v>
      </c>
      <c r="P34" s="5">
        <f t="shared" si="30"/>
        <v>1.0000084493111106E-3</v>
      </c>
      <c r="Q34" s="5">
        <f t="shared" si="31"/>
        <v>2.2755440432553705E-6</v>
      </c>
      <c r="R34" s="5">
        <f t="shared" si="32"/>
        <v>-6.2705453787822042E-8</v>
      </c>
      <c r="S34" s="5">
        <f t="shared" si="33"/>
        <v>2.5381445347922337E-8</v>
      </c>
      <c r="T34" s="5">
        <f t="shared" si="34"/>
        <v>1.000008451277081E-3</v>
      </c>
      <c r="U34" s="5">
        <f t="shared" si="13"/>
        <v>-6.2704923892227887E-5</v>
      </c>
      <c r="W34" t="str">
        <f t="shared" si="35"/>
        <v>20Hz1m</v>
      </c>
      <c r="X34" s="1">
        <f>IFERROR(MATCH(W34,'Ref Z'!$R$5:$R$1054,0),0)</f>
        <v>29</v>
      </c>
      <c r="Y34">
        <f>IF($X34&gt;0,INDEX('Ref Z'!M$5:M$1054,$X34),"")</f>
        <v>1.000057854018302E-3</v>
      </c>
      <c r="Z34">
        <f>IF($X34&gt;0,INDEX('Ref Z'!N$5:N$1054,$X34),"")</f>
        <v>1E-8</v>
      </c>
      <c r="AA34">
        <f>IF($X34&gt;0,INDEX('Ref Z'!O$5:O$1054,$X34),"")</f>
        <v>-5.5144619970341498E-8</v>
      </c>
      <c r="AB34">
        <f>IF($X34&gt;0,INDEX('Ref Z'!P$5:P$1054,$X34),"")</f>
        <v>5.0000000000000004E-8</v>
      </c>
      <c r="AC34">
        <f t="shared" si="3"/>
        <v>1.0000578555386787E-3</v>
      </c>
      <c r="AD34" s="5">
        <f t="shared" si="15"/>
        <v>-5.5141429761164406E-5</v>
      </c>
      <c r="AF34" t="str">
        <f t="shared" si="16"/>
        <v>20Hz1m1m</v>
      </c>
      <c r="AG34">
        <f t="shared" si="36"/>
        <v>4.9404707191382999E-8</v>
      </c>
      <c r="AH34">
        <f t="shared" si="37"/>
        <v>4.5510880865217282E-3</v>
      </c>
      <c r="AI34">
        <f t="shared" si="38"/>
        <v>7.5608338174805438E-9</v>
      </c>
      <c r="AJ34">
        <f t="shared" si="39"/>
        <v>5.0762915320125907E-5</v>
      </c>
      <c r="AL34">
        <f t="shared" si="40"/>
        <v>1.0000494038440721</v>
      </c>
      <c r="AN34">
        <f t="shared" si="41"/>
        <v>7.5634941310634814E-6</v>
      </c>
    </row>
    <row r="35" spans="1:40" x14ac:dyDescent="0.25">
      <c r="A35" s="4">
        <f t="shared" si="42"/>
        <v>1</v>
      </c>
      <c r="B35" s="3" t="str">
        <f t="shared" si="43"/>
        <v>m</v>
      </c>
      <c r="C35" s="1">
        <f t="shared" si="4"/>
        <v>1E-3</v>
      </c>
      <c r="D35" s="1">
        <f t="shared" si="28"/>
        <v>50</v>
      </c>
      <c r="E35" s="4">
        <f t="shared" si="27"/>
        <v>50</v>
      </c>
      <c r="F35" s="4" t="str">
        <f t="shared" si="5"/>
        <v>Hz</v>
      </c>
      <c r="G35">
        <f t="shared" si="44"/>
        <v>1</v>
      </c>
      <c r="H35" t="str">
        <f t="shared" si="45"/>
        <v>m</v>
      </c>
      <c r="I35" s="1">
        <f t="shared" si="29"/>
        <v>1E-3</v>
      </c>
      <c r="J35" s="9">
        <v>1.0000122090416474</v>
      </c>
      <c r="K35" s="9">
        <v>2.2830359384731717E-4</v>
      </c>
      <c r="L35" s="9">
        <v>1.1237128835243476E-4</v>
      </c>
      <c r="M35" s="9">
        <v>3.922429518531674E-3</v>
      </c>
      <c r="N35" s="10" t="s">
        <v>3</v>
      </c>
      <c r="O35" s="1">
        <f t="shared" si="7"/>
        <v>1E-3</v>
      </c>
      <c r="P35" s="5">
        <f t="shared" si="30"/>
        <v>1.0000122090416475E-3</v>
      </c>
      <c r="Q35" s="5">
        <f t="shared" si="31"/>
        <v>2.2830359384731719E-7</v>
      </c>
      <c r="R35" s="5">
        <f t="shared" si="32"/>
        <v>1.1237128835243476E-7</v>
      </c>
      <c r="S35" s="5">
        <f t="shared" si="33"/>
        <v>3.9224295185316737E-6</v>
      </c>
      <c r="T35" s="5">
        <f t="shared" si="34"/>
        <v>1.0000122153552237E-3</v>
      </c>
      <c r="U35" s="5">
        <f t="shared" si="13"/>
        <v>1.1236991595048032E-4</v>
      </c>
      <c r="W35" t="str">
        <f t="shared" si="35"/>
        <v>50Hz1m</v>
      </c>
      <c r="X35" s="1">
        <f>IFERROR(MATCH(W35,'Ref Z'!$R$5:$R$1054,0),0)</f>
        <v>30</v>
      </c>
      <c r="Y35">
        <f>IF($X35&gt;0,INDEX('Ref Z'!M$5:M$1054,$X35),"")</f>
        <v>1.0000161781007996E-3</v>
      </c>
      <c r="Z35">
        <f>IF($X35&gt;0,INDEX('Ref Z'!N$5:N$1054,$X35),"")</f>
        <v>1E-8</v>
      </c>
      <c r="AA35">
        <f>IF($X35&gt;0,INDEX('Ref Z'!O$5:O$1054,$X35),"")</f>
        <v>4.9221359898336786E-8</v>
      </c>
      <c r="AB35">
        <f>IF($X35&gt;0,INDEX('Ref Z'!P$5:P$1054,$X35),"")</f>
        <v>5.0000000000000004E-8</v>
      </c>
      <c r="AC35">
        <f t="shared" si="3"/>
        <v>1.0000161793121511E-3</v>
      </c>
      <c r="AD35" s="5">
        <f t="shared" si="15"/>
        <v>4.9220563563349111E-5</v>
      </c>
      <c r="AF35" t="str">
        <f t="shared" si="16"/>
        <v>50Hz1m1m</v>
      </c>
      <c r="AG35">
        <f t="shared" si="36"/>
        <v>3.9690591520889773E-9</v>
      </c>
      <c r="AH35">
        <f t="shared" si="37"/>
        <v>4.5660718780413768E-4</v>
      </c>
      <c r="AI35">
        <f t="shared" si="38"/>
        <v>-6.3149928454097973E-8</v>
      </c>
      <c r="AJ35">
        <f t="shared" si="39"/>
        <v>7.8448590372226876E-3</v>
      </c>
      <c r="AL35">
        <f t="shared" si="40"/>
        <v>1.000003963908507</v>
      </c>
      <c r="AN35">
        <f t="shared" si="41"/>
        <v>-6.3149352387131209E-5</v>
      </c>
    </row>
    <row r="36" spans="1:40" x14ac:dyDescent="0.25">
      <c r="A36" s="4">
        <f t="shared" si="42"/>
        <v>1</v>
      </c>
      <c r="B36" s="3" t="str">
        <f t="shared" si="43"/>
        <v>m</v>
      </c>
      <c r="C36" s="1">
        <f t="shared" si="4"/>
        <v>1E-3</v>
      </c>
      <c r="D36" s="1">
        <f t="shared" si="28"/>
        <v>100</v>
      </c>
      <c r="E36" s="4">
        <f t="shared" si="27"/>
        <v>100</v>
      </c>
      <c r="F36" s="4" t="str">
        <f t="shared" si="5"/>
        <v>Hz</v>
      </c>
      <c r="G36">
        <f t="shared" si="44"/>
        <v>1</v>
      </c>
      <c r="H36" t="str">
        <f t="shared" si="45"/>
        <v>m</v>
      </c>
      <c r="I36" s="1">
        <f t="shared" si="29"/>
        <v>1E-3</v>
      </c>
      <c r="J36" s="9">
        <v>1.0003682405679324</v>
      </c>
      <c r="K36" s="9">
        <v>2.3733116826278318E-3</v>
      </c>
      <c r="L36" s="9">
        <v>3.8827689686060662E-5</v>
      </c>
      <c r="M36" s="9">
        <v>4.2331084885036882E-3</v>
      </c>
      <c r="N36" s="10" t="s">
        <v>3</v>
      </c>
      <c r="O36" s="1">
        <f t="shared" si="7"/>
        <v>1E-3</v>
      </c>
      <c r="P36" s="5">
        <f t="shared" si="30"/>
        <v>1.0003682405679325E-3</v>
      </c>
      <c r="Q36" s="5">
        <f t="shared" si="31"/>
        <v>2.3733116826278319E-6</v>
      </c>
      <c r="R36" s="5">
        <f t="shared" si="32"/>
        <v>3.8827689686060661E-8</v>
      </c>
      <c r="S36" s="5">
        <f t="shared" si="33"/>
        <v>4.2331084885036886E-6</v>
      </c>
      <c r="T36" s="5">
        <f t="shared" si="34"/>
        <v>1.0003682413214498E-3</v>
      </c>
      <c r="U36" s="5">
        <f t="shared" si="13"/>
        <v>3.8813396999208575E-5</v>
      </c>
      <c r="W36" t="str">
        <f t="shared" si="35"/>
        <v>100Hz1m</v>
      </c>
      <c r="X36" s="1">
        <f>IFERROR(MATCH(W36,'Ref Z'!$R$5:$R$1054,0),0)</f>
        <v>31</v>
      </c>
      <c r="Y36">
        <f>IF($X36&gt;0,INDEX('Ref Z'!M$5:M$1054,$X36),"")</f>
        <v>1.0004241916516507E-3</v>
      </c>
      <c r="Z36">
        <f>IF($X36&gt;0,INDEX('Ref Z'!N$5:N$1054,$X36),"")</f>
        <v>1E-8</v>
      </c>
      <c r="AA36">
        <f>IF($X36&gt;0,INDEX('Ref Z'!O$5:O$1054,$X36),"")</f>
        <v>-8.2708792952564629E-9</v>
      </c>
      <c r="AB36">
        <f>IF($X36&gt;0,INDEX('Ref Z'!P$5:P$1054,$X36),"")</f>
        <v>5.0000000000000004E-8</v>
      </c>
      <c r="AC36">
        <f t="shared" si="3"/>
        <v>1.0004241916858399E-3</v>
      </c>
      <c r="AD36" s="5">
        <f t="shared" si="15"/>
        <v>-8.2673723447383013E-6</v>
      </c>
      <c r="AF36" t="str">
        <f t="shared" si="16"/>
        <v>100Hz1m1m</v>
      </c>
      <c r="AG36">
        <f t="shared" si="36"/>
        <v>5.5951083718181957E-8</v>
      </c>
      <c r="AH36">
        <f t="shared" si="37"/>
        <v>4.7466233652661977E-3</v>
      </c>
      <c r="AI36">
        <f t="shared" si="38"/>
        <v>-4.7098568981317122E-8</v>
      </c>
      <c r="AJ36">
        <f t="shared" si="39"/>
        <v>8.4662169771550222E-3</v>
      </c>
      <c r="AL36">
        <f t="shared" si="40"/>
        <v>1.0000559297687381</v>
      </c>
      <c r="AN36">
        <f t="shared" si="41"/>
        <v>-4.7080769343946876E-5</v>
      </c>
    </row>
    <row r="37" spans="1:40" x14ac:dyDescent="0.25">
      <c r="A37" s="4">
        <f t="shared" si="42"/>
        <v>1</v>
      </c>
      <c r="B37" s="3" t="str">
        <f t="shared" si="43"/>
        <v>m</v>
      </c>
      <c r="C37" s="1">
        <f t="shared" si="4"/>
        <v>1E-3</v>
      </c>
      <c r="D37" s="1">
        <f t="shared" si="28"/>
        <v>200</v>
      </c>
      <c r="E37" s="4">
        <f t="shared" si="27"/>
        <v>200</v>
      </c>
      <c r="F37" s="4" t="str">
        <f t="shared" si="5"/>
        <v>Hz</v>
      </c>
      <c r="G37">
        <f t="shared" si="44"/>
        <v>1</v>
      </c>
      <c r="H37" t="str">
        <f t="shared" si="45"/>
        <v>m</v>
      </c>
      <c r="I37" s="1">
        <f t="shared" si="29"/>
        <v>1E-3</v>
      </c>
      <c r="J37" s="9">
        <v>1.0005494394671728</v>
      </c>
      <c r="K37" s="9">
        <v>4.829248524946721E-3</v>
      </c>
      <c r="L37" s="9">
        <v>-5.8484344468099665E-5</v>
      </c>
      <c r="M37" s="9">
        <v>4.3025787895002747E-3</v>
      </c>
      <c r="N37" s="10" t="s">
        <v>3</v>
      </c>
      <c r="O37" s="1">
        <f t="shared" si="7"/>
        <v>1E-3</v>
      </c>
      <c r="P37" s="5">
        <f t="shared" si="30"/>
        <v>1.0005494394671728E-3</v>
      </c>
      <c r="Q37" s="5">
        <f t="shared" si="31"/>
        <v>4.8292485249467208E-6</v>
      </c>
      <c r="R37" s="5">
        <f t="shared" si="32"/>
        <v>-5.8484344468099669E-8</v>
      </c>
      <c r="S37" s="5">
        <f t="shared" si="33"/>
        <v>4.3025787895002747E-6</v>
      </c>
      <c r="T37" s="5">
        <f t="shared" si="34"/>
        <v>1.0005494411764429E-3</v>
      </c>
      <c r="U37" s="5">
        <f t="shared" si="13"/>
        <v>-5.84522284402433E-5</v>
      </c>
      <c r="W37" t="str">
        <f t="shared" si="35"/>
        <v>200Hz1m</v>
      </c>
      <c r="X37" s="1">
        <f>IFERROR(MATCH(W37,'Ref Z'!$R$5:$R$1054,0),0)</f>
        <v>32</v>
      </c>
      <c r="Y37">
        <f>IF($X37&gt;0,INDEX('Ref Z'!M$5:M$1054,$X37),"")</f>
        <v>1.0005411729333772E-3</v>
      </c>
      <c r="Z37">
        <f>IF($X37&gt;0,INDEX('Ref Z'!N$5:N$1054,$X37),"")</f>
        <v>1E-8</v>
      </c>
      <c r="AA37">
        <f>IF($X37&gt;0,INDEX('Ref Z'!O$5:O$1054,$X37),"")</f>
        <v>-3.8300866816843975E-8</v>
      </c>
      <c r="AB37">
        <f>IF($X37&gt;0,INDEX('Ref Z'!P$5:P$1054,$X37),"")</f>
        <v>5.0000000000000004E-8</v>
      </c>
      <c r="AC37">
        <f t="shared" si="3"/>
        <v>1.0005411736664588E-3</v>
      </c>
      <c r="AD37" s="5">
        <f t="shared" si="15"/>
        <v>-3.8280150616736286E-5</v>
      </c>
      <c r="AF37" t="str">
        <f t="shared" si="16"/>
        <v>200Hz1m1m</v>
      </c>
      <c r="AG37">
        <f t="shared" si="36"/>
        <v>-8.2665337955943607E-9</v>
      </c>
      <c r="AH37">
        <f t="shared" si="37"/>
        <v>9.6584970498986185E-3</v>
      </c>
      <c r="AI37">
        <f t="shared" si="38"/>
        <v>2.0183477651255694E-8</v>
      </c>
      <c r="AJ37">
        <f t="shared" si="39"/>
        <v>8.6051575791458099E-3</v>
      </c>
      <c r="AL37">
        <f t="shared" si="40"/>
        <v>0.99999173703003186</v>
      </c>
      <c r="AN37">
        <f t="shared" si="41"/>
        <v>2.0172077823507014E-5</v>
      </c>
    </row>
    <row r="38" spans="1:40" x14ac:dyDescent="0.25">
      <c r="A38" s="4">
        <f t="shared" si="42"/>
        <v>1</v>
      </c>
      <c r="B38" s="3" t="str">
        <f t="shared" si="43"/>
        <v>m</v>
      </c>
      <c r="C38" s="1">
        <f t="shared" si="4"/>
        <v>1E-3</v>
      </c>
      <c r="D38" s="1">
        <f t="shared" si="28"/>
        <v>500</v>
      </c>
      <c r="E38" s="4">
        <f t="shared" si="27"/>
        <v>500</v>
      </c>
      <c r="F38" s="4" t="str">
        <f t="shared" si="5"/>
        <v>Hz</v>
      </c>
      <c r="G38">
        <f t="shared" si="44"/>
        <v>1</v>
      </c>
      <c r="H38" t="str">
        <f t="shared" si="45"/>
        <v>m</v>
      </c>
      <c r="I38" s="1">
        <f t="shared" si="29"/>
        <v>1E-3</v>
      </c>
      <c r="J38" s="9">
        <v>1.002242340074442</v>
      </c>
      <c r="K38" s="9">
        <v>1.1421262386173645E-4</v>
      </c>
      <c r="L38" s="9">
        <v>-1.0303753213154197E-4</v>
      </c>
      <c r="M38" s="9">
        <v>1.6590766115365122E-3</v>
      </c>
      <c r="N38" s="10" t="s">
        <v>3</v>
      </c>
      <c r="O38" s="1">
        <f t="shared" si="7"/>
        <v>1E-3</v>
      </c>
      <c r="P38" s="5">
        <f t="shared" si="30"/>
        <v>1.0022423400744421E-3</v>
      </c>
      <c r="Q38" s="5">
        <f t="shared" si="31"/>
        <v>1.1421262386173645E-7</v>
      </c>
      <c r="R38" s="5">
        <f t="shared" si="32"/>
        <v>-1.0303753213154196E-7</v>
      </c>
      <c r="S38" s="5">
        <f t="shared" si="33"/>
        <v>1.6590766115365122E-6</v>
      </c>
      <c r="T38" s="5">
        <f t="shared" si="34"/>
        <v>1.0022423453709321E-3</v>
      </c>
      <c r="U38" s="5">
        <f t="shared" si="13"/>
        <v>-1.0280700350463935E-4</v>
      </c>
      <c r="W38" t="str">
        <f t="shared" si="35"/>
        <v>500Hz1m</v>
      </c>
      <c r="X38" s="1">
        <f>IFERROR(MATCH(W38,'Ref Z'!$R$5:$R$1054,0),0)</f>
        <v>33</v>
      </c>
      <c r="Y38">
        <f>IF($X38&gt;0,INDEX('Ref Z'!M$5:M$1054,$X38),"")</f>
        <v>1.002254047321524E-3</v>
      </c>
      <c r="Z38">
        <f>IF($X38&gt;0,INDEX('Ref Z'!N$5:N$1054,$X38),"")</f>
        <v>1.5811388300841903E-8</v>
      </c>
      <c r="AA38">
        <f>IF($X38&gt;0,INDEX('Ref Z'!O$5:O$1054,$X38),"")</f>
        <v>-2.2622950283874054E-8</v>
      </c>
      <c r="AB38">
        <f>IF($X38&gt;0,INDEX('Ref Z'!P$5:P$1054,$X38),"")</f>
        <v>5.0000000000000004E-8</v>
      </c>
      <c r="AC38">
        <f t="shared" si="3"/>
        <v>1.0022540475768474E-3</v>
      </c>
      <c r="AD38" s="5">
        <f t="shared" si="15"/>
        <v>-2.2572071762135246E-5</v>
      </c>
      <c r="AF38" t="str">
        <f t="shared" si="16"/>
        <v>500Hz1m1m</v>
      </c>
      <c r="AG38">
        <f t="shared" si="36"/>
        <v>1.1707247081927524E-8</v>
      </c>
      <c r="AH38">
        <f t="shared" si="37"/>
        <v>2.2842524827069787E-4</v>
      </c>
      <c r="AI38">
        <f t="shared" si="38"/>
        <v>8.0414581847667915E-8</v>
      </c>
      <c r="AJ38">
        <f t="shared" si="39"/>
        <v>3.3181532234497399E-3</v>
      </c>
      <c r="AL38">
        <f t="shared" si="40"/>
        <v>1.0000116760242364</v>
      </c>
      <c r="AN38">
        <f t="shared" si="41"/>
        <v>8.0234931742504106E-5</v>
      </c>
    </row>
    <row r="39" spans="1:40" x14ac:dyDescent="0.25">
      <c r="A39" s="4">
        <f t="shared" si="42"/>
        <v>1</v>
      </c>
      <c r="B39" s="3" t="str">
        <f t="shared" si="43"/>
        <v>m</v>
      </c>
      <c r="C39" s="1">
        <f t="shared" si="4"/>
        <v>1E-3</v>
      </c>
      <c r="D39" s="1">
        <f t="shared" si="28"/>
        <v>1000</v>
      </c>
      <c r="E39" s="4">
        <f>IF(F39="mHz",1000,IF(F39="kHz",0.001,1))*D39</f>
        <v>1</v>
      </c>
      <c r="F39" s="4" t="str">
        <f t="shared" si="5"/>
        <v>kHz</v>
      </c>
      <c r="G39">
        <f t="shared" si="44"/>
        <v>1</v>
      </c>
      <c r="H39" t="str">
        <f t="shared" si="45"/>
        <v>m</v>
      </c>
      <c r="I39" s="1">
        <f t="shared" si="29"/>
        <v>1E-3</v>
      </c>
      <c r="J39" s="9">
        <v>1.0063651339987918</v>
      </c>
      <c r="K39" s="9">
        <v>2.3198832456457564E-3</v>
      </c>
      <c r="L39" s="9">
        <v>3.1789313989806121E-4</v>
      </c>
      <c r="M39" s="9">
        <v>8.1729411091674192E-4</v>
      </c>
      <c r="N39" s="10" t="s">
        <v>3</v>
      </c>
      <c r="O39" s="1">
        <f t="shared" si="7"/>
        <v>1E-3</v>
      </c>
      <c r="P39" s="5">
        <f t="shared" si="30"/>
        <v>1.0063651339987918E-3</v>
      </c>
      <c r="Q39" s="5">
        <f t="shared" si="31"/>
        <v>2.3198832456457564E-6</v>
      </c>
      <c r="R39" s="5">
        <f t="shared" si="32"/>
        <v>3.1789313989806123E-7</v>
      </c>
      <c r="S39" s="5">
        <f t="shared" si="33"/>
        <v>8.1729411091674197E-7</v>
      </c>
      <c r="T39" s="5">
        <f t="shared" si="34"/>
        <v>1.0063651842072315E-3</v>
      </c>
      <c r="U39" s="5">
        <f t="shared" si="13"/>
        <v>3.1588249491673213E-4</v>
      </c>
      <c r="W39" t="str">
        <f t="shared" si="35"/>
        <v>1kHz1m</v>
      </c>
      <c r="X39" s="1">
        <f>IFERROR(MATCH(W39,'Ref Z'!$R$5:$R$1054,0),0)</f>
        <v>34</v>
      </c>
      <c r="Y39">
        <f>IF($X39&gt;0,INDEX('Ref Z'!M$5:M$1054,$X39),"")</f>
        <v>1.0064371094506777E-3</v>
      </c>
      <c r="Z39">
        <f>IF($X39&gt;0,INDEX('Ref Z'!N$5:N$1054,$X39),"")</f>
        <v>4.4721359549995803E-8</v>
      </c>
      <c r="AA39">
        <f>IF($X39&gt;0,INDEX('Ref Z'!O$5:O$1054,$X39),"")</f>
        <v>3.1806738407201292E-7</v>
      </c>
      <c r="AB39">
        <f>IF($X39&gt;0,INDEX('Ref Z'!P$5:P$1054,$X39),"")</f>
        <v>1.0000000000000001E-7</v>
      </c>
      <c r="AC39">
        <f t="shared" si="3"/>
        <v>1.0064371597105783E-3</v>
      </c>
      <c r="AD39" s="5">
        <f t="shared" si="15"/>
        <v>3.1603303425131485E-4</v>
      </c>
      <c r="AF39" t="str">
        <f t="shared" si="16"/>
        <v>1kHz1m1m</v>
      </c>
      <c r="AG39">
        <f t="shared" si="36"/>
        <v>7.1975451885857022E-8</v>
      </c>
      <c r="AH39">
        <f t="shared" si="37"/>
        <v>4.6397664915070408E-3</v>
      </c>
      <c r="AI39">
        <f t="shared" si="38"/>
        <v>1.7424417395168599E-10</v>
      </c>
      <c r="AJ39">
        <f t="shared" si="39"/>
        <v>1.6345882248923582E-3</v>
      </c>
      <c r="AL39">
        <f t="shared" si="40"/>
        <v>1.0000715202636938</v>
      </c>
      <c r="AN39">
        <f t="shared" si="41"/>
        <v>1.5053933458272165E-7</v>
      </c>
    </row>
    <row r="40" spans="1:40" x14ac:dyDescent="0.25">
      <c r="A40" s="4">
        <f t="shared" si="42"/>
        <v>1</v>
      </c>
      <c r="B40" s="3" t="str">
        <f t="shared" si="43"/>
        <v>m</v>
      </c>
      <c r="C40" s="1">
        <f t="shared" si="4"/>
        <v>1E-3</v>
      </c>
      <c r="D40" s="1">
        <f t="shared" si="28"/>
        <v>2000</v>
      </c>
      <c r="E40" s="4">
        <f t="shared" si="27"/>
        <v>2</v>
      </c>
      <c r="F40" s="4" t="str">
        <f t="shared" si="5"/>
        <v>kHz</v>
      </c>
      <c r="G40">
        <f t="shared" si="44"/>
        <v>1</v>
      </c>
      <c r="H40" t="str">
        <f t="shared" si="45"/>
        <v>m</v>
      </c>
      <c r="I40" s="1">
        <f t="shared" si="29"/>
        <v>1E-3</v>
      </c>
      <c r="J40" s="9">
        <v>1.0182451227339657</v>
      </c>
      <c r="K40" s="9">
        <v>2.7322555112770852E-3</v>
      </c>
      <c r="L40" s="9">
        <v>5.0325977414912776E-4</v>
      </c>
      <c r="M40" s="9">
        <v>1.5091061273100098E-3</v>
      </c>
      <c r="N40" s="10" t="s">
        <v>3</v>
      </c>
      <c r="O40" s="1">
        <f t="shared" si="7"/>
        <v>1E-3</v>
      </c>
      <c r="P40" s="5">
        <f t="shared" si="30"/>
        <v>1.0182451227339657E-3</v>
      </c>
      <c r="Q40" s="5">
        <f t="shared" si="31"/>
        <v>2.7322555112770854E-6</v>
      </c>
      <c r="R40" s="5">
        <f t="shared" si="32"/>
        <v>5.0325977414912777E-7</v>
      </c>
      <c r="S40" s="5">
        <f t="shared" si="33"/>
        <v>1.5091061273100098E-6</v>
      </c>
      <c r="T40" s="5">
        <f t="shared" si="34"/>
        <v>1.0182452471000829E-3</v>
      </c>
      <c r="U40" s="5">
        <f t="shared" si="13"/>
        <v>4.9424222314946699E-4</v>
      </c>
      <c r="W40" t="str">
        <f t="shared" si="35"/>
        <v>2kHz1m</v>
      </c>
      <c r="X40" s="1">
        <f>IFERROR(MATCH(W40,'Ref Z'!$R$5:$R$1054,0),0)</f>
        <v>35</v>
      </c>
      <c r="Y40">
        <f>IF($X40&gt;0,INDEX('Ref Z'!M$5:M$1054,$X40),"")</f>
        <v>1.0183457316212696E-3</v>
      </c>
      <c r="Z40">
        <f>IF($X40&gt;0,INDEX('Ref Z'!N$5:N$1054,$X40),"")</f>
        <v>1.2649110640673522E-7</v>
      </c>
      <c r="AA40">
        <f>IF($X40&gt;0,INDEX('Ref Z'!O$5:O$1054,$X40),"")</f>
        <v>4.9417868195423929E-7</v>
      </c>
      <c r="AB40">
        <f>IF($X40&gt;0,INDEX('Ref Z'!P$5:P$1054,$X40),"")</f>
        <v>2.0000000000000002E-7</v>
      </c>
      <c r="AC40">
        <f t="shared" si="3"/>
        <v>1.0183458515277747E-3</v>
      </c>
      <c r="AD40" s="5">
        <f t="shared" si="15"/>
        <v>4.8527590170742061E-4</v>
      </c>
      <c r="AF40" t="str">
        <f t="shared" si="16"/>
        <v>2kHz1m1m</v>
      </c>
      <c r="AG40">
        <f t="shared" si="36"/>
        <v>1.0060888730391467E-7</v>
      </c>
      <c r="AH40">
        <f t="shared" si="37"/>
        <v>5.4645110240181625E-3</v>
      </c>
      <c r="AI40">
        <f t="shared" si="38"/>
        <v>-9.0810921948884804E-9</v>
      </c>
      <c r="AJ40">
        <f t="shared" si="39"/>
        <v>3.0182122612464586E-3</v>
      </c>
      <c r="AL40">
        <f t="shared" si="40"/>
        <v>1.000098801765074</v>
      </c>
      <c r="AN40">
        <f t="shared" si="41"/>
        <v>-8.9663214420463832E-6</v>
      </c>
    </row>
    <row r="41" spans="1:40" x14ac:dyDescent="0.25">
      <c r="A41" s="4">
        <f t="shared" si="42"/>
        <v>1</v>
      </c>
      <c r="B41" s="3" t="str">
        <f t="shared" si="43"/>
        <v>m</v>
      </c>
      <c r="C41" s="1">
        <f t="shared" si="4"/>
        <v>1E-3</v>
      </c>
      <c r="D41" s="1">
        <f t="shared" si="28"/>
        <v>5000</v>
      </c>
      <c r="E41" s="4">
        <f t="shared" si="27"/>
        <v>5</v>
      </c>
      <c r="F41" s="4" t="str">
        <f t="shared" si="5"/>
        <v>kHz</v>
      </c>
      <c r="G41">
        <f t="shared" si="44"/>
        <v>1</v>
      </c>
      <c r="H41" t="str">
        <f t="shared" si="45"/>
        <v>m</v>
      </c>
      <c r="I41" s="1">
        <f t="shared" si="29"/>
        <v>1E-3</v>
      </c>
      <c r="J41" s="9">
        <v>1.0729661936655048</v>
      </c>
      <c r="K41" s="9">
        <v>1.1932518574049886E-3</v>
      </c>
      <c r="L41" s="9">
        <v>1.3590432267832021E-3</v>
      </c>
      <c r="M41" s="9">
        <v>4.7902057021639282E-3</v>
      </c>
      <c r="N41" s="10" t="s">
        <v>3</v>
      </c>
      <c r="O41" s="1">
        <f t="shared" si="7"/>
        <v>1E-3</v>
      </c>
      <c r="P41" s="5">
        <f t="shared" si="30"/>
        <v>1.0729661936655049E-3</v>
      </c>
      <c r="Q41" s="5">
        <f t="shared" si="31"/>
        <v>1.1932518574049885E-6</v>
      </c>
      <c r="R41" s="5">
        <f t="shared" si="32"/>
        <v>1.3590432267832022E-6</v>
      </c>
      <c r="S41" s="5">
        <f t="shared" si="33"/>
        <v>4.790205702163928E-6</v>
      </c>
      <c r="T41" s="5">
        <f t="shared" si="34"/>
        <v>1.0729670543625906E-3</v>
      </c>
      <c r="U41" s="5">
        <f t="shared" si="13"/>
        <v>1.2666219197039342E-3</v>
      </c>
      <c r="W41" t="str">
        <f t="shared" si="35"/>
        <v>5kHz1m</v>
      </c>
      <c r="X41" s="1">
        <f>IFERROR(MATCH(W41,'Ref Z'!$R$5:$R$1054,0),0)</f>
        <v>36</v>
      </c>
      <c r="Y41">
        <f>IF($X41&gt;0,INDEX('Ref Z'!M$5:M$1054,$X41),"")</f>
        <v>1.0729470009340095E-3</v>
      </c>
      <c r="Z41">
        <f>IF($X41&gt;0,INDEX('Ref Z'!N$5:N$1054,$X41),"")</f>
        <v>4.9999999999999998E-7</v>
      </c>
      <c r="AA41">
        <f>IF($X41&gt;0,INDEX('Ref Z'!O$5:O$1054,$X41),"")</f>
        <v>1.3751980270604412E-6</v>
      </c>
      <c r="AB41">
        <f>IF($X41&gt;0,INDEX('Ref Z'!P$5:P$1054,$X41),"")</f>
        <v>4.9999999999999998E-7</v>
      </c>
      <c r="AC41">
        <f t="shared" si="3"/>
        <v>1.0729478822304925E-3</v>
      </c>
      <c r="AD41" s="5">
        <f t="shared" si="15"/>
        <v>1.2817010279391886E-3</v>
      </c>
      <c r="AF41" t="str">
        <f t="shared" si="16"/>
        <v>5kHz1m1m</v>
      </c>
      <c r="AG41">
        <f t="shared" si="36"/>
        <v>-1.9192731495450491E-8</v>
      </c>
      <c r="AH41">
        <f t="shared" si="37"/>
        <v>2.3865037671878544E-3</v>
      </c>
      <c r="AI41">
        <f t="shared" si="38"/>
        <v>1.6154800277239062E-8</v>
      </c>
      <c r="AJ41">
        <f t="shared" si="39"/>
        <v>9.5804114173753119E-3</v>
      </c>
      <c r="AL41">
        <f t="shared" si="40"/>
        <v>0.9999821316674915</v>
      </c>
      <c r="AN41">
        <f t="shared" si="41"/>
        <v>1.50791082352544E-5</v>
      </c>
    </row>
    <row r="42" spans="1:40" ht="19.5" customHeight="1" x14ac:dyDescent="0.25">
      <c r="A42" s="4">
        <v>3</v>
      </c>
      <c r="B42" s="3" t="s">
        <v>3</v>
      </c>
      <c r="C42" s="18">
        <f t="shared" ref="C42:C59" si="46">IF(MID(B42,1,1)="m",0.001,IF(OR(MID(B42,1,1)="u",MID(B42,1,1)="µ"),0.000001,1))*A42</f>
        <v>3.0000000000000001E-3</v>
      </c>
      <c r="D42" s="18">
        <f>D24</f>
        <v>0.01</v>
      </c>
      <c r="E42" s="4">
        <f t="shared" ref="E42:E56" si="47">IF(F42="mHz",1000,IF(F42="kHz",0.001,1))*D42</f>
        <v>10</v>
      </c>
      <c r="F42" s="4" t="str">
        <f>IF(D42&gt;=1000,"kHz",IF(D42&gt;=1,"Hz","mHz"))</f>
        <v>mHz</v>
      </c>
      <c r="G42">
        <v>1</v>
      </c>
      <c r="H42" t="s">
        <v>3</v>
      </c>
      <c r="I42" s="18">
        <f>IF(MID(H42,1,1)="m",0.001,IF(OR(MID(H42,1,1)="u",MID(H42,1,1)="µ"),0.000001,1))*G42</f>
        <v>1E-3</v>
      </c>
      <c r="J42" s="9">
        <v>1.0000202051069713</v>
      </c>
      <c r="K42" s="9">
        <v>3.934369267994983E-3</v>
      </c>
      <c r="L42" s="9">
        <v>-3.2204908176805913E-5</v>
      </c>
      <c r="M42" s="9">
        <v>3.4182369811454256E-3</v>
      </c>
      <c r="N42" s="10" t="s">
        <v>3</v>
      </c>
      <c r="O42" s="18">
        <f>IF(MID(N42,1,1)="m",0.001,IF(OR(MID(N42,1,1)="u",MID(N42,1,1)="µ"),0.000001,1))</f>
        <v>1E-3</v>
      </c>
      <c r="P42" s="5">
        <f>J42*$O42</f>
        <v>1.0000202051069712E-3</v>
      </c>
      <c r="Q42" s="5">
        <f t="shared" si="31"/>
        <v>3.9343692679949829E-6</v>
      </c>
      <c r="R42" s="5">
        <f t="shared" si="32"/>
        <v>-3.2204908176805912E-8</v>
      </c>
      <c r="S42" s="5">
        <f t="shared" si="33"/>
        <v>3.4182369811454258E-6</v>
      </c>
      <c r="T42" s="5">
        <f>SUMSQ(P42,R42)^0.5</f>
        <v>1.0000202056255389E-3</v>
      </c>
      <c r="U42" s="5">
        <f t="shared" si="13"/>
        <v>-3.2204257475205306E-5</v>
      </c>
      <c r="W42" t="str">
        <f>E42&amp;F42&amp;G42&amp;H42</f>
        <v>10mHz1m</v>
      </c>
      <c r="X42" s="18">
        <f>IFERROR(MATCH(W42,'Ref Z'!$R$5:$R$1054,0),0)</f>
        <v>19</v>
      </c>
      <c r="Y42">
        <f>IF($X42&gt;0,INDEX('Ref Z'!M$5:M$1054,$X42),"")</f>
        <v>9.9995115117675949E-4</v>
      </c>
      <c r="Z42">
        <f>IF($X42&gt;0,INDEX('Ref Z'!N$5:N$1054,$X42),"")</f>
        <v>1E-8</v>
      </c>
      <c r="AA42">
        <f>IF($X42&gt;0,INDEX('Ref Z'!O$5:O$1054,$X42),"")</f>
        <v>6.7793871224965122E-8</v>
      </c>
      <c r="AB42">
        <f>IF($X42&gt;0,INDEX('Ref Z'!P$5:P$1054,$X42),"")</f>
        <v>5.0000000000000004E-8</v>
      </c>
      <c r="AC42">
        <f t="shared" si="3"/>
        <v>9.9995115347487626E-4</v>
      </c>
      <c r="AD42" s="5">
        <f t="shared" si="15"/>
        <v>6.7797182933699887E-5</v>
      </c>
      <c r="AF42" t="str">
        <f t="shared" ref="AF42:AF59" si="48">E42&amp;F42&amp;A42&amp;B42&amp;G42&amp;H42</f>
        <v>10mHz3m1m</v>
      </c>
      <c r="AG42">
        <f>Y42-P42</f>
        <v>-6.9053930211752587E-8</v>
      </c>
      <c r="AH42">
        <f>(4*K42^2+Z42^2)^0.5</f>
        <v>7.8687385359963204E-3</v>
      </c>
      <c r="AI42">
        <f>AA42-R42</f>
        <v>9.9998779401771034E-8</v>
      </c>
      <c r="AJ42">
        <f>(4*M42^2+AB42^2)^0.5</f>
        <v>6.8364739624736945E-3</v>
      </c>
      <c r="AL42">
        <f t="shared" si="40"/>
        <v>0.99993094924455117</v>
      </c>
      <c r="AN42">
        <f t="shared" si="41"/>
        <v>1.0000144040890519E-4</v>
      </c>
    </row>
    <row r="43" spans="1:40" x14ac:dyDescent="0.25">
      <c r="A43" s="4">
        <f>A42</f>
        <v>3</v>
      </c>
      <c r="B43" s="3" t="str">
        <f>B42</f>
        <v>m</v>
      </c>
      <c r="C43" s="18">
        <f t="shared" si="46"/>
        <v>3.0000000000000001E-3</v>
      </c>
      <c r="D43" s="18">
        <f t="shared" si="28"/>
        <v>0.02</v>
      </c>
      <c r="E43" s="4">
        <f t="shared" si="47"/>
        <v>20</v>
      </c>
      <c r="F43" s="4" t="str">
        <f t="shared" ref="F43:F59" si="49">IF(D43&gt;=1000,"kHz",IF(D43&gt;=1,"Hz","mHz"))</f>
        <v>mHz</v>
      </c>
      <c r="G43">
        <f>G42</f>
        <v>1</v>
      </c>
      <c r="H43" t="str">
        <f>H42</f>
        <v>m</v>
      </c>
      <c r="I43" s="18">
        <f t="shared" ref="I43:I59" si="50">IF(MID(H43,1,1)="m",0.001,IF(OR(MID(H43,1,1)="u",MID(H43,1,1)="µ"),0.000001,1))*G43</f>
        <v>1E-3</v>
      </c>
      <c r="J43" s="9">
        <v>0.99990794397646143</v>
      </c>
      <c r="K43" s="9">
        <v>1.6707503548390602E-3</v>
      </c>
      <c r="L43" s="9">
        <v>-1.2669593062816559E-4</v>
      </c>
      <c r="M43" s="9">
        <v>3.0035794505708186E-3</v>
      </c>
      <c r="N43" s="10" t="s">
        <v>3</v>
      </c>
      <c r="O43" s="18">
        <f t="shared" ref="O43:O59" si="51">IF(MID(N43,1,1)="m",0.001,IF(OR(MID(N43,1,1)="u",MID(N43,1,1)="µ"),0.000001,1))</f>
        <v>1E-3</v>
      </c>
      <c r="P43" s="5">
        <f t="shared" ref="P43:P59" si="52">J43*$O43</f>
        <v>9.9990794397646142E-4</v>
      </c>
      <c r="Q43" s="5">
        <f t="shared" ref="Q43:Q60" si="53">K43*$O43</f>
        <v>1.6707503548390603E-6</v>
      </c>
      <c r="R43" s="5">
        <f t="shared" ref="R43:R60" si="54">L43*$O43</f>
        <v>-1.2669593062816559E-7</v>
      </c>
      <c r="S43" s="5">
        <f t="shared" ref="S43:S60" si="55">M43*$O43</f>
        <v>3.0035794505708186E-6</v>
      </c>
      <c r="T43" s="5">
        <f t="shared" ref="T43:T59" si="56">SUMSQ(P43,R43)^0.5</f>
        <v>9.9990795200312972E-4</v>
      </c>
      <c r="U43" s="5">
        <f t="shared" si="13"/>
        <v>-1.2670759414740837E-4</v>
      </c>
      <c r="W43" t="str">
        <f t="shared" ref="W43:W59" si="57">E43&amp;F43&amp;G43&amp;H43</f>
        <v>20mHz1m</v>
      </c>
      <c r="X43" s="18">
        <f>IFERROR(MATCH(W43,'Ref Z'!$R$5:$R$1054,0),0)</f>
        <v>20</v>
      </c>
      <c r="Y43">
        <f>IF($X43&gt;0,INDEX('Ref Z'!M$5:M$1054,$X43),"")</f>
        <v>9.9994749852130816E-4</v>
      </c>
      <c r="Z43">
        <f>IF($X43&gt;0,INDEX('Ref Z'!N$5:N$1054,$X43),"")</f>
        <v>1E-8</v>
      </c>
      <c r="AA43">
        <f>IF($X43&gt;0,INDEX('Ref Z'!O$5:O$1054,$X43),"")</f>
        <v>-2.6701341010497956E-8</v>
      </c>
      <c r="AB43">
        <f>IF($X43&gt;0,INDEX('Ref Z'!P$5:P$1054,$X43),"")</f>
        <v>5.0000000000000004E-8</v>
      </c>
      <c r="AC43">
        <f t="shared" si="3"/>
        <v>9.9994749887780772E-4</v>
      </c>
      <c r="AD43" s="5">
        <f t="shared" si="15"/>
        <v>-2.6702742937640969E-5</v>
      </c>
      <c r="AF43" t="str">
        <f t="shared" si="48"/>
        <v>20mHz3m1m</v>
      </c>
      <c r="AG43">
        <f t="shared" ref="AG43:AG59" si="58">Y43-P43</f>
        <v>3.9554544846746517E-8</v>
      </c>
      <c r="AH43">
        <f t="shared" ref="AH43:AH59" si="59">(4*K43^2+Z43^2)^0.5</f>
        <v>3.3415007096930837E-3</v>
      </c>
      <c r="AI43">
        <f t="shared" ref="AI43:AI59" si="60">AA43-R43</f>
        <v>9.999458961766763E-8</v>
      </c>
      <c r="AJ43">
        <f t="shared" ref="AJ43:AJ59" si="61">(4*M43^2+AB43^2)^0.5</f>
        <v>6.0071589013497226E-3</v>
      </c>
      <c r="AL43">
        <f t="shared" si="40"/>
        <v>1.0000395505152238</v>
      </c>
      <c r="AN43">
        <f t="shared" si="41"/>
        <v>1.0000485120976741E-4</v>
      </c>
    </row>
    <row r="44" spans="1:40" x14ac:dyDescent="0.25">
      <c r="A44" s="4">
        <f t="shared" ref="A44:B59" si="62">A43</f>
        <v>3</v>
      </c>
      <c r="B44" s="3" t="str">
        <f t="shared" si="62"/>
        <v>m</v>
      </c>
      <c r="C44" s="18">
        <f t="shared" si="46"/>
        <v>3.0000000000000001E-3</v>
      </c>
      <c r="D44" s="18">
        <f t="shared" si="28"/>
        <v>0.05</v>
      </c>
      <c r="E44" s="4">
        <f t="shared" si="47"/>
        <v>50</v>
      </c>
      <c r="F44" s="4" t="str">
        <f t="shared" si="49"/>
        <v>mHz</v>
      </c>
      <c r="G44">
        <f t="shared" ref="G44:H59" si="63">G43</f>
        <v>1</v>
      </c>
      <c r="H44" t="str">
        <f t="shared" si="63"/>
        <v>m</v>
      </c>
      <c r="I44" s="18">
        <f t="shared" si="50"/>
        <v>1E-3</v>
      </c>
      <c r="J44" s="9">
        <v>0.99997428241755359</v>
      </c>
      <c r="K44" s="9">
        <v>3.7259395318474326E-3</v>
      </c>
      <c r="L44" s="9">
        <v>6.2551612342133615E-5</v>
      </c>
      <c r="M44" s="9">
        <v>1.4240307880900361E-3</v>
      </c>
      <c r="N44" s="10" t="s">
        <v>3</v>
      </c>
      <c r="O44" s="18">
        <f t="shared" si="51"/>
        <v>1E-3</v>
      </c>
      <c r="P44" s="5">
        <f t="shared" si="52"/>
        <v>9.9997428241755358E-4</v>
      </c>
      <c r="Q44" s="5">
        <f t="shared" si="53"/>
        <v>3.7259395318474324E-6</v>
      </c>
      <c r="R44" s="5">
        <f t="shared" si="54"/>
        <v>6.2551612342133613E-8</v>
      </c>
      <c r="S44" s="5">
        <f t="shared" si="55"/>
        <v>1.4240307880900361E-6</v>
      </c>
      <c r="T44" s="5">
        <f t="shared" si="56"/>
        <v>9.9997428437395585E-4</v>
      </c>
      <c r="U44" s="5">
        <f t="shared" si="13"/>
        <v>6.2553220978165232E-5</v>
      </c>
      <c r="W44" t="str">
        <f t="shared" si="57"/>
        <v>50mHz1m</v>
      </c>
      <c r="X44" s="18">
        <f>IFERROR(MATCH(W44,'Ref Z'!$R$5:$R$1054,0),0)</f>
        <v>21</v>
      </c>
      <c r="Y44">
        <f>IF($X44&gt;0,INDEX('Ref Z'!M$5:M$1054,$X44),"")</f>
        <v>1.0000232824091252E-3</v>
      </c>
      <c r="Z44">
        <f>IF($X44&gt;0,INDEX('Ref Z'!N$5:N$1054,$X44),"")</f>
        <v>1E-8</v>
      </c>
      <c r="AA44">
        <f>IF($X44&gt;0,INDEX('Ref Z'!O$5:O$1054,$X44),"")</f>
        <v>1.6255537766176829E-7</v>
      </c>
      <c r="AB44">
        <f>IF($X44&gt;0,INDEX('Ref Z'!P$5:P$1054,$X44),"")</f>
        <v>5.0000000000000004E-8</v>
      </c>
      <c r="AC44">
        <f t="shared" si="3"/>
        <v>1.0000232956209429E-3</v>
      </c>
      <c r="AD44" s="5">
        <f t="shared" si="15"/>
        <v>1.6255159163737316E-4</v>
      </c>
      <c r="AF44" t="str">
        <f t="shared" si="48"/>
        <v>50mHz3m1m</v>
      </c>
      <c r="AG44">
        <f t="shared" si="58"/>
        <v>4.8999991571641727E-8</v>
      </c>
      <c r="AH44">
        <f t="shared" si="59"/>
        <v>7.4518790637015751E-3</v>
      </c>
      <c r="AI44">
        <f t="shared" si="60"/>
        <v>1.0000376531963468E-7</v>
      </c>
      <c r="AJ44">
        <f t="shared" si="61"/>
        <v>2.8480615766189672E-3</v>
      </c>
      <c r="AL44">
        <f t="shared" si="40"/>
        <v>1.0000490125073744</v>
      </c>
      <c r="AN44">
        <f t="shared" si="41"/>
        <v>9.999837065920793E-5</v>
      </c>
    </row>
    <row r="45" spans="1:40" x14ac:dyDescent="0.25">
      <c r="A45" s="4">
        <f t="shared" si="62"/>
        <v>3</v>
      </c>
      <c r="B45" s="3" t="str">
        <f t="shared" si="62"/>
        <v>m</v>
      </c>
      <c r="C45" s="18">
        <f t="shared" si="46"/>
        <v>3.0000000000000001E-3</v>
      </c>
      <c r="D45" s="18">
        <f t="shared" si="28"/>
        <v>0.1</v>
      </c>
      <c r="E45" s="4">
        <f t="shared" si="47"/>
        <v>100</v>
      </c>
      <c r="F45" s="4" t="str">
        <f t="shared" si="49"/>
        <v>mHz</v>
      </c>
      <c r="G45">
        <f t="shared" si="63"/>
        <v>1</v>
      </c>
      <c r="H45" t="str">
        <f t="shared" si="63"/>
        <v>m</v>
      </c>
      <c r="I45" s="18">
        <f t="shared" si="50"/>
        <v>1E-3</v>
      </c>
      <c r="J45" s="9">
        <v>1.0000017361146292</v>
      </c>
      <c r="K45" s="9">
        <v>3.5841362525219369E-3</v>
      </c>
      <c r="L45" s="9">
        <v>-3.2794384087371159E-5</v>
      </c>
      <c r="M45" s="9">
        <v>3.1714581266339185E-3</v>
      </c>
      <c r="N45" s="10" t="s">
        <v>3</v>
      </c>
      <c r="O45" s="18">
        <f t="shared" si="51"/>
        <v>1E-3</v>
      </c>
      <c r="P45" s="5">
        <f t="shared" si="52"/>
        <v>1.0000017361146292E-3</v>
      </c>
      <c r="Q45" s="5">
        <f t="shared" si="53"/>
        <v>3.584136252521937E-6</v>
      </c>
      <c r="R45" s="5">
        <f t="shared" si="54"/>
        <v>-3.2794384087371163E-8</v>
      </c>
      <c r="S45" s="5">
        <f t="shared" si="55"/>
        <v>3.1714581266339186E-6</v>
      </c>
      <c r="T45" s="5">
        <f t="shared" si="56"/>
        <v>1.000001736652364E-3</v>
      </c>
      <c r="U45" s="5">
        <f t="shared" si="13"/>
        <v>-3.2794327140903618E-5</v>
      </c>
      <c r="W45" t="str">
        <f t="shared" si="57"/>
        <v>100mHz1m</v>
      </c>
      <c r="X45" s="18">
        <f>IFERROR(MATCH(W45,'Ref Z'!$R$5:$R$1054,0),0)</f>
        <v>22</v>
      </c>
      <c r="Y45">
        <f>IF($X45&gt;0,INDEX('Ref Z'!M$5:M$1054,$X45),"")</f>
        <v>1.0000574528710733E-3</v>
      </c>
      <c r="Z45">
        <f>IF($X45&gt;0,INDEX('Ref Z'!N$5:N$1054,$X45),"")</f>
        <v>1E-8</v>
      </c>
      <c r="AA45">
        <f>IF($X45&gt;0,INDEX('Ref Z'!O$5:O$1054,$X45),"")</f>
        <v>6.7205370247019137E-8</v>
      </c>
      <c r="AB45">
        <f>IF($X45&gt;0,INDEX('Ref Z'!P$5:P$1054,$X45),"")</f>
        <v>5.0000000000000004E-8</v>
      </c>
      <c r="AC45">
        <f t="shared" si="3"/>
        <v>1.0000574551292244E-3</v>
      </c>
      <c r="AD45" s="5">
        <f t="shared" si="15"/>
        <v>6.7201509226206188E-5</v>
      </c>
      <c r="AF45" t="str">
        <f t="shared" si="48"/>
        <v>100mHz3m1m</v>
      </c>
      <c r="AG45">
        <f t="shared" si="58"/>
        <v>5.5716756444017593E-8</v>
      </c>
      <c r="AH45">
        <f t="shared" si="59"/>
        <v>7.1682725050508491E-3</v>
      </c>
      <c r="AI45">
        <f t="shared" si="60"/>
        <v>9.9999754334390294E-8</v>
      </c>
      <c r="AJ45">
        <f t="shared" si="61"/>
        <v>6.3429162534649067E-3</v>
      </c>
      <c r="AL45">
        <f t="shared" si="40"/>
        <v>1.0000557183800969</v>
      </c>
      <c r="AN45">
        <f t="shared" si="41"/>
        <v>9.9995836367109813E-5</v>
      </c>
    </row>
    <row r="46" spans="1:40" x14ac:dyDescent="0.25">
      <c r="A46" s="4">
        <f t="shared" si="62"/>
        <v>3</v>
      </c>
      <c r="B46" s="3" t="str">
        <f t="shared" si="62"/>
        <v>m</v>
      </c>
      <c r="C46" s="18">
        <f t="shared" si="46"/>
        <v>3.0000000000000001E-3</v>
      </c>
      <c r="D46" s="18">
        <f t="shared" si="28"/>
        <v>0.2</v>
      </c>
      <c r="E46" s="4">
        <f t="shared" si="47"/>
        <v>200</v>
      </c>
      <c r="F46" s="4" t="str">
        <f t="shared" si="49"/>
        <v>mHz</v>
      </c>
      <c r="G46">
        <f t="shared" si="63"/>
        <v>1</v>
      </c>
      <c r="H46" t="str">
        <f t="shared" si="63"/>
        <v>m</v>
      </c>
      <c r="I46" s="18">
        <f t="shared" si="50"/>
        <v>1E-3</v>
      </c>
      <c r="J46" s="9">
        <v>0.99993290132986146</v>
      </c>
      <c r="K46" s="9">
        <v>1.35385030353487E-3</v>
      </c>
      <c r="L46" s="9">
        <v>-1.3105286170799344E-4</v>
      </c>
      <c r="M46" s="9">
        <v>1.0560128418178054E-3</v>
      </c>
      <c r="N46" s="10" t="s">
        <v>3</v>
      </c>
      <c r="O46" s="18">
        <f t="shared" si="51"/>
        <v>1E-3</v>
      </c>
      <c r="P46" s="5">
        <f t="shared" si="52"/>
        <v>9.9993290132986148E-4</v>
      </c>
      <c r="Q46" s="5">
        <f t="shared" si="53"/>
        <v>1.3538503035348701E-6</v>
      </c>
      <c r="R46" s="5">
        <f t="shared" si="54"/>
        <v>-1.3105286170799344E-7</v>
      </c>
      <c r="S46" s="5">
        <f t="shared" si="55"/>
        <v>1.0560128418178055E-6</v>
      </c>
      <c r="T46" s="5">
        <f t="shared" si="56"/>
        <v>9.9993290991786396E-4</v>
      </c>
      <c r="U46" s="5">
        <f t="shared" si="13"/>
        <v>-1.3106165502037957E-4</v>
      </c>
      <c r="W46" t="str">
        <f t="shared" si="57"/>
        <v>200mHz1m</v>
      </c>
      <c r="X46" s="18">
        <f>IFERROR(MATCH(W46,'Ref Z'!$R$5:$R$1054,0),0)</f>
        <v>23</v>
      </c>
      <c r="Y46">
        <f>IF($X46&gt;0,INDEX('Ref Z'!M$5:M$1054,$X46),"")</f>
        <v>1.0000135700078574E-3</v>
      </c>
      <c r="Z46">
        <f>IF($X46&gt;0,INDEX('Ref Z'!N$5:N$1054,$X46),"")</f>
        <v>1E-8</v>
      </c>
      <c r="AA46">
        <f>IF($X46&gt;0,INDEX('Ref Z'!O$5:O$1054,$X46),"")</f>
        <v>-3.1062745955016327E-8</v>
      </c>
      <c r="AB46">
        <f>IF($X46&gt;0,INDEX('Ref Z'!P$5:P$1054,$X46),"")</f>
        <v>5.0000000000000004E-8</v>
      </c>
      <c r="AC46">
        <f t="shared" si="3"/>
        <v>1.0000135704902979E-3</v>
      </c>
      <c r="AD46" s="5">
        <f t="shared" si="15"/>
        <v>-3.1062324429039272E-5</v>
      </c>
      <c r="AF46" t="str">
        <f t="shared" si="48"/>
        <v>200mHz3m1m</v>
      </c>
      <c r="AG46">
        <f t="shared" si="58"/>
        <v>8.066867799596221E-8</v>
      </c>
      <c r="AH46">
        <f t="shared" si="59"/>
        <v>2.7077006070882056E-3</v>
      </c>
      <c r="AI46">
        <f t="shared" si="60"/>
        <v>9.9990115752977116E-8</v>
      </c>
      <c r="AJ46">
        <f t="shared" si="61"/>
        <v>2.1120256842274599E-3</v>
      </c>
      <c r="AL46">
        <f t="shared" si="40"/>
        <v>1.0000806659843215</v>
      </c>
      <c r="AN46">
        <f t="shared" si="41"/>
        <v>9.9999330591340303E-5</v>
      </c>
    </row>
    <row r="47" spans="1:40" x14ac:dyDescent="0.25">
      <c r="A47" s="4">
        <f t="shared" si="62"/>
        <v>3</v>
      </c>
      <c r="B47" s="3" t="str">
        <f t="shared" si="62"/>
        <v>m</v>
      </c>
      <c r="C47" s="18">
        <f t="shared" si="46"/>
        <v>3.0000000000000001E-3</v>
      </c>
      <c r="D47" s="18">
        <f t="shared" si="28"/>
        <v>0.5</v>
      </c>
      <c r="E47" s="4">
        <f t="shared" si="47"/>
        <v>500</v>
      </c>
      <c r="F47" s="4" t="str">
        <f t="shared" si="49"/>
        <v>mHz</v>
      </c>
      <c r="G47">
        <f t="shared" si="63"/>
        <v>1</v>
      </c>
      <c r="H47" t="str">
        <f t="shared" si="63"/>
        <v>m</v>
      </c>
      <c r="I47" s="18">
        <f t="shared" si="50"/>
        <v>1E-3</v>
      </c>
      <c r="J47" s="9">
        <v>0.99998593590008555</v>
      </c>
      <c r="K47" s="9">
        <v>4.0005013401451708E-3</v>
      </c>
      <c r="L47" s="9">
        <v>-1.3337041724764158E-4</v>
      </c>
      <c r="M47" s="9">
        <v>4.5263542524009871E-3</v>
      </c>
      <c r="N47" s="10" t="s">
        <v>3</v>
      </c>
      <c r="O47" s="18">
        <f t="shared" si="51"/>
        <v>1E-3</v>
      </c>
      <c r="P47" s="5">
        <f t="shared" si="52"/>
        <v>9.9998593590008562E-4</v>
      </c>
      <c r="Q47" s="5">
        <f t="shared" si="53"/>
        <v>4.0005013401451707E-6</v>
      </c>
      <c r="R47" s="5">
        <f t="shared" si="54"/>
        <v>-1.3337041724764158E-7</v>
      </c>
      <c r="S47" s="5">
        <f t="shared" si="55"/>
        <v>4.5263542524009871E-6</v>
      </c>
      <c r="T47" s="5">
        <f t="shared" si="56"/>
        <v>9.9998594479404476E-4</v>
      </c>
      <c r="U47" s="5">
        <f t="shared" si="13"/>
        <v>-1.3337229221807998E-4</v>
      </c>
      <c r="W47" t="str">
        <f t="shared" si="57"/>
        <v>500mHz1m</v>
      </c>
      <c r="X47" s="18">
        <f>IFERROR(MATCH(W47,'Ref Z'!$R$5:$R$1054,0),0)</f>
        <v>24</v>
      </c>
      <c r="Y47">
        <f>IF($X47&gt;0,INDEX('Ref Z'!M$5:M$1054,$X47),"")</f>
        <v>9.9999449864040255E-4</v>
      </c>
      <c r="Z47">
        <f>IF($X47&gt;0,INDEX('Ref Z'!N$5:N$1054,$X47),"")</f>
        <v>1E-8</v>
      </c>
      <c r="AA47">
        <f>IF($X47&gt;0,INDEX('Ref Z'!O$5:O$1054,$X47),"")</f>
        <v>-3.3371636193936815E-8</v>
      </c>
      <c r="AB47">
        <f>IF($X47&gt;0,INDEX('Ref Z'!P$5:P$1054,$X47),"")</f>
        <v>5.0000000000000004E-8</v>
      </c>
      <c r="AC47">
        <f t="shared" si="3"/>
        <v>9.9999449919723859E-4</v>
      </c>
      <c r="AD47" s="5">
        <f t="shared" si="15"/>
        <v>-3.3371819771929378E-5</v>
      </c>
      <c r="AF47" t="str">
        <f t="shared" si="48"/>
        <v>500mHz3m1m</v>
      </c>
      <c r="AG47">
        <f t="shared" si="58"/>
        <v>8.5627403169277055E-9</v>
      </c>
      <c r="AH47">
        <f t="shared" si="59"/>
        <v>8.00100268029659E-3</v>
      </c>
      <c r="AI47">
        <f t="shared" si="60"/>
        <v>9.9998781053704768E-8</v>
      </c>
      <c r="AJ47">
        <f t="shared" si="61"/>
        <v>9.0527085049400546E-3</v>
      </c>
      <c r="AL47">
        <f t="shared" si="40"/>
        <v>1.0000085545234294</v>
      </c>
      <c r="AN47">
        <f t="shared" si="41"/>
        <v>1.0000047244615061E-4</v>
      </c>
    </row>
    <row r="48" spans="1:40" x14ac:dyDescent="0.25">
      <c r="A48" s="4">
        <f t="shared" si="62"/>
        <v>3</v>
      </c>
      <c r="B48" s="3" t="str">
        <f t="shared" si="62"/>
        <v>m</v>
      </c>
      <c r="C48" s="18">
        <f t="shared" si="46"/>
        <v>3.0000000000000001E-3</v>
      </c>
      <c r="D48" s="18">
        <f t="shared" si="28"/>
        <v>1</v>
      </c>
      <c r="E48" s="4">
        <f t="shared" si="47"/>
        <v>1</v>
      </c>
      <c r="F48" s="4" t="str">
        <f t="shared" si="49"/>
        <v>Hz</v>
      </c>
      <c r="G48">
        <f t="shared" si="63"/>
        <v>1</v>
      </c>
      <c r="H48" t="str">
        <f t="shared" si="63"/>
        <v>m</v>
      </c>
      <c r="I48" s="18">
        <f t="shared" si="50"/>
        <v>1E-3</v>
      </c>
      <c r="J48" s="9">
        <v>0.9999306361406568</v>
      </c>
      <c r="K48" s="9">
        <v>4.3434798269482563E-3</v>
      </c>
      <c r="L48" s="9">
        <v>-1.4971655964509197E-4</v>
      </c>
      <c r="M48" s="9">
        <v>4.5008825358674299E-4</v>
      </c>
      <c r="N48" s="10" t="s">
        <v>3</v>
      </c>
      <c r="O48" s="18">
        <f t="shared" si="51"/>
        <v>1E-3</v>
      </c>
      <c r="P48" s="5">
        <f t="shared" si="52"/>
        <v>9.9993063614065686E-4</v>
      </c>
      <c r="Q48" s="5">
        <f t="shared" si="53"/>
        <v>4.3434798269482562E-6</v>
      </c>
      <c r="R48" s="5">
        <f t="shared" si="54"/>
        <v>-1.4971655964509199E-7</v>
      </c>
      <c r="S48" s="5">
        <f t="shared" si="55"/>
        <v>4.50088253586743E-7</v>
      </c>
      <c r="T48" s="5">
        <f t="shared" si="56"/>
        <v>9.999306473489583E-4</v>
      </c>
      <c r="U48" s="5">
        <f t="shared" si="13"/>
        <v>-1.4972694416499712E-4</v>
      </c>
      <c r="W48" t="str">
        <f t="shared" si="57"/>
        <v>1Hz1m</v>
      </c>
      <c r="X48" s="18">
        <f>IFERROR(MATCH(W48,'Ref Z'!$R$5:$R$1054,0),0)</f>
        <v>25</v>
      </c>
      <c r="Y48">
        <f>IF($X48&gt;0,INDEX('Ref Z'!M$5:M$1054,$X48),"")</f>
        <v>1.0000223729478952E-3</v>
      </c>
      <c r="Z48">
        <f>IF($X48&gt;0,INDEX('Ref Z'!N$5:N$1054,$X48),"")</f>
        <v>1E-8</v>
      </c>
      <c r="AA48">
        <f>IF($X48&gt;0,INDEX('Ref Z'!O$5:O$1054,$X48),"")</f>
        <v>-4.972944222807586E-8</v>
      </c>
      <c r="AB48">
        <f>IF($X48&gt;0,INDEX('Ref Z'!P$5:P$1054,$X48),"")</f>
        <v>5.0000000000000004E-8</v>
      </c>
      <c r="AC48">
        <f t="shared" si="3"/>
        <v>1.0000223741843761E-3</v>
      </c>
      <c r="AD48" s="5">
        <f t="shared" si="15"/>
        <v>-4.9728329617756316E-5</v>
      </c>
      <c r="AF48" t="str">
        <f t="shared" si="48"/>
        <v>1Hz3m1m</v>
      </c>
      <c r="AG48">
        <f t="shared" si="58"/>
        <v>9.1736807238292084E-8</v>
      </c>
      <c r="AH48">
        <f t="shared" si="59"/>
        <v>8.6869596539022684E-3</v>
      </c>
      <c r="AI48">
        <f t="shared" si="60"/>
        <v>9.9987117417016126E-8</v>
      </c>
      <c r="AJ48">
        <f t="shared" si="61"/>
        <v>9.0017650856210251E-4</v>
      </c>
      <c r="AL48">
        <f t="shared" si="40"/>
        <v>1.0000917331973582</v>
      </c>
      <c r="AN48">
        <f t="shared" si="41"/>
        <v>9.9998614547240801E-5</v>
      </c>
    </row>
    <row r="49" spans="1:40" x14ac:dyDescent="0.25">
      <c r="A49" s="4">
        <f t="shared" si="62"/>
        <v>3</v>
      </c>
      <c r="B49" s="3" t="str">
        <f t="shared" si="62"/>
        <v>m</v>
      </c>
      <c r="C49" s="18">
        <f t="shared" si="46"/>
        <v>3.0000000000000001E-3</v>
      </c>
      <c r="D49" s="18">
        <f t="shared" si="28"/>
        <v>2</v>
      </c>
      <c r="E49" s="4">
        <f t="shared" si="47"/>
        <v>2</v>
      </c>
      <c r="F49" s="4" t="str">
        <f t="shared" si="49"/>
        <v>Hz</v>
      </c>
      <c r="G49">
        <f t="shared" si="63"/>
        <v>1</v>
      </c>
      <c r="H49" t="str">
        <f t="shared" si="63"/>
        <v>m</v>
      </c>
      <c r="I49" s="18">
        <f t="shared" si="50"/>
        <v>1E-3</v>
      </c>
      <c r="J49" s="9">
        <v>1.0000279786253228</v>
      </c>
      <c r="K49" s="9">
        <v>6.3728198841629517E-4</v>
      </c>
      <c r="L49" s="9">
        <v>-1.3086265431635604E-4</v>
      </c>
      <c r="M49" s="9">
        <v>2.5747197041843099E-3</v>
      </c>
      <c r="N49" s="10" t="s">
        <v>3</v>
      </c>
      <c r="O49" s="18">
        <f t="shared" si="51"/>
        <v>1E-3</v>
      </c>
      <c r="P49" s="5">
        <f t="shared" si="52"/>
        <v>1.0000279786253228E-3</v>
      </c>
      <c r="Q49" s="5">
        <f t="shared" si="53"/>
        <v>6.3728198841629521E-7</v>
      </c>
      <c r="R49" s="5">
        <f t="shared" si="54"/>
        <v>-1.3086265431635605E-7</v>
      </c>
      <c r="S49" s="5">
        <f t="shared" si="55"/>
        <v>2.5747197041843101E-6</v>
      </c>
      <c r="T49" s="5">
        <f t="shared" si="56"/>
        <v>1.0000279871876004E-3</v>
      </c>
      <c r="U49" s="5">
        <f t="shared" si="13"/>
        <v>-1.308589923146726E-4</v>
      </c>
      <c r="W49" t="str">
        <f t="shared" si="57"/>
        <v>2Hz1m</v>
      </c>
      <c r="X49" s="18">
        <f>IFERROR(MATCH(W49,'Ref Z'!$R$5:$R$1054,0),0)</f>
        <v>26</v>
      </c>
      <c r="Y49">
        <f>IF($X49&gt;0,INDEX('Ref Z'!M$5:M$1054,$X49),"")</f>
        <v>9.999805802522496E-4</v>
      </c>
      <c r="Z49">
        <f>IF($X49&gt;0,INDEX('Ref Z'!N$5:N$1054,$X49),"")</f>
        <v>1E-8</v>
      </c>
      <c r="AA49">
        <f>IF($X49&gt;0,INDEX('Ref Z'!O$5:O$1054,$X49),"")</f>
        <v>-3.0856583575332431E-8</v>
      </c>
      <c r="AB49">
        <f>IF($X49&gt;0,INDEX('Ref Z'!P$5:P$1054,$X49),"")</f>
        <v>5.0000000000000004E-8</v>
      </c>
      <c r="AC49">
        <f t="shared" si="3"/>
        <v>9.9998058072832321E-4</v>
      </c>
      <c r="AD49" s="5">
        <f t="shared" si="15"/>
        <v>-3.0857182804245245E-5</v>
      </c>
      <c r="AF49" t="str">
        <f t="shared" si="48"/>
        <v>2Hz3m1m</v>
      </c>
      <c r="AG49">
        <f t="shared" si="58"/>
        <v>-4.7398373073225669E-8</v>
      </c>
      <c r="AH49">
        <f t="shared" si="59"/>
        <v>1.2745639768718194E-3</v>
      </c>
      <c r="AI49">
        <f t="shared" si="60"/>
        <v>1.0000607074102362E-7</v>
      </c>
      <c r="AJ49">
        <f t="shared" si="61"/>
        <v>5.1494394086113648E-3</v>
      </c>
      <c r="AL49">
        <f t="shared" si="40"/>
        <v>0.99995259486745913</v>
      </c>
      <c r="AN49">
        <f t="shared" si="41"/>
        <v>1.0000180951042735E-4</v>
      </c>
    </row>
    <row r="50" spans="1:40" x14ac:dyDescent="0.25">
      <c r="A50" s="4">
        <f t="shared" si="62"/>
        <v>3</v>
      </c>
      <c r="B50" s="3" t="str">
        <f t="shared" si="62"/>
        <v>m</v>
      </c>
      <c r="C50" s="18">
        <f t="shared" si="46"/>
        <v>3.0000000000000001E-3</v>
      </c>
      <c r="D50" s="18">
        <f t="shared" si="28"/>
        <v>5</v>
      </c>
      <c r="E50" s="4">
        <f t="shared" si="47"/>
        <v>5</v>
      </c>
      <c r="F50" s="4" t="str">
        <f t="shared" si="49"/>
        <v>Hz</v>
      </c>
      <c r="G50">
        <f t="shared" si="63"/>
        <v>1</v>
      </c>
      <c r="H50" t="str">
        <f t="shared" si="63"/>
        <v>m</v>
      </c>
      <c r="I50" s="18">
        <f t="shared" si="50"/>
        <v>1E-3</v>
      </c>
      <c r="J50" s="9">
        <v>0.99991914804144877</v>
      </c>
      <c r="K50" s="9">
        <v>2.2880501853926342E-3</v>
      </c>
      <c r="L50" s="9">
        <v>-1.7563696276618E-4</v>
      </c>
      <c r="M50" s="9">
        <v>1.4864934263671746E-3</v>
      </c>
      <c r="N50" s="10" t="s">
        <v>3</v>
      </c>
      <c r="O50" s="18">
        <f t="shared" si="51"/>
        <v>1E-3</v>
      </c>
      <c r="P50" s="5">
        <f t="shared" si="52"/>
        <v>9.9991914804144883E-4</v>
      </c>
      <c r="Q50" s="5">
        <f t="shared" si="53"/>
        <v>2.2880501853926343E-6</v>
      </c>
      <c r="R50" s="5">
        <f t="shared" si="54"/>
        <v>-1.7563696276617999E-7</v>
      </c>
      <c r="S50" s="5">
        <f t="shared" si="55"/>
        <v>1.4864934263671745E-6</v>
      </c>
      <c r="T50" s="5">
        <f t="shared" si="56"/>
        <v>9.9991916346686715E-4</v>
      </c>
      <c r="U50" s="5">
        <f t="shared" si="13"/>
        <v>-1.7565116270037764E-4</v>
      </c>
      <c r="W50" t="str">
        <f t="shared" si="57"/>
        <v>5Hz1m</v>
      </c>
      <c r="X50" s="18">
        <f>IFERROR(MATCH(W50,'Ref Z'!$R$5:$R$1054,0),0)</f>
        <v>27</v>
      </c>
      <c r="Y50">
        <f>IF($X50&gt;0,INDEX('Ref Z'!M$5:M$1054,$X50),"")</f>
        <v>1.0000079818104257E-3</v>
      </c>
      <c r="Z50">
        <f>IF($X50&gt;0,INDEX('Ref Z'!N$5:N$1054,$X50),"")</f>
        <v>1E-8</v>
      </c>
      <c r="AA50">
        <f>IF($X50&gt;0,INDEX('Ref Z'!O$5:O$1054,$X50),"")</f>
        <v>-7.5652014771188101E-8</v>
      </c>
      <c r="AB50">
        <f>IF($X50&gt;0,INDEX('Ref Z'!P$5:P$1054,$X50),"")</f>
        <v>5.0000000000000004E-8</v>
      </c>
      <c r="AC50">
        <f t="shared" si="3"/>
        <v>1.0000079846720165E-3</v>
      </c>
      <c r="AD50" s="5">
        <f t="shared" si="15"/>
        <v>-7.5651410791646465E-5</v>
      </c>
      <c r="AF50" t="str">
        <f t="shared" si="48"/>
        <v>5Hz3m1m</v>
      </c>
      <c r="AG50">
        <f t="shared" si="58"/>
        <v>8.883376897690469E-8</v>
      </c>
      <c r="AH50">
        <f t="shared" si="59"/>
        <v>4.5761003707961946E-3</v>
      </c>
      <c r="AI50">
        <f t="shared" si="60"/>
        <v>9.9984947994991893E-8</v>
      </c>
      <c r="AJ50">
        <f t="shared" si="61"/>
        <v>2.972986853154802E-3</v>
      </c>
      <c r="AL50">
        <f t="shared" si="40"/>
        <v>1.0000888283857281</v>
      </c>
      <c r="AN50">
        <f t="shared" si="41"/>
        <v>9.9999751908731176E-5</v>
      </c>
    </row>
    <row r="51" spans="1:40" x14ac:dyDescent="0.25">
      <c r="A51" s="4">
        <f t="shared" si="62"/>
        <v>3</v>
      </c>
      <c r="B51" s="3" t="str">
        <f t="shared" si="62"/>
        <v>m</v>
      </c>
      <c r="C51" s="18">
        <f t="shared" si="46"/>
        <v>3.0000000000000001E-3</v>
      </c>
      <c r="D51" s="18">
        <f t="shared" si="28"/>
        <v>10</v>
      </c>
      <c r="E51" s="4">
        <f t="shared" si="47"/>
        <v>10</v>
      </c>
      <c r="F51" s="4" t="str">
        <f t="shared" si="49"/>
        <v>Hz</v>
      </c>
      <c r="G51">
        <f t="shared" si="63"/>
        <v>1</v>
      </c>
      <c r="H51" t="str">
        <f t="shared" si="63"/>
        <v>m</v>
      </c>
      <c r="I51" s="18">
        <f t="shared" si="50"/>
        <v>1E-3</v>
      </c>
      <c r="J51" s="9">
        <v>0.99989411682493956</v>
      </c>
      <c r="K51" s="9">
        <v>1.2829223800959577E-3</v>
      </c>
      <c r="L51" s="9">
        <v>-2.2145189391054918E-4</v>
      </c>
      <c r="M51" s="9">
        <v>4.5733329395797745E-3</v>
      </c>
      <c r="N51" s="10" t="s">
        <v>3</v>
      </c>
      <c r="O51" s="18">
        <f t="shared" si="51"/>
        <v>1E-3</v>
      </c>
      <c r="P51" s="5">
        <f t="shared" si="52"/>
        <v>9.9989411682493957E-4</v>
      </c>
      <c r="Q51" s="5">
        <f t="shared" si="53"/>
        <v>1.2829223800959577E-6</v>
      </c>
      <c r="R51" s="5">
        <f t="shared" si="54"/>
        <v>-2.2145189391054919E-7</v>
      </c>
      <c r="S51" s="5">
        <f t="shared" si="55"/>
        <v>4.5733329395797746E-6</v>
      </c>
      <c r="T51" s="5">
        <f t="shared" si="56"/>
        <v>9.9989414134800652E-4</v>
      </c>
      <c r="U51" s="5">
        <f t="shared" si="13"/>
        <v>-2.2147534080199448E-4</v>
      </c>
      <c r="W51" t="str">
        <f t="shared" si="57"/>
        <v>10Hz1m</v>
      </c>
      <c r="X51" s="18">
        <f>IFERROR(MATCH(W51,'Ref Z'!$R$5:$R$1054,0),0)</f>
        <v>28</v>
      </c>
      <c r="Y51">
        <f>IF($X51&gt;0,INDEX('Ref Z'!M$5:M$1054,$X51),"")</f>
        <v>9.9992694512089425E-4</v>
      </c>
      <c r="Z51">
        <f>IF($X51&gt;0,INDEX('Ref Z'!N$5:N$1054,$X51),"")</f>
        <v>1E-8</v>
      </c>
      <c r="AA51">
        <f>IF($X51&gt;0,INDEX('Ref Z'!O$5:O$1054,$X51),"")</f>
        <v>-1.2146074603553055E-7</v>
      </c>
      <c r="AB51">
        <f>IF($X51&gt;0,INDEX('Ref Z'!P$5:P$1054,$X51),"")</f>
        <v>5.0000000000000004E-8</v>
      </c>
      <c r="AC51">
        <f t="shared" si="3"/>
        <v>9.9992695249778957E-4</v>
      </c>
      <c r="AD51" s="5">
        <f t="shared" si="15"/>
        <v>-1.2146961938651075E-4</v>
      </c>
      <c r="AF51" t="str">
        <f t="shared" si="48"/>
        <v>10Hz3m1m</v>
      </c>
      <c r="AG51">
        <f t="shared" si="58"/>
        <v>3.2828295954681272E-8</v>
      </c>
      <c r="AH51">
        <f t="shared" si="59"/>
        <v>2.5658447602114019E-3</v>
      </c>
      <c r="AI51">
        <f t="shared" si="60"/>
        <v>9.999114787501864E-8</v>
      </c>
      <c r="AJ51">
        <f t="shared" si="61"/>
        <v>9.1466658792962105E-3</v>
      </c>
      <c r="AL51">
        <f t="shared" si="40"/>
        <v>1.0000328146234949</v>
      </c>
      <c r="AN51">
        <f t="shared" si="41"/>
        <v>1.0000572141548374E-4</v>
      </c>
    </row>
    <row r="52" spans="1:40" x14ac:dyDescent="0.25">
      <c r="A52" s="4">
        <f t="shared" si="62"/>
        <v>3</v>
      </c>
      <c r="B52" s="3" t="str">
        <f t="shared" si="62"/>
        <v>m</v>
      </c>
      <c r="C52" s="18">
        <f t="shared" si="46"/>
        <v>3.0000000000000001E-3</v>
      </c>
      <c r="D52" s="18">
        <f t="shared" si="28"/>
        <v>20</v>
      </c>
      <c r="E52" s="4">
        <f t="shared" si="47"/>
        <v>20</v>
      </c>
      <c r="F52" s="4" t="str">
        <f t="shared" si="49"/>
        <v>Hz</v>
      </c>
      <c r="G52">
        <f t="shared" si="63"/>
        <v>1</v>
      </c>
      <c r="H52" t="str">
        <f t="shared" si="63"/>
        <v>m</v>
      </c>
      <c r="I52" s="18">
        <f t="shared" si="50"/>
        <v>1E-3</v>
      </c>
      <c r="J52" s="9">
        <v>0.99998067887952669</v>
      </c>
      <c r="K52" s="9">
        <v>1.7600483097645633E-3</v>
      </c>
      <c r="L52" s="9">
        <v>-1.5513629661247072E-4</v>
      </c>
      <c r="M52" s="9">
        <v>1.5900051594899497E-3</v>
      </c>
      <c r="N52" s="10" t="s">
        <v>3</v>
      </c>
      <c r="O52" s="18">
        <f t="shared" si="51"/>
        <v>1E-3</v>
      </c>
      <c r="P52" s="5">
        <f t="shared" si="52"/>
        <v>9.9998067887952674E-4</v>
      </c>
      <c r="Q52" s="5">
        <f t="shared" si="53"/>
        <v>1.7600483097645634E-6</v>
      </c>
      <c r="R52" s="5">
        <f t="shared" si="54"/>
        <v>-1.5513629661247074E-7</v>
      </c>
      <c r="S52" s="5">
        <f t="shared" si="55"/>
        <v>1.5900051594899497E-6</v>
      </c>
      <c r="T52" s="5">
        <f t="shared" si="56"/>
        <v>9.9998069091339456E-4</v>
      </c>
      <c r="U52" s="5">
        <f t="shared" si="13"/>
        <v>-1.5513929283282057E-4</v>
      </c>
      <c r="W52" t="str">
        <f t="shared" si="57"/>
        <v>20Hz1m</v>
      </c>
      <c r="X52" s="18">
        <f>IFERROR(MATCH(W52,'Ref Z'!$R$5:$R$1054,0),0)</f>
        <v>29</v>
      </c>
      <c r="Y52">
        <f>IF($X52&gt;0,INDEX('Ref Z'!M$5:M$1054,$X52),"")</f>
        <v>1.000057854018302E-3</v>
      </c>
      <c r="Z52">
        <f>IF($X52&gt;0,INDEX('Ref Z'!N$5:N$1054,$X52),"")</f>
        <v>1E-8</v>
      </c>
      <c r="AA52">
        <f>IF($X52&gt;0,INDEX('Ref Z'!O$5:O$1054,$X52),"")</f>
        <v>-5.5144619970341498E-8</v>
      </c>
      <c r="AB52">
        <f>IF($X52&gt;0,INDEX('Ref Z'!P$5:P$1054,$X52),"")</f>
        <v>5.0000000000000004E-8</v>
      </c>
      <c r="AC52">
        <f t="shared" si="3"/>
        <v>1.0000578555386787E-3</v>
      </c>
      <c r="AD52" s="5">
        <f t="shared" si="15"/>
        <v>-5.5141429761164406E-5</v>
      </c>
      <c r="AF52" t="str">
        <f t="shared" si="48"/>
        <v>20Hz3m1m</v>
      </c>
      <c r="AG52">
        <f t="shared" si="58"/>
        <v>7.717513877524701E-8</v>
      </c>
      <c r="AH52">
        <f t="shared" si="59"/>
        <v>3.520096619543331E-3</v>
      </c>
      <c r="AI52">
        <f t="shared" si="60"/>
        <v>9.9991676642129247E-8</v>
      </c>
      <c r="AJ52">
        <f t="shared" si="61"/>
        <v>3.1800103193729799E-3</v>
      </c>
      <c r="AL52">
        <f t="shared" si="40"/>
        <v>1.0000771661152914</v>
      </c>
      <c r="AN52">
        <f t="shared" si="41"/>
        <v>9.9997863071656161E-5</v>
      </c>
    </row>
    <row r="53" spans="1:40" x14ac:dyDescent="0.25">
      <c r="A53" s="4">
        <f t="shared" si="62"/>
        <v>3</v>
      </c>
      <c r="B53" s="3" t="str">
        <f t="shared" si="62"/>
        <v>m</v>
      </c>
      <c r="C53" s="18">
        <f t="shared" si="46"/>
        <v>3.0000000000000001E-3</v>
      </c>
      <c r="D53" s="18">
        <f t="shared" si="28"/>
        <v>50</v>
      </c>
      <c r="E53" s="4">
        <f t="shared" si="47"/>
        <v>50</v>
      </c>
      <c r="F53" s="4" t="str">
        <f t="shared" si="49"/>
        <v>Hz</v>
      </c>
      <c r="G53">
        <f t="shared" si="63"/>
        <v>1</v>
      </c>
      <c r="H53" t="str">
        <f t="shared" si="63"/>
        <v>m</v>
      </c>
      <c r="I53" s="18">
        <f t="shared" si="50"/>
        <v>1E-3</v>
      </c>
      <c r="J53" s="9">
        <v>0.99993522667971513</v>
      </c>
      <c r="K53" s="9">
        <v>1.0733514875888755E-3</v>
      </c>
      <c r="L53" s="9">
        <v>-5.0776016908407877E-5</v>
      </c>
      <c r="M53" s="9">
        <v>9.2172854104612925E-4</v>
      </c>
      <c r="N53" s="10" t="s">
        <v>3</v>
      </c>
      <c r="O53" s="18">
        <f t="shared" si="51"/>
        <v>1E-3</v>
      </c>
      <c r="P53" s="5">
        <f t="shared" si="52"/>
        <v>9.9993522667971512E-4</v>
      </c>
      <c r="Q53" s="5">
        <f t="shared" si="53"/>
        <v>1.0733514875888756E-6</v>
      </c>
      <c r="R53" s="5">
        <f t="shared" si="54"/>
        <v>-5.0776016908407879E-8</v>
      </c>
      <c r="S53" s="5">
        <f t="shared" si="55"/>
        <v>9.2172854104612929E-7</v>
      </c>
      <c r="T53" s="5">
        <f t="shared" si="56"/>
        <v>9.9993522796890067E-4</v>
      </c>
      <c r="U53" s="5">
        <f t="shared" si="13"/>
        <v>-5.0779306009017221E-5</v>
      </c>
      <c r="W53" t="str">
        <f t="shared" si="57"/>
        <v>50Hz1m</v>
      </c>
      <c r="X53" s="18">
        <f>IFERROR(MATCH(W53,'Ref Z'!$R$5:$R$1054,0),0)</f>
        <v>30</v>
      </c>
      <c r="Y53">
        <f>IF($X53&gt;0,INDEX('Ref Z'!M$5:M$1054,$X53),"")</f>
        <v>1.0000161781007996E-3</v>
      </c>
      <c r="Z53">
        <f>IF($X53&gt;0,INDEX('Ref Z'!N$5:N$1054,$X53),"")</f>
        <v>1E-8</v>
      </c>
      <c r="AA53">
        <f>IF($X53&gt;0,INDEX('Ref Z'!O$5:O$1054,$X53),"")</f>
        <v>4.9221359898336786E-8</v>
      </c>
      <c r="AB53">
        <f>IF($X53&gt;0,INDEX('Ref Z'!P$5:P$1054,$X53),"")</f>
        <v>5.0000000000000004E-8</v>
      </c>
      <c r="AC53">
        <f t="shared" si="3"/>
        <v>1.0000161793121511E-3</v>
      </c>
      <c r="AD53" s="5">
        <f t="shared" si="15"/>
        <v>4.9220563563349111E-5</v>
      </c>
      <c r="AF53" t="str">
        <f t="shared" si="48"/>
        <v>50Hz3m1m</v>
      </c>
      <c r="AG53">
        <f t="shared" si="58"/>
        <v>8.095142108445301E-8</v>
      </c>
      <c r="AH53">
        <f t="shared" si="59"/>
        <v>2.1467029752010426E-3</v>
      </c>
      <c r="AI53">
        <f t="shared" si="60"/>
        <v>9.9997376806744665E-8</v>
      </c>
      <c r="AJ53">
        <f t="shared" si="61"/>
        <v>1.8434570827703324E-3</v>
      </c>
      <c r="AL53">
        <f t="shared" si="40"/>
        <v>1.000080956586973</v>
      </c>
      <c r="AN53">
        <f t="shared" si="41"/>
        <v>9.9999869572366332E-5</v>
      </c>
    </row>
    <row r="54" spans="1:40" x14ac:dyDescent="0.25">
      <c r="A54" s="4">
        <f t="shared" si="62"/>
        <v>3</v>
      </c>
      <c r="B54" s="3" t="str">
        <f t="shared" si="62"/>
        <v>m</v>
      </c>
      <c r="C54" s="18">
        <f t="shared" si="46"/>
        <v>3.0000000000000001E-3</v>
      </c>
      <c r="D54" s="18">
        <f t="shared" si="28"/>
        <v>100</v>
      </c>
      <c r="E54" s="4">
        <f t="shared" si="47"/>
        <v>100</v>
      </c>
      <c r="F54" s="4" t="str">
        <f t="shared" si="49"/>
        <v>Hz</v>
      </c>
      <c r="G54">
        <f t="shared" si="63"/>
        <v>1</v>
      </c>
      <c r="H54" t="str">
        <f t="shared" si="63"/>
        <v>m</v>
      </c>
      <c r="I54" s="18">
        <f t="shared" si="50"/>
        <v>1E-3</v>
      </c>
      <c r="J54" s="9">
        <v>1.0003564787182391</v>
      </c>
      <c r="K54" s="9">
        <v>4.7603434698775902E-3</v>
      </c>
      <c r="L54" s="9">
        <v>-1.0830292345618283E-4</v>
      </c>
      <c r="M54" s="9">
        <v>4.8998524983100344E-3</v>
      </c>
      <c r="N54" s="10" t="s">
        <v>3</v>
      </c>
      <c r="O54" s="18">
        <f t="shared" si="51"/>
        <v>1E-3</v>
      </c>
      <c r="P54" s="5">
        <f t="shared" si="52"/>
        <v>1.0003564787182391E-3</v>
      </c>
      <c r="Q54" s="5">
        <f t="shared" si="53"/>
        <v>4.7603434698775905E-6</v>
      </c>
      <c r="R54" s="5">
        <f t="shared" si="54"/>
        <v>-1.0830292345618283E-7</v>
      </c>
      <c r="S54" s="5">
        <f t="shared" si="55"/>
        <v>4.8998524983100341E-6</v>
      </c>
      <c r="T54" s="5">
        <f t="shared" si="56"/>
        <v>1.0003564845809108E-3</v>
      </c>
      <c r="U54" s="5">
        <f t="shared" si="13"/>
        <v>-1.0826432910376742E-4</v>
      </c>
      <c r="W54" t="str">
        <f t="shared" si="57"/>
        <v>100Hz1m</v>
      </c>
      <c r="X54" s="18">
        <f>IFERROR(MATCH(W54,'Ref Z'!$R$5:$R$1054,0),0)</f>
        <v>31</v>
      </c>
      <c r="Y54">
        <f>IF($X54&gt;0,INDEX('Ref Z'!M$5:M$1054,$X54),"")</f>
        <v>1.0004241916516507E-3</v>
      </c>
      <c r="Z54">
        <f>IF($X54&gt;0,INDEX('Ref Z'!N$5:N$1054,$X54),"")</f>
        <v>1E-8</v>
      </c>
      <c r="AA54">
        <f>IF($X54&gt;0,INDEX('Ref Z'!O$5:O$1054,$X54),"")</f>
        <v>-8.2708792952564629E-9</v>
      </c>
      <c r="AB54">
        <f>IF($X54&gt;0,INDEX('Ref Z'!P$5:P$1054,$X54),"")</f>
        <v>5.0000000000000004E-8</v>
      </c>
      <c r="AC54">
        <f t="shared" si="3"/>
        <v>1.0004241916858399E-3</v>
      </c>
      <c r="AD54" s="5">
        <f t="shared" si="15"/>
        <v>-8.2673723447383013E-6</v>
      </c>
      <c r="AF54" t="str">
        <f t="shared" si="48"/>
        <v>100Hz3m1m</v>
      </c>
      <c r="AG54">
        <f t="shared" si="58"/>
        <v>6.771293341160424E-8</v>
      </c>
      <c r="AH54">
        <f t="shared" si="59"/>
        <v>9.5206869397604331E-3</v>
      </c>
      <c r="AI54">
        <f t="shared" si="60"/>
        <v>1.0003204416092637E-7</v>
      </c>
      <c r="AJ54">
        <f t="shared" si="61"/>
        <v>9.799704996747623E-3</v>
      </c>
      <c r="AL54">
        <f t="shared" si="40"/>
        <v>1.0000676829769914</v>
      </c>
      <c r="AN54">
        <f t="shared" si="41"/>
        <v>9.9996956759029122E-5</v>
      </c>
    </row>
    <row r="55" spans="1:40" x14ac:dyDescent="0.25">
      <c r="A55" s="4">
        <f t="shared" si="62"/>
        <v>3</v>
      </c>
      <c r="B55" s="3" t="str">
        <f t="shared" si="62"/>
        <v>m</v>
      </c>
      <c r="C55" s="18">
        <f t="shared" si="46"/>
        <v>3.0000000000000001E-3</v>
      </c>
      <c r="D55" s="18">
        <f t="shared" si="28"/>
        <v>200</v>
      </c>
      <c r="E55" s="4">
        <f t="shared" si="47"/>
        <v>200</v>
      </c>
      <c r="F55" s="4" t="str">
        <f t="shared" si="49"/>
        <v>Hz</v>
      </c>
      <c r="G55">
        <f t="shared" si="63"/>
        <v>1</v>
      </c>
      <c r="H55" t="str">
        <f t="shared" si="63"/>
        <v>m</v>
      </c>
      <c r="I55" s="18">
        <f t="shared" si="50"/>
        <v>1E-3</v>
      </c>
      <c r="J55" s="9">
        <v>1.0004419870862062</v>
      </c>
      <c r="K55" s="9">
        <v>5.8269329497824182E-4</v>
      </c>
      <c r="L55" s="9">
        <v>-1.3831498962521514E-4</v>
      </c>
      <c r="M55" s="9">
        <v>4.178401835114939E-3</v>
      </c>
      <c r="N55" s="10" t="s">
        <v>3</v>
      </c>
      <c r="O55" s="18">
        <f t="shared" si="51"/>
        <v>1E-3</v>
      </c>
      <c r="P55" s="5">
        <f t="shared" si="52"/>
        <v>1.0004419870862063E-3</v>
      </c>
      <c r="Q55" s="5">
        <f t="shared" si="53"/>
        <v>5.8269329497824181E-7</v>
      </c>
      <c r="R55" s="5">
        <f t="shared" si="54"/>
        <v>-1.3831498962521515E-7</v>
      </c>
      <c r="S55" s="5">
        <f t="shared" si="55"/>
        <v>4.1784018351149395E-6</v>
      </c>
      <c r="T55" s="5">
        <f t="shared" si="56"/>
        <v>1.0004419966474986E-3</v>
      </c>
      <c r="U55" s="5">
        <f t="shared" si="13"/>
        <v>-1.3825388231335759E-4</v>
      </c>
      <c r="W55" t="str">
        <f t="shared" si="57"/>
        <v>200Hz1m</v>
      </c>
      <c r="X55" s="18">
        <f>IFERROR(MATCH(W55,'Ref Z'!$R$5:$R$1054,0),0)</f>
        <v>32</v>
      </c>
      <c r="Y55">
        <f>IF($X55&gt;0,INDEX('Ref Z'!M$5:M$1054,$X55),"")</f>
        <v>1.0005411729333772E-3</v>
      </c>
      <c r="Z55">
        <f>IF($X55&gt;0,INDEX('Ref Z'!N$5:N$1054,$X55),"")</f>
        <v>1E-8</v>
      </c>
      <c r="AA55">
        <f>IF($X55&gt;0,INDEX('Ref Z'!O$5:O$1054,$X55),"")</f>
        <v>-3.8300866816843975E-8</v>
      </c>
      <c r="AB55">
        <f>IF($X55&gt;0,INDEX('Ref Z'!P$5:P$1054,$X55),"")</f>
        <v>5.0000000000000004E-8</v>
      </c>
      <c r="AC55">
        <f t="shared" si="3"/>
        <v>1.0005411736664588E-3</v>
      </c>
      <c r="AD55" s="5">
        <f t="shared" si="15"/>
        <v>-3.8280150616736286E-5</v>
      </c>
      <c r="AF55" t="str">
        <f t="shared" si="48"/>
        <v>200Hz3m1m</v>
      </c>
      <c r="AG55">
        <f t="shared" si="58"/>
        <v>9.9185847170918384E-8</v>
      </c>
      <c r="AH55">
        <f t="shared" si="59"/>
        <v>1.1653865899993879E-3</v>
      </c>
      <c r="AI55">
        <f t="shared" si="60"/>
        <v>1.0001412280837118E-7</v>
      </c>
      <c r="AJ55">
        <f t="shared" si="61"/>
        <v>8.3568036703794563E-3</v>
      </c>
      <c r="AL55">
        <f t="shared" si="40"/>
        <v>1.0000991332024172</v>
      </c>
      <c r="AN55">
        <f t="shared" si="41"/>
        <v>9.9973731696621315E-5</v>
      </c>
    </row>
    <row r="56" spans="1:40" x14ac:dyDescent="0.25">
      <c r="A56" s="4">
        <f t="shared" si="62"/>
        <v>3</v>
      </c>
      <c r="B56" s="3" t="str">
        <f t="shared" si="62"/>
        <v>m</v>
      </c>
      <c r="C56" s="18">
        <f t="shared" si="46"/>
        <v>3.0000000000000001E-3</v>
      </c>
      <c r="D56" s="18">
        <f t="shared" si="28"/>
        <v>500</v>
      </c>
      <c r="E56" s="4">
        <f t="shared" si="47"/>
        <v>500</v>
      </c>
      <c r="F56" s="4" t="str">
        <f t="shared" si="49"/>
        <v>Hz</v>
      </c>
      <c r="G56">
        <f t="shared" si="63"/>
        <v>1</v>
      </c>
      <c r="H56" t="str">
        <f t="shared" si="63"/>
        <v>m</v>
      </c>
      <c r="I56" s="18">
        <f t="shared" si="50"/>
        <v>1E-3</v>
      </c>
      <c r="J56" s="9">
        <v>1.0023497551296698</v>
      </c>
      <c r="K56" s="9">
        <v>2.3126001924521373E-3</v>
      </c>
      <c r="L56" s="9">
        <v>-1.22680059013109E-4</v>
      </c>
      <c r="M56" s="9">
        <v>3.563668584440168E-3</v>
      </c>
      <c r="N56" s="10" t="s">
        <v>3</v>
      </c>
      <c r="O56" s="18">
        <f t="shared" si="51"/>
        <v>1E-3</v>
      </c>
      <c r="P56" s="5">
        <f t="shared" si="52"/>
        <v>1.0023497551296698E-3</v>
      </c>
      <c r="Q56" s="5">
        <f t="shared" si="53"/>
        <v>2.3126001924521372E-6</v>
      </c>
      <c r="R56" s="5">
        <f t="shared" si="54"/>
        <v>-1.2268005901310901E-7</v>
      </c>
      <c r="S56" s="5">
        <f t="shared" si="55"/>
        <v>3.5636685844401681E-6</v>
      </c>
      <c r="T56" s="5">
        <f t="shared" si="56"/>
        <v>1.0023497626372273E-3</v>
      </c>
      <c r="U56" s="5">
        <f t="shared" si="13"/>
        <v>-1.2239246607553611E-4</v>
      </c>
      <c r="W56" t="str">
        <f t="shared" si="57"/>
        <v>500Hz1m</v>
      </c>
      <c r="X56" s="18">
        <f>IFERROR(MATCH(W56,'Ref Z'!$R$5:$R$1054,0),0)</f>
        <v>33</v>
      </c>
      <c r="Y56">
        <f>IF($X56&gt;0,INDEX('Ref Z'!M$5:M$1054,$X56),"")</f>
        <v>1.002254047321524E-3</v>
      </c>
      <c r="Z56">
        <f>IF($X56&gt;0,INDEX('Ref Z'!N$5:N$1054,$X56),"")</f>
        <v>1.5811388300841903E-8</v>
      </c>
      <c r="AA56">
        <f>IF($X56&gt;0,INDEX('Ref Z'!O$5:O$1054,$X56),"")</f>
        <v>-2.2622950283874054E-8</v>
      </c>
      <c r="AB56">
        <f>IF($X56&gt;0,INDEX('Ref Z'!P$5:P$1054,$X56),"")</f>
        <v>5.0000000000000004E-8</v>
      </c>
      <c r="AC56">
        <f t="shared" si="3"/>
        <v>1.0022540475768474E-3</v>
      </c>
      <c r="AD56" s="5">
        <f t="shared" si="15"/>
        <v>-2.2572071762135246E-5</v>
      </c>
      <c r="AF56" t="str">
        <f t="shared" si="48"/>
        <v>500Hz3m1m</v>
      </c>
      <c r="AG56">
        <f t="shared" si="58"/>
        <v>-9.5707808145731321E-8</v>
      </c>
      <c r="AH56">
        <f t="shared" si="59"/>
        <v>4.6252003849313007E-3</v>
      </c>
      <c r="AI56">
        <f t="shared" si="60"/>
        <v>1.0005710872923497E-7</v>
      </c>
      <c r="AJ56">
        <f t="shared" si="61"/>
        <v>7.1273371690557174E-3</v>
      </c>
      <c r="AL56">
        <f t="shared" si="40"/>
        <v>0.99990450932005204</v>
      </c>
      <c r="AN56">
        <f t="shared" si="41"/>
        <v>9.9820394313400863E-5</v>
      </c>
    </row>
    <row r="57" spans="1:40" x14ac:dyDescent="0.25">
      <c r="A57" s="4">
        <f t="shared" si="62"/>
        <v>3</v>
      </c>
      <c r="B57" s="3" t="str">
        <f t="shared" si="62"/>
        <v>m</v>
      </c>
      <c r="C57" s="18">
        <f t="shared" si="46"/>
        <v>3.0000000000000001E-3</v>
      </c>
      <c r="D57" s="18">
        <f t="shared" si="28"/>
        <v>1000</v>
      </c>
      <c r="E57" s="4">
        <f>IF(F57="mHz",1000,IF(F57="kHz",0.001,1))*D57</f>
        <v>1</v>
      </c>
      <c r="F57" s="4" t="str">
        <f t="shared" si="49"/>
        <v>kHz</v>
      </c>
      <c r="G57">
        <f t="shared" si="63"/>
        <v>1</v>
      </c>
      <c r="H57" t="str">
        <f t="shared" si="63"/>
        <v>m</v>
      </c>
      <c r="I57" s="18">
        <f t="shared" si="50"/>
        <v>1E-3</v>
      </c>
      <c r="J57" s="9">
        <v>1.006478094563718</v>
      </c>
      <c r="K57" s="9">
        <v>3.2232542001069267E-3</v>
      </c>
      <c r="L57" s="9">
        <v>2.1752759383873285E-4</v>
      </c>
      <c r="M57" s="9">
        <v>1.0350035435929337E-3</v>
      </c>
      <c r="N57" s="10" t="s">
        <v>3</v>
      </c>
      <c r="O57" s="18">
        <f t="shared" si="51"/>
        <v>1E-3</v>
      </c>
      <c r="P57" s="5">
        <f t="shared" si="52"/>
        <v>1.0064780945637181E-3</v>
      </c>
      <c r="Q57" s="5">
        <f t="shared" si="53"/>
        <v>3.2232542001069269E-6</v>
      </c>
      <c r="R57" s="5">
        <f t="shared" si="54"/>
        <v>2.1752759383873284E-7</v>
      </c>
      <c r="S57" s="5">
        <f t="shared" si="55"/>
        <v>1.0350035435929337E-6</v>
      </c>
      <c r="T57" s="5">
        <f t="shared" si="56"/>
        <v>1.0064781180705654E-3</v>
      </c>
      <c r="U57" s="5">
        <f t="shared" si="13"/>
        <v>2.1612749609423079E-4</v>
      </c>
      <c r="W57" t="str">
        <f t="shared" si="57"/>
        <v>1kHz1m</v>
      </c>
      <c r="X57" s="18">
        <f>IFERROR(MATCH(W57,'Ref Z'!$R$5:$R$1054,0),0)</f>
        <v>34</v>
      </c>
      <c r="Y57">
        <f>IF($X57&gt;0,INDEX('Ref Z'!M$5:M$1054,$X57),"")</f>
        <v>1.0064371094506777E-3</v>
      </c>
      <c r="Z57">
        <f>IF($X57&gt;0,INDEX('Ref Z'!N$5:N$1054,$X57),"")</f>
        <v>4.4721359549995803E-8</v>
      </c>
      <c r="AA57">
        <f>IF($X57&gt;0,INDEX('Ref Z'!O$5:O$1054,$X57),"")</f>
        <v>3.1806738407201292E-7</v>
      </c>
      <c r="AB57">
        <f>IF($X57&gt;0,INDEX('Ref Z'!P$5:P$1054,$X57),"")</f>
        <v>1.0000000000000001E-7</v>
      </c>
      <c r="AC57">
        <f t="shared" si="3"/>
        <v>1.0064371597105783E-3</v>
      </c>
      <c r="AD57" s="5">
        <f t="shared" si="15"/>
        <v>3.1603303425131485E-4</v>
      </c>
      <c r="AF57" t="str">
        <f t="shared" si="48"/>
        <v>1kHz3m1m</v>
      </c>
      <c r="AG57">
        <f t="shared" si="58"/>
        <v>-4.0985113040382937E-8</v>
      </c>
      <c r="AH57">
        <f t="shared" si="59"/>
        <v>6.4465084003689768E-3</v>
      </c>
      <c r="AI57">
        <f t="shared" si="60"/>
        <v>1.0053979023328008E-7</v>
      </c>
      <c r="AJ57">
        <f t="shared" si="61"/>
        <v>2.0700070896013181E-3</v>
      </c>
      <c r="AL57">
        <f t="shared" si="40"/>
        <v>0.99995930526530907</v>
      </c>
      <c r="AN57">
        <f t="shared" si="41"/>
        <v>9.9905538157084067E-5</v>
      </c>
    </row>
    <row r="58" spans="1:40" x14ac:dyDescent="0.25">
      <c r="A58" s="4">
        <f t="shared" si="62"/>
        <v>3</v>
      </c>
      <c r="B58" s="3" t="str">
        <f t="shared" si="62"/>
        <v>m</v>
      </c>
      <c r="C58" s="18">
        <f t="shared" si="46"/>
        <v>3.0000000000000001E-3</v>
      </c>
      <c r="D58" s="18">
        <f t="shared" si="28"/>
        <v>2000</v>
      </c>
      <c r="E58" s="4">
        <f t="shared" ref="E58:E74" si="64">IF(F58="mHz",1000,IF(F58="kHz",0.001,1))*D58</f>
        <v>2</v>
      </c>
      <c r="F58" s="4" t="str">
        <f t="shared" si="49"/>
        <v>kHz</v>
      </c>
      <c r="G58">
        <f t="shared" si="63"/>
        <v>1</v>
      </c>
      <c r="H58" t="str">
        <f t="shared" si="63"/>
        <v>m</v>
      </c>
      <c r="I58" s="18">
        <f t="shared" si="50"/>
        <v>1E-3</v>
      </c>
      <c r="J58" s="9">
        <v>1.0184161541598848</v>
      </c>
      <c r="K58" s="9">
        <v>3.8509180743720455E-3</v>
      </c>
      <c r="L58" s="9">
        <v>3.9343854806232444E-4</v>
      </c>
      <c r="M58" s="9">
        <v>2.8993849182722104E-4</v>
      </c>
      <c r="N58" s="10" t="s">
        <v>3</v>
      </c>
      <c r="O58" s="18">
        <f t="shared" si="51"/>
        <v>1E-3</v>
      </c>
      <c r="P58" s="5">
        <f t="shared" si="52"/>
        <v>1.0184161541598848E-3</v>
      </c>
      <c r="Q58" s="5">
        <f t="shared" si="53"/>
        <v>3.8509180743720456E-6</v>
      </c>
      <c r="R58" s="5">
        <f t="shared" si="54"/>
        <v>3.9343854806232445E-7</v>
      </c>
      <c r="S58" s="5">
        <f t="shared" si="55"/>
        <v>2.8993849182722105E-7</v>
      </c>
      <c r="T58" s="5">
        <f t="shared" si="56"/>
        <v>1.0184162301572484E-3</v>
      </c>
      <c r="U58" s="5">
        <f t="shared" si="13"/>
        <v>3.8632392748504118E-4</v>
      </c>
      <c r="W58" t="str">
        <f t="shared" si="57"/>
        <v>2kHz1m</v>
      </c>
      <c r="X58" s="18">
        <f>IFERROR(MATCH(W58,'Ref Z'!$R$5:$R$1054,0),0)</f>
        <v>35</v>
      </c>
      <c r="Y58">
        <f>IF($X58&gt;0,INDEX('Ref Z'!M$5:M$1054,$X58),"")</f>
        <v>1.0183457316212696E-3</v>
      </c>
      <c r="Z58">
        <f>IF($X58&gt;0,INDEX('Ref Z'!N$5:N$1054,$X58),"")</f>
        <v>1.2649110640673522E-7</v>
      </c>
      <c r="AA58">
        <f>IF($X58&gt;0,INDEX('Ref Z'!O$5:O$1054,$X58),"")</f>
        <v>4.9417868195423929E-7</v>
      </c>
      <c r="AB58">
        <f>IF($X58&gt;0,INDEX('Ref Z'!P$5:P$1054,$X58),"")</f>
        <v>2.0000000000000002E-7</v>
      </c>
      <c r="AC58">
        <f t="shared" si="3"/>
        <v>1.0183458515277747E-3</v>
      </c>
      <c r="AD58" s="5">
        <f t="shared" si="15"/>
        <v>4.8527590170742061E-4</v>
      </c>
      <c r="AF58" t="str">
        <f t="shared" si="48"/>
        <v>2kHz3m1m</v>
      </c>
      <c r="AG58">
        <f t="shared" si="58"/>
        <v>-7.0422538615225877E-8</v>
      </c>
      <c r="AH58">
        <f t="shared" si="59"/>
        <v>7.7018361497828043E-3</v>
      </c>
      <c r="AI58">
        <f t="shared" si="60"/>
        <v>1.0074013389191483E-7</v>
      </c>
      <c r="AJ58">
        <f t="shared" si="61"/>
        <v>5.7987701814451488E-4</v>
      </c>
      <c r="AL58">
        <f t="shared" si="40"/>
        <v>0.9999308940417585</v>
      </c>
      <c r="AN58">
        <f t="shared" si="41"/>
        <v>9.8951974222379426E-5</v>
      </c>
    </row>
    <row r="59" spans="1:40" x14ac:dyDescent="0.25">
      <c r="A59" s="4">
        <f t="shared" si="62"/>
        <v>3</v>
      </c>
      <c r="B59" s="3" t="str">
        <f t="shared" si="62"/>
        <v>m</v>
      </c>
      <c r="C59" s="18">
        <f t="shared" si="46"/>
        <v>3.0000000000000001E-3</v>
      </c>
      <c r="D59" s="18">
        <f t="shared" si="28"/>
        <v>5000</v>
      </c>
      <c r="E59" s="4">
        <f t="shared" si="64"/>
        <v>5</v>
      </c>
      <c r="F59" s="4" t="str">
        <f t="shared" si="49"/>
        <v>kHz</v>
      </c>
      <c r="G59">
        <f t="shared" si="63"/>
        <v>1</v>
      </c>
      <c r="H59" t="str">
        <f t="shared" si="63"/>
        <v>m</v>
      </c>
      <c r="I59" s="18">
        <f t="shared" si="50"/>
        <v>1E-3</v>
      </c>
      <c r="J59" s="9">
        <v>1.0729793502064606</v>
      </c>
      <c r="K59" s="9">
        <v>1.938891094629131E-3</v>
      </c>
      <c r="L59" s="9">
        <v>1.2704812997098738E-3</v>
      </c>
      <c r="M59" s="9">
        <v>3.0787256580137564E-3</v>
      </c>
      <c r="N59" s="10" t="s">
        <v>3</v>
      </c>
      <c r="O59" s="18">
        <f t="shared" si="51"/>
        <v>1E-3</v>
      </c>
      <c r="P59" s="5">
        <f t="shared" si="52"/>
        <v>1.0729793502064606E-3</v>
      </c>
      <c r="Q59" s="5">
        <f t="shared" si="53"/>
        <v>1.938891094629131E-6</v>
      </c>
      <c r="R59" s="5">
        <f t="shared" si="54"/>
        <v>1.2704812997098739E-6</v>
      </c>
      <c r="S59" s="5">
        <f t="shared" si="55"/>
        <v>3.0787256580137566E-6</v>
      </c>
      <c r="T59" s="5">
        <f t="shared" si="56"/>
        <v>1.0729801023747882E-3</v>
      </c>
      <c r="U59" s="5">
        <f t="shared" si="13"/>
        <v>1.1840681796156682E-3</v>
      </c>
      <c r="W59" t="str">
        <f t="shared" si="57"/>
        <v>5kHz1m</v>
      </c>
      <c r="X59" s="18">
        <f>IFERROR(MATCH(W59,'Ref Z'!$R$5:$R$1054,0),0)</f>
        <v>36</v>
      </c>
      <c r="Y59">
        <f>IF($X59&gt;0,INDEX('Ref Z'!M$5:M$1054,$X59),"")</f>
        <v>1.0729470009340095E-3</v>
      </c>
      <c r="Z59">
        <f>IF($X59&gt;0,INDEX('Ref Z'!N$5:N$1054,$X59),"")</f>
        <v>4.9999999999999998E-7</v>
      </c>
      <c r="AA59">
        <f>IF($X59&gt;0,INDEX('Ref Z'!O$5:O$1054,$X59),"")</f>
        <v>1.3751980270604412E-6</v>
      </c>
      <c r="AB59">
        <f>IF($X59&gt;0,INDEX('Ref Z'!P$5:P$1054,$X59),"")</f>
        <v>4.9999999999999998E-7</v>
      </c>
      <c r="AC59">
        <f t="shared" si="3"/>
        <v>1.0729478822304925E-3</v>
      </c>
      <c r="AD59" s="5">
        <f t="shared" si="15"/>
        <v>1.2817010279391886E-3</v>
      </c>
      <c r="AF59" t="str">
        <f t="shared" si="48"/>
        <v>5kHz3m1m</v>
      </c>
      <c r="AG59">
        <f t="shared" si="58"/>
        <v>-3.2349272451092162E-8</v>
      </c>
      <c r="AH59">
        <f t="shared" si="59"/>
        <v>3.8777822214931821E-3</v>
      </c>
      <c r="AI59">
        <f t="shared" si="60"/>
        <v>1.0471672735056728E-7</v>
      </c>
      <c r="AJ59">
        <f t="shared" si="61"/>
        <v>6.1574513363281203E-3</v>
      </c>
      <c r="AL59">
        <f t="shared" si="40"/>
        <v>0.99996997134967891</v>
      </c>
      <c r="AN59">
        <f t="shared" si="41"/>
        <v>9.7632848323520429E-5</v>
      </c>
    </row>
    <row r="60" spans="1:40" ht="19.5" customHeight="1" x14ac:dyDescent="0.25">
      <c r="A60" s="4">
        <v>3</v>
      </c>
      <c r="B60" s="3" t="s">
        <v>3</v>
      </c>
      <c r="C60" s="18">
        <f t="shared" ref="C60:C77" si="65">IF(MID(B60,1,1)="m",0.001,IF(OR(MID(B60,1,1)="u",MID(B60,1,1)="µ"),0.000001,1))*A60</f>
        <v>3.0000000000000001E-3</v>
      </c>
      <c r="D60" s="18">
        <f t="shared" ref="D60:D78" si="66">D42</f>
        <v>0.01</v>
      </c>
      <c r="E60" s="4">
        <f t="shared" si="64"/>
        <v>10</v>
      </c>
      <c r="F60" s="4" t="str">
        <f>IF(D60&gt;=1000,"kHz",IF(D60&gt;=1,"Hz","mHz"))</f>
        <v>mHz</v>
      </c>
      <c r="G60">
        <v>3</v>
      </c>
      <c r="H60" t="s">
        <v>3</v>
      </c>
      <c r="I60" s="18">
        <f>IF(MID(H60,1,1)="m",0.001,IF(OR(MID(H60,1,1)="u",MID(H60,1,1)="µ"),0.000001,1))*G60</f>
        <v>3.0000000000000001E-3</v>
      </c>
      <c r="J60" s="9">
        <v>2.999734321645096</v>
      </c>
      <c r="K60" s="9">
        <v>1.1635055530862966E-3</v>
      </c>
      <c r="L60" s="9">
        <v>1.5276660710055937E-4</v>
      </c>
      <c r="M60" s="9">
        <v>2.3793258318254517E-3</v>
      </c>
      <c r="N60" s="10" t="s">
        <v>3</v>
      </c>
      <c r="O60" s="18">
        <f>IF(MID(N60,1,1)="m",0.001,IF(OR(MID(N60,1,1)="u",MID(N60,1,1)="µ"),0.000001,1))</f>
        <v>1E-3</v>
      </c>
      <c r="P60" s="5">
        <f>J60*$O60</f>
        <v>2.999734321645096E-3</v>
      </c>
      <c r="Q60" s="5">
        <f t="shared" si="53"/>
        <v>1.1635055530862967E-6</v>
      </c>
      <c r="R60" s="5">
        <f t="shared" si="54"/>
        <v>1.5276660710055937E-7</v>
      </c>
      <c r="S60" s="5">
        <f t="shared" si="55"/>
        <v>2.3793258318254518E-6</v>
      </c>
      <c r="T60" s="5">
        <f>SUMSQ(P60,R60)^0.5</f>
        <v>2.9997343255350468E-3</v>
      </c>
      <c r="U60" s="5">
        <f t="shared" si="13"/>
        <v>5.0926712364550933E-5</v>
      </c>
      <c r="W60" t="str">
        <f>E60&amp;F60&amp;G60&amp;H60</f>
        <v>10mHz3m</v>
      </c>
      <c r="X60" s="18">
        <f>IFERROR(MATCH(W60,'Ref Z'!$R$5:$R$1054,0),0)</f>
        <v>37</v>
      </c>
      <c r="Y60">
        <f>IF($X60&gt;0,INDEX('Ref Z'!M$5:M$1054,$X60),"")</f>
        <v>2.9999443313833661E-3</v>
      </c>
      <c r="Z60">
        <f>IF($X60&gt;0,INDEX('Ref Z'!N$5:N$1054,$X60),"")</f>
        <v>3.0000000000000004E-8</v>
      </c>
      <c r="AA60">
        <f>IF($X60&gt;0,INDEX('Ref Z'!O$5:O$1054,$X60),"")</f>
        <v>2.7584917004167426E-7</v>
      </c>
      <c r="AB60">
        <f>IF($X60&gt;0,INDEX('Ref Z'!P$5:P$1054,$X60),"")</f>
        <v>1.5000000000000002E-7</v>
      </c>
      <c r="AC60">
        <f t="shared" si="3"/>
        <v>2.9999443440657286E-3</v>
      </c>
      <c r="AD60" s="5">
        <f t="shared" si="15"/>
        <v>9.1951429357701073E-5</v>
      </c>
      <c r="AF60" t="str">
        <f t="shared" ref="AF60:AF77" si="67">E60&amp;F60&amp;A60&amp;B60&amp;G60&amp;H60</f>
        <v>10mHz3m3m</v>
      </c>
      <c r="AG60">
        <f>Y60-P60</f>
        <v>2.1000973827014005E-7</v>
      </c>
      <c r="AH60">
        <f>(4*K60^2+Z60^2)^0.5</f>
        <v>2.3270111063659741E-3</v>
      </c>
      <c r="AI60">
        <f>AA60-R60</f>
        <v>1.230825629411149E-7</v>
      </c>
      <c r="AJ60">
        <f>(4*M60^2+AB60^2)^0.5</f>
        <v>4.7586516660150183E-3</v>
      </c>
      <c r="AL60">
        <f t="shared" si="40"/>
        <v>1.0000700123770609</v>
      </c>
      <c r="AN60">
        <f t="shared" si="41"/>
        <v>4.102471699315014E-5</v>
      </c>
    </row>
    <row r="61" spans="1:40" x14ac:dyDescent="0.25">
      <c r="A61" s="4">
        <f>A60</f>
        <v>3</v>
      </c>
      <c r="B61" s="3" t="str">
        <f>B60</f>
        <v>m</v>
      </c>
      <c r="C61" s="18">
        <f t="shared" si="65"/>
        <v>3.0000000000000001E-3</v>
      </c>
      <c r="D61" s="18">
        <f t="shared" si="66"/>
        <v>0.02</v>
      </c>
      <c r="E61" s="4">
        <f t="shared" si="64"/>
        <v>20</v>
      </c>
      <c r="F61" s="4" t="str">
        <f t="shared" ref="F61:F77" si="68">IF(D61&gt;=1000,"kHz",IF(D61&gt;=1,"Hz","mHz"))</f>
        <v>mHz</v>
      </c>
      <c r="G61">
        <f>G60</f>
        <v>3</v>
      </c>
      <c r="H61" t="str">
        <f>H60</f>
        <v>m</v>
      </c>
      <c r="I61" s="18">
        <f t="shared" ref="I61:I77" si="69">IF(MID(H61,1,1)="m",0.001,IF(OR(MID(H61,1,1)="u",MID(H61,1,1)="µ"),0.000001,1))*G61</f>
        <v>3.0000000000000001E-3</v>
      </c>
      <c r="J61" s="9">
        <v>2.999955671165734</v>
      </c>
      <c r="K61" s="9">
        <v>1.6999146224575907E-3</v>
      </c>
      <c r="L61" s="9">
        <v>1.0038744414202895E-3</v>
      </c>
      <c r="M61" s="9">
        <v>6.9562424690403264E-4</v>
      </c>
      <c r="N61" s="10" t="s">
        <v>3</v>
      </c>
      <c r="O61" s="18">
        <f t="shared" ref="O61:O77" si="70">IF(MID(N61,1,1)="m",0.001,IF(OR(MID(N61,1,1)="u",MID(N61,1,1)="µ"),0.000001,1))</f>
        <v>1E-3</v>
      </c>
      <c r="P61" s="5">
        <f t="shared" ref="P61:P77" si="71">J61*$O61</f>
        <v>2.999955671165734E-3</v>
      </c>
      <c r="Q61" s="5">
        <f t="shared" ref="Q61:Q78" si="72">K61*$O61</f>
        <v>1.6999146224575908E-6</v>
      </c>
      <c r="R61" s="5">
        <f t="shared" ref="R61:R78" si="73">L61*$O61</f>
        <v>1.0038744414202895E-6</v>
      </c>
      <c r="S61" s="5">
        <f t="shared" ref="S61:S78" si="74">M61*$O61</f>
        <v>6.9562424690403268E-7</v>
      </c>
      <c r="T61" s="5">
        <f t="shared" ref="T61:T77" si="75">SUMSQ(P61,R61)^0.5</f>
        <v>2.9999558391288605E-3</v>
      </c>
      <c r="U61" s="5">
        <f t="shared" si="13"/>
        <v>3.3462974589884347E-4</v>
      </c>
      <c r="W61" t="str">
        <f t="shared" ref="W61:W77" si="76">E61&amp;F61&amp;G61&amp;H61</f>
        <v>20mHz3m</v>
      </c>
      <c r="X61" s="18">
        <f>IFERROR(MATCH(W61,'Ref Z'!$R$5:$R$1054,0),0)</f>
        <v>38</v>
      </c>
      <c r="Y61">
        <f>IF($X61&gt;0,INDEX('Ref Z'!M$5:M$1054,$X61),"")</f>
        <v>3.000024328622169E-3</v>
      </c>
      <c r="Z61">
        <f>IF($X61&gt;0,INDEX('Ref Z'!N$5:N$1054,$X61),"")</f>
        <v>3.0000000000000004E-8</v>
      </c>
      <c r="AA61">
        <f>IF($X61&gt;0,INDEX('Ref Z'!O$5:O$1054,$X61),"")</f>
        <v>7.4947643834570057E-7</v>
      </c>
      <c r="AB61">
        <f>IF($X61&gt;0,INDEX('Ref Z'!P$5:P$1054,$X61),"")</f>
        <v>1.5000000000000002E-7</v>
      </c>
      <c r="AC61">
        <f t="shared" si="3"/>
        <v>3.0000244222405637E-3</v>
      </c>
      <c r="AD61" s="5">
        <f t="shared" si="15"/>
        <v>2.4982344829779042E-4</v>
      </c>
      <c r="AF61" t="str">
        <f t="shared" si="67"/>
        <v>20mHz3m3m</v>
      </c>
      <c r="AG61">
        <f t="shared" ref="AG61:AG77" si="77">Y61-P61</f>
        <v>6.8657456434983305E-8</v>
      </c>
      <c r="AH61">
        <f t="shared" ref="AH61:AH77" si="78">(4*K61^2+Z61^2)^0.5</f>
        <v>3.3998292450475409E-3</v>
      </c>
      <c r="AI61">
        <f t="shared" ref="AI61:AI77" si="79">AA61-R61</f>
        <v>-2.5439800307458888E-7</v>
      </c>
      <c r="AJ61">
        <f t="shared" ref="AJ61:AJ77" si="80">(4*M61^2+AB61^2)^0.5</f>
        <v>1.3912485018943274E-3</v>
      </c>
      <c r="AL61">
        <f t="shared" si="40"/>
        <v>1.0000228613737605</v>
      </c>
      <c r="AN61">
        <f t="shared" si="41"/>
        <v>-8.4806297601053055E-5</v>
      </c>
    </row>
    <row r="62" spans="1:40" x14ac:dyDescent="0.25">
      <c r="A62" s="4">
        <f t="shared" ref="A62:B62" si="81">A61</f>
        <v>3</v>
      </c>
      <c r="B62" s="3" t="str">
        <f t="shared" si="81"/>
        <v>m</v>
      </c>
      <c r="C62" s="18">
        <f t="shared" si="65"/>
        <v>3.0000000000000001E-3</v>
      </c>
      <c r="D62" s="18">
        <f t="shared" si="66"/>
        <v>0.05</v>
      </c>
      <c r="E62" s="4">
        <f t="shared" si="64"/>
        <v>50</v>
      </c>
      <c r="F62" s="4" t="str">
        <f t="shared" si="68"/>
        <v>mHz</v>
      </c>
      <c r="G62">
        <f t="shared" ref="G62:H62" si="82">G61</f>
        <v>3</v>
      </c>
      <c r="H62" t="str">
        <f t="shared" si="82"/>
        <v>m</v>
      </c>
      <c r="I62" s="18">
        <f t="shared" si="69"/>
        <v>3.0000000000000001E-3</v>
      </c>
      <c r="J62" s="9">
        <v>3.0002177936526304</v>
      </c>
      <c r="K62" s="9">
        <v>2.7546210774235527E-4</v>
      </c>
      <c r="L62" s="9">
        <v>7.5016676052281467E-4</v>
      </c>
      <c r="M62" s="9">
        <v>5.6349730730726323E-4</v>
      </c>
      <c r="N62" s="10" t="s">
        <v>3</v>
      </c>
      <c r="O62" s="18">
        <f t="shared" si="70"/>
        <v>1E-3</v>
      </c>
      <c r="P62" s="5">
        <f t="shared" si="71"/>
        <v>3.0002177936526305E-3</v>
      </c>
      <c r="Q62" s="5">
        <f t="shared" si="72"/>
        <v>2.7546210774235527E-7</v>
      </c>
      <c r="R62" s="5">
        <f t="shared" si="73"/>
        <v>7.5016676052281473E-7</v>
      </c>
      <c r="S62" s="5">
        <f t="shared" si="74"/>
        <v>5.6349730730726327E-7</v>
      </c>
      <c r="T62" s="5">
        <f t="shared" si="75"/>
        <v>3.0002178874375153E-3</v>
      </c>
      <c r="U62" s="5">
        <f t="shared" si="13"/>
        <v>2.5003742944153603E-4</v>
      </c>
      <c r="W62" t="str">
        <f t="shared" si="76"/>
        <v>50mHz3m</v>
      </c>
      <c r="X62" s="18">
        <f>IFERROR(MATCH(W62,'Ref Z'!$R$5:$R$1054,0),0)</f>
        <v>39</v>
      </c>
      <c r="Y62">
        <f>IF($X62&gt;0,INDEX('Ref Z'!M$5:M$1054,$X62),"")</f>
        <v>3.0003630067825028E-3</v>
      </c>
      <c r="Z62">
        <f>IF($X62&gt;0,INDEX('Ref Z'!N$5:N$1054,$X62),"")</f>
        <v>3.0000000000000004E-8</v>
      </c>
      <c r="AA62">
        <f>IF($X62&gt;0,INDEX('Ref Z'!O$5:O$1054,$X62),"")</f>
        <v>6.3046078699163787E-7</v>
      </c>
      <c r="AB62">
        <f>IF($X62&gt;0,INDEX('Ref Z'!P$5:P$1054,$X62),"")</f>
        <v>1.5000000000000002E-7</v>
      </c>
      <c r="AC62">
        <f t="shared" si="3"/>
        <v>3.0003630730212876E-3</v>
      </c>
      <c r="AD62" s="5">
        <f t="shared" si="15"/>
        <v>2.1012816658762734E-4</v>
      </c>
      <c r="AF62" t="str">
        <f t="shared" si="67"/>
        <v>50mHz3m3m</v>
      </c>
      <c r="AG62">
        <f t="shared" si="77"/>
        <v>1.4521312987226392E-7</v>
      </c>
      <c r="AH62">
        <f t="shared" si="78"/>
        <v>5.5092421630151983E-4</v>
      </c>
      <c r="AI62">
        <f t="shared" si="79"/>
        <v>-1.1970597353117686E-7</v>
      </c>
      <c r="AJ62">
        <f t="shared" si="80"/>
        <v>1.1269946245968279E-3</v>
      </c>
      <c r="AL62">
        <f t="shared" si="40"/>
        <v>1.0000483916799443</v>
      </c>
      <c r="AN62">
        <f t="shared" si="41"/>
        <v>-3.9909262853908697E-5</v>
      </c>
    </row>
    <row r="63" spans="1:40" x14ac:dyDescent="0.25">
      <c r="A63" s="4">
        <f t="shared" ref="A63:B63" si="83">A62</f>
        <v>3</v>
      </c>
      <c r="B63" s="3" t="str">
        <f t="shared" si="83"/>
        <v>m</v>
      </c>
      <c r="C63" s="18">
        <f t="shared" si="65"/>
        <v>3.0000000000000001E-3</v>
      </c>
      <c r="D63" s="18">
        <f t="shared" si="66"/>
        <v>0.1</v>
      </c>
      <c r="E63" s="4">
        <f t="shared" si="64"/>
        <v>100</v>
      </c>
      <c r="F63" s="4" t="str">
        <f t="shared" si="68"/>
        <v>mHz</v>
      </c>
      <c r="G63">
        <f t="shared" ref="G63:H63" si="84">G62</f>
        <v>3</v>
      </c>
      <c r="H63" t="str">
        <f t="shared" si="84"/>
        <v>m</v>
      </c>
      <c r="I63" s="18">
        <f t="shared" si="69"/>
        <v>3.0000000000000001E-3</v>
      </c>
      <c r="J63" s="9">
        <v>2.9992865196780008</v>
      </c>
      <c r="K63" s="9">
        <v>9.3932684876369928E-4</v>
      </c>
      <c r="L63" s="9">
        <v>-7.0609620409840573E-4</v>
      </c>
      <c r="M63" s="9">
        <v>3.8156728605433844E-3</v>
      </c>
      <c r="N63" s="10" t="s">
        <v>3</v>
      </c>
      <c r="O63" s="18">
        <f t="shared" si="70"/>
        <v>1E-3</v>
      </c>
      <c r="P63" s="5">
        <f t="shared" si="71"/>
        <v>2.9992865196780006E-3</v>
      </c>
      <c r="Q63" s="5">
        <f t="shared" si="72"/>
        <v>9.3932684876369934E-7</v>
      </c>
      <c r="R63" s="5">
        <f t="shared" si="73"/>
        <v>-7.0609620409840574E-7</v>
      </c>
      <c r="S63" s="5">
        <f t="shared" si="74"/>
        <v>3.8156728605433843E-6</v>
      </c>
      <c r="T63" s="5">
        <f t="shared" si="75"/>
        <v>2.9992866027930749E-3</v>
      </c>
      <c r="U63" s="5">
        <f t="shared" si="13"/>
        <v>-2.3542138652678661E-4</v>
      </c>
      <c r="W63" t="str">
        <f t="shared" si="76"/>
        <v>100mHz3m</v>
      </c>
      <c r="X63" s="18">
        <f>IFERROR(MATCH(W63,'Ref Z'!$R$5:$R$1054,0),0)</f>
        <v>40</v>
      </c>
      <c r="Y63">
        <f>IF($X63&gt;0,INDEX('Ref Z'!M$5:M$1054,$X63),"")</f>
        <v>2.9993448013385048E-3</v>
      </c>
      <c r="Z63">
        <f>IF($X63&gt;0,INDEX('Ref Z'!N$5:N$1054,$X63),"")</f>
        <v>3.0000000000000004E-8</v>
      </c>
      <c r="AA63">
        <f>IF($X63&gt;0,INDEX('Ref Z'!O$5:O$1054,$X63),"")</f>
        <v>-8.4074345316475567E-7</v>
      </c>
      <c r="AB63">
        <f>IF($X63&gt;0,INDEX('Ref Z'!P$5:P$1054,$X63),"")</f>
        <v>1.5000000000000002E-7</v>
      </c>
      <c r="AC63">
        <f t="shared" si="3"/>
        <v>2.9993449191724961E-3</v>
      </c>
      <c r="AD63" s="5">
        <f t="shared" si="15"/>
        <v>-2.803090297486325E-4</v>
      </c>
      <c r="AF63" t="str">
        <f t="shared" si="67"/>
        <v>100mHz3m3m</v>
      </c>
      <c r="AG63">
        <f t="shared" si="77"/>
        <v>5.8281660504210658E-8</v>
      </c>
      <c r="AH63">
        <f t="shared" si="78"/>
        <v>1.8786536977669318E-3</v>
      </c>
      <c r="AI63">
        <f t="shared" si="79"/>
        <v>-1.3464724906634992E-7</v>
      </c>
      <c r="AJ63">
        <f t="shared" si="80"/>
        <v>7.6313457225609515E-3</v>
      </c>
      <c r="AL63">
        <f t="shared" si="40"/>
        <v>1.0000194434167669</v>
      </c>
      <c r="AN63">
        <f t="shared" si="41"/>
        <v>-4.4887643221845896E-5</v>
      </c>
    </row>
    <row r="64" spans="1:40" x14ac:dyDescent="0.25">
      <c r="A64" s="4">
        <f t="shared" ref="A64:B64" si="85">A63</f>
        <v>3</v>
      </c>
      <c r="B64" s="3" t="str">
        <f t="shared" si="85"/>
        <v>m</v>
      </c>
      <c r="C64" s="18">
        <f t="shared" si="65"/>
        <v>3.0000000000000001E-3</v>
      </c>
      <c r="D64" s="18">
        <f t="shared" si="66"/>
        <v>0.2</v>
      </c>
      <c r="E64" s="4">
        <f t="shared" si="64"/>
        <v>200</v>
      </c>
      <c r="F64" s="4" t="str">
        <f t="shared" si="68"/>
        <v>mHz</v>
      </c>
      <c r="G64">
        <f t="shared" ref="G64:H64" si="86">G63</f>
        <v>3</v>
      </c>
      <c r="H64" t="str">
        <f t="shared" si="86"/>
        <v>m</v>
      </c>
      <c r="I64" s="18">
        <f t="shared" si="69"/>
        <v>3.0000000000000001E-3</v>
      </c>
      <c r="J64" s="9">
        <v>2.9994903050832731</v>
      </c>
      <c r="K64" s="9">
        <v>4.4196445245732307E-3</v>
      </c>
      <c r="L64" s="9">
        <v>1.7353421847379617E-4</v>
      </c>
      <c r="M64" s="9">
        <v>2.3838740889279577E-3</v>
      </c>
      <c r="N64" s="10" t="s">
        <v>3</v>
      </c>
      <c r="O64" s="18">
        <f t="shared" si="70"/>
        <v>1E-3</v>
      </c>
      <c r="P64" s="5">
        <f t="shared" si="71"/>
        <v>2.9994903050832729E-3</v>
      </c>
      <c r="Q64" s="5">
        <f t="shared" si="72"/>
        <v>4.4196445245732305E-6</v>
      </c>
      <c r="R64" s="5">
        <f t="shared" si="73"/>
        <v>1.7353421847379616E-7</v>
      </c>
      <c r="S64" s="5">
        <f t="shared" si="74"/>
        <v>2.3838740889279578E-6</v>
      </c>
      <c r="T64" s="5">
        <f t="shared" si="75"/>
        <v>2.9994903101031468E-3</v>
      </c>
      <c r="U64" s="5">
        <f t="shared" si="13"/>
        <v>5.7854568819939344E-5</v>
      </c>
      <c r="W64" t="str">
        <f t="shared" si="76"/>
        <v>200mHz3m</v>
      </c>
      <c r="X64" s="18">
        <f>IFERROR(MATCH(W64,'Ref Z'!$R$5:$R$1054,0),0)</f>
        <v>41</v>
      </c>
      <c r="Y64">
        <f>IF($X64&gt;0,INDEX('Ref Z'!M$5:M$1054,$X64),"")</f>
        <v>2.9997218239633423E-3</v>
      </c>
      <c r="Z64">
        <f>IF($X64&gt;0,INDEX('Ref Z'!N$5:N$1054,$X64),"")</f>
        <v>3.0000000000000004E-8</v>
      </c>
      <c r="AA64">
        <f>IF($X64&gt;0,INDEX('Ref Z'!O$5:O$1054,$X64),"")</f>
        <v>1.7761884662658028E-7</v>
      </c>
      <c r="AB64">
        <f>IF($X64&gt;0,INDEX('Ref Z'!P$5:P$1054,$X64),"")</f>
        <v>1.5000000000000002E-7</v>
      </c>
      <c r="AC64">
        <f t="shared" si="3"/>
        <v>2.9997218292219059E-3</v>
      </c>
      <c r="AD64" s="5">
        <f t="shared" si="15"/>
        <v>5.9211772571739512E-5</v>
      </c>
      <c r="AF64" t="str">
        <f t="shared" si="67"/>
        <v>200mHz3m3m</v>
      </c>
      <c r="AG64">
        <f t="shared" si="77"/>
        <v>2.3151888006939583E-7</v>
      </c>
      <c r="AH64">
        <f t="shared" si="78"/>
        <v>8.8392890491973703E-3</v>
      </c>
      <c r="AI64">
        <f t="shared" si="79"/>
        <v>4.0846281527841241E-9</v>
      </c>
      <c r="AJ64">
        <f t="shared" si="80"/>
        <v>4.7677481802155201E-3</v>
      </c>
      <c r="AL64">
        <f t="shared" si="40"/>
        <v>1.0000771861532538</v>
      </c>
      <c r="AN64">
        <f t="shared" si="41"/>
        <v>1.3572037518001684E-6</v>
      </c>
    </row>
    <row r="65" spans="1:40" x14ac:dyDescent="0.25">
      <c r="A65" s="4">
        <f t="shared" ref="A65:B65" si="87">A64</f>
        <v>3</v>
      </c>
      <c r="B65" s="3" t="str">
        <f t="shared" si="87"/>
        <v>m</v>
      </c>
      <c r="C65" s="18">
        <f t="shared" si="65"/>
        <v>3.0000000000000001E-3</v>
      </c>
      <c r="D65" s="18">
        <f t="shared" si="66"/>
        <v>0.5</v>
      </c>
      <c r="E65" s="4">
        <f t="shared" si="64"/>
        <v>500</v>
      </c>
      <c r="F65" s="4" t="str">
        <f t="shared" si="68"/>
        <v>mHz</v>
      </c>
      <c r="G65">
        <f t="shared" ref="G65:H65" si="88">G64</f>
        <v>3</v>
      </c>
      <c r="H65" t="str">
        <f t="shared" si="88"/>
        <v>m</v>
      </c>
      <c r="I65" s="18">
        <f t="shared" si="69"/>
        <v>3.0000000000000001E-3</v>
      </c>
      <c r="J65" s="9">
        <v>3.0001215310934044</v>
      </c>
      <c r="K65" s="9">
        <v>2.6169049289187342E-3</v>
      </c>
      <c r="L65" s="9">
        <v>6.3810430958114424E-5</v>
      </c>
      <c r="M65" s="9">
        <v>2.7780587734086426E-3</v>
      </c>
      <c r="N65" s="10" t="s">
        <v>3</v>
      </c>
      <c r="O65" s="18">
        <f t="shared" si="70"/>
        <v>1E-3</v>
      </c>
      <c r="P65" s="5">
        <f t="shared" si="71"/>
        <v>3.0001215310934046E-3</v>
      </c>
      <c r="Q65" s="5">
        <f t="shared" si="72"/>
        <v>2.6169049289187343E-6</v>
      </c>
      <c r="R65" s="5">
        <f t="shared" si="73"/>
        <v>6.3810430958114421E-8</v>
      </c>
      <c r="S65" s="5">
        <f t="shared" si="74"/>
        <v>2.7780587734086426E-6</v>
      </c>
      <c r="T65" s="5">
        <f t="shared" si="75"/>
        <v>3.0001215317720055E-3</v>
      </c>
      <c r="U65" s="5">
        <f t="shared" si="13"/>
        <v>2.1269282023130661E-5</v>
      </c>
      <c r="W65" t="str">
        <f t="shared" si="76"/>
        <v>500mHz3m</v>
      </c>
      <c r="X65" s="18">
        <f>IFERROR(MATCH(W65,'Ref Z'!$R$5:$R$1054,0),0)</f>
        <v>42</v>
      </c>
      <c r="Y65">
        <f>IF($X65&gt;0,INDEX('Ref Z'!M$5:M$1054,$X65),"")</f>
        <v>2.9999418005311144E-3</v>
      </c>
      <c r="Z65">
        <f>IF($X65&gt;0,INDEX('Ref Z'!N$5:N$1054,$X65),"")</f>
        <v>3.0000000000000004E-8</v>
      </c>
      <c r="AA65">
        <f>IF($X65&gt;0,INDEX('Ref Z'!O$5:O$1054,$X65),"")</f>
        <v>-1.5149480654789983E-7</v>
      </c>
      <c r="AB65">
        <f>IF($X65&gt;0,INDEX('Ref Z'!P$5:P$1054,$X65),"")</f>
        <v>1.5000000000000002E-7</v>
      </c>
      <c r="AC65">
        <f t="shared" si="3"/>
        <v>2.9999418043563011E-3</v>
      </c>
      <c r="AD65" s="5">
        <f t="shared" si="15"/>
        <v>-5.0499248482853758E-5</v>
      </c>
      <c r="AF65" t="str">
        <f t="shared" si="67"/>
        <v>500mHz3m3m</v>
      </c>
      <c r="AG65">
        <f t="shared" si="77"/>
        <v>-1.7973056229024162E-7</v>
      </c>
      <c r="AH65">
        <f t="shared" si="78"/>
        <v>5.2338098579234483E-3</v>
      </c>
      <c r="AI65">
        <f t="shared" si="79"/>
        <v>-2.1530523750601425E-7</v>
      </c>
      <c r="AJ65">
        <f t="shared" si="80"/>
        <v>5.5561175488420805E-3</v>
      </c>
      <c r="AL65">
        <f t="shared" si="40"/>
        <v>0.99994009328828815</v>
      </c>
      <c r="AN65">
        <f t="shared" si="41"/>
        <v>-7.1768530505984419E-5</v>
      </c>
    </row>
    <row r="66" spans="1:40" x14ac:dyDescent="0.25">
      <c r="A66" s="4">
        <f t="shared" ref="A66:B66" si="89">A65</f>
        <v>3</v>
      </c>
      <c r="B66" s="3" t="str">
        <f t="shared" si="89"/>
        <v>m</v>
      </c>
      <c r="C66" s="18">
        <f t="shared" si="65"/>
        <v>3.0000000000000001E-3</v>
      </c>
      <c r="D66" s="18">
        <f t="shared" si="66"/>
        <v>1</v>
      </c>
      <c r="E66" s="4">
        <f t="shared" si="64"/>
        <v>1</v>
      </c>
      <c r="F66" s="4" t="str">
        <f t="shared" si="68"/>
        <v>Hz</v>
      </c>
      <c r="G66">
        <f t="shared" ref="G66:H66" si="90">G65</f>
        <v>3</v>
      </c>
      <c r="H66" t="str">
        <f t="shared" si="90"/>
        <v>m</v>
      </c>
      <c r="I66" s="18">
        <f t="shared" si="69"/>
        <v>3.0000000000000001E-3</v>
      </c>
      <c r="J66" s="9">
        <v>2.9994880375562931</v>
      </c>
      <c r="K66" s="9">
        <v>6.0651068610259963E-5</v>
      </c>
      <c r="L66" s="9">
        <v>-6.079108501380867E-5</v>
      </c>
      <c r="M66" s="9">
        <v>2.4471832969299783E-3</v>
      </c>
      <c r="N66" s="10" t="s">
        <v>3</v>
      </c>
      <c r="O66" s="18">
        <f t="shared" si="70"/>
        <v>1E-3</v>
      </c>
      <c r="P66" s="5">
        <f t="shared" si="71"/>
        <v>2.9994880375562934E-3</v>
      </c>
      <c r="Q66" s="5">
        <f t="shared" si="72"/>
        <v>6.0651068610259961E-8</v>
      </c>
      <c r="R66" s="5">
        <f t="shared" si="73"/>
        <v>-6.0791085013808671E-8</v>
      </c>
      <c r="S66" s="5">
        <f t="shared" si="74"/>
        <v>2.4471832969299782E-6</v>
      </c>
      <c r="T66" s="5">
        <f t="shared" si="75"/>
        <v>2.9994880381723245E-3</v>
      </c>
      <c r="U66" s="5">
        <f t="shared" si="13"/>
        <v>-2.0267153675669328E-5</v>
      </c>
      <c r="W66" t="str">
        <f t="shared" si="76"/>
        <v>1Hz3m</v>
      </c>
      <c r="X66" s="18">
        <f>IFERROR(MATCH(W66,'Ref Z'!$R$5:$R$1054,0),0)</f>
        <v>43</v>
      </c>
      <c r="Y66">
        <f>IF($X66&gt;0,INDEX('Ref Z'!M$5:M$1054,$X66),"")</f>
        <v>2.9996204420431305E-3</v>
      </c>
      <c r="Z66">
        <f>IF($X66&gt;0,INDEX('Ref Z'!N$5:N$1054,$X66),"")</f>
        <v>3.0000000000000004E-8</v>
      </c>
      <c r="AA66">
        <f>IF($X66&gt;0,INDEX('Ref Z'!O$5:O$1054,$X66),"")</f>
        <v>-1.3224582058571101E-7</v>
      </c>
      <c r="AB66">
        <f>IF($X66&gt;0,INDEX('Ref Z'!P$5:P$1054,$X66),"")</f>
        <v>1.5000000000000002E-7</v>
      </c>
      <c r="AC66">
        <f t="shared" si="3"/>
        <v>2.9996204449583255E-3</v>
      </c>
      <c r="AD66" s="5">
        <f t="shared" si="15"/>
        <v>-4.4087518089439337E-5</v>
      </c>
      <c r="AF66" t="str">
        <f t="shared" si="67"/>
        <v>1Hz3m3m</v>
      </c>
      <c r="AG66">
        <f t="shared" si="77"/>
        <v>1.3240448683716349E-7</v>
      </c>
      <c r="AH66">
        <f t="shared" si="78"/>
        <v>1.2130214093026489E-4</v>
      </c>
      <c r="AI66">
        <f t="shared" si="79"/>
        <v>-7.1454735571902344E-8</v>
      </c>
      <c r="AJ66">
        <f t="shared" si="80"/>
        <v>4.8943665961585173E-3</v>
      </c>
      <c r="AL66">
        <f t="shared" si="40"/>
        <v>1.0000441431285325</v>
      </c>
      <c r="AN66">
        <f t="shared" si="41"/>
        <v>-2.3820364413770009E-5</v>
      </c>
    </row>
    <row r="67" spans="1:40" x14ac:dyDescent="0.25">
      <c r="A67" s="4">
        <f t="shared" ref="A67:B67" si="91">A66</f>
        <v>3</v>
      </c>
      <c r="B67" s="3" t="str">
        <f t="shared" si="91"/>
        <v>m</v>
      </c>
      <c r="C67" s="18">
        <f t="shared" si="65"/>
        <v>3.0000000000000001E-3</v>
      </c>
      <c r="D67" s="18">
        <f t="shared" si="66"/>
        <v>2</v>
      </c>
      <c r="E67" s="4">
        <f t="shared" si="64"/>
        <v>2</v>
      </c>
      <c r="F67" s="4" t="str">
        <f t="shared" si="68"/>
        <v>Hz</v>
      </c>
      <c r="G67">
        <f t="shared" ref="G67:H67" si="92">G66</f>
        <v>3</v>
      </c>
      <c r="H67" t="str">
        <f t="shared" si="92"/>
        <v>m</v>
      </c>
      <c r="I67" s="18">
        <f t="shared" si="69"/>
        <v>3.0000000000000001E-3</v>
      </c>
      <c r="J67" s="9">
        <v>2.9998582696436933</v>
      </c>
      <c r="K67" s="9">
        <v>2.8710074978036842E-3</v>
      </c>
      <c r="L67" s="9">
        <v>4.6231734952076456E-4</v>
      </c>
      <c r="M67" s="9">
        <v>4.3565754155833157E-3</v>
      </c>
      <c r="N67" s="10" t="s">
        <v>3</v>
      </c>
      <c r="O67" s="18">
        <f t="shared" si="70"/>
        <v>1E-3</v>
      </c>
      <c r="P67" s="5">
        <f t="shared" si="71"/>
        <v>2.9998582696436934E-3</v>
      </c>
      <c r="Q67" s="5">
        <f t="shared" si="72"/>
        <v>2.8710074978036845E-6</v>
      </c>
      <c r="R67" s="5">
        <f t="shared" si="73"/>
        <v>4.6231734952076458E-7</v>
      </c>
      <c r="S67" s="5">
        <f t="shared" si="74"/>
        <v>4.3565754155833154E-6</v>
      </c>
      <c r="T67" s="5">
        <f t="shared" si="75"/>
        <v>2.9998583052682649E-3</v>
      </c>
      <c r="U67" s="5">
        <f t="shared" si="13"/>
        <v>1.5411306278664119E-4</v>
      </c>
      <c r="W67" t="str">
        <f t="shared" si="76"/>
        <v>2Hz3m</v>
      </c>
      <c r="X67" s="18">
        <f>IFERROR(MATCH(W67,'Ref Z'!$R$5:$R$1054,0),0)</f>
        <v>44</v>
      </c>
      <c r="Y67">
        <f>IF($X67&gt;0,INDEX('Ref Z'!M$5:M$1054,$X67),"")</f>
        <v>2.9999891566561214E-3</v>
      </c>
      <c r="Z67">
        <f>IF($X67&gt;0,INDEX('Ref Z'!N$5:N$1054,$X67),"")</f>
        <v>3.0000000000000004E-8</v>
      </c>
      <c r="AA67">
        <f>IF($X67&gt;0,INDEX('Ref Z'!O$5:O$1054,$X67),"")</f>
        <v>2.032544719450986E-7</v>
      </c>
      <c r="AB67">
        <f>IF($X67&gt;0,INDEX('Ref Z'!P$5:P$1054,$X67),"")</f>
        <v>1.5000000000000002E-7</v>
      </c>
      <c r="AC67">
        <f t="shared" si="3"/>
        <v>2.9999891635415429E-3</v>
      </c>
      <c r="AD67" s="5">
        <f t="shared" si="15"/>
        <v>6.7751735429821583E-5</v>
      </c>
      <c r="AF67" t="str">
        <f t="shared" si="67"/>
        <v>2Hz3m3m</v>
      </c>
      <c r="AG67">
        <f t="shared" si="77"/>
        <v>1.3088701242801315E-7</v>
      </c>
      <c r="AH67">
        <f t="shared" si="78"/>
        <v>5.742014995685738E-3</v>
      </c>
      <c r="AI67">
        <f t="shared" si="79"/>
        <v>-2.5906287757566598E-7</v>
      </c>
      <c r="AJ67">
        <f t="shared" si="80"/>
        <v>8.7131508324577826E-3</v>
      </c>
      <c r="AL67">
        <f t="shared" si="40"/>
        <v>1.0000436214847375</v>
      </c>
      <c r="AN67">
        <f t="shared" si="41"/>
        <v>-8.6361327356819612E-5</v>
      </c>
    </row>
    <row r="68" spans="1:40" x14ac:dyDescent="0.25">
      <c r="A68" s="4">
        <f t="shared" ref="A68:B68" si="93">A67</f>
        <v>3</v>
      </c>
      <c r="B68" s="3" t="str">
        <f t="shared" si="93"/>
        <v>m</v>
      </c>
      <c r="C68" s="18">
        <f t="shared" si="65"/>
        <v>3.0000000000000001E-3</v>
      </c>
      <c r="D68" s="18">
        <f t="shared" si="66"/>
        <v>5</v>
      </c>
      <c r="E68" s="4">
        <f t="shared" si="64"/>
        <v>5</v>
      </c>
      <c r="F68" s="4" t="str">
        <f t="shared" si="68"/>
        <v>Hz</v>
      </c>
      <c r="G68">
        <f t="shared" ref="G68:H68" si="94">G67</f>
        <v>3</v>
      </c>
      <c r="H68" t="str">
        <f t="shared" si="94"/>
        <v>m</v>
      </c>
      <c r="I68" s="18">
        <f t="shared" si="69"/>
        <v>3.0000000000000001E-3</v>
      </c>
      <c r="J68" s="9">
        <v>2.9998829905649727</v>
      </c>
      <c r="K68" s="9">
        <v>3.8287983976311069E-3</v>
      </c>
      <c r="L68" s="9">
        <v>-5.6604736718500232E-4</v>
      </c>
      <c r="M68" s="9">
        <v>3.3143412273875955E-3</v>
      </c>
      <c r="N68" s="10" t="s">
        <v>3</v>
      </c>
      <c r="O68" s="18">
        <f t="shared" si="70"/>
        <v>1E-3</v>
      </c>
      <c r="P68" s="5">
        <f t="shared" si="71"/>
        <v>2.9998829905649727E-3</v>
      </c>
      <c r="Q68" s="5">
        <f t="shared" si="72"/>
        <v>3.828798397631107E-6</v>
      </c>
      <c r="R68" s="5">
        <f t="shared" si="73"/>
        <v>-5.6604736718500231E-7</v>
      </c>
      <c r="S68" s="5">
        <f t="shared" si="74"/>
        <v>3.3143412273875954E-6</v>
      </c>
      <c r="T68" s="5">
        <f t="shared" si="75"/>
        <v>2.9998830439686586E-3</v>
      </c>
      <c r="U68" s="5">
        <f t="shared" si="13"/>
        <v>-1.8868981298519804E-4</v>
      </c>
      <c r="W68" t="str">
        <f t="shared" si="76"/>
        <v>5Hz3m</v>
      </c>
      <c r="X68" s="18">
        <f>IFERROR(MATCH(W68,'Ref Z'!$R$5:$R$1054,0),0)</f>
        <v>45</v>
      </c>
      <c r="Y68">
        <f>IF($X68&gt;0,INDEX('Ref Z'!M$5:M$1054,$X68),"")</f>
        <v>3.0000925081379469E-3</v>
      </c>
      <c r="Z68">
        <f>IF($X68&gt;0,INDEX('Ref Z'!N$5:N$1054,$X68),"")</f>
        <v>3.0000000000000004E-8</v>
      </c>
      <c r="AA68">
        <f>IF($X68&gt;0,INDEX('Ref Z'!O$5:O$1054,$X68),"")</f>
        <v>-4.5251766469271093E-7</v>
      </c>
      <c r="AB68">
        <f>IF($X68&gt;0,INDEX('Ref Z'!P$5:P$1054,$X68),"")</f>
        <v>1.5000000000000002E-7</v>
      </c>
      <c r="AC68">
        <f t="shared" si="3"/>
        <v>3.0000925422656003E-3</v>
      </c>
      <c r="AD68" s="5">
        <f t="shared" si="15"/>
        <v>-1.5083456927860521E-4</v>
      </c>
      <c r="AF68" t="str">
        <f t="shared" si="67"/>
        <v>5Hz3m3m</v>
      </c>
      <c r="AG68">
        <f t="shared" si="77"/>
        <v>2.0951757297420909E-7</v>
      </c>
      <c r="AH68">
        <f t="shared" si="78"/>
        <v>7.6575967953209792E-3</v>
      </c>
      <c r="AI68">
        <f t="shared" si="79"/>
        <v>1.1352970249229138E-7</v>
      </c>
      <c r="AJ68">
        <f t="shared" si="80"/>
        <v>6.6286824564723611E-3</v>
      </c>
      <c r="AL68">
        <f t="shared" si="40"/>
        <v>1.0000698354882078</v>
      </c>
      <c r="AN68">
        <f t="shared" si="41"/>
        <v>3.7855243706592825E-5</v>
      </c>
    </row>
    <row r="69" spans="1:40" x14ac:dyDescent="0.25">
      <c r="A69" s="4">
        <f t="shared" ref="A69:B69" si="95">A68</f>
        <v>3</v>
      </c>
      <c r="B69" s="3" t="str">
        <f t="shared" si="95"/>
        <v>m</v>
      </c>
      <c r="C69" s="18">
        <f t="shared" si="65"/>
        <v>3.0000000000000001E-3</v>
      </c>
      <c r="D69" s="18">
        <f t="shared" si="66"/>
        <v>10</v>
      </c>
      <c r="E69" s="4">
        <f t="shared" si="64"/>
        <v>10</v>
      </c>
      <c r="F69" s="4" t="str">
        <f t="shared" si="68"/>
        <v>Hz</v>
      </c>
      <c r="G69">
        <f t="shared" ref="G69:H69" si="96">G68</f>
        <v>3</v>
      </c>
      <c r="H69" t="str">
        <f t="shared" si="96"/>
        <v>m</v>
      </c>
      <c r="I69" s="18">
        <f t="shared" si="69"/>
        <v>3.0000000000000001E-3</v>
      </c>
      <c r="J69" s="9">
        <v>3.0000502005708776</v>
      </c>
      <c r="K69" s="9">
        <v>3.9074776878790718E-3</v>
      </c>
      <c r="L69" s="9">
        <v>6.4370256681529903E-4</v>
      </c>
      <c r="M69" s="9">
        <v>3.3265704377451865E-3</v>
      </c>
      <c r="N69" s="10" t="s">
        <v>3</v>
      </c>
      <c r="O69" s="18">
        <f t="shared" si="70"/>
        <v>1E-3</v>
      </c>
      <c r="P69" s="5">
        <f t="shared" si="71"/>
        <v>3.0000502005708778E-3</v>
      </c>
      <c r="Q69" s="5">
        <f t="shared" si="72"/>
        <v>3.9074776878790715E-6</v>
      </c>
      <c r="R69" s="5">
        <f t="shared" si="73"/>
        <v>6.4370256681529903E-7</v>
      </c>
      <c r="S69" s="5">
        <f t="shared" si="74"/>
        <v>3.3265704377451864E-6</v>
      </c>
      <c r="T69" s="5">
        <f t="shared" si="75"/>
        <v>3.0000502696285536E-3</v>
      </c>
      <c r="U69" s="5">
        <f t="shared" si="13"/>
        <v>2.1456392856846807E-4</v>
      </c>
      <c r="W69" t="str">
        <f t="shared" si="76"/>
        <v>10Hz3m</v>
      </c>
      <c r="X69" s="18">
        <f>IFERROR(MATCH(W69,'Ref Z'!$R$5:$R$1054,0),0)</f>
        <v>46</v>
      </c>
      <c r="Y69">
        <f>IF($X69&gt;0,INDEX('Ref Z'!M$5:M$1054,$X69),"")</f>
        <v>3.0001618993819677E-3</v>
      </c>
      <c r="Z69">
        <f>IF($X69&gt;0,INDEX('Ref Z'!N$5:N$1054,$X69),"")</f>
        <v>3.0000000000000004E-8</v>
      </c>
      <c r="AA69">
        <f>IF($X69&gt;0,INDEX('Ref Z'!O$5:O$1054,$X69),"")</f>
        <v>4.7373177756410497E-7</v>
      </c>
      <c r="AB69">
        <f>IF($X69&gt;0,INDEX('Ref Z'!P$5:P$1054,$X69),"")</f>
        <v>1.5000000000000002E-7</v>
      </c>
      <c r="AC69">
        <f t="shared" si="3"/>
        <v>3.000161936783582E-3</v>
      </c>
      <c r="AD69" s="5">
        <f t="shared" si="15"/>
        <v>1.5790206979313304E-4</v>
      </c>
      <c r="AF69" t="str">
        <f t="shared" si="67"/>
        <v>10Hz3m3m</v>
      </c>
      <c r="AG69">
        <f t="shared" si="77"/>
        <v>1.1169881108984495E-7</v>
      </c>
      <c r="AH69">
        <f t="shared" si="78"/>
        <v>7.8149553758157242E-3</v>
      </c>
      <c r="AI69">
        <f t="shared" si="79"/>
        <v>-1.6997078925119406E-7</v>
      </c>
      <c r="AJ69">
        <f t="shared" si="80"/>
        <v>6.6531408771813034E-3</v>
      </c>
      <c r="AL69">
        <f t="shared" si="40"/>
        <v>1.0000372217613014</v>
      </c>
      <c r="AN69">
        <f t="shared" si="41"/>
        <v>-5.6661858775335029E-5</v>
      </c>
    </row>
    <row r="70" spans="1:40" x14ac:dyDescent="0.25">
      <c r="A70" s="4">
        <f t="shared" ref="A70:B70" si="97">A69</f>
        <v>3</v>
      </c>
      <c r="B70" s="3" t="str">
        <f t="shared" si="97"/>
        <v>m</v>
      </c>
      <c r="C70" s="18">
        <f t="shared" si="65"/>
        <v>3.0000000000000001E-3</v>
      </c>
      <c r="D70" s="18">
        <f t="shared" si="66"/>
        <v>20</v>
      </c>
      <c r="E70" s="4">
        <f t="shared" si="64"/>
        <v>20</v>
      </c>
      <c r="F70" s="4" t="str">
        <f t="shared" si="68"/>
        <v>Hz</v>
      </c>
      <c r="G70">
        <f t="shared" ref="G70:H70" si="98">G69</f>
        <v>3</v>
      </c>
      <c r="H70" t="str">
        <f t="shared" si="98"/>
        <v>m</v>
      </c>
      <c r="I70" s="18">
        <f t="shared" si="69"/>
        <v>3.0000000000000001E-3</v>
      </c>
      <c r="J70" s="9">
        <v>3.0001296228537848</v>
      </c>
      <c r="K70" s="9">
        <v>3.6473049112785284E-3</v>
      </c>
      <c r="L70" s="9">
        <v>1.1629865674595123E-4</v>
      </c>
      <c r="M70" s="9">
        <v>3.794867884439999E-3</v>
      </c>
      <c r="N70" s="10" t="s">
        <v>3</v>
      </c>
      <c r="O70" s="18">
        <f t="shared" si="70"/>
        <v>1E-3</v>
      </c>
      <c r="P70" s="5">
        <f t="shared" si="71"/>
        <v>3.0001296228537849E-3</v>
      </c>
      <c r="Q70" s="5">
        <f t="shared" si="72"/>
        <v>3.6473049112785285E-6</v>
      </c>
      <c r="R70" s="5">
        <f t="shared" si="73"/>
        <v>1.1629865674595124E-7</v>
      </c>
      <c r="S70" s="5">
        <f t="shared" si="74"/>
        <v>3.7948678844399991E-6</v>
      </c>
      <c r="T70" s="5">
        <f t="shared" si="75"/>
        <v>3.0001296251079171E-3</v>
      </c>
      <c r="U70" s="5">
        <f t="shared" si="13"/>
        <v>3.8764543972294093E-5</v>
      </c>
      <c r="W70" t="str">
        <f t="shared" si="76"/>
        <v>20Hz3m</v>
      </c>
      <c r="X70" s="18">
        <f>IFERROR(MATCH(W70,'Ref Z'!$R$5:$R$1054,0),0)</f>
        <v>47</v>
      </c>
      <c r="Y70">
        <f>IF($X70&gt;0,INDEX('Ref Z'!M$5:M$1054,$X70),"")</f>
        <v>2.9998977439740114E-3</v>
      </c>
      <c r="Z70">
        <f>IF($X70&gt;0,INDEX('Ref Z'!N$5:N$1054,$X70),"")</f>
        <v>3.0000000000000004E-8</v>
      </c>
      <c r="AA70">
        <f>IF($X70&gt;0,INDEX('Ref Z'!O$5:O$1054,$X70),"")</f>
        <v>1.9468479764103316E-7</v>
      </c>
      <c r="AB70">
        <f>IF($X70&gt;0,INDEX('Ref Z'!P$5:P$1054,$X70),"")</f>
        <v>1.5000000000000002E-7</v>
      </c>
      <c r="AC70">
        <f t="shared" ref="AC70:AC133" si="99">SUMSQ(Y70,AA70)^0.5</f>
        <v>2.999897750291255E-3</v>
      </c>
      <c r="AD70" s="5">
        <f t="shared" si="15"/>
        <v>6.4897144497271135E-5</v>
      </c>
      <c r="AF70" t="str">
        <f t="shared" si="67"/>
        <v>20Hz3m3m</v>
      </c>
      <c r="AG70">
        <f t="shared" si="77"/>
        <v>-2.3187887977348803E-7</v>
      </c>
      <c r="AH70">
        <f t="shared" si="78"/>
        <v>7.2946098226187462E-3</v>
      </c>
      <c r="AI70">
        <f t="shared" si="79"/>
        <v>7.8386140895081926E-8</v>
      </c>
      <c r="AJ70">
        <f t="shared" si="80"/>
        <v>7.5897357703622629E-3</v>
      </c>
      <c r="AL70">
        <f t="shared" si="40"/>
        <v>0.99992271173394587</v>
      </c>
      <c r="AN70">
        <f t="shared" si="41"/>
        <v>2.6132600524977042E-5</v>
      </c>
    </row>
    <row r="71" spans="1:40" x14ac:dyDescent="0.25">
      <c r="A71" s="4">
        <f t="shared" ref="A71:B71" si="100">A70</f>
        <v>3</v>
      </c>
      <c r="B71" s="3" t="str">
        <f t="shared" si="100"/>
        <v>m</v>
      </c>
      <c r="C71" s="18">
        <f t="shared" si="65"/>
        <v>3.0000000000000001E-3</v>
      </c>
      <c r="D71" s="18">
        <f t="shared" si="66"/>
        <v>50</v>
      </c>
      <c r="E71" s="4">
        <f t="shared" si="64"/>
        <v>50</v>
      </c>
      <c r="F71" s="4" t="str">
        <f t="shared" si="68"/>
        <v>Hz</v>
      </c>
      <c r="G71">
        <f t="shared" ref="G71:H71" si="101">G70</f>
        <v>3</v>
      </c>
      <c r="H71" t="str">
        <f t="shared" si="101"/>
        <v>m</v>
      </c>
      <c r="I71" s="18">
        <f t="shared" si="69"/>
        <v>3.0000000000000001E-3</v>
      </c>
      <c r="J71" s="9">
        <v>3.0003216750955422</v>
      </c>
      <c r="K71" s="9">
        <v>3.6451062285437199E-3</v>
      </c>
      <c r="L71" s="9">
        <v>-3.133379963687384E-4</v>
      </c>
      <c r="M71" s="9">
        <v>2.0542007802985523E-3</v>
      </c>
      <c r="N71" s="10" t="s">
        <v>3</v>
      </c>
      <c r="O71" s="18">
        <f t="shared" si="70"/>
        <v>1E-3</v>
      </c>
      <c r="P71" s="5">
        <f t="shared" si="71"/>
        <v>3.0003216750955422E-3</v>
      </c>
      <c r="Q71" s="5">
        <f t="shared" si="72"/>
        <v>3.64510622854372E-6</v>
      </c>
      <c r="R71" s="5">
        <f t="shared" si="73"/>
        <v>-3.1333799636873838E-7</v>
      </c>
      <c r="S71" s="5">
        <f t="shared" si="74"/>
        <v>2.0542007802985525E-6</v>
      </c>
      <c r="T71" s="5">
        <f t="shared" si="75"/>
        <v>3.0003216914572376E-3</v>
      </c>
      <c r="U71" s="5">
        <f t="shared" ref="U71:U134" si="102">ATAN2(P71,R71)</f>
        <v>-1.0443480038506433E-4</v>
      </c>
      <c r="W71" t="str">
        <f t="shared" si="76"/>
        <v>50Hz3m</v>
      </c>
      <c r="X71" s="18">
        <f>IFERROR(MATCH(W71,'Ref Z'!$R$5:$R$1054,0),0)</f>
        <v>48</v>
      </c>
      <c r="Y71">
        <f>IF($X71&gt;0,INDEX('Ref Z'!M$5:M$1054,$X71),"")</f>
        <v>3.0005043650143271E-3</v>
      </c>
      <c r="Z71">
        <f>IF($X71&gt;0,INDEX('Ref Z'!N$5:N$1054,$X71),"")</f>
        <v>3.0000000000000004E-8</v>
      </c>
      <c r="AA71">
        <f>IF($X71&gt;0,INDEX('Ref Z'!O$5:O$1054,$X71),"")</f>
        <v>-6.1695268035185395E-8</v>
      </c>
      <c r="AB71">
        <f>IF($X71&gt;0,INDEX('Ref Z'!P$5:P$1054,$X71),"")</f>
        <v>1.5000000000000002E-7</v>
      </c>
      <c r="AC71">
        <f t="shared" si="99"/>
        <v>3.0005043656486049E-3</v>
      </c>
      <c r="AD71" s="5">
        <f t="shared" ref="AD71:AD134" si="103">ATAN2(Y71,AA71)</f>
        <v>-2.0561632486142472E-5</v>
      </c>
      <c r="AF71" t="str">
        <f t="shared" si="67"/>
        <v>50Hz3m3m</v>
      </c>
      <c r="AG71">
        <f t="shared" si="77"/>
        <v>1.8268991878490903E-7</v>
      </c>
      <c r="AH71">
        <f t="shared" si="78"/>
        <v>7.2902124571491665E-3</v>
      </c>
      <c r="AI71">
        <f t="shared" si="79"/>
        <v>2.5164272833355299E-7</v>
      </c>
      <c r="AJ71">
        <f t="shared" si="80"/>
        <v>4.1084015633353959E-3</v>
      </c>
      <c r="AL71">
        <f t="shared" si="40"/>
        <v>1.0000608848684085</v>
      </c>
      <c r="AN71">
        <f t="shared" si="41"/>
        <v>8.3873167898921859E-5</v>
      </c>
    </row>
    <row r="72" spans="1:40" x14ac:dyDescent="0.25">
      <c r="A72" s="4">
        <f t="shared" ref="A72:B72" si="104">A71</f>
        <v>3</v>
      </c>
      <c r="B72" s="3" t="str">
        <f t="shared" si="104"/>
        <v>m</v>
      </c>
      <c r="C72" s="18">
        <f t="shared" si="65"/>
        <v>3.0000000000000001E-3</v>
      </c>
      <c r="D72" s="18">
        <f t="shared" si="66"/>
        <v>100</v>
      </c>
      <c r="E72" s="4">
        <f t="shared" si="64"/>
        <v>100</v>
      </c>
      <c r="F72" s="4" t="str">
        <f t="shared" si="68"/>
        <v>Hz</v>
      </c>
      <c r="G72">
        <f t="shared" ref="G72:H72" si="105">G71</f>
        <v>3</v>
      </c>
      <c r="H72" t="str">
        <f t="shared" si="105"/>
        <v>m</v>
      </c>
      <c r="I72" s="18">
        <f t="shared" si="69"/>
        <v>3.0000000000000001E-3</v>
      </c>
      <c r="J72" s="9">
        <v>2.9999714732286598</v>
      </c>
      <c r="K72" s="9">
        <v>2.731612061544372E-3</v>
      </c>
      <c r="L72" s="9">
        <v>-7.9294102431076374E-6</v>
      </c>
      <c r="M72" s="9">
        <v>5.2581472733192222E-4</v>
      </c>
      <c r="N72" s="10" t="s">
        <v>3</v>
      </c>
      <c r="O72" s="18">
        <f t="shared" si="70"/>
        <v>1E-3</v>
      </c>
      <c r="P72" s="5">
        <f t="shared" si="71"/>
        <v>2.99997147322866E-3</v>
      </c>
      <c r="Q72" s="5">
        <f t="shared" si="72"/>
        <v>2.7316120615443722E-6</v>
      </c>
      <c r="R72" s="5">
        <f t="shared" si="73"/>
        <v>-7.929410243107637E-9</v>
      </c>
      <c r="S72" s="5">
        <f t="shared" si="74"/>
        <v>5.2581472733192221E-7</v>
      </c>
      <c r="T72" s="5">
        <f t="shared" si="75"/>
        <v>2.999971473239139E-3</v>
      </c>
      <c r="U72" s="5">
        <f t="shared" si="102"/>
        <v>-2.6431618813212581E-6</v>
      </c>
      <c r="W72" t="str">
        <f t="shared" si="76"/>
        <v>100Hz3m</v>
      </c>
      <c r="X72" s="18">
        <f>IFERROR(MATCH(W72,'Ref Z'!$R$5:$R$1054,0),0)</f>
        <v>49</v>
      </c>
      <c r="Y72">
        <f>IF($X72&gt;0,INDEX('Ref Z'!M$5:M$1054,$X72),"")</f>
        <v>3.0002709669281055E-3</v>
      </c>
      <c r="Z72">
        <f>IF($X72&gt;0,INDEX('Ref Z'!N$5:N$1054,$X72),"")</f>
        <v>3.0000000000000004E-8</v>
      </c>
      <c r="AA72">
        <f>IF($X72&gt;0,INDEX('Ref Z'!O$5:O$1054,$X72),"")</f>
        <v>2.4904190437535919E-7</v>
      </c>
      <c r="AB72">
        <f>IF($X72&gt;0,INDEX('Ref Z'!P$5:P$1054,$X72),"")</f>
        <v>1.5000000000000002E-7</v>
      </c>
      <c r="AC72">
        <f t="shared" si="99"/>
        <v>3.0002709772641504E-3</v>
      </c>
      <c r="AD72" s="5">
        <f t="shared" si="103"/>
        <v>8.3006470598345297E-5</v>
      </c>
      <c r="AF72" t="str">
        <f t="shared" si="67"/>
        <v>100Hz3m3m</v>
      </c>
      <c r="AG72">
        <f t="shared" si="77"/>
        <v>2.9949369944552023E-7</v>
      </c>
      <c r="AH72">
        <f t="shared" si="78"/>
        <v>5.4632241231711131E-3</v>
      </c>
      <c r="AI72">
        <f t="shared" si="79"/>
        <v>2.5697131461846683E-7</v>
      </c>
      <c r="AJ72">
        <f t="shared" si="80"/>
        <v>1.0516294653615289E-3</v>
      </c>
      <c r="AL72">
        <f t="shared" si="40"/>
        <v>1.0000998356243329</v>
      </c>
      <c r="AN72">
        <f t="shared" si="41"/>
        <v>8.564963247966656E-5</v>
      </c>
    </row>
    <row r="73" spans="1:40" x14ac:dyDescent="0.25">
      <c r="A73" s="4">
        <f t="shared" ref="A73:B73" si="106">A72</f>
        <v>3</v>
      </c>
      <c r="B73" s="3" t="str">
        <f t="shared" si="106"/>
        <v>m</v>
      </c>
      <c r="C73" s="18">
        <f t="shared" si="65"/>
        <v>3.0000000000000001E-3</v>
      </c>
      <c r="D73" s="18">
        <f t="shared" si="66"/>
        <v>200</v>
      </c>
      <c r="E73" s="4">
        <f t="shared" si="64"/>
        <v>200</v>
      </c>
      <c r="F73" s="4" t="str">
        <f t="shared" si="68"/>
        <v>Hz</v>
      </c>
      <c r="G73">
        <f t="shared" ref="G73:H73" si="107">G72</f>
        <v>3</v>
      </c>
      <c r="H73" t="str">
        <f t="shared" si="107"/>
        <v>m</v>
      </c>
      <c r="I73" s="18">
        <f t="shared" si="69"/>
        <v>3.0000000000000001E-3</v>
      </c>
      <c r="J73" s="9">
        <v>3.0012767834502427</v>
      </c>
      <c r="K73" s="9">
        <v>1.4921392357327577E-3</v>
      </c>
      <c r="L73" s="9">
        <v>6.1393520407866052E-5</v>
      </c>
      <c r="M73" s="9">
        <v>7.6556823904528227E-4</v>
      </c>
      <c r="N73" s="10" t="s">
        <v>3</v>
      </c>
      <c r="O73" s="18">
        <f t="shared" si="70"/>
        <v>1E-3</v>
      </c>
      <c r="P73" s="5">
        <f t="shared" si="71"/>
        <v>3.0012767834502428E-3</v>
      </c>
      <c r="Q73" s="5">
        <f t="shared" si="72"/>
        <v>1.4921392357327578E-6</v>
      </c>
      <c r="R73" s="5">
        <f t="shared" si="73"/>
        <v>6.1393520407866051E-8</v>
      </c>
      <c r="S73" s="5">
        <f t="shared" si="74"/>
        <v>7.6556823904528229E-7</v>
      </c>
      <c r="T73" s="5">
        <f t="shared" si="75"/>
        <v>3.0012767840781693E-3</v>
      </c>
      <c r="U73" s="5">
        <f t="shared" si="102"/>
        <v>2.0455800923740666E-5</v>
      </c>
      <c r="W73" t="str">
        <f t="shared" si="76"/>
        <v>200Hz3m</v>
      </c>
      <c r="X73" s="18">
        <f>IFERROR(MATCH(W73,'Ref Z'!$R$5:$R$1054,0),0)</f>
        <v>50</v>
      </c>
      <c r="Y73">
        <f>IF($X73&gt;0,INDEX('Ref Z'!M$5:M$1054,$X73),"")</f>
        <v>3.001569396367948E-3</v>
      </c>
      <c r="Z73">
        <f>IF($X73&gt;0,INDEX('Ref Z'!N$5:N$1054,$X73),"")</f>
        <v>3.0000000000000004E-8</v>
      </c>
      <c r="AA73">
        <f>IF($X73&gt;0,INDEX('Ref Z'!O$5:O$1054,$X73),"")</f>
        <v>6.9938390855662002E-8</v>
      </c>
      <c r="AB73">
        <f>IF($X73&gt;0,INDEX('Ref Z'!P$5:P$1054,$X73),"")</f>
        <v>1.5000000000000002E-7</v>
      </c>
      <c r="AC73">
        <f t="shared" si="99"/>
        <v>3.0015693971827515E-3</v>
      </c>
      <c r="AD73" s="5">
        <f t="shared" si="103"/>
        <v>2.3300607651328696E-5</v>
      </c>
      <c r="AF73" t="str">
        <f t="shared" si="67"/>
        <v>200Hz3m3m</v>
      </c>
      <c r="AG73">
        <f t="shared" si="77"/>
        <v>2.9261291770513176E-7</v>
      </c>
      <c r="AH73">
        <f t="shared" si="78"/>
        <v>2.9842784716163054E-3</v>
      </c>
      <c r="AI73">
        <f t="shared" si="79"/>
        <v>8.5448704477959514E-9</v>
      </c>
      <c r="AJ73">
        <f t="shared" si="80"/>
        <v>1.531136485438048E-3</v>
      </c>
      <c r="AL73">
        <f t="shared" si="40"/>
        <v>1.0000974962076588</v>
      </c>
      <c r="AN73">
        <f t="shared" si="41"/>
        <v>2.8448067275880304E-6</v>
      </c>
    </row>
    <row r="74" spans="1:40" x14ac:dyDescent="0.25">
      <c r="A74" s="4">
        <f t="shared" ref="A74:B74" si="108">A73</f>
        <v>3</v>
      </c>
      <c r="B74" s="3" t="str">
        <f t="shared" si="108"/>
        <v>m</v>
      </c>
      <c r="C74" s="18">
        <f t="shared" si="65"/>
        <v>3.0000000000000001E-3</v>
      </c>
      <c r="D74" s="18">
        <f t="shared" si="66"/>
        <v>500</v>
      </c>
      <c r="E74" s="4">
        <f t="shared" si="64"/>
        <v>500</v>
      </c>
      <c r="F74" s="4" t="str">
        <f t="shared" si="68"/>
        <v>Hz</v>
      </c>
      <c r="G74">
        <f t="shared" ref="G74:H74" si="109">G73</f>
        <v>3</v>
      </c>
      <c r="H74" t="str">
        <f t="shared" si="109"/>
        <v>m</v>
      </c>
      <c r="I74" s="18">
        <f t="shared" si="69"/>
        <v>3.0000000000000001E-3</v>
      </c>
      <c r="J74" s="9">
        <v>3.006603575866448</v>
      </c>
      <c r="K74" s="9">
        <v>5.046773936230888E-4</v>
      </c>
      <c r="L74" s="9">
        <v>1.291166136692986E-3</v>
      </c>
      <c r="M74" s="9">
        <v>4.0547475904215461E-4</v>
      </c>
      <c r="N74" s="10" t="s">
        <v>3</v>
      </c>
      <c r="O74" s="18">
        <f t="shared" si="70"/>
        <v>1E-3</v>
      </c>
      <c r="P74" s="5">
        <f t="shared" si="71"/>
        <v>3.0066035758664479E-3</v>
      </c>
      <c r="Q74" s="5">
        <f t="shared" si="72"/>
        <v>5.0467739362308883E-7</v>
      </c>
      <c r="R74" s="5">
        <f t="shared" si="73"/>
        <v>1.291166136692986E-6</v>
      </c>
      <c r="S74" s="5">
        <f t="shared" si="74"/>
        <v>4.054747590421546E-7</v>
      </c>
      <c r="T74" s="5">
        <f t="shared" si="75"/>
        <v>3.0066038531078392E-3</v>
      </c>
      <c r="U74" s="5">
        <f t="shared" si="102"/>
        <v>4.2944339841939616E-4</v>
      </c>
      <c r="W74" t="str">
        <f t="shared" si="76"/>
        <v>500Hz3m</v>
      </c>
      <c r="X74" s="18">
        <f>IFERROR(MATCH(W74,'Ref Z'!$R$5:$R$1054,0),0)</f>
        <v>51</v>
      </c>
      <c r="Y74">
        <f>IF($X74&gt;0,INDEX('Ref Z'!M$5:M$1054,$X74),"")</f>
        <v>3.006563888192895E-3</v>
      </c>
      <c r="Z74">
        <f>IF($X74&gt;0,INDEX('Ref Z'!N$5:N$1054,$X74),"")</f>
        <v>4.7434164902525701E-8</v>
      </c>
      <c r="AA74">
        <f>IF($X74&gt;0,INDEX('Ref Z'!O$5:O$1054,$X74),"")</f>
        <v>1.1110984183260287E-6</v>
      </c>
      <c r="AB74">
        <f>IF($X74&gt;0,INDEX('Ref Z'!P$5:P$1054,$X74),"")</f>
        <v>1.5000000000000002E-7</v>
      </c>
      <c r="AC74">
        <f t="shared" si="99"/>
        <v>3.0065640935002988E-3</v>
      </c>
      <c r="AD74" s="5">
        <f t="shared" si="103"/>
        <v>3.6955754444716781E-4</v>
      </c>
      <c r="AF74" t="str">
        <f t="shared" si="67"/>
        <v>500Hz3m3m</v>
      </c>
      <c r="AG74">
        <f t="shared" si="77"/>
        <v>-3.9687673552939173E-8</v>
      </c>
      <c r="AH74">
        <f t="shared" si="78"/>
        <v>1.0093547883607511E-3</v>
      </c>
      <c r="AI74">
        <f t="shared" si="79"/>
        <v>-1.8006771836695731E-7</v>
      </c>
      <c r="AJ74">
        <f t="shared" si="80"/>
        <v>8.109495319569359E-4</v>
      </c>
      <c r="AL74">
        <f t="shared" si="40"/>
        <v>0.99998677590747476</v>
      </c>
      <c r="AN74">
        <f t="shared" si="41"/>
        <v>-5.9885853972228354E-5</v>
      </c>
    </row>
    <row r="75" spans="1:40" x14ac:dyDescent="0.25">
      <c r="A75" s="4">
        <f t="shared" ref="A75:B75" si="110">A74</f>
        <v>3</v>
      </c>
      <c r="B75" s="3" t="str">
        <f t="shared" si="110"/>
        <v>m</v>
      </c>
      <c r="C75" s="18">
        <f t="shared" si="65"/>
        <v>3.0000000000000001E-3</v>
      </c>
      <c r="D75" s="18">
        <f t="shared" si="66"/>
        <v>1000</v>
      </c>
      <c r="E75" s="4">
        <f>IF(F75="mHz",1000,IF(F75="kHz",0.001,1))*D75</f>
        <v>1</v>
      </c>
      <c r="F75" s="4" t="str">
        <f t="shared" si="68"/>
        <v>kHz</v>
      </c>
      <c r="G75">
        <f t="shared" ref="G75:H75" si="111">G74</f>
        <v>3</v>
      </c>
      <c r="H75" t="str">
        <f t="shared" si="111"/>
        <v>m</v>
      </c>
      <c r="I75" s="18">
        <f t="shared" si="69"/>
        <v>3.0000000000000001E-3</v>
      </c>
      <c r="J75" s="9">
        <v>3.0197731028171453</v>
      </c>
      <c r="K75" s="9">
        <v>1.3450469331254306E-3</v>
      </c>
      <c r="L75" s="9">
        <v>-6.8941779253325051E-5</v>
      </c>
      <c r="M75" s="9">
        <v>1.336629535946578E-4</v>
      </c>
      <c r="N75" s="10" t="s">
        <v>3</v>
      </c>
      <c r="O75" s="18">
        <f t="shared" si="70"/>
        <v>1E-3</v>
      </c>
      <c r="P75" s="5">
        <f t="shared" si="71"/>
        <v>3.0197731028171453E-3</v>
      </c>
      <c r="Q75" s="5">
        <f t="shared" si="72"/>
        <v>1.3450469331254307E-6</v>
      </c>
      <c r="R75" s="5">
        <f t="shared" si="73"/>
        <v>-6.8941779253325057E-8</v>
      </c>
      <c r="S75" s="5">
        <f t="shared" si="74"/>
        <v>1.336629535946578E-7</v>
      </c>
      <c r="T75" s="5">
        <f t="shared" si="75"/>
        <v>3.01977310360412E-3</v>
      </c>
      <c r="U75" s="5">
        <f t="shared" si="102"/>
        <v>-2.2830118983784403E-5</v>
      </c>
      <c r="W75" t="str">
        <f t="shared" si="76"/>
        <v>1kHz3m</v>
      </c>
      <c r="X75" s="18">
        <f>IFERROR(MATCH(W75,'Ref Z'!$R$5:$R$1054,0),0)</f>
        <v>52</v>
      </c>
      <c r="Y75">
        <f>IF($X75&gt;0,INDEX('Ref Z'!M$5:M$1054,$X75),"")</f>
        <v>3.0196291642517457E-3</v>
      </c>
      <c r="Z75">
        <f>IF($X75&gt;0,INDEX('Ref Z'!N$5:N$1054,$X75),"")</f>
        <v>1.3416407864998741E-7</v>
      </c>
      <c r="AA75">
        <f>IF($X75&gt;0,INDEX('Ref Z'!O$5:O$1054,$X75),"")</f>
        <v>1.435317720003311E-7</v>
      </c>
      <c r="AB75">
        <f>IF($X75&gt;0,INDEX('Ref Z'!P$5:P$1054,$X75),"")</f>
        <v>3.0000000000000004E-7</v>
      </c>
      <c r="AC75">
        <f t="shared" si="99"/>
        <v>3.0196291676629875E-3</v>
      </c>
      <c r="AD75" s="5">
        <f t="shared" si="103"/>
        <v>4.7532913508536839E-5</v>
      </c>
      <c r="AF75" t="str">
        <f t="shared" si="67"/>
        <v>1kHz3m3m</v>
      </c>
      <c r="AG75">
        <f t="shared" si="77"/>
        <v>-1.4393856539963654E-7</v>
      </c>
      <c r="AH75">
        <f t="shared" si="78"/>
        <v>2.6900938695964692E-3</v>
      </c>
      <c r="AI75">
        <f t="shared" si="79"/>
        <v>2.1247355125365615E-7</v>
      </c>
      <c r="AJ75">
        <f t="shared" si="80"/>
        <v>2.6732607552311572E-4</v>
      </c>
      <c r="AL75">
        <f t="shared" si="40"/>
        <v>0.99995233551124729</v>
      </c>
      <c r="AN75">
        <f t="shared" si="41"/>
        <v>7.0363032492321242E-5</v>
      </c>
    </row>
    <row r="76" spans="1:40" x14ac:dyDescent="0.25">
      <c r="A76" s="4">
        <f t="shared" ref="A76:B76" si="112">A75</f>
        <v>3</v>
      </c>
      <c r="B76" s="3" t="str">
        <f t="shared" si="112"/>
        <v>m</v>
      </c>
      <c r="C76" s="18">
        <f t="shared" si="65"/>
        <v>3.0000000000000001E-3</v>
      </c>
      <c r="D76" s="18">
        <f t="shared" si="66"/>
        <v>2000</v>
      </c>
      <c r="E76" s="4">
        <f t="shared" ref="E76:E92" si="113">IF(F76="mHz",1000,IF(F76="kHz",0.001,1))*D76</f>
        <v>2</v>
      </c>
      <c r="F76" s="4" t="str">
        <f t="shared" si="68"/>
        <v>kHz</v>
      </c>
      <c r="G76">
        <f t="shared" ref="G76:H76" si="114">G75</f>
        <v>3</v>
      </c>
      <c r="H76" t="str">
        <f t="shared" si="114"/>
        <v>m</v>
      </c>
      <c r="I76" s="18">
        <f t="shared" si="69"/>
        <v>3.0000000000000001E-3</v>
      </c>
      <c r="J76" s="9">
        <v>3.0553203250471488</v>
      </c>
      <c r="K76" s="9">
        <v>3.0218449399294191E-3</v>
      </c>
      <c r="L76" s="9">
        <v>1.6648773908844716E-3</v>
      </c>
      <c r="M76" s="9">
        <v>3.3438314463856604E-4</v>
      </c>
      <c r="N76" s="10" t="s">
        <v>3</v>
      </c>
      <c r="O76" s="18">
        <f t="shared" si="70"/>
        <v>1E-3</v>
      </c>
      <c r="P76" s="5">
        <f t="shared" si="71"/>
        <v>3.0553203250471487E-3</v>
      </c>
      <c r="Q76" s="5">
        <f t="shared" si="72"/>
        <v>3.0218449399294193E-6</v>
      </c>
      <c r="R76" s="5">
        <f t="shared" si="73"/>
        <v>1.6648773908844717E-6</v>
      </c>
      <c r="S76" s="5">
        <f t="shared" si="74"/>
        <v>3.3438314463856605E-7</v>
      </c>
      <c r="T76" s="5">
        <f t="shared" si="75"/>
        <v>3.0553207786520454E-3</v>
      </c>
      <c r="U76" s="5">
        <f t="shared" si="102"/>
        <v>5.4491086006700721E-4</v>
      </c>
      <c r="W76" t="str">
        <f t="shared" si="76"/>
        <v>2kHz3m</v>
      </c>
      <c r="X76" s="18">
        <f>IFERROR(MATCH(W76,'Ref Z'!$R$5:$R$1054,0),0)</f>
        <v>53</v>
      </c>
      <c r="Y76">
        <f>IF($X76&gt;0,INDEX('Ref Z'!M$5:M$1054,$X76),"")</f>
        <v>3.0554230634920109E-3</v>
      </c>
      <c r="Z76">
        <f>IF($X76&gt;0,INDEX('Ref Z'!N$5:N$1054,$X76),"")</f>
        <v>3.7947331922020561E-7</v>
      </c>
      <c r="AA76">
        <f>IF($X76&gt;0,INDEX('Ref Z'!O$5:O$1054,$X76),"")</f>
        <v>1.6117133995201165E-6</v>
      </c>
      <c r="AB76">
        <f>IF($X76&gt;0,INDEX('Ref Z'!P$5:P$1054,$X76),"")</f>
        <v>6.0000000000000008E-7</v>
      </c>
      <c r="AC76">
        <f t="shared" si="99"/>
        <v>3.055423488575518E-3</v>
      </c>
      <c r="AD76" s="5">
        <f t="shared" si="103"/>
        <v>5.2749266355032564E-4</v>
      </c>
      <c r="AF76" t="str">
        <f t="shared" si="67"/>
        <v>2kHz3m3m</v>
      </c>
      <c r="AG76">
        <f t="shared" si="77"/>
        <v>1.0273844486220415E-7</v>
      </c>
      <c r="AH76">
        <f t="shared" si="78"/>
        <v>6.0436898917720899E-3</v>
      </c>
      <c r="AI76">
        <f t="shared" si="79"/>
        <v>-5.3163991364355146E-8</v>
      </c>
      <c r="AJ76">
        <f t="shared" si="80"/>
        <v>6.6876655842940049E-4</v>
      </c>
      <c r="AL76">
        <f t="shared" si="40"/>
        <v>1.0000336167397512</v>
      </c>
      <c r="AN76">
        <f t="shared" si="41"/>
        <v>-1.7418196516681564E-5</v>
      </c>
    </row>
    <row r="77" spans="1:40" x14ac:dyDescent="0.25">
      <c r="A77" s="4">
        <f t="shared" ref="A77:B77" si="115">A76</f>
        <v>3</v>
      </c>
      <c r="B77" s="3" t="str">
        <f t="shared" si="115"/>
        <v>m</v>
      </c>
      <c r="C77" s="18">
        <f t="shared" si="65"/>
        <v>3.0000000000000001E-3</v>
      </c>
      <c r="D77" s="18">
        <f t="shared" si="66"/>
        <v>5000</v>
      </c>
      <c r="E77" s="4">
        <f t="shared" si="113"/>
        <v>5</v>
      </c>
      <c r="F77" s="4" t="str">
        <f t="shared" si="68"/>
        <v>kHz</v>
      </c>
      <c r="G77">
        <f t="shared" ref="G77:H77" si="116">G76</f>
        <v>3</v>
      </c>
      <c r="H77" t="str">
        <f t="shared" si="116"/>
        <v>m</v>
      </c>
      <c r="I77" s="18">
        <f t="shared" si="69"/>
        <v>3.0000000000000001E-3</v>
      </c>
      <c r="J77" s="9">
        <v>3.2185990370154856</v>
      </c>
      <c r="K77" s="9">
        <v>4.0106929663551111E-3</v>
      </c>
      <c r="L77" s="9">
        <v>4.0981365920166818E-3</v>
      </c>
      <c r="M77" s="9">
        <v>1.9253661774489879E-4</v>
      </c>
      <c r="N77" s="10" t="s">
        <v>3</v>
      </c>
      <c r="O77" s="18">
        <f t="shared" si="70"/>
        <v>1E-3</v>
      </c>
      <c r="P77" s="5">
        <f t="shared" si="71"/>
        <v>3.2185990370154857E-3</v>
      </c>
      <c r="Q77" s="5">
        <f t="shared" si="72"/>
        <v>4.0106929663551115E-6</v>
      </c>
      <c r="R77" s="5">
        <f t="shared" si="73"/>
        <v>4.0981365920166818E-6</v>
      </c>
      <c r="S77" s="5">
        <f t="shared" si="74"/>
        <v>1.9253661774489879E-7</v>
      </c>
      <c r="T77" s="5">
        <f t="shared" si="75"/>
        <v>3.2186016460258853E-3</v>
      </c>
      <c r="U77" s="5">
        <f t="shared" si="102"/>
        <v>1.2732665144811282E-3</v>
      </c>
      <c r="W77" t="str">
        <f t="shared" si="76"/>
        <v>5kHz3m</v>
      </c>
      <c r="X77" s="18">
        <f>IFERROR(MATCH(W77,'Ref Z'!$R$5:$R$1054,0),0)</f>
        <v>54</v>
      </c>
      <c r="Y77">
        <f>IF($X77&gt;0,INDEX('Ref Z'!M$5:M$1054,$X77),"")</f>
        <v>3.2189135784651203E-3</v>
      </c>
      <c r="Z77">
        <f>IF($X77&gt;0,INDEX('Ref Z'!N$5:N$1054,$X77),"")</f>
        <v>1.5E-6</v>
      </c>
      <c r="AA77">
        <f>IF($X77&gt;0,INDEX('Ref Z'!O$5:O$1054,$X77),"")</f>
        <v>4.1886551707295715E-6</v>
      </c>
      <c r="AB77">
        <f>IF($X77&gt;0,INDEX('Ref Z'!P$5:P$1054,$X77),"")</f>
        <v>1.5E-6</v>
      </c>
      <c r="AC77">
        <f t="shared" si="99"/>
        <v>3.2189163037362849E-3</v>
      </c>
      <c r="AD77" s="5">
        <f t="shared" si="103"/>
        <v>1.3012628964492901E-3</v>
      </c>
      <c r="AF77" t="str">
        <f t="shared" si="67"/>
        <v>5kHz3m3m</v>
      </c>
      <c r="AG77">
        <f t="shared" si="77"/>
        <v>3.1454144963465047E-7</v>
      </c>
      <c r="AH77">
        <f t="shared" si="78"/>
        <v>8.0213860729602994E-3</v>
      </c>
      <c r="AI77">
        <f t="shared" si="79"/>
        <v>9.0518578712889685E-8</v>
      </c>
      <c r="AJ77">
        <f t="shared" si="80"/>
        <v>3.8507615700089914E-4</v>
      </c>
      <c r="AL77">
        <f t="shared" si="40"/>
        <v>1.0000977622411857</v>
      </c>
      <c r="AN77">
        <f t="shared" si="41"/>
        <v>2.7996381968161928E-5</v>
      </c>
    </row>
    <row r="78" spans="1:40" ht="19.5" customHeight="1" x14ac:dyDescent="0.25">
      <c r="A78" s="4">
        <v>10</v>
      </c>
      <c r="B78" s="3" t="s">
        <v>3</v>
      </c>
      <c r="C78" s="18">
        <f t="shared" ref="C78:C131" si="117">IF(MID(B78,1,1)="m",0.001,IF(OR(MID(B78,1,1)="u",MID(B78,1,1)="µ"),0.000001,1))*A78</f>
        <v>0.01</v>
      </c>
      <c r="D78" s="18">
        <f t="shared" si="66"/>
        <v>0.01</v>
      </c>
      <c r="E78" s="4">
        <f t="shared" si="113"/>
        <v>10</v>
      </c>
      <c r="F78" s="4" t="str">
        <f>IF(D78&gt;=1000,"kHz",IF(D78&gt;=1,"Hz","mHz"))</f>
        <v>mHz</v>
      </c>
      <c r="G78">
        <v>3</v>
      </c>
      <c r="H78" t="s">
        <v>3</v>
      </c>
      <c r="I78" s="18">
        <f>IF(MID(H78,1,1)="m",0.001,IF(OR(MID(H78,1,1)="u",MID(H78,1,1)="µ"),0.000001,1))*G78</f>
        <v>3.0000000000000001E-3</v>
      </c>
      <c r="J78" s="9">
        <v>2.999925760676645</v>
      </c>
      <c r="K78" s="9">
        <v>1.4503412363834184E-3</v>
      </c>
      <c r="L78" s="9">
        <v>-2.4146123558995086E-5</v>
      </c>
      <c r="M78" s="9">
        <v>3.6032360828883903E-3</v>
      </c>
      <c r="N78" s="10" t="s">
        <v>3</v>
      </c>
      <c r="O78" s="18">
        <f>IF(MID(N78,1,1)="m",0.001,IF(OR(MID(N78,1,1)="u",MID(N78,1,1)="µ"),0.000001,1))</f>
        <v>1E-3</v>
      </c>
      <c r="P78" s="5">
        <f>J78*$O78</f>
        <v>2.999925760676645E-3</v>
      </c>
      <c r="Q78" s="5">
        <f t="shared" si="72"/>
        <v>1.4503412363834186E-6</v>
      </c>
      <c r="R78" s="5">
        <f t="shared" si="73"/>
        <v>-2.4146123558995085E-8</v>
      </c>
      <c r="S78" s="5">
        <f t="shared" si="74"/>
        <v>3.6032360828883905E-6</v>
      </c>
      <c r="T78" s="5">
        <f>SUMSQ(P78,R78)^0.5</f>
        <v>2.9999257607738199E-3</v>
      </c>
      <c r="U78" s="5">
        <f t="shared" si="102"/>
        <v>-8.0489070346285493E-6</v>
      </c>
      <c r="W78" t="str">
        <f>E78&amp;F78&amp;G78&amp;H78</f>
        <v>10mHz3m</v>
      </c>
      <c r="X78" s="18">
        <f>IFERROR(MATCH(W78,'Ref Z'!$R$5:$R$1054,0),0)</f>
        <v>37</v>
      </c>
      <c r="Y78">
        <f>IF($X78&gt;0,INDEX('Ref Z'!M$5:M$1054,$X78),"")</f>
        <v>2.9999443313833661E-3</v>
      </c>
      <c r="Z78">
        <f>IF($X78&gt;0,INDEX('Ref Z'!N$5:N$1054,$X78),"")</f>
        <v>3.0000000000000004E-8</v>
      </c>
      <c r="AA78">
        <f>IF($X78&gt;0,INDEX('Ref Z'!O$5:O$1054,$X78),"")</f>
        <v>2.7584917004167426E-7</v>
      </c>
      <c r="AB78">
        <f>IF($X78&gt;0,INDEX('Ref Z'!P$5:P$1054,$X78),"")</f>
        <v>1.5000000000000002E-7</v>
      </c>
      <c r="AC78">
        <f t="shared" si="99"/>
        <v>2.9999443440657286E-3</v>
      </c>
      <c r="AD78" s="5">
        <f t="shared" si="103"/>
        <v>9.1951429357701073E-5</v>
      </c>
      <c r="AF78" t="str">
        <f t="shared" ref="AF78:AF131" si="118">E78&amp;F78&amp;A78&amp;B78&amp;G78&amp;H78</f>
        <v>10mHz10m3m</v>
      </c>
      <c r="AG78">
        <f>Y78-P78</f>
        <v>1.8570706721097313E-8</v>
      </c>
      <c r="AH78">
        <f>(4*K78^2+Z78^2)^0.5</f>
        <v>2.9006824729219728E-3</v>
      </c>
      <c r="AI78">
        <f>AA78-R78</f>
        <v>2.9999529360066935E-7</v>
      </c>
      <c r="AJ78">
        <f>(4*M78^2+AB78^2)^0.5</f>
        <v>7.2064721673378773E-3</v>
      </c>
      <c r="AL78">
        <f t="shared" si="40"/>
        <v>1.00000619458393</v>
      </c>
      <c r="AN78">
        <f t="shared" si="41"/>
        <v>1.0000033639232962E-4</v>
      </c>
    </row>
    <row r="79" spans="1:40" x14ac:dyDescent="0.25">
      <c r="A79" s="4">
        <f>A78</f>
        <v>10</v>
      </c>
      <c r="B79" s="3" t="str">
        <f>B78</f>
        <v>m</v>
      </c>
      <c r="C79" s="18">
        <f t="shared" si="117"/>
        <v>0.01</v>
      </c>
      <c r="D79" s="18">
        <f t="shared" si="28"/>
        <v>0.02</v>
      </c>
      <c r="E79" s="4">
        <f t="shared" si="113"/>
        <v>20</v>
      </c>
      <c r="F79" s="4" t="str">
        <f t="shared" ref="F79:F95" si="119">IF(D79&gt;=1000,"kHz",IF(D79&gt;=1,"Hz","mHz"))</f>
        <v>mHz</v>
      </c>
      <c r="G79">
        <f>G78</f>
        <v>3</v>
      </c>
      <c r="H79" t="str">
        <f>H78</f>
        <v>m</v>
      </c>
      <c r="I79" s="18">
        <f t="shared" ref="I79:I95" si="120">IF(MID(H79,1,1)="m",0.001,IF(OR(MID(H79,1,1)="u",MID(H79,1,1)="µ"),0.000001,1))*G79</f>
        <v>3.0000000000000001E-3</v>
      </c>
      <c r="J79" s="9">
        <v>3.0000246845602425</v>
      </c>
      <c r="K79" s="9">
        <v>4.017042091982153E-3</v>
      </c>
      <c r="L79" s="9">
        <v>4.4947417361767384E-4</v>
      </c>
      <c r="M79" s="9">
        <v>3.1623223766060389E-3</v>
      </c>
      <c r="N79" s="10" t="s">
        <v>3</v>
      </c>
      <c r="O79" s="18">
        <f t="shared" ref="O79:O95" si="121">IF(MID(N79,1,1)="m",0.001,IF(OR(MID(N79,1,1)="u",MID(N79,1,1)="µ"),0.000001,1))</f>
        <v>1E-3</v>
      </c>
      <c r="P79" s="5">
        <f t="shared" ref="P79:P95" si="122">J79*$O79</f>
        <v>3.0000246845602427E-3</v>
      </c>
      <c r="Q79" s="5">
        <f t="shared" ref="Q79:Q132" si="123">K79*$O79</f>
        <v>4.0170420919821526E-6</v>
      </c>
      <c r="R79" s="5">
        <f t="shared" ref="R79:R132" si="124">L79*$O79</f>
        <v>4.4947417361767385E-7</v>
      </c>
      <c r="S79" s="5">
        <f t="shared" ref="S79:S132" si="125">M79*$O79</f>
        <v>3.162322376606039E-6</v>
      </c>
      <c r="T79" s="5">
        <f t="shared" ref="T79:T95" si="126">SUMSQ(P79,R79)^0.5</f>
        <v>3.0000247182311373E-3</v>
      </c>
      <c r="U79" s="5">
        <f t="shared" si="102"/>
        <v>1.4982349064252199E-4</v>
      </c>
      <c r="W79" t="str">
        <f t="shared" ref="W79:W95" si="127">E79&amp;F79&amp;G79&amp;H79</f>
        <v>20mHz3m</v>
      </c>
      <c r="X79" s="18">
        <f>IFERROR(MATCH(W79,'Ref Z'!$R$5:$R$1054,0),0)</f>
        <v>38</v>
      </c>
      <c r="Y79">
        <f>IF($X79&gt;0,INDEX('Ref Z'!M$5:M$1054,$X79),"")</f>
        <v>3.000024328622169E-3</v>
      </c>
      <c r="Z79">
        <f>IF($X79&gt;0,INDEX('Ref Z'!N$5:N$1054,$X79),"")</f>
        <v>3.0000000000000004E-8</v>
      </c>
      <c r="AA79">
        <f>IF($X79&gt;0,INDEX('Ref Z'!O$5:O$1054,$X79),"")</f>
        <v>7.4947643834570057E-7</v>
      </c>
      <c r="AB79">
        <f>IF($X79&gt;0,INDEX('Ref Z'!P$5:P$1054,$X79),"")</f>
        <v>1.5000000000000002E-7</v>
      </c>
      <c r="AC79">
        <f t="shared" si="99"/>
        <v>3.0000244222405637E-3</v>
      </c>
      <c r="AD79" s="5">
        <f t="shared" si="103"/>
        <v>2.4982344829779042E-4</v>
      </c>
      <c r="AF79" t="str">
        <f t="shared" si="118"/>
        <v>20mHz10m3m</v>
      </c>
      <c r="AG79">
        <f t="shared" ref="AG79:AG95" si="128">Y79-P79</f>
        <v>-3.5593807371989139E-10</v>
      </c>
      <c r="AH79">
        <f t="shared" ref="AH79:AH95" si="129">(4*K79^2+Z79^2)^0.5</f>
        <v>8.0340841840203167E-3</v>
      </c>
      <c r="AI79">
        <f t="shared" ref="AI79:AI95" si="130">AA79-R79</f>
        <v>3.0000226472802672E-7</v>
      </c>
      <c r="AJ79">
        <f t="shared" ref="AJ79:AJ95" si="131">(4*M79^2+AB79^2)^0.5</f>
        <v>6.3246447549908337E-3</v>
      </c>
      <c r="AL79">
        <f t="shared" si="40"/>
        <v>0.99999990133728833</v>
      </c>
      <c r="AN79">
        <f t="shared" si="41"/>
        <v>9.9999957655268429E-5</v>
      </c>
    </row>
    <row r="80" spans="1:40" x14ac:dyDescent="0.25">
      <c r="A80" s="4">
        <f t="shared" ref="A80:B80" si="132">A79</f>
        <v>10</v>
      </c>
      <c r="B80" s="3" t="str">
        <f t="shared" si="132"/>
        <v>m</v>
      </c>
      <c r="C80" s="18">
        <f t="shared" si="117"/>
        <v>0.01</v>
      </c>
      <c r="D80" s="18">
        <f t="shared" si="28"/>
        <v>0.05</v>
      </c>
      <c r="E80" s="4">
        <f t="shared" si="113"/>
        <v>50</v>
      </c>
      <c r="F80" s="4" t="str">
        <f t="shared" si="119"/>
        <v>mHz</v>
      </c>
      <c r="G80">
        <f t="shared" ref="G80:H80" si="133">G79</f>
        <v>3</v>
      </c>
      <c r="H80" t="str">
        <f t="shared" si="133"/>
        <v>m</v>
      </c>
      <c r="I80" s="18">
        <f t="shared" si="120"/>
        <v>3.0000000000000001E-3</v>
      </c>
      <c r="J80" s="9">
        <v>3.0005596022919279</v>
      </c>
      <c r="K80" s="9">
        <v>8.2522569765894728E-4</v>
      </c>
      <c r="L80" s="9">
        <v>3.3046472135226773E-4</v>
      </c>
      <c r="M80" s="9">
        <v>4.6053043459382096E-4</v>
      </c>
      <c r="N80" s="10" t="s">
        <v>3</v>
      </c>
      <c r="O80" s="18">
        <f t="shared" si="121"/>
        <v>1E-3</v>
      </c>
      <c r="P80" s="5">
        <f t="shared" si="122"/>
        <v>3.000559602291928E-3</v>
      </c>
      <c r="Q80" s="5">
        <f t="shared" si="123"/>
        <v>8.2522569765894726E-7</v>
      </c>
      <c r="R80" s="5">
        <f t="shared" si="124"/>
        <v>3.3046472135226775E-7</v>
      </c>
      <c r="S80" s="5">
        <f t="shared" si="125"/>
        <v>4.6053043459382097E-7</v>
      </c>
      <c r="T80" s="5">
        <f t="shared" si="126"/>
        <v>3.0005596204896886E-3</v>
      </c>
      <c r="U80" s="5">
        <f t="shared" si="102"/>
        <v>1.1013436285808659E-4</v>
      </c>
      <c r="W80" t="str">
        <f t="shared" si="127"/>
        <v>50mHz3m</v>
      </c>
      <c r="X80" s="18">
        <f>IFERROR(MATCH(W80,'Ref Z'!$R$5:$R$1054,0),0)</f>
        <v>39</v>
      </c>
      <c r="Y80">
        <f>IF($X80&gt;0,INDEX('Ref Z'!M$5:M$1054,$X80),"")</f>
        <v>3.0003630067825028E-3</v>
      </c>
      <c r="Z80">
        <f>IF($X80&gt;0,INDEX('Ref Z'!N$5:N$1054,$X80),"")</f>
        <v>3.0000000000000004E-8</v>
      </c>
      <c r="AA80">
        <f>IF($X80&gt;0,INDEX('Ref Z'!O$5:O$1054,$X80),"")</f>
        <v>6.3046078699163787E-7</v>
      </c>
      <c r="AB80">
        <f>IF($X80&gt;0,INDEX('Ref Z'!P$5:P$1054,$X80),"")</f>
        <v>1.5000000000000002E-7</v>
      </c>
      <c r="AC80">
        <f t="shared" si="99"/>
        <v>3.0003630730212876E-3</v>
      </c>
      <c r="AD80" s="5">
        <f t="shared" si="103"/>
        <v>2.1012816658762734E-4</v>
      </c>
      <c r="AF80" t="str">
        <f t="shared" si="118"/>
        <v>50mHz10m3m</v>
      </c>
      <c r="AG80">
        <f t="shared" si="128"/>
        <v>-1.9659550942524237E-7</v>
      </c>
      <c r="AH80">
        <f t="shared" si="129"/>
        <v>1.6504513955905473E-3</v>
      </c>
      <c r="AI80">
        <f t="shared" si="130"/>
        <v>2.9999606563937012E-7</v>
      </c>
      <c r="AJ80">
        <f t="shared" si="131"/>
        <v>9.2106088140181831E-4</v>
      </c>
      <c r="AL80">
        <f t="shared" si="40"/>
        <v>0.99993449639625265</v>
      </c>
      <c r="AN80">
        <f t="shared" si="41"/>
        <v>9.9993803729540742E-5</v>
      </c>
    </row>
    <row r="81" spans="1:40" x14ac:dyDescent="0.25">
      <c r="A81" s="4">
        <f t="shared" ref="A81:B81" si="134">A80</f>
        <v>10</v>
      </c>
      <c r="B81" s="3" t="str">
        <f t="shared" si="134"/>
        <v>m</v>
      </c>
      <c r="C81" s="18">
        <f t="shared" si="117"/>
        <v>0.01</v>
      </c>
      <c r="D81" s="18">
        <f t="shared" si="28"/>
        <v>0.1</v>
      </c>
      <c r="E81" s="4">
        <f t="shared" si="113"/>
        <v>100</v>
      </c>
      <c r="F81" s="4" t="str">
        <f t="shared" si="119"/>
        <v>mHz</v>
      </c>
      <c r="G81">
        <f t="shared" ref="G81:H81" si="135">G80</f>
        <v>3</v>
      </c>
      <c r="H81" t="str">
        <f t="shared" si="135"/>
        <v>m</v>
      </c>
      <c r="I81" s="18">
        <f t="shared" si="120"/>
        <v>3.0000000000000001E-3</v>
      </c>
      <c r="J81" s="9">
        <v>2.9995837155806915</v>
      </c>
      <c r="K81" s="9">
        <v>2.1806902194007939E-3</v>
      </c>
      <c r="L81" s="9">
        <v>-1.1407978409830265E-3</v>
      </c>
      <c r="M81" s="9">
        <v>3.3088920580671712E-3</v>
      </c>
      <c r="N81" s="10" t="s">
        <v>3</v>
      </c>
      <c r="O81" s="18">
        <f t="shared" si="121"/>
        <v>1E-3</v>
      </c>
      <c r="P81" s="5">
        <f t="shared" si="122"/>
        <v>2.9995837155806916E-3</v>
      </c>
      <c r="Q81" s="5">
        <f t="shared" si="123"/>
        <v>2.1806902194007939E-6</v>
      </c>
      <c r="R81" s="5">
        <f t="shared" si="124"/>
        <v>-1.1407978409830266E-6</v>
      </c>
      <c r="S81" s="5">
        <f t="shared" si="125"/>
        <v>3.3088920580671714E-6</v>
      </c>
      <c r="T81" s="5">
        <f t="shared" si="126"/>
        <v>2.9995839325140717E-3</v>
      </c>
      <c r="U81" s="5">
        <f t="shared" si="102"/>
        <v>-3.8031870224353154E-4</v>
      </c>
      <c r="W81" t="str">
        <f t="shared" si="127"/>
        <v>100mHz3m</v>
      </c>
      <c r="X81" s="18">
        <f>IFERROR(MATCH(W81,'Ref Z'!$R$5:$R$1054,0),0)</f>
        <v>40</v>
      </c>
      <c r="Y81">
        <f>IF($X81&gt;0,INDEX('Ref Z'!M$5:M$1054,$X81),"")</f>
        <v>2.9993448013385048E-3</v>
      </c>
      <c r="Z81">
        <f>IF($X81&gt;0,INDEX('Ref Z'!N$5:N$1054,$X81),"")</f>
        <v>3.0000000000000004E-8</v>
      </c>
      <c r="AA81">
        <f>IF($X81&gt;0,INDEX('Ref Z'!O$5:O$1054,$X81),"")</f>
        <v>-8.4074345316475567E-7</v>
      </c>
      <c r="AB81">
        <f>IF($X81&gt;0,INDEX('Ref Z'!P$5:P$1054,$X81),"")</f>
        <v>1.5000000000000002E-7</v>
      </c>
      <c r="AC81">
        <f t="shared" si="99"/>
        <v>2.9993449191724961E-3</v>
      </c>
      <c r="AD81" s="5">
        <f t="shared" si="103"/>
        <v>-2.803090297486325E-4</v>
      </c>
      <c r="AF81" t="str">
        <f t="shared" si="118"/>
        <v>100mHz10m3m</v>
      </c>
      <c r="AG81">
        <f t="shared" si="128"/>
        <v>-2.3891424218679125E-7</v>
      </c>
      <c r="AH81">
        <f t="shared" si="129"/>
        <v>4.3613804389047665E-3</v>
      </c>
      <c r="AI81">
        <f t="shared" si="130"/>
        <v>3.0005438781827091E-7</v>
      </c>
      <c r="AJ81">
        <f t="shared" si="131"/>
        <v>6.6177841178343072E-3</v>
      </c>
      <c r="AL81">
        <f t="shared" si="40"/>
        <v>0.99992031783508872</v>
      </c>
      <c r="AN81">
        <f t="shared" si="41"/>
        <v>1.0000967249489904E-4</v>
      </c>
    </row>
    <row r="82" spans="1:40" x14ac:dyDescent="0.25">
      <c r="A82" s="4">
        <f t="shared" ref="A82:B82" si="136">A81</f>
        <v>10</v>
      </c>
      <c r="B82" s="3" t="str">
        <f t="shared" si="136"/>
        <v>m</v>
      </c>
      <c r="C82" s="18">
        <f t="shared" si="117"/>
        <v>0.01</v>
      </c>
      <c r="D82" s="18">
        <f t="shared" si="28"/>
        <v>0.2</v>
      </c>
      <c r="E82" s="4">
        <f t="shared" si="113"/>
        <v>200</v>
      </c>
      <c r="F82" s="4" t="str">
        <f t="shared" si="119"/>
        <v>mHz</v>
      </c>
      <c r="G82">
        <f t="shared" ref="G82:H82" si="137">G81</f>
        <v>3</v>
      </c>
      <c r="H82" t="str">
        <f t="shared" si="137"/>
        <v>m</v>
      </c>
      <c r="I82" s="18">
        <f t="shared" si="120"/>
        <v>3.0000000000000001E-3</v>
      </c>
      <c r="J82" s="9">
        <v>2.9997877665780437</v>
      </c>
      <c r="K82" s="9">
        <v>5.3504517499417263E-4</v>
      </c>
      <c r="L82" s="9">
        <v>-1.22366300600009E-4</v>
      </c>
      <c r="M82" s="9">
        <v>2.7078248409041756E-4</v>
      </c>
      <c r="N82" s="10" t="s">
        <v>3</v>
      </c>
      <c r="O82" s="18">
        <f t="shared" si="121"/>
        <v>1E-3</v>
      </c>
      <c r="P82" s="5">
        <f t="shared" si="122"/>
        <v>2.999787766578044E-3</v>
      </c>
      <c r="Q82" s="5">
        <f t="shared" si="123"/>
        <v>5.3504517499417266E-7</v>
      </c>
      <c r="R82" s="5">
        <f t="shared" si="124"/>
        <v>-1.22366300600009E-7</v>
      </c>
      <c r="S82" s="5">
        <f t="shared" si="125"/>
        <v>2.7078248409041754E-7</v>
      </c>
      <c r="T82" s="5">
        <f t="shared" si="126"/>
        <v>2.9997877690738058E-3</v>
      </c>
      <c r="U82" s="5">
        <f t="shared" si="102"/>
        <v>-4.0791652628054222E-5</v>
      </c>
      <c r="W82" t="str">
        <f t="shared" si="127"/>
        <v>200mHz3m</v>
      </c>
      <c r="X82" s="18">
        <f>IFERROR(MATCH(W82,'Ref Z'!$R$5:$R$1054,0),0)</f>
        <v>41</v>
      </c>
      <c r="Y82">
        <f>IF($X82&gt;0,INDEX('Ref Z'!M$5:M$1054,$X82),"")</f>
        <v>2.9997218239633423E-3</v>
      </c>
      <c r="Z82">
        <f>IF($X82&gt;0,INDEX('Ref Z'!N$5:N$1054,$X82),"")</f>
        <v>3.0000000000000004E-8</v>
      </c>
      <c r="AA82">
        <f>IF($X82&gt;0,INDEX('Ref Z'!O$5:O$1054,$X82),"")</f>
        <v>1.7761884662658028E-7</v>
      </c>
      <c r="AB82">
        <f>IF($X82&gt;0,INDEX('Ref Z'!P$5:P$1054,$X82),"")</f>
        <v>1.5000000000000002E-7</v>
      </c>
      <c r="AC82">
        <f t="shared" si="99"/>
        <v>2.9997218292219059E-3</v>
      </c>
      <c r="AD82" s="5">
        <f t="shared" si="103"/>
        <v>5.9211772571739512E-5</v>
      </c>
      <c r="AF82" t="str">
        <f t="shared" si="118"/>
        <v>200mHz10m3m</v>
      </c>
      <c r="AG82">
        <f t="shared" si="128"/>
        <v>-6.5942614701618857E-8</v>
      </c>
      <c r="AH82">
        <f t="shared" si="129"/>
        <v>1.0700903504088704E-3</v>
      </c>
      <c r="AI82">
        <f t="shared" si="130"/>
        <v>2.9998514722658925E-7</v>
      </c>
      <c r="AJ82">
        <f t="shared" si="131"/>
        <v>5.4156498895396562E-4</v>
      </c>
      <c r="AL82">
        <f t="shared" si="40"/>
        <v>0.99997801849431489</v>
      </c>
      <c r="AN82">
        <f t="shared" si="41"/>
        <v>1.0000342519979373E-4</v>
      </c>
    </row>
    <row r="83" spans="1:40" x14ac:dyDescent="0.25">
      <c r="A83" s="4">
        <f t="shared" ref="A83:B83" si="138">A82</f>
        <v>10</v>
      </c>
      <c r="B83" s="3" t="str">
        <f t="shared" si="138"/>
        <v>m</v>
      </c>
      <c r="C83" s="18">
        <f t="shared" si="117"/>
        <v>0.01</v>
      </c>
      <c r="D83" s="18">
        <f t="shared" si="28"/>
        <v>0.5</v>
      </c>
      <c r="E83" s="4">
        <f t="shared" si="113"/>
        <v>500</v>
      </c>
      <c r="F83" s="4" t="str">
        <f t="shared" si="119"/>
        <v>mHz</v>
      </c>
      <c r="G83">
        <f t="shared" ref="G83:H83" si="139">G82</f>
        <v>3</v>
      </c>
      <c r="H83" t="str">
        <f t="shared" si="139"/>
        <v>m</v>
      </c>
      <c r="I83" s="18">
        <f t="shared" si="120"/>
        <v>3.0000000000000001E-3</v>
      </c>
      <c r="J83" s="9">
        <v>3.0001751006993258</v>
      </c>
      <c r="K83" s="9">
        <v>3.4778824335915722E-3</v>
      </c>
      <c r="L83" s="9">
        <v>-4.5152701247983169E-4</v>
      </c>
      <c r="M83" s="9">
        <v>2.9061518370864545E-3</v>
      </c>
      <c r="N83" s="10" t="s">
        <v>3</v>
      </c>
      <c r="O83" s="18">
        <f t="shared" si="121"/>
        <v>1E-3</v>
      </c>
      <c r="P83" s="5">
        <f t="shared" si="122"/>
        <v>3.0001751006993259E-3</v>
      </c>
      <c r="Q83" s="5">
        <f t="shared" si="123"/>
        <v>3.4778824335915724E-6</v>
      </c>
      <c r="R83" s="5">
        <f t="shared" si="124"/>
        <v>-4.5152701247983171E-7</v>
      </c>
      <c r="S83" s="5">
        <f t="shared" si="125"/>
        <v>2.9061518370864544E-6</v>
      </c>
      <c r="T83" s="5">
        <f t="shared" si="126"/>
        <v>3.0001751346767831E-3</v>
      </c>
      <c r="U83" s="5">
        <f t="shared" si="102"/>
        <v>-1.5050021879239867E-4</v>
      </c>
      <c r="W83" t="str">
        <f t="shared" si="127"/>
        <v>500mHz3m</v>
      </c>
      <c r="X83" s="18">
        <f>IFERROR(MATCH(W83,'Ref Z'!$R$5:$R$1054,0),0)</f>
        <v>42</v>
      </c>
      <c r="Y83">
        <f>IF($X83&gt;0,INDEX('Ref Z'!M$5:M$1054,$X83),"")</f>
        <v>2.9999418005311144E-3</v>
      </c>
      <c r="Z83">
        <f>IF($X83&gt;0,INDEX('Ref Z'!N$5:N$1054,$X83),"")</f>
        <v>3.0000000000000004E-8</v>
      </c>
      <c r="AA83">
        <f>IF($X83&gt;0,INDEX('Ref Z'!O$5:O$1054,$X83),"")</f>
        <v>-1.5149480654789983E-7</v>
      </c>
      <c r="AB83">
        <f>IF($X83&gt;0,INDEX('Ref Z'!P$5:P$1054,$X83),"")</f>
        <v>1.5000000000000002E-7</v>
      </c>
      <c r="AC83">
        <f t="shared" si="99"/>
        <v>2.9999418043563011E-3</v>
      </c>
      <c r="AD83" s="5">
        <f t="shared" si="103"/>
        <v>-5.0499248482853758E-5</v>
      </c>
      <c r="AF83" t="str">
        <f t="shared" si="118"/>
        <v>500mHz10m3m</v>
      </c>
      <c r="AG83">
        <f t="shared" si="128"/>
        <v>-2.3330016821155805E-7</v>
      </c>
      <c r="AH83">
        <f t="shared" si="129"/>
        <v>6.9557648672478392E-3</v>
      </c>
      <c r="AI83">
        <f t="shared" si="130"/>
        <v>3.0003220593193188E-7</v>
      </c>
      <c r="AJ83">
        <f t="shared" si="131"/>
        <v>5.8123036761084578E-3</v>
      </c>
      <c r="AL83">
        <f t="shared" si="40"/>
        <v>0.99992222776671102</v>
      </c>
      <c r="AN83">
        <f t="shared" si="41"/>
        <v>1.0000097030954492E-4</v>
      </c>
    </row>
    <row r="84" spans="1:40" x14ac:dyDescent="0.25">
      <c r="A84" s="4">
        <f t="shared" ref="A84:B84" si="140">A83</f>
        <v>10</v>
      </c>
      <c r="B84" s="3" t="str">
        <f t="shared" si="140"/>
        <v>m</v>
      </c>
      <c r="C84" s="18">
        <f t="shared" si="117"/>
        <v>0.01</v>
      </c>
      <c r="D84" s="18">
        <f t="shared" si="28"/>
        <v>1</v>
      </c>
      <c r="E84" s="4">
        <f t="shared" si="113"/>
        <v>1</v>
      </c>
      <c r="F84" s="4" t="str">
        <f t="shared" si="119"/>
        <v>Hz</v>
      </c>
      <c r="G84">
        <f t="shared" ref="G84:H84" si="141">G83</f>
        <v>3</v>
      </c>
      <c r="H84" t="str">
        <f t="shared" si="141"/>
        <v>m</v>
      </c>
      <c r="I84" s="18">
        <f t="shared" si="120"/>
        <v>3.0000000000000001E-3</v>
      </c>
      <c r="J84" s="9">
        <v>2.9996221926212172</v>
      </c>
      <c r="K84" s="9">
        <v>3.2693060470743189E-3</v>
      </c>
      <c r="L84" s="9">
        <v>-4.3221501301470065E-4</v>
      </c>
      <c r="M84" s="9">
        <v>1.7131985663602063E-3</v>
      </c>
      <c r="N84" s="10" t="s">
        <v>3</v>
      </c>
      <c r="O84" s="18">
        <f t="shared" si="121"/>
        <v>1E-3</v>
      </c>
      <c r="P84" s="5">
        <f t="shared" si="122"/>
        <v>2.9996221926212171E-3</v>
      </c>
      <c r="Q84" s="5">
        <f t="shared" si="123"/>
        <v>3.2693060470743189E-6</v>
      </c>
      <c r="R84" s="5">
        <f t="shared" si="124"/>
        <v>-4.3221501301470068E-7</v>
      </c>
      <c r="S84" s="5">
        <f t="shared" si="125"/>
        <v>1.7131985663602063E-6</v>
      </c>
      <c r="T84" s="5">
        <f t="shared" si="126"/>
        <v>2.9996222237601081E-3</v>
      </c>
      <c r="U84" s="5">
        <f t="shared" si="102"/>
        <v>-1.4408981607307418E-4</v>
      </c>
      <c r="W84" t="str">
        <f t="shared" si="127"/>
        <v>1Hz3m</v>
      </c>
      <c r="X84" s="18">
        <f>IFERROR(MATCH(W84,'Ref Z'!$R$5:$R$1054,0),0)</f>
        <v>43</v>
      </c>
      <c r="Y84">
        <f>IF($X84&gt;0,INDEX('Ref Z'!M$5:M$1054,$X84),"")</f>
        <v>2.9996204420431305E-3</v>
      </c>
      <c r="Z84">
        <f>IF($X84&gt;0,INDEX('Ref Z'!N$5:N$1054,$X84),"")</f>
        <v>3.0000000000000004E-8</v>
      </c>
      <c r="AA84">
        <f>IF($X84&gt;0,INDEX('Ref Z'!O$5:O$1054,$X84),"")</f>
        <v>-1.3224582058571101E-7</v>
      </c>
      <c r="AB84">
        <f>IF($X84&gt;0,INDEX('Ref Z'!P$5:P$1054,$X84),"")</f>
        <v>1.5000000000000002E-7</v>
      </c>
      <c r="AC84">
        <f t="shared" si="99"/>
        <v>2.9996204449583255E-3</v>
      </c>
      <c r="AD84" s="5">
        <f t="shared" si="103"/>
        <v>-4.4087518089439337E-5</v>
      </c>
      <c r="AF84" t="str">
        <f t="shared" si="118"/>
        <v>1Hz10m3m</v>
      </c>
      <c r="AG84">
        <f t="shared" si="128"/>
        <v>-1.7505780865699483E-9</v>
      </c>
      <c r="AH84">
        <f t="shared" si="129"/>
        <v>6.5386120942174603E-3</v>
      </c>
      <c r="AI84">
        <f t="shared" si="130"/>
        <v>2.9996919242898967E-7</v>
      </c>
      <c r="AJ84">
        <f t="shared" si="131"/>
        <v>3.426397136003745E-3</v>
      </c>
      <c r="AL84">
        <f t="shared" si="40"/>
        <v>0.99999940699139767</v>
      </c>
      <c r="AN84">
        <f t="shared" si="41"/>
        <v>1.0000229798363485E-4</v>
      </c>
    </row>
    <row r="85" spans="1:40" x14ac:dyDescent="0.25">
      <c r="A85" s="4">
        <f t="shared" ref="A85:B85" si="142">A84</f>
        <v>10</v>
      </c>
      <c r="B85" s="3" t="str">
        <f t="shared" si="142"/>
        <v>m</v>
      </c>
      <c r="C85" s="18">
        <f t="shared" si="117"/>
        <v>0.01</v>
      </c>
      <c r="D85" s="18">
        <f t="shared" si="28"/>
        <v>2</v>
      </c>
      <c r="E85" s="4">
        <f t="shared" si="113"/>
        <v>2</v>
      </c>
      <c r="F85" s="4" t="str">
        <f t="shared" si="119"/>
        <v>Hz</v>
      </c>
      <c r="G85">
        <f t="shared" ref="G85:H85" si="143">G84</f>
        <v>3</v>
      </c>
      <c r="H85" t="str">
        <f t="shared" si="143"/>
        <v>m</v>
      </c>
      <c r="I85" s="18">
        <f t="shared" si="120"/>
        <v>3.0000000000000001E-3</v>
      </c>
      <c r="J85" s="9">
        <v>2.9997924857770899</v>
      </c>
      <c r="K85" s="9">
        <v>4.0013792783772616E-3</v>
      </c>
      <c r="L85" s="9">
        <v>-9.6738401536969467E-5</v>
      </c>
      <c r="M85" s="9">
        <v>4.609446481727222E-3</v>
      </c>
      <c r="N85" s="10" t="s">
        <v>3</v>
      </c>
      <c r="O85" s="18">
        <f t="shared" si="121"/>
        <v>1E-3</v>
      </c>
      <c r="P85" s="5">
        <f t="shared" si="122"/>
        <v>2.9997924857770898E-3</v>
      </c>
      <c r="Q85" s="5">
        <f t="shared" si="123"/>
        <v>4.0013792783772616E-6</v>
      </c>
      <c r="R85" s="5">
        <f t="shared" si="124"/>
        <v>-9.6738401536969471E-8</v>
      </c>
      <c r="S85" s="5">
        <f t="shared" si="125"/>
        <v>4.6094464817272225E-6</v>
      </c>
      <c r="T85" s="5">
        <f t="shared" si="126"/>
        <v>2.9997924873369176E-3</v>
      </c>
      <c r="U85" s="5">
        <f t="shared" si="102"/>
        <v>-3.2248364499244684E-5</v>
      </c>
      <c r="W85" t="str">
        <f t="shared" si="127"/>
        <v>2Hz3m</v>
      </c>
      <c r="X85" s="18">
        <f>IFERROR(MATCH(W85,'Ref Z'!$R$5:$R$1054,0),0)</f>
        <v>44</v>
      </c>
      <c r="Y85">
        <f>IF($X85&gt;0,INDEX('Ref Z'!M$5:M$1054,$X85),"")</f>
        <v>2.9999891566561214E-3</v>
      </c>
      <c r="Z85">
        <f>IF($X85&gt;0,INDEX('Ref Z'!N$5:N$1054,$X85),"")</f>
        <v>3.0000000000000004E-8</v>
      </c>
      <c r="AA85">
        <f>IF($X85&gt;0,INDEX('Ref Z'!O$5:O$1054,$X85),"")</f>
        <v>2.032544719450986E-7</v>
      </c>
      <c r="AB85">
        <f>IF($X85&gt;0,INDEX('Ref Z'!P$5:P$1054,$X85),"")</f>
        <v>1.5000000000000002E-7</v>
      </c>
      <c r="AC85">
        <f t="shared" si="99"/>
        <v>2.9999891635415429E-3</v>
      </c>
      <c r="AD85" s="5">
        <f t="shared" si="103"/>
        <v>6.7751735429821583E-5</v>
      </c>
      <c r="AF85" t="str">
        <f t="shared" si="118"/>
        <v>2Hz10m3m</v>
      </c>
      <c r="AG85">
        <f t="shared" si="128"/>
        <v>1.9667087903163169E-7</v>
      </c>
      <c r="AH85">
        <f t="shared" si="129"/>
        <v>8.0027585568107542E-3</v>
      </c>
      <c r="AI85">
        <f t="shared" si="130"/>
        <v>2.9999287348206807E-7</v>
      </c>
      <c r="AJ85">
        <f t="shared" si="131"/>
        <v>9.2188929646747648E-3</v>
      </c>
      <c r="AL85">
        <f t="shared" si="40"/>
        <v>1.0000655632699447</v>
      </c>
      <c r="AN85">
        <f t="shared" si="41"/>
        <v>1.0000009992906626E-4</v>
      </c>
    </row>
    <row r="86" spans="1:40" x14ac:dyDescent="0.25">
      <c r="A86" s="4">
        <f t="shared" ref="A86:B86" si="144">A85</f>
        <v>10</v>
      </c>
      <c r="B86" s="3" t="str">
        <f t="shared" si="144"/>
        <v>m</v>
      </c>
      <c r="C86" s="18">
        <f t="shared" si="117"/>
        <v>0.01</v>
      </c>
      <c r="D86" s="18">
        <f t="shared" si="28"/>
        <v>5</v>
      </c>
      <c r="E86" s="4">
        <f t="shared" si="113"/>
        <v>5</v>
      </c>
      <c r="F86" s="4" t="str">
        <f t="shared" si="119"/>
        <v>Hz</v>
      </c>
      <c r="G86">
        <f t="shared" ref="G86:H86" si="145">G85</f>
        <v>3</v>
      </c>
      <c r="H86" t="str">
        <f t="shared" si="145"/>
        <v>m</v>
      </c>
      <c r="I86" s="18">
        <f t="shared" si="120"/>
        <v>3.0000000000000001E-3</v>
      </c>
      <c r="J86" s="9">
        <v>2.9998621672171395</v>
      </c>
      <c r="K86" s="9">
        <v>2.5237738128066145E-3</v>
      </c>
      <c r="L86" s="9">
        <v>-7.5246740616338346E-4</v>
      </c>
      <c r="M86" s="9">
        <v>4.6712165157204019E-3</v>
      </c>
      <c r="N86" s="10" t="s">
        <v>3</v>
      </c>
      <c r="O86" s="18">
        <f t="shared" si="121"/>
        <v>1E-3</v>
      </c>
      <c r="P86" s="5">
        <f t="shared" si="122"/>
        <v>2.9998621672171397E-3</v>
      </c>
      <c r="Q86" s="5">
        <f t="shared" si="123"/>
        <v>2.5237738128066144E-6</v>
      </c>
      <c r="R86" s="5">
        <f t="shared" si="124"/>
        <v>-7.5246740616338347E-7</v>
      </c>
      <c r="S86" s="5">
        <f t="shared" si="125"/>
        <v>4.6712165157204017E-6</v>
      </c>
      <c r="T86" s="5">
        <f t="shared" si="126"/>
        <v>2.9998622615893399E-3</v>
      </c>
      <c r="U86" s="5">
        <f t="shared" si="102"/>
        <v>-2.5083398784293121E-4</v>
      </c>
      <c r="W86" t="str">
        <f t="shared" si="127"/>
        <v>5Hz3m</v>
      </c>
      <c r="X86" s="18">
        <f>IFERROR(MATCH(W86,'Ref Z'!$R$5:$R$1054,0),0)</f>
        <v>45</v>
      </c>
      <c r="Y86">
        <f>IF($X86&gt;0,INDEX('Ref Z'!M$5:M$1054,$X86),"")</f>
        <v>3.0000925081379469E-3</v>
      </c>
      <c r="Z86">
        <f>IF($X86&gt;0,INDEX('Ref Z'!N$5:N$1054,$X86),"")</f>
        <v>3.0000000000000004E-8</v>
      </c>
      <c r="AA86">
        <f>IF($X86&gt;0,INDEX('Ref Z'!O$5:O$1054,$X86),"")</f>
        <v>-4.5251766469271093E-7</v>
      </c>
      <c r="AB86">
        <f>IF($X86&gt;0,INDEX('Ref Z'!P$5:P$1054,$X86),"")</f>
        <v>1.5000000000000002E-7</v>
      </c>
      <c r="AC86">
        <f t="shared" si="99"/>
        <v>3.0000925422656003E-3</v>
      </c>
      <c r="AD86" s="5">
        <f t="shared" si="103"/>
        <v>-1.5083456927860521E-4</v>
      </c>
      <c r="AF86" t="str">
        <f t="shared" si="118"/>
        <v>5Hz10m3m</v>
      </c>
      <c r="AG86">
        <f t="shared" si="128"/>
        <v>2.3034092080714483E-7</v>
      </c>
      <c r="AH86">
        <f t="shared" si="129"/>
        <v>5.0475476257023817E-3</v>
      </c>
      <c r="AI86">
        <f t="shared" si="130"/>
        <v>2.9994974147067254E-7</v>
      </c>
      <c r="AJ86">
        <f t="shared" si="131"/>
        <v>9.3424330326449864E-3</v>
      </c>
      <c r="AL86">
        <f t="shared" si="40"/>
        <v>1.0000767637498591</v>
      </c>
      <c r="AN86">
        <f t="shared" si="41"/>
        <v>9.9999418564325997E-5</v>
      </c>
    </row>
    <row r="87" spans="1:40" x14ac:dyDescent="0.25">
      <c r="A87" s="4">
        <f t="shared" ref="A87:B87" si="146">A86</f>
        <v>10</v>
      </c>
      <c r="B87" s="3" t="str">
        <f t="shared" si="146"/>
        <v>m</v>
      </c>
      <c r="C87" s="18">
        <f t="shared" si="117"/>
        <v>0.01</v>
      </c>
      <c r="D87" s="18">
        <f t="shared" si="28"/>
        <v>10</v>
      </c>
      <c r="E87" s="4">
        <f t="shared" si="113"/>
        <v>10</v>
      </c>
      <c r="F87" s="4" t="str">
        <f t="shared" si="119"/>
        <v>Hz</v>
      </c>
      <c r="G87">
        <f t="shared" ref="G87:H87" si="147">G86</f>
        <v>3</v>
      </c>
      <c r="H87" t="str">
        <f t="shared" si="147"/>
        <v>m</v>
      </c>
      <c r="I87" s="18">
        <f t="shared" si="120"/>
        <v>3.0000000000000001E-3</v>
      </c>
      <c r="J87" s="9">
        <v>3.0003848265750235</v>
      </c>
      <c r="K87" s="9">
        <v>4.2944666808299853E-4</v>
      </c>
      <c r="L87" s="9">
        <v>1.7373939371789106E-4</v>
      </c>
      <c r="M87" s="9">
        <v>3.948268408616464E-3</v>
      </c>
      <c r="N87" s="10" t="s">
        <v>3</v>
      </c>
      <c r="O87" s="18">
        <f t="shared" si="121"/>
        <v>1E-3</v>
      </c>
      <c r="P87" s="5">
        <f t="shared" si="122"/>
        <v>3.0003848265750237E-3</v>
      </c>
      <c r="Q87" s="5">
        <f t="shared" si="123"/>
        <v>4.2944666808299854E-7</v>
      </c>
      <c r="R87" s="5">
        <f t="shared" si="124"/>
        <v>1.7373939371789106E-7</v>
      </c>
      <c r="S87" s="5">
        <f t="shared" si="125"/>
        <v>3.9482684086164644E-6</v>
      </c>
      <c r="T87" s="5">
        <f t="shared" si="126"/>
        <v>3.0003848316052747E-3</v>
      </c>
      <c r="U87" s="5">
        <f t="shared" si="102"/>
        <v>5.7905703290077598E-5</v>
      </c>
      <c r="W87" t="str">
        <f t="shared" si="127"/>
        <v>10Hz3m</v>
      </c>
      <c r="X87" s="18">
        <f>IFERROR(MATCH(W87,'Ref Z'!$R$5:$R$1054,0),0)</f>
        <v>46</v>
      </c>
      <c r="Y87">
        <f>IF($X87&gt;0,INDEX('Ref Z'!M$5:M$1054,$X87),"")</f>
        <v>3.0001618993819677E-3</v>
      </c>
      <c r="Z87">
        <f>IF($X87&gt;0,INDEX('Ref Z'!N$5:N$1054,$X87),"")</f>
        <v>3.0000000000000004E-8</v>
      </c>
      <c r="AA87">
        <f>IF($X87&gt;0,INDEX('Ref Z'!O$5:O$1054,$X87),"")</f>
        <v>4.7373177756410497E-7</v>
      </c>
      <c r="AB87">
        <f>IF($X87&gt;0,INDEX('Ref Z'!P$5:P$1054,$X87),"")</f>
        <v>1.5000000000000002E-7</v>
      </c>
      <c r="AC87">
        <f t="shared" si="99"/>
        <v>3.000161936783582E-3</v>
      </c>
      <c r="AD87" s="5">
        <f t="shared" si="103"/>
        <v>1.5790206979313304E-4</v>
      </c>
      <c r="AF87" t="str">
        <f t="shared" si="118"/>
        <v>10Hz10m3m</v>
      </c>
      <c r="AG87">
        <f t="shared" si="128"/>
        <v>-2.2292719305608277E-7</v>
      </c>
      <c r="AH87">
        <f t="shared" si="129"/>
        <v>8.5889333668992714E-4</v>
      </c>
      <c r="AI87">
        <f t="shared" si="130"/>
        <v>2.9999238384621391E-7</v>
      </c>
      <c r="AJ87">
        <f t="shared" si="131"/>
        <v>7.8965368186576044E-3</v>
      </c>
      <c r="AL87">
        <f t="shared" si="40"/>
        <v>0.99992571125565466</v>
      </c>
      <c r="AN87">
        <f t="shared" si="41"/>
        <v>9.9996366503055453E-5</v>
      </c>
    </row>
    <row r="88" spans="1:40" x14ac:dyDescent="0.25">
      <c r="A88" s="4">
        <f t="shared" ref="A88:B88" si="148">A87</f>
        <v>10</v>
      </c>
      <c r="B88" s="3" t="str">
        <f t="shared" si="148"/>
        <v>m</v>
      </c>
      <c r="C88" s="18">
        <f t="shared" si="117"/>
        <v>0.01</v>
      </c>
      <c r="D88" s="18">
        <f t="shared" si="28"/>
        <v>20</v>
      </c>
      <c r="E88" s="4">
        <f t="shared" si="113"/>
        <v>20</v>
      </c>
      <c r="F88" s="4" t="str">
        <f t="shared" si="119"/>
        <v>Hz</v>
      </c>
      <c r="G88">
        <f t="shared" ref="G88:H88" si="149">G87</f>
        <v>3</v>
      </c>
      <c r="H88" t="str">
        <f t="shared" si="149"/>
        <v>m</v>
      </c>
      <c r="I88" s="18">
        <f t="shared" si="120"/>
        <v>3.0000000000000001E-3</v>
      </c>
      <c r="J88" s="9">
        <v>2.9999327773742928</v>
      </c>
      <c r="K88" s="9">
        <v>1.7210225409609189E-3</v>
      </c>
      <c r="L88" s="9">
        <v>-1.0531436981269277E-4</v>
      </c>
      <c r="M88" s="9">
        <v>1.9506348985103609E-3</v>
      </c>
      <c r="N88" s="10" t="s">
        <v>3</v>
      </c>
      <c r="O88" s="18">
        <f t="shared" si="121"/>
        <v>1E-3</v>
      </c>
      <c r="P88" s="5">
        <f t="shared" si="122"/>
        <v>2.9999327773742928E-3</v>
      </c>
      <c r="Q88" s="5">
        <f t="shared" si="123"/>
        <v>1.7210225409609188E-6</v>
      </c>
      <c r="R88" s="5">
        <f t="shared" si="124"/>
        <v>-1.0531436981269278E-7</v>
      </c>
      <c r="S88" s="5">
        <f t="shared" si="125"/>
        <v>1.9506348985103608E-6</v>
      </c>
      <c r="T88" s="5">
        <f t="shared" si="126"/>
        <v>2.9999327792228536E-3</v>
      </c>
      <c r="U88" s="5">
        <f t="shared" si="102"/>
        <v>-3.5105576552820809E-5</v>
      </c>
      <c r="W88" t="str">
        <f t="shared" si="127"/>
        <v>20Hz3m</v>
      </c>
      <c r="X88" s="18">
        <f>IFERROR(MATCH(W88,'Ref Z'!$R$5:$R$1054,0),0)</f>
        <v>47</v>
      </c>
      <c r="Y88">
        <f>IF($X88&gt;0,INDEX('Ref Z'!M$5:M$1054,$X88),"")</f>
        <v>2.9998977439740114E-3</v>
      </c>
      <c r="Z88">
        <f>IF($X88&gt;0,INDEX('Ref Z'!N$5:N$1054,$X88),"")</f>
        <v>3.0000000000000004E-8</v>
      </c>
      <c r="AA88">
        <f>IF($X88&gt;0,INDEX('Ref Z'!O$5:O$1054,$X88),"")</f>
        <v>1.9468479764103316E-7</v>
      </c>
      <c r="AB88">
        <f>IF($X88&gt;0,INDEX('Ref Z'!P$5:P$1054,$X88),"")</f>
        <v>1.5000000000000002E-7</v>
      </c>
      <c r="AC88">
        <f t="shared" si="99"/>
        <v>2.999897750291255E-3</v>
      </c>
      <c r="AD88" s="5">
        <f t="shared" si="103"/>
        <v>6.4897144497271135E-5</v>
      </c>
      <c r="AF88" t="str">
        <f t="shared" si="118"/>
        <v>20Hz10m3m</v>
      </c>
      <c r="AG88">
        <f t="shared" si="128"/>
        <v>-3.5033400281464511E-8</v>
      </c>
      <c r="AH88">
        <f t="shared" si="129"/>
        <v>3.4420450820525739E-3</v>
      </c>
      <c r="AI88">
        <f t="shared" si="130"/>
        <v>2.9999916745372594E-7</v>
      </c>
      <c r="AJ88">
        <f t="shared" si="131"/>
        <v>3.9012697999043981E-3</v>
      </c>
      <c r="AL88">
        <f t="shared" si="40"/>
        <v>0.99998832342783106</v>
      </c>
      <c r="AN88">
        <f t="shared" si="41"/>
        <v>1.0000272105009194E-4</v>
      </c>
    </row>
    <row r="89" spans="1:40" x14ac:dyDescent="0.25">
      <c r="A89" s="4">
        <f t="shared" ref="A89:B89" si="150">A88</f>
        <v>10</v>
      </c>
      <c r="B89" s="3" t="str">
        <f t="shared" si="150"/>
        <v>m</v>
      </c>
      <c r="C89" s="18">
        <f t="shared" si="117"/>
        <v>0.01</v>
      </c>
      <c r="D89" s="18">
        <f t="shared" ref="D89:D95" si="151">D71</f>
        <v>50</v>
      </c>
      <c r="E89" s="4">
        <f t="shared" si="113"/>
        <v>50</v>
      </c>
      <c r="F89" s="4" t="str">
        <f t="shared" si="119"/>
        <v>Hz</v>
      </c>
      <c r="G89">
        <f t="shared" ref="G89:H89" si="152">G88</f>
        <v>3</v>
      </c>
      <c r="H89" t="str">
        <f t="shared" si="152"/>
        <v>m</v>
      </c>
      <c r="I89" s="18">
        <f t="shared" si="120"/>
        <v>3.0000000000000001E-3</v>
      </c>
      <c r="J89" s="9">
        <v>3.0005012672878553</v>
      </c>
      <c r="K89" s="9">
        <v>7.9115062516035991E-4</v>
      </c>
      <c r="L89" s="9">
        <v>-3.6170717926380086E-4</v>
      </c>
      <c r="M89" s="9">
        <v>4.5857299531573144E-4</v>
      </c>
      <c r="N89" s="10" t="s">
        <v>3</v>
      </c>
      <c r="O89" s="18">
        <f t="shared" si="121"/>
        <v>1E-3</v>
      </c>
      <c r="P89" s="5">
        <f t="shared" si="122"/>
        <v>3.0005012672878555E-3</v>
      </c>
      <c r="Q89" s="5">
        <f t="shared" si="123"/>
        <v>7.9115062516035994E-7</v>
      </c>
      <c r="R89" s="5">
        <f t="shared" si="124"/>
        <v>-3.6170717926380085E-7</v>
      </c>
      <c r="S89" s="5">
        <f t="shared" si="125"/>
        <v>4.5857299531573145E-7</v>
      </c>
      <c r="T89" s="5">
        <f t="shared" si="126"/>
        <v>3.0005012890895601E-3</v>
      </c>
      <c r="U89" s="5">
        <f t="shared" si="102"/>
        <v>-1.2054891676104253E-4</v>
      </c>
      <c r="W89" t="str">
        <f t="shared" si="127"/>
        <v>50Hz3m</v>
      </c>
      <c r="X89" s="18">
        <f>IFERROR(MATCH(W89,'Ref Z'!$R$5:$R$1054,0),0)</f>
        <v>48</v>
      </c>
      <c r="Y89">
        <f>IF($X89&gt;0,INDEX('Ref Z'!M$5:M$1054,$X89),"")</f>
        <v>3.0005043650143271E-3</v>
      </c>
      <c r="Z89">
        <f>IF($X89&gt;0,INDEX('Ref Z'!N$5:N$1054,$X89),"")</f>
        <v>3.0000000000000004E-8</v>
      </c>
      <c r="AA89">
        <f>IF($X89&gt;0,INDEX('Ref Z'!O$5:O$1054,$X89),"")</f>
        <v>-6.1695268035185395E-8</v>
      </c>
      <c r="AB89">
        <f>IF($X89&gt;0,INDEX('Ref Z'!P$5:P$1054,$X89),"")</f>
        <v>1.5000000000000002E-7</v>
      </c>
      <c r="AC89">
        <f t="shared" si="99"/>
        <v>3.0005043656486049E-3</v>
      </c>
      <c r="AD89" s="5">
        <f t="shared" si="103"/>
        <v>-2.0561632486142472E-5</v>
      </c>
      <c r="AF89" t="str">
        <f t="shared" si="118"/>
        <v>50Hz10m3m</v>
      </c>
      <c r="AG89">
        <f t="shared" si="128"/>
        <v>3.0977264716021413E-9</v>
      </c>
      <c r="AH89">
        <f t="shared" si="129"/>
        <v>1.5823012506051158E-3</v>
      </c>
      <c r="AI89">
        <f t="shared" si="130"/>
        <v>3.0001191122861546E-7</v>
      </c>
      <c r="AJ89">
        <f t="shared" si="131"/>
        <v>9.1714600289777607E-4</v>
      </c>
      <c r="AL89">
        <f t="shared" ref="AL89:AL149" si="153">AC89/T89</f>
        <v>1.0000010253483496</v>
      </c>
      <c r="AN89">
        <f t="shared" ref="AN89:AN149" si="154">AD89-U89</f>
        <v>9.9987284274900051E-5</v>
      </c>
    </row>
    <row r="90" spans="1:40" x14ac:dyDescent="0.25">
      <c r="A90" s="4">
        <f t="shared" ref="A90:B90" si="155">A89</f>
        <v>10</v>
      </c>
      <c r="B90" s="3" t="str">
        <f t="shared" si="155"/>
        <v>m</v>
      </c>
      <c r="C90" s="18">
        <f t="shared" si="117"/>
        <v>0.01</v>
      </c>
      <c r="D90" s="18">
        <f t="shared" si="151"/>
        <v>100</v>
      </c>
      <c r="E90" s="4">
        <f t="shared" si="113"/>
        <v>100</v>
      </c>
      <c r="F90" s="4" t="str">
        <f t="shared" si="119"/>
        <v>Hz</v>
      </c>
      <c r="G90">
        <f t="shared" ref="G90:H90" si="156">G89</f>
        <v>3</v>
      </c>
      <c r="H90" t="str">
        <f t="shared" si="156"/>
        <v>m</v>
      </c>
      <c r="I90" s="18">
        <f t="shared" si="120"/>
        <v>3.0000000000000001E-3</v>
      </c>
      <c r="J90" s="9">
        <v>3.0002687278080664</v>
      </c>
      <c r="K90" s="9">
        <v>2.1632924809101041E-3</v>
      </c>
      <c r="L90" s="9">
        <v>-5.0972309522670467E-5</v>
      </c>
      <c r="M90" s="9">
        <v>2.6567107781329618E-3</v>
      </c>
      <c r="N90" s="10" t="s">
        <v>3</v>
      </c>
      <c r="O90" s="18">
        <f t="shared" si="121"/>
        <v>1E-3</v>
      </c>
      <c r="P90" s="5">
        <f t="shared" si="122"/>
        <v>3.0002687278080664E-3</v>
      </c>
      <c r="Q90" s="5">
        <f t="shared" si="123"/>
        <v>2.1632924809101042E-6</v>
      </c>
      <c r="R90" s="5">
        <f t="shared" si="124"/>
        <v>-5.0972309522670465E-8</v>
      </c>
      <c r="S90" s="5">
        <f t="shared" si="125"/>
        <v>2.656710778132962E-6</v>
      </c>
      <c r="T90" s="5">
        <f t="shared" si="126"/>
        <v>3.0002687282410572E-3</v>
      </c>
      <c r="U90" s="5">
        <f t="shared" si="102"/>
        <v>-1.6989248011462508E-5</v>
      </c>
      <c r="W90" t="str">
        <f t="shared" si="127"/>
        <v>100Hz3m</v>
      </c>
      <c r="X90" s="18">
        <f>IFERROR(MATCH(W90,'Ref Z'!$R$5:$R$1054,0),0)</f>
        <v>49</v>
      </c>
      <c r="Y90">
        <f>IF($X90&gt;0,INDEX('Ref Z'!M$5:M$1054,$X90),"")</f>
        <v>3.0002709669281055E-3</v>
      </c>
      <c r="Z90">
        <f>IF($X90&gt;0,INDEX('Ref Z'!N$5:N$1054,$X90),"")</f>
        <v>3.0000000000000004E-8</v>
      </c>
      <c r="AA90">
        <f>IF($X90&gt;0,INDEX('Ref Z'!O$5:O$1054,$X90),"")</f>
        <v>2.4904190437535919E-7</v>
      </c>
      <c r="AB90">
        <f>IF($X90&gt;0,INDEX('Ref Z'!P$5:P$1054,$X90),"")</f>
        <v>1.5000000000000002E-7</v>
      </c>
      <c r="AC90">
        <f t="shared" si="99"/>
        <v>3.0002709772641504E-3</v>
      </c>
      <c r="AD90" s="5">
        <f t="shared" si="103"/>
        <v>8.3006470598345297E-5</v>
      </c>
      <c r="AF90" t="str">
        <f t="shared" si="118"/>
        <v>100Hz10m3m</v>
      </c>
      <c r="AG90">
        <f t="shared" si="128"/>
        <v>2.2391200391221056E-9</v>
      </c>
      <c r="AH90">
        <f t="shared" si="129"/>
        <v>4.3265849619242161E-3</v>
      </c>
      <c r="AI90">
        <f t="shared" si="130"/>
        <v>3.0001421389802966E-7</v>
      </c>
      <c r="AJ90">
        <f t="shared" si="131"/>
        <v>5.313421558383203E-3</v>
      </c>
      <c r="AL90">
        <f t="shared" si="153"/>
        <v>1.0000007496072176</v>
      </c>
      <c r="AN90">
        <f t="shared" si="154"/>
        <v>9.9995718609807802E-5</v>
      </c>
    </row>
    <row r="91" spans="1:40" x14ac:dyDescent="0.25">
      <c r="A91" s="4">
        <f t="shared" ref="A91:B91" si="157">A90</f>
        <v>10</v>
      </c>
      <c r="B91" s="3" t="str">
        <f t="shared" si="157"/>
        <v>m</v>
      </c>
      <c r="C91" s="18">
        <f t="shared" si="117"/>
        <v>0.01</v>
      </c>
      <c r="D91" s="18">
        <f t="shared" si="151"/>
        <v>200</v>
      </c>
      <c r="E91" s="4">
        <f t="shared" si="113"/>
        <v>200</v>
      </c>
      <c r="F91" s="4" t="str">
        <f t="shared" si="119"/>
        <v>Hz</v>
      </c>
      <c r="G91">
        <f t="shared" ref="G91:H91" si="158">G90</f>
        <v>3</v>
      </c>
      <c r="H91" t="str">
        <f t="shared" si="158"/>
        <v>m</v>
      </c>
      <c r="I91" s="18">
        <f t="shared" si="120"/>
        <v>3.0000000000000001E-3</v>
      </c>
      <c r="J91" s="9">
        <v>3.0016482898316865</v>
      </c>
      <c r="K91" s="9">
        <v>2.7176945182296026E-3</v>
      </c>
      <c r="L91" s="9">
        <v>-2.3012306152433342E-4</v>
      </c>
      <c r="M91" s="9">
        <v>1.0459677599589322E-3</v>
      </c>
      <c r="N91" s="10" t="s">
        <v>3</v>
      </c>
      <c r="O91" s="18">
        <f t="shared" si="121"/>
        <v>1E-3</v>
      </c>
      <c r="P91" s="5">
        <f t="shared" si="122"/>
        <v>3.0016482898316864E-3</v>
      </c>
      <c r="Q91" s="5">
        <f t="shared" si="123"/>
        <v>2.7176945182296027E-6</v>
      </c>
      <c r="R91" s="5">
        <f t="shared" si="124"/>
        <v>-2.3012306152433342E-7</v>
      </c>
      <c r="S91" s="5">
        <f t="shared" si="125"/>
        <v>1.0459677599589322E-6</v>
      </c>
      <c r="T91" s="5">
        <f t="shared" si="126"/>
        <v>3.0016482986529435E-3</v>
      </c>
      <c r="U91" s="5">
        <f t="shared" si="102"/>
        <v>-7.6665564667597848E-5</v>
      </c>
      <c r="W91" t="str">
        <f t="shared" si="127"/>
        <v>200Hz3m</v>
      </c>
      <c r="X91" s="18">
        <f>IFERROR(MATCH(W91,'Ref Z'!$R$5:$R$1054,0),0)</f>
        <v>50</v>
      </c>
      <c r="Y91">
        <f>IF($X91&gt;0,INDEX('Ref Z'!M$5:M$1054,$X91),"")</f>
        <v>3.001569396367948E-3</v>
      </c>
      <c r="Z91">
        <f>IF($X91&gt;0,INDEX('Ref Z'!N$5:N$1054,$X91),"")</f>
        <v>3.0000000000000004E-8</v>
      </c>
      <c r="AA91">
        <f>IF($X91&gt;0,INDEX('Ref Z'!O$5:O$1054,$X91),"")</f>
        <v>6.9938390855662002E-8</v>
      </c>
      <c r="AB91">
        <f>IF($X91&gt;0,INDEX('Ref Z'!P$5:P$1054,$X91),"")</f>
        <v>1.5000000000000002E-7</v>
      </c>
      <c r="AC91">
        <f t="shared" si="99"/>
        <v>3.0015693971827515E-3</v>
      </c>
      <c r="AD91" s="5">
        <f t="shared" si="103"/>
        <v>2.3300607651328696E-5</v>
      </c>
      <c r="AF91" t="str">
        <f t="shared" si="118"/>
        <v>200Hz10m3m</v>
      </c>
      <c r="AG91">
        <f t="shared" si="128"/>
        <v>-7.8893463738467784E-8</v>
      </c>
      <c r="AH91">
        <f t="shared" si="129"/>
        <v>5.4353890365419957E-3</v>
      </c>
      <c r="AI91">
        <f t="shared" si="130"/>
        <v>3.0006145237999542E-7</v>
      </c>
      <c r="AJ91">
        <f t="shared" si="131"/>
        <v>2.091935525295659E-3</v>
      </c>
      <c r="AL91">
        <f t="shared" si="153"/>
        <v>0.99997371395235501</v>
      </c>
      <c r="AN91">
        <f t="shared" si="154"/>
        <v>9.9966172318926541E-5</v>
      </c>
    </row>
    <row r="92" spans="1:40" x14ac:dyDescent="0.25">
      <c r="A92" s="4">
        <f t="shared" ref="A92:B92" si="159">A91</f>
        <v>10</v>
      </c>
      <c r="B92" s="3" t="str">
        <f t="shared" si="159"/>
        <v>m</v>
      </c>
      <c r="C92" s="18">
        <f t="shared" si="117"/>
        <v>0.01</v>
      </c>
      <c r="D92" s="18">
        <f t="shared" si="151"/>
        <v>500</v>
      </c>
      <c r="E92" s="4">
        <f t="shared" si="113"/>
        <v>500</v>
      </c>
      <c r="F92" s="4" t="str">
        <f t="shared" si="119"/>
        <v>Hz</v>
      </c>
      <c r="G92">
        <f t="shared" ref="G92:H92" si="160">G91</f>
        <v>3</v>
      </c>
      <c r="H92" t="str">
        <f t="shared" si="160"/>
        <v>m</v>
      </c>
      <c r="I92" s="18">
        <f t="shared" si="120"/>
        <v>3.0000000000000001E-3</v>
      </c>
      <c r="J92" s="9">
        <v>3.0062859372683581</v>
      </c>
      <c r="K92" s="9">
        <v>7.0677754489458628E-4</v>
      </c>
      <c r="L92" s="9">
        <v>8.1088268774864359E-4</v>
      </c>
      <c r="M92" s="9">
        <v>1.3514805183667846E-3</v>
      </c>
      <c r="N92" s="10" t="s">
        <v>3</v>
      </c>
      <c r="O92" s="18">
        <f t="shared" si="121"/>
        <v>1E-3</v>
      </c>
      <c r="P92" s="5">
        <f t="shared" si="122"/>
        <v>3.006285937268358E-3</v>
      </c>
      <c r="Q92" s="5">
        <f t="shared" si="123"/>
        <v>7.0677754489458624E-7</v>
      </c>
      <c r="R92" s="5">
        <f t="shared" si="124"/>
        <v>8.1088268774864364E-7</v>
      </c>
      <c r="S92" s="5">
        <f t="shared" si="125"/>
        <v>1.3514805183667847E-6</v>
      </c>
      <c r="T92" s="5">
        <f t="shared" si="126"/>
        <v>3.0062860466276695E-3</v>
      </c>
      <c r="U92" s="5">
        <f t="shared" si="102"/>
        <v>2.6972905605264025E-4</v>
      </c>
      <c r="W92" t="str">
        <f t="shared" si="127"/>
        <v>500Hz3m</v>
      </c>
      <c r="X92" s="18">
        <f>IFERROR(MATCH(W92,'Ref Z'!$R$5:$R$1054,0),0)</f>
        <v>51</v>
      </c>
      <c r="Y92">
        <f>IF($X92&gt;0,INDEX('Ref Z'!M$5:M$1054,$X92),"")</f>
        <v>3.006563888192895E-3</v>
      </c>
      <c r="Z92">
        <f>IF($X92&gt;0,INDEX('Ref Z'!N$5:N$1054,$X92),"")</f>
        <v>4.7434164902525701E-8</v>
      </c>
      <c r="AA92">
        <f>IF($X92&gt;0,INDEX('Ref Z'!O$5:O$1054,$X92),"")</f>
        <v>1.1110984183260287E-6</v>
      </c>
      <c r="AB92">
        <f>IF($X92&gt;0,INDEX('Ref Z'!P$5:P$1054,$X92),"")</f>
        <v>1.5000000000000002E-7</v>
      </c>
      <c r="AC92">
        <f t="shared" si="99"/>
        <v>3.0065640935002988E-3</v>
      </c>
      <c r="AD92" s="5">
        <f t="shared" si="103"/>
        <v>3.6955754444716781E-4</v>
      </c>
      <c r="AF92" t="str">
        <f t="shared" si="118"/>
        <v>500Hz10m3m</v>
      </c>
      <c r="AG92">
        <f t="shared" si="128"/>
        <v>2.7795092453694603E-7</v>
      </c>
      <c r="AH92">
        <f t="shared" si="129"/>
        <v>1.4135550905850381E-3</v>
      </c>
      <c r="AI92">
        <f t="shared" si="130"/>
        <v>3.0021573057738508E-7</v>
      </c>
      <c r="AJ92">
        <f t="shared" si="131"/>
        <v>2.7029610408956712E-3</v>
      </c>
      <c r="AL92">
        <f t="shared" si="153"/>
        <v>1.000092488495212</v>
      </c>
      <c r="AN92">
        <f t="shared" si="154"/>
        <v>9.9828488394527559E-5</v>
      </c>
    </row>
    <row r="93" spans="1:40" x14ac:dyDescent="0.25">
      <c r="A93" s="4">
        <f t="shared" ref="A93:B93" si="161">A92</f>
        <v>10</v>
      </c>
      <c r="B93" s="3" t="str">
        <f t="shared" si="161"/>
        <v>m</v>
      </c>
      <c r="C93" s="18">
        <f t="shared" si="117"/>
        <v>0.01</v>
      </c>
      <c r="D93" s="18">
        <f t="shared" si="151"/>
        <v>1000</v>
      </c>
      <c r="E93" s="4">
        <f>IF(F93="mHz",1000,IF(F93="kHz",0.001,1))*D93</f>
        <v>1</v>
      </c>
      <c r="F93" s="4" t="str">
        <f t="shared" si="119"/>
        <v>kHz</v>
      </c>
      <c r="G93">
        <f t="shared" ref="G93:H93" si="162">G92</f>
        <v>3</v>
      </c>
      <c r="H93" t="str">
        <f t="shared" si="162"/>
        <v>m</v>
      </c>
      <c r="I93" s="18">
        <f t="shared" si="120"/>
        <v>3.0000000000000001E-3</v>
      </c>
      <c r="J93" s="9">
        <v>3.0199062800961398</v>
      </c>
      <c r="K93" s="9">
        <v>4.0958203045766469E-3</v>
      </c>
      <c r="L93" s="9">
        <v>-1.5701890823849134E-4</v>
      </c>
      <c r="M93" s="9">
        <v>1.1400603935787311E-3</v>
      </c>
      <c r="N93" s="10" t="s">
        <v>3</v>
      </c>
      <c r="O93" s="18">
        <f t="shared" si="121"/>
        <v>1E-3</v>
      </c>
      <c r="P93" s="5">
        <f t="shared" si="122"/>
        <v>3.01990628009614E-3</v>
      </c>
      <c r="Q93" s="5">
        <f t="shared" si="123"/>
        <v>4.0958203045766471E-6</v>
      </c>
      <c r="R93" s="5">
        <f t="shared" si="124"/>
        <v>-1.5701890823849133E-7</v>
      </c>
      <c r="S93" s="5">
        <f t="shared" si="125"/>
        <v>1.1400603935787311E-6</v>
      </c>
      <c r="T93" s="5">
        <f t="shared" si="126"/>
        <v>3.0199062841782098E-3</v>
      </c>
      <c r="U93" s="5">
        <f t="shared" si="102"/>
        <v>-5.1994629479692137E-5</v>
      </c>
      <c r="W93" t="str">
        <f t="shared" si="127"/>
        <v>1kHz3m</v>
      </c>
      <c r="X93" s="18">
        <f>IFERROR(MATCH(W93,'Ref Z'!$R$5:$R$1054,0),0)</f>
        <v>52</v>
      </c>
      <c r="Y93">
        <f>IF($X93&gt;0,INDEX('Ref Z'!M$5:M$1054,$X93),"")</f>
        <v>3.0196291642517457E-3</v>
      </c>
      <c r="Z93">
        <f>IF($X93&gt;0,INDEX('Ref Z'!N$5:N$1054,$X93),"")</f>
        <v>1.3416407864998741E-7</v>
      </c>
      <c r="AA93">
        <f>IF($X93&gt;0,INDEX('Ref Z'!O$5:O$1054,$X93),"")</f>
        <v>1.435317720003311E-7</v>
      </c>
      <c r="AB93">
        <f>IF($X93&gt;0,INDEX('Ref Z'!P$5:P$1054,$X93),"")</f>
        <v>3.0000000000000004E-7</v>
      </c>
      <c r="AC93">
        <f t="shared" si="99"/>
        <v>3.0196291676629875E-3</v>
      </c>
      <c r="AD93" s="5">
        <f t="shared" si="103"/>
        <v>4.7532913508536839E-5</v>
      </c>
      <c r="AF93" t="str">
        <f t="shared" si="118"/>
        <v>1kHz10m3m</v>
      </c>
      <c r="AG93">
        <f t="shared" si="128"/>
        <v>-2.7711584439432321E-7</v>
      </c>
      <c r="AH93">
        <f t="shared" si="129"/>
        <v>8.1916406102519757E-3</v>
      </c>
      <c r="AI93">
        <f t="shared" si="130"/>
        <v>3.0055068023882243E-7</v>
      </c>
      <c r="AJ93">
        <f t="shared" si="131"/>
        <v>2.2801208068932584E-3</v>
      </c>
      <c r="AL93">
        <f t="shared" si="153"/>
        <v>0.99990823671692264</v>
      </c>
      <c r="AN93">
        <f t="shared" si="154"/>
        <v>9.9527542988228976E-5</v>
      </c>
    </row>
    <row r="94" spans="1:40" x14ac:dyDescent="0.25">
      <c r="A94" s="4">
        <f t="shared" ref="A94:B94" si="163">A93</f>
        <v>10</v>
      </c>
      <c r="B94" s="3" t="str">
        <f t="shared" si="163"/>
        <v>m</v>
      </c>
      <c r="C94" s="18">
        <f t="shared" si="117"/>
        <v>0.01</v>
      </c>
      <c r="D94" s="18">
        <f t="shared" si="151"/>
        <v>2000</v>
      </c>
      <c r="E94" s="4">
        <f t="shared" ref="E94:E110" si="164">IF(F94="mHz",1000,IF(F94="kHz",0.001,1))*D94</f>
        <v>2</v>
      </c>
      <c r="F94" s="4" t="str">
        <f t="shared" si="119"/>
        <v>kHz</v>
      </c>
      <c r="G94">
        <f t="shared" ref="G94:H94" si="165">G93</f>
        <v>3</v>
      </c>
      <c r="H94" t="str">
        <f t="shared" si="165"/>
        <v>m</v>
      </c>
      <c r="I94" s="18">
        <f t="shared" si="120"/>
        <v>3.0000000000000001E-3</v>
      </c>
      <c r="J94" s="9">
        <v>3.0555592299210743</v>
      </c>
      <c r="K94" s="9">
        <v>2.1829775800633537E-3</v>
      </c>
      <c r="L94" s="9">
        <v>1.30790100427543E-3</v>
      </c>
      <c r="M94" s="9">
        <v>1.9183119585811487E-3</v>
      </c>
      <c r="N94" s="10" t="s">
        <v>3</v>
      </c>
      <c r="O94" s="18">
        <f t="shared" si="121"/>
        <v>1E-3</v>
      </c>
      <c r="P94" s="5">
        <f t="shared" si="122"/>
        <v>3.0555592299210746E-3</v>
      </c>
      <c r="Q94" s="5">
        <f t="shared" si="123"/>
        <v>2.1829775800633539E-6</v>
      </c>
      <c r="R94" s="5">
        <f t="shared" si="124"/>
        <v>1.30790100427543E-6</v>
      </c>
      <c r="S94" s="5">
        <f t="shared" si="125"/>
        <v>1.9183119585811488E-6</v>
      </c>
      <c r="T94" s="5">
        <f t="shared" si="126"/>
        <v>3.055559509837913E-3</v>
      </c>
      <c r="U94" s="5">
        <f t="shared" si="102"/>
        <v>4.2803978780414089E-4</v>
      </c>
      <c r="W94" t="str">
        <f t="shared" si="127"/>
        <v>2kHz3m</v>
      </c>
      <c r="X94" s="18">
        <f>IFERROR(MATCH(W94,'Ref Z'!$R$5:$R$1054,0),0)</f>
        <v>53</v>
      </c>
      <c r="Y94">
        <f>IF($X94&gt;0,INDEX('Ref Z'!M$5:M$1054,$X94),"")</f>
        <v>3.0554230634920109E-3</v>
      </c>
      <c r="Z94">
        <f>IF($X94&gt;0,INDEX('Ref Z'!N$5:N$1054,$X94),"")</f>
        <v>3.7947331922020561E-7</v>
      </c>
      <c r="AA94">
        <f>IF($X94&gt;0,INDEX('Ref Z'!O$5:O$1054,$X94),"")</f>
        <v>1.6117133995201165E-6</v>
      </c>
      <c r="AB94">
        <f>IF($X94&gt;0,INDEX('Ref Z'!P$5:P$1054,$X94),"")</f>
        <v>6.0000000000000008E-7</v>
      </c>
      <c r="AC94">
        <f t="shared" si="99"/>
        <v>3.055423488575518E-3</v>
      </c>
      <c r="AD94" s="5">
        <f t="shared" si="103"/>
        <v>5.2749266355032564E-4</v>
      </c>
      <c r="AF94" t="str">
        <f t="shared" si="118"/>
        <v>2kHz10m3m</v>
      </c>
      <c r="AG94">
        <f t="shared" si="128"/>
        <v>-1.3616642906364579E-7</v>
      </c>
      <c r="AH94">
        <f t="shared" si="129"/>
        <v>4.3659551766179437E-3</v>
      </c>
      <c r="AI94">
        <f t="shared" si="130"/>
        <v>3.0381239524468656E-7</v>
      </c>
      <c r="AJ94">
        <f t="shared" si="131"/>
        <v>3.8366239640785457E-3</v>
      </c>
      <c r="AL94">
        <f t="shared" si="153"/>
        <v>0.99995548400809831</v>
      </c>
      <c r="AN94">
        <f t="shared" si="154"/>
        <v>9.9452875746184753E-5</v>
      </c>
    </row>
    <row r="95" spans="1:40" x14ac:dyDescent="0.25">
      <c r="A95" s="4">
        <f t="shared" ref="A95:B95" si="166">A94</f>
        <v>10</v>
      </c>
      <c r="B95" s="3" t="str">
        <f t="shared" si="166"/>
        <v>m</v>
      </c>
      <c r="C95" s="18">
        <f t="shared" si="117"/>
        <v>0.01</v>
      </c>
      <c r="D95" s="18">
        <f t="shared" si="151"/>
        <v>5000</v>
      </c>
      <c r="E95" s="4">
        <f t="shared" si="164"/>
        <v>5</v>
      </c>
      <c r="F95" s="4" t="str">
        <f t="shared" si="119"/>
        <v>kHz</v>
      </c>
      <c r="G95">
        <f t="shared" ref="G95:H95" si="167">G94</f>
        <v>3</v>
      </c>
      <c r="H95" t="str">
        <f t="shared" si="167"/>
        <v>m</v>
      </c>
      <c r="I95" s="18">
        <f t="shared" si="120"/>
        <v>3.0000000000000001E-3</v>
      </c>
      <c r="J95" s="9">
        <v>3.2188752303894264</v>
      </c>
      <c r="K95" s="9">
        <v>3.8888467420008788E-3</v>
      </c>
      <c r="L95" s="9">
        <v>3.8853632172885654E-3</v>
      </c>
      <c r="M95" s="9">
        <v>4.0610662504459241E-4</v>
      </c>
      <c r="N95" s="10" t="s">
        <v>3</v>
      </c>
      <c r="O95" s="18">
        <f t="shared" si="121"/>
        <v>1E-3</v>
      </c>
      <c r="P95" s="5">
        <f t="shared" si="122"/>
        <v>3.2188752303894262E-3</v>
      </c>
      <c r="Q95" s="5">
        <f t="shared" si="123"/>
        <v>3.8888467420008787E-6</v>
      </c>
      <c r="R95" s="5">
        <f t="shared" si="124"/>
        <v>3.8853632172885655E-6</v>
      </c>
      <c r="S95" s="5">
        <f t="shared" si="125"/>
        <v>4.0610662504459243E-7</v>
      </c>
      <c r="T95" s="5">
        <f t="shared" si="126"/>
        <v>3.2188775753144E-3</v>
      </c>
      <c r="U95" s="5">
        <f t="shared" si="102"/>
        <v>1.2070555868823444E-3</v>
      </c>
      <c r="W95" t="str">
        <f t="shared" si="127"/>
        <v>5kHz3m</v>
      </c>
      <c r="X95" s="18">
        <f>IFERROR(MATCH(W95,'Ref Z'!$R$5:$R$1054,0),0)</f>
        <v>54</v>
      </c>
      <c r="Y95">
        <f>IF($X95&gt;0,INDEX('Ref Z'!M$5:M$1054,$X95),"")</f>
        <v>3.2189135784651203E-3</v>
      </c>
      <c r="Z95">
        <f>IF($X95&gt;0,INDEX('Ref Z'!N$5:N$1054,$X95),"")</f>
        <v>1.5E-6</v>
      </c>
      <c r="AA95">
        <f>IF($X95&gt;0,INDEX('Ref Z'!O$5:O$1054,$X95),"")</f>
        <v>4.1886551707295715E-6</v>
      </c>
      <c r="AB95">
        <f>IF($X95&gt;0,INDEX('Ref Z'!P$5:P$1054,$X95),"")</f>
        <v>1.5E-6</v>
      </c>
      <c r="AC95">
        <f t="shared" si="99"/>
        <v>3.2189163037362849E-3</v>
      </c>
      <c r="AD95" s="5">
        <f t="shared" si="103"/>
        <v>1.3012628964492901E-3</v>
      </c>
      <c r="AF95" t="str">
        <f t="shared" si="118"/>
        <v>5kHz10m3m</v>
      </c>
      <c r="AG95">
        <f t="shared" si="128"/>
        <v>3.8348075694083494E-8</v>
      </c>
      <c r="AH95">
        <f t="shared" si="129"/>
        <v>7.7776936286461807E-3</v>
      </c>
      <c r="AI95">
        <f t="shared" si="130"/>
        <v>3.0329195344100606E-7</v>
      </c>
      <c r="AJ95">
        <f t="shared" si="131"/>
        <v>8.1221463519222349E-4</v>
      </c>
      <c r="AL95">
        <f t="shared" si="153"/>
        <v>1.0000120316541958</v>
      </c>
      <c r="AN95">
        <f t="shared" si="154"/>
        <v>9.420730956694566E-5</v>
      </c>
    </row>
    <row r="96" spans="1:40" ht="19.5" customHeight="1" x14ac:dyDescent="0.25">
      <c r="A96" s="4">
        <v>10</v>
      </c>
      <c r="B96" s="3" t="s">
        <v>3</v>
      </c>
      <c r="C96" s="18">
        <f t="shared" si="117"/>
        <v>0.01</v>
      </c>
      <c r="D96" s="18">
        <f>D78</f>
        <v>0.01</v>
      </c>
      <c r="E96" s="4">
        <f t="shared" si="164"/>
        <v>10</v>
      </c>
      <c r="F96" s="4" t="str">
        <f>IF(D96&gt;=1000,"kHz",IF(D96&gt;=1,"Hz","mHz"))</f>
        <v>mHz</v>
      </c>
      <c r="G96">
        <v>10</v>
      </c>
      <c r="H96" t="s">
        <v>3</v>
      </c>
      <c r="I96" s="18">
        <f>IF(MID(H96,1,1)="m",0.001,IF(OR(MID(H96,1,1)="u",MID(H96,1,1)="µ"),0.000001,1))*G96</f>
        <v>0.01</v>
      </c>
      <c r="J96" s="9">
        <v>9.9981932859049181</v>
      </c>
      <c r="K96" s="9">
        <v>4.9748708710570348E-3</v>
      </c>
      <c r="L96" s="9">
        <v>-2.2834871814804486E-3</v>
      </c>
      <c r="M96" s="9">
        <v>3.498745414664748E-3</v>
      </c>
      <c r="N96" s="10" t="s">
        <v>3</v>
      </c>
      <c r="O96" s="18">
        <f>IF(MID(N96,1,1)="m",0.001,IF(OR(MID(N96,1,1)="u",MID(N96,1,1)="µ"),0.000001,1))</f>
        <v>1E-3</v>
      </c>
      <c r="P96" s="5">
        <f>J96*$O96</f>
        <v>9.9981932859049185E-3</v>
      </c>
      <c r="Q96" s="5">
        <f t="shared" si="123"/>
        <v>4.9748708710570353E-6</v>
      </c>
      <c r="R96" s="5">
        <f t="shared" si="124"/>
        <v>-2.2834871814804487E-6</v>
      </c>
      <c r="S96" s="5">
        <f t="shared" si="125"/>
        <v>3.4987454146647479E-6</v>
      </c>
      <c r="T96" s="5">
        <f>SUMSQ(P96,R96)^0.5</f>
        <v>9.9981935466677135E-3</v>
      </c>
      <c r="U96" s="5">
        <f t="shared" si="102"/>
        <v>-2.2838997771686259E-4</v>
      </c>
      <c r="W96" t="str">
        <f>E96&amp;F96&amp;G96&amp;H96</f>
        <v>10mHz10m</v>
      </c>
      <c r="X96" s="18">
        <f>IFERROR(MATCH(W96,'Ref Z'!$R$5:$R$1054,0),0)</f>
        <v>55</v>
      </c>
      <c r="Y96">
        <f>IF($X96&gt;0,INDEX('Ref Z'!M$5:M$1054,$X96),"")</f>
        <v>9.9991144889935973E-3</v>
      </c>
      <c r="Z96">
        <f>IF($X96&gt;0,INDEX('Ref Z'!N$5:N$1054,$X96),"")</f>
        <v>1.0000000000000001E-7</v>
      </c>
      <c r="AA96">
        <f>IF($X96&gt;0,INDEX('Ref Z'!O$5:O$1054,$X96),"")</f>
        <v>-1.7067850193039903E-6</v>
      </c>
      <c r="AB96">
        <f>IF($X96&gt;0,INDEX('Ref Z'!P$5:P$1054,$X96),"")</f>
        <v>5.0000000000000008E-7</v>
      </c>
      <c r="AC96">
        <f t="shared" si="99"/>
        <v>9.9991146346622498E-3</v>
      </c>
      <c r="AD96" s="5">
        <f t="shared" si="103"/>
        <v>-1.7069361538026595E-4</v>
      </c>
      <c r="AF96" t="str">
        <f t="shared" si="118"/>
        <v>10mHz10m10m</v>
      </c>
      <c r="AG96">
        <f>Y96-P96</f>
        <v>9.212030886787681E-7</v>
      </c>
      <c r="AH96">
        <f>(4*K96^2+Z96^2)^0.5</f>
        <v>9.9497417426165947E-3</v>
      </c>
      <c r="AI96">
        <f>AA96-R96</f>
        <v>5.7670216217645849E-7</v>
      </c>
      <c r="AJ96">
        <f>(4*M96^2+AB96^2)^0.5</f>
        <v>6.9974908471930417E-3</v>
      </c>
      <c r="AL96">
        <f t="shared" si="153"/>
        <v>1.0000921254414847</v>
      </c>
      <c r="AN96">
        <f t="shared" si="154"/>
        <v>5.7696362336596637E-5</v>
      </c>
    </row>
    <row r="97" spans="1:40" x14ac:dyDescent="0.25">
      <c r="A97" s="4">
        <f>A96</f>
        <v>10</v>
      </c>
      <c r="B97" s="3" t="str">
        <f>B96</f>
        <v>m</v>
      </c>
      <c r="C97" s="18">
        <f t="shared" si="117"/>
        <v>0.01</v>
      </c>
      <c r="D97" s="18">
        <f t="shared" ref="D97:D149" si="168">D79</f>
        <v>0.02</v>
      </c>
      <c r="E97" s="4">
        <f t="shared" si="164"/>
        <v>20</v>
      </c>
      <c r="F97" s="4" t="str">
        <f t="shared" ref="F97:F113" si="169">IF(D97&gt;=1000,"kHz",IF(D97&gt;=1,"Hz","mHz"))</f>
        <v>mHz</v>
      </c>
      <c r="G97">
        <f>G96</f>
        <v>10</v>
      </c>
      <c r="H97" t="str">
        <f>H96</f>
        <v>m</v>
      </c>
      <c r="I97" s="18">
        <f t="shared" ref="I97:I113" si="170">IF(MID(H97,1,1)="m",0.001,IF(OR(MID(H97,1,1)="u",MID(H97,1,1)="µ"),0.000001,1))*G97</f>
        <v>0.01</v>
      </c>
      <c r="J97" s="9">
        <v>9.9994202649633834</v>
      </c>
      <c r="K97" s="9">
        <v>1.5320907181856633E-3</v>
      </c>
      <c r="L97" s="9">
        <v>-8.5095204513869029E-4</v>
      </c>
      <c r="M97" s="9">
        <v>4.0116624435771386E-3</v>
      </c>
      <c r="N97" s="10" t="s">
        <v>3</v>
      </c>
      <c r="O97" s="18">
        <f t="shared" ref="O97:O113" si="171">IF(MID(N97,1,1)="m",0.001,IF(OR(MID(N97,1,1)="u",MID(N97,1,1)="µ"),0.000001,1))</f>
        <v>1E-3</v>
      </c>
      <c r="P97" s="5">
        <f t="shared" ref="P97:P113" si="172">J97*$O97</f>
        <v>9.999420264963383E-3</v>
      </c>
      <c r="Q97" s="5">
        <f t="shared" si="123"/>
        <v>1.5320907181856634E-6</v>
      </c>
      <c r="R97" s="5">
        <f t="shared" si="124"/>
        <v>-8.509520451386903E-7</v>
      </c>
      <c r="S97" s="5">
        <f t="shared" si="125"/>
        <v>4.0116624435771389E-6</v>
      </c>
      <c r="T97" s="5">
        <f t="shared" ref="T97:T113" si="173">SUMSQ(P97,R97)^0.5</f>
        <v>9.9994203011714508E-3</v>
      </c>
      <c r="U97" s="5">
        <f t="shared" si="102"/>
        <v>-8.5100137861602188E-5</v>
      </c>
      <c r="W97" t="str">
        <f t="shared" ref="W97:W113" si="174">E97&amp;F97&amp;G97&amp;H97</f>
        <v>20mHz10m</v>
      </c>
      <c r="X97" s="18">
        <f>IFERROR(MATCH(W97,'Ref Z'!$R$5:$R$1054,0),0)</f>
        <v>56</v>
      </c>
      <c r="Y97">
        <f>IF($X97&gt;0,INDEX('Ref Z'!M$5:M$1054,$X97),"")</f>
        <v>9.9997714476371229E-3</v>
      </c>
      <c r="Z97">
        <f>IF($X97&gt;0,INDEX('Ref Z'!N$5:N$1054,$X97),"")</f>
        <v>1.0000000000000001E-7</v>
      </c>
      <c r="AA97">
        <f>IF($X97&gt;0,INDEX('Ref Z'!O$5:O$1054,$X97),"")</f>
        <v>2.7631793996423112E-8</v>
      </c>
      <c r="AB97">
        <f>IF($X97&gt;0,INDEX('Ref Z'!P$5:P$1054,$X97),"")</f>
        <v>5.0000000000000008E-7</v>
      </c>
      <c r="AC97">
        <f t="shared" si="99"/>
        <v>9.9997714476753007E-3</v>
      </c>
      <c r="AD97" s="5">
        <f t="shared" si="103"/>
        <v>2.7632425541967747E-6</v>
      </c>
      <c r="AF97" t="str">
        <f t="shared" si="118"/>
        <v>20mHz10m10m</v>
      </c>
      <c r="AG97">
        <f t="shared" ref="AG97:AG113" si="175">Y97-P97</f>
        <v>3.5118267373984713E-7</v>
      </c>
      <c r="AH97">
        <f t="shared" ref="AH97:AH113" si="176">(4*K97^2+Z97^2)^0.5</f>
        <v>3.0641814380030839E-3</v>
      </c>
      <c r="AI97">
        <f t="shared" ref="AI97:AI113" si="177">AA97-R97</f>
        <v>8.7858383913511337E-7</v>
      </c>
      <c r="AJ97">
        <f t="shared" ref="AJ97:AJ113" si="178">(4*M97^2+AB97^2)^0.5</f>
        <v>8.023324902733853E-3</v>
      </c>
      <c r="AL97">
        <f t="shared" si="153"/>
        <v>1.0000351166860952</v>
      </c>
      <c r="AN97">
        <f t="shared" si="154"/>
        <v>8.7863380415798968E-5</v>
      </c>
    </row>
    <row r="98" spans="1:40" x14ac:dyDescent="0.25">
      <c r="A98" s="4">
        <f t="shared" ref="A98:B98" si="179">A97</f>
        <v>10</v>
      </c>
      <c r="B98" s="3" t="str">
        <f t="shared" si="179"/>
        <v>m</v>
      </c>
      <c r="C98" s="18">
        <f t="shared" si="117"/>
        <v>0.01</v>
      </c>
      <c r="D98" s="18">
        <f t="shared" si="168"/>
        <v>0.05</v>
      </c>
      <c r="E98" s="4">
        <f t="shared" si="164"/>
        <v>50</v>
      </c>
      <c r="F98" s="4" t="str">
        <f t="shared" si="169"/>
        <v>mHz</v>
      </c>
      <c r="G98">
        <f t="shared" ref="G98:H98" si="180">G97</f>
        <v>10</v>
      </c>
      <c r="H98" t="str">
        <f t="shared" si="180"/>
        <v>m</v>
      </c>
      <c r="I98" s="18">
        <f t="shared" si="170"/>
        <v>0.01</v>
      </c>
      <c r="J98" s="9">
        <v>10.000999254571326</v>
      </c>
      <c r="K98" s="9">
        <v>1.4952465836964067E-3</v>
      </c>
      <c r="L98" s="9">
        <v>2.3916865343286981E-3</v>
      </c>
      <c r="M98" s="9">
        <v>1.839751790658972E-3</v>
      </c>
      <c r="N98" s="10" t="s">
        <v>3</v>
      </c>
      <c r="O98" s="18">
        <f t="shared" si="171"/>
        <v>1E-3</v>
      </c>
      <c r="P98" s="5">
        <f t="shared" si="172"/>
        <v>1.0000999254571326E-2</v>
      </c>
      <c r="Q98" s="5">
        <f t="shared" si="123"/>
        <v>1.4952465836964068E-6</v>
      </c>
      <c r="R98" s="5">
        <f t="shared" si="124"/>
        <v>2.3916865343286983E-6</v>
      </c>
      <c r="S98" s="5">
        <f t="shared" si="125"/>
        <v>1.8397517906589721E-6</v>
      </c>
      <c r="T98" s="5">
        <f t="shared" si="173"/>
        <v>1.0000999540550969E-2</v>
      </c>
      <c r="U98" s="5">
        <f t="shared" si="102"/>
        <v>2.3914475222481418E-4</v>
      </c>
      <c r="W98" t="str">
        <f t="shared" si="174"/>
        <v>50mHz10m</v>
      </c>
      <c r="X98" s="18">
        <f>IFERROR(MATCH(W98,'Ref Z'!$R$5:$R$1054,0),0)</f>
        <v>57</v>
      </c>
      <c r="Y98">
        <f>IF($X98&gt;0,INDEX('Ref Z'!M$5:M$1054,$X98),"")</f>
        <v>1.0000738681000591E-2</v>
      </c>
      <c r="Z98">
        <f>IF($X98&gt;0,INDEX('Ref Z'!N$5:N$1054,$X98),"")</f>
        <v>1.0000000000000001E-7</v>
      </c>
      <c r="AA98">
        <f>IF($X98&gt;0,INDEX('Ref Z'!O$5:O$1054,$X98),"")</f>
        <v>2.1968509386779091E-6</v>
      </c>
      <c r="AB98">
        <f>IF($X98&gt;0,INDEX('Ref Z'!P$5:P$1054,$X98),"")</f>
        <v>5.0000000000000008E-7</v>
      </c>
      <c r="AC98">
        <f t="shared" si="99"/>
        <v>1.0000738922290467E-2</v>
      </c>
      <c r="AD98" s="5">
        <f t="shared" si="103"/>
        <v>2.1966886381258739E-4</v>
      </c>
      <c r="AF98" t="str">
        <f t="shared" si="118"/>
        <v>50mHz10m10m</v>
      </c>
      <c r="AG98">
        <f t="shared" si="175"/>
        <v>-2.6057357073450138E-7</v>
      </c>
      <c r="AH98">
        <f t="shared" si="176"/>
        <v>2.9904931690647786E-3</v>
      </c>
      <c r="AI98">
        <f t="shared" si="177"/>
        <v>-1.9483559565078926E-7</v>
      </c>
      <c r="AJ98">
        <f t="shared" si="178"/>
        <v>3.6795036152899182E-3</v>
      </c>
      <c r="AL98">
        <f t="shared" si="153"/>
        <v>0.99997394077867463</v>
      </c>
      <c r="AN98">
        <f t="shared" si="154"/>
        <v>-1.9475888412226786E-5</v>
      </c>
    </row>
    <row r="99" spans="1:40" x14ac:dyDescent="0.25">
      <c r="A99" s="4">
        <f t="shared" ref="A99:B99" si="181">A98</f>
        <v>10</v>
      </c>
      <c r="B99" s="3" t="str">
        <f t="shared" si="181"/>
        <v>m</v>
      </c>
      <c r="C99" s="18">
        <f t="shared" si="117"/>
        <v>0.01</v>
      </c>
      <c r="D99" s="18">
        <f t="shared" si="168"/>
        <v>0.1</v>
      </c>
      <c r="E99" s="4">
        <f t="shared" si="164"/>
        <v>100</v>
      </c>
      <c r="F99" s="4" t="str">
        <f t="shared" si="169"/>
        <v>mHz</v>
      </c>
      <c r="G99">
        <f t="shared" ref="G99:H99" si="182">G98</f>
        <v>10</v>
      </c>
      <c r="H99" t="str">
        <f t="shared" si="182"/>
        <v>m</v>
      </c>
      <c r="I99" s="18">
        <f t="shared" si="170"/>
        <v>0.01</v>
      </c>
      <c r="J99" s="9">
        <v>9.9995588643117088</v>
      </c>
      <c r="K99" s="9">
        <v>1.4925412032888065E-4</v>
      </c>
      <c r="L99" s="9">
        <v>5.2404784943716691E-4</v>
      </c>
      <c r="M99" s="9">
        <v>1.8637046794865997E-3</v>
      </c>
      <c r="N99" s="10" t="s">
        <v>3</v>
      </c>
      <c r="O99" s="18">
        <f t="shared" si="171"/>
        <v>1E-3</v>
      </c>
      <c r="P99" s="5">
        <f t="shared" si="172"/>
        <v>9.9995588643117094E-3</v>
      </c>
      <c r="Q99" s="5">
        <f t="shared" si="123"/>
        <v>1.4925412032888066E-7</v>
      </c>
      <c r="R99" s="5">
        <f t="shared" si="124"/>
        <v>5.2404784943716696E-7</v>
      </c>
      <c r="S99" s="5">
        <f t="shared" si="125"/>
        <v>1.8637046794865996E-6</v>
      </c>
      <c r="T99" s="5">
        <f t="shared" si="173"/>
        <v>9.9995588780436226E-3</v>
      </c>
      <c r="U99" s="5">
        <f t="shared" si="102"/>
        <v>5.2407096759810093E-5</v>
      </c>
      <c r="W99" t="str">
        <f t="shared" si="174"/>
        <v>100mHz10m</v>
      </c>
      <c r="X99" s="18">
        <f>IFERROR(MATCH(W99,'Ref Z'!$R$5:$R$1054,0),0)</f>
        <v>58</v>
      </c>
      <c r="Y99">
        <f>IF($X99&gt;0,INDEX('Ref Z'!M$5:M$1054,$X99),"")</f>
        <v>1.0000224572716581E-2</v>
      </c>
      <c r="Z99">
        <f>IF($X99&gt;0,INDEX('Ref Z'!N$5:N$1054,$X99),"")</f>
        <v>1.0000000000000001E-7</v>
      </c>
      <c r="AA99">
        <f>IF($X99&gt;0,INDEX('Ref Z'!O$5:O$1054,$X99),"")</f>
        <v>4.9047462066179992E-7</v>
      </c>
      <c r="AB99">
        <f>IF($X99&gt;0,INDEX('Ref Z'!P$5:P$1054,$X99),"")</f>
        <v>5.0000000000000008E-7</v>
      </c>
      <c r="AC99">
        <f t="shared" si="99"/>
        <v>1.0000224584744579E-2</v>
      </c>
      <c r="AD99" s="5">
        <f t="shared" si="103"/>
        <v>4.9046360579407984E-5</v>
      </c>
      <c r="AF99" t="str">
        <f t="shared" si="118"/>
        <v>100mHz10m10m</v>
      </c>
      <c r="AG99">
        <f t="shared" si="175"/>
        <v>6.6570840487160943E-7</v>
      </c>
      <c r="AH99">
        <f t="shared" si="176"/>
        <v>2.9850825740771717E-4</v>
      </c>
      <c r="AI99">
        <f t="shared" si="177"/>
        <v>-3.3573228775367037E-8</v>
      </c>
      <c r="AJ99">
        <f t="shared" si="178"/>
        <v>3.7274093925085553E-3</v>
      </c>
      <c r="AL99">
        <f t="shared" si="153"/>
        <v>1.0000665736068037</v>
      </c>
      <c r="AN99">
        <f t="shared" si="154"/>
        <v>-3.3607361804021088E-6</v>
      </c>
    </row>
    <row r="100" spans="1:40" x14ac:dyDescent="0.25">
      <c r="A100" s="4">
        <f t="shared" ref="A100:B100" si="183">A99</f>
        <v>10</v>
      </c>
      <c r="B100" s="3" t="str">
        <f t="shared" si="183"/>
        <v>m</v>
      </c>
      <c r="C100" s="18">
        <f t="shared" si="117"/>
        <v>0.01</v>
      </c>
      <c r="D100" s="18">
        <f t="shared" si="168"/>
        <v>0.2</v>
      </c>
      <c r="E100" s="4">
        <f t="shared" si="164"/>
        <v>200</v>
      </c>
      <c r="F100" s="4" t="str">
        <f t="shared" si="169"/>
        <v>mHz</v>
      </c>
      <c r="G100">
        <f t="shared" ref="G100:H100" si="184">G99</f>
        <v>10</v>
      </c>
      <c r="H100" t="str">
        <f t="shared" si="184"/>
        <v>m</v>
      </c>
      <c r="I100" s="18">
        <f t="shared" si="170"/>
        <v>0.01</v>
      </c>
      <c r="J100" s="9">
        <v>10.001472030206536</v>
      </c>
      <c r="K100" s="9">
        <v>1.5097753942418528E-3</v>
      </c>
      <c r="L100" s="9">
        <v>-2.0126989817094904E-3</v>
      </c>
      <c r="M100" s="9">
        <v>3.4630735500842127E-3</v>
      </c>
      <c r="N100" s="10" t="s">
        <v>3</v>
      </c>
      <c r="O100" s="18">
        <f t="shared" si="171"/>
        <v>1E-3</v>
      </c>
      <c r="P100" s="5">
        <f t="shared" si="172"/>
        <v>1.0001472030206536E-2</v>
      </c>
      <c r="Q100" s="5">
        <f t="shared" si="123"/>
        <v>1.5097753942418529E-6</v>
      </c>
      <c r="R100" s="5">
        <f t="shared" si="124"/>
        <v>-2.0126989817094903E-6</v>
      </c>
      <c r="S100" s="5">
        <f t="shared" si="125"/>
        <v>3.4630735500842128E-6</v>
      </c>
      <c r="T100" s="5">
        <f t="shared" si="173"/>
        <v>1.0001472232724582E-2</v>
      </c>
      <c r="U100" s="5">
        <f t="shared" si="102"/>
        <v>-2.0124027227800677E-4</v>
      </c>
      <c r="W100" t="str">
        <f t="shared" si="174"/>
        <v>200mHz10m</v>
      </c>
      <c r="X100" s="18">
        <f>IFERROR(MATCH(W100,'Ref Z'!$R$5:$R$1054,0),0)</f>
        <v>59</v>
      </c>
      <c r="Y100">
        <f>IF($X100&gt;0,INDEX('Ref Z'!M$5:M$1054,$X100),"")</f>
        <v>1.0001703943277467E-2</v>
      </c>
      <c r="Z100">
        <f>IF($X100&gt;0,INDEX('Ref Z'!N$5:N$1054,$X100),"")</f>
        <v>1.0000000000000001E-7</v>
      </c>
      <c r="AA100">
        <f>IF($X100&gt;0,INDEX('Ref Z'!O$5:O$1054,$X100),"")</f>
        <v>-1.8748628767882997E-6</v>
      </c>
      <c r="AB100">
        <f>IF($X100&gt;0,INDEX('Ref Z'!P$5:P$1054,$X100),"")</f>
        <v>5.0000000000000008E-7</v>
      </c>
      <c r="AC100">
        <f t="shared" si="99"/>
        <v>1.0001704119003064E-2</v>
      </c>
      <c r="AD100" s="5">
        <f t="shared" si="103"/>
        <v>-1.8745434432581028E-4</v>
      </c>
      <c r="AF100" t="str">
        <f t="shared" si="118"/>
        <v>200mHz10m10m</v>
      </c>
      <c r="AG100">
        <f t="shared" si="175"/>
        <v>2.3191307093120561E-7</v>
      </c>
      <c r="AH100">
        <f t="shared" si="176"/>
        <v>3.0195507901395811E-3</v>
      </c>
      <c r="AI100">
        <f t="shared" si="177"/>
        <v>1.3783610492119055E-7</v>
      </c>
      <c r="AJ100">
        <f t="shared" si="178"/>
        <v>6.9261471182159775E-3</v>
      </c>
      <c r="AL100">
        <f t="shared" si="153"/>
        <v>1.0000231852144452</v>
      </c>
      <c r="AN100">
        <f t="shared" si="154"/>
        <v>1.3785927952196492E-5</v>
      </c>
    </row>
    <row r="101" spans="1:40" x14ac:dyDescent="0.25">
      <c r="A101" s="4">
        <f t="shared" ref="A101:B101" si="185">A100</f>
        <v>10</v>
      </c>
      <c r="B101" s="3" t="str">
        <f t="shared" si="185"/>
        <v>m</v>
      </c>
      <c r="C101" s="18">
        <f t="shared" si="117"/>
        <v>0.01</v>
      </c>
      <c r="D101" s="18">
        <f t="shared" si="168"/>
        <v>0.5</v>
      </c>
      <c r="E101" s="4">
        <f t="shared" si="164"/>
        <v>500</v>
      </c>
      <c r="F101" s="4" t="str">
        <f t="shared" si="169"/>
        <v>mHz</v>
      </c>
      <c r="G101">
        <f t="shared" ref="G101:H101" si="186">G100</f>
        <v>10</v>
      </c>
      <c r="H101" t="str">
        <f t="shared" si="186"/>
        <v>m</v>
      </c>
      <c r="I101" s="18">
        <f t="shared" si="170"/>
        <v>0.01</v>
      </c>
      <c r="J101" s="9">
        <v>10.002016368606633</v>
      </c>
      <c r="K101" s="9">
        <v>4.0180104506707167E-3</v>
      </c>
      <c r="L101" s="9">
        <v>-1.3894490299947049E-3</v>
      </c>
      <c r="M101" s="9">
        <v>3.8018470967003601E-3</v>
      </c>
      <c r="N101" s="10" t="s">
        <v>3</v>
      </c>
      <c r="O101" s="18">
        <f t="shared" si="171"/>
        <v>1E-3</v>
      </c>
      <c r="P101" s="5">
        <f t="shared" si="172"/>
        <v>1.0002016368606632E-2</v>
      </c>
      <c r="Q101" s="5">
        <f t="shared" si="123"/>
        <v>4.018010450670717E-6</v>
      </c>
      <c r="R101" s="5">
        <f t="shared" si="124"/>
        <v>-1.389449029994705E-6</v>
      </c>
      <c r="S101" s="5">
        <f t="shared" si="125"/>
        <v>3.8018470967003602E-6</v>
      </c>
      <c r="T101" s="5">
        <f t="shared" si="173"/>
        <v>1.0002016465115603E-2</v>
      </c>
      <c r="U101" s="5">
        <f t="shared" si="102"/>
        <v>-1.3891689133982592E-4</v>
      </c>
      <c r="W101" t="str">
        <f t="shared" si="174"/>
        <v>500mHz10m</v>
      </c>
      <c r="X101" s="18">
        <f>IFERROR(MATCH(W101,'Ref Z'!$R$5:$R$1054,0),0)</f>
        <v>60</v>
      </c>
      <c r="Y101">
        <f>IF($X101&gt;0,INDEX('Ref Z'!M$5:M$1054,$X101),"")</f>
        <v>1.0001322159415819E-2</v>
      </c>
      <c r="Z101">
        <f>IF($X101&gt;0,INDEX('Ref Z'!N$5:N$1054,$X101),"")</f>
        <v>1.0000000000000001E-7</v>
      </c>
      <c r="AA101">
        <f>IF($X101&gt;0,INDEX('Ref Z'!O$5:O$1054,$X101),"")</f>
        <v>-1.5567215206419686E-6</v>
      </c>
      <c r="AB101">
        <f>IF($X101&gt;0,INDEX('Ref Z'!P$5:P$1054,$X101),"")</f>
        <v>5.0000000000000008E-7</v>
      </c>
      <c r="AC101">
        <f t="shared" si="99"/>
        <v>1.0001322280568894E-2</v>
      </c>
      <c r="AD101" s="5">
        <f t="shared" si="103"/>
        <v>-1.5565157118797575E-4</v>
      </c>
      <c r="AF101" t="str">
        <f t="shared" si="118"/>
        <v>500mHz10m10m</v>
      </c>
      <c r="AG101">
        <f t="shared" si="175"/>
        <v>-6.9420919081297772E-7</v>
      </c>
      <c r="AH101">
        <f t="shared" si="176"/>
        <v>8.0360209019636319E-3</v>
      </c>
      <c r="AI101">
        <f t="shared" si="177"/>
        <v>-1.6727249064726364E-7</v>
      </c>
      <c r="AJ101">
        <f t="shared" si="178"/>
        <v>7.6036942098400978E-3</v>
      </c>
      <c r="AL101">
        <f t="shared" si="153"/>
        <v>0.99993059554049635</v>
      </c>
      <c r="AN101">
        <f t="shared" si="154"/>
        <v>-1.6734679848149828E-5</v>
      </c>
    </row>
    <row r="102" spans="1:40" x14ac:dyDescent="0.25">
      <c r="A102" s="4">
        <f t="shared" ref="A102:B102" si="187">A101</f>
        <v>10</v>
      </c>
      <c r="B102" s="3" t="str">
        <f t="shared" si="187"/>
        <v>m</v>
      </c>
      <c r="C102" s="18">
        <f t="shared" si="117"/>
        <v>0.01</v>
      </c>
      <c r="D102" s="18">
        <f t="shared" si="168"/>
        <v>1</v>
      </c>
      <c r="E102" s="4">
        <f t="shared" si="164"/>
        <v>1</v>
      </c>
      <c r="F102" s="4" t="str">
        <f t="shared" si="169"/>
        <v>Hz</v>
      </c>
      <c r="G102">
        <f t="shared" ref="G102:H102" si="188">G101</f>
        <v>10</v>
      </c>
      <c r="H102" t="str">
        <f t="shared" si="188"/>
        <v>m</v>
      </c>
      <c r="I102" s="18">
        <f t="shared" si="170"/>
        <v>0.01</v>
      </c>
      <c r="J102" s="9">
        <v>9.999088473153579</v>
      </c>
      <c r="K102" s="9">
        <v>1.975678462761382E-3</v>
      </c>
      <c r="L102" s="9">
        <v>-2.1095879573466799E-4</v>
      </c>
      <c r="M102" s="9">
        <v>4.4874108133692657E-4</v>
      </c>
      <c r="N102" s="10" t="s">
        <v>3</v>
      </c>
      <c r="O102" s="18">
        <f t="shared" si="171"/>
        <v>1E-3</v>
      </c>
      <c r="P102" s="5">
        <f t="shared" si="172"/>
        <v>9.9990884731535785E-3</v>
      </c>
      <c r="Q102" s="5">
        <f t="shared" si="123"/>
        <v>1.9756784627613818E-6</v>
      </c>
      <c r="R102" s="5">
        <f t="shared" si="124"/>
        <v>-2.1095879573466799E-7</v>
      </c>
      <c r="S102" s="5">
        <f t="shared" si="125"/>
        <v>4.4874108133692656E-7</v>
      </c>
      <c r="T102" s="5">
        <f t="shared" si="173"/>
        <v>9.9990884753789616E-3</v>
      </c>
      <c r="U102" s="5">
        <f t="shared" si="102"/>
        <v>-2.1097802691692152E-5</v>
      </c>
      <c r="W102" t="str">
        <f t="shared" si="174"/>
        <v>1Hz10m</v>
      </c>
      <c r="X102" s="18">
        <f>IFERROR(MATCH(W102,'Ref Z'!$R$5:$R$1054,0),0)</f>
        <v>61</v>
      </c>
      <c r="Y102">
        <f>IF($X102&gt;0,INDEX('Ref Z'!M$5:M$1054,$X102),"")</f>
        <v>9.9988986280801391E-3</v>
      </c>
      <c r="Z102">
        <f>IF($X102&gt;0,INDEX('Ref Z'!N$5:N$1054,$X102),"")</f>
        <v>1.0000000000000001E-7</v>
      </c>
      <c r="AA102">
        <f>IF($X102&gt;0,INDEX('Ref Z'!O$5:O$1054,$X102),"")</f>
        <v>3.6523939255837118E-7</v>
      </c>
      <c r="AB102">
        <f>IF($X102&gt;0,INDEX('Ref Z'!P$5:P$1054,$X102),"")</f>
        <v>5.0000000000000008E-7</v>
      </c>
      <c r="AC102">
        <f t="shared" si="99"/>
        <v>9.9988986347508638E-3</v>
      </c>
      <c r="AD102" s="5">
        <f t="shared" si="103"/>
        <v>3.6527962326792232E-5</v>
      </c>
      <c r="AF102" t="str">
        <f t="shared" si="118"/>
        <v>1Hz10m10m</v>
      </c>
      <c r="AG102">
        <f t="shared" si="175"/>
        <v>-1.8984507343944301E-7</v>
      </c>
      <c r="AH102">
        <f t="shared" si="176"/>
        <v>3.9513569267881519E-3</v>
      </c>
      <c r="AI102">
        <f t="shared" si="177"/>
        <v>5.7619818829303918E-7</v>
      </c>
      <c r="AJ102">
        <f t="shared" si="178"/>
        <v>8.9748230195237642E-4</v>
      </c>
      <c r="AL102">
        <f t="shared" si="153"/>
        <v>0.99998101420658836</v>
      </c>
      <c r="AN102">
        <f t="shared" si="154"/>
        <v>5.7625765018484384E-5</v>
      </c>
    </row>
    <row r="103" spans="1:40" x14ac:dyDescent="0.25">
      <c r="A103" s="4">
        <f t="shared" ref="A103:B103" si="189">A102</f>
        <v>10</v>
      </c>
      <c r="B103" s="3" t="str">
        <f t="shared" si="189"/>
        <v>m</v>
      </c>
      <c r="C103" s="18">
        <f t="shared" si="117"/>
        <v>0.01</v>
      </c>
      <c r="D103" s="18">
        <f t="shared" si="168"/>
        <v>2</v>
      </c>
      <c r="E103" s="4">
        <f t="shared" si="164"/>
        <v>2</v>
      </c>
      <c r="F103" s="4" t="str">
        <f t="shared" si="169"/>
        <v>Hz</v>
      </c>
      <c r="G103">
        <f t="shared" ref="G103:H103" si="190">G102</f>
        <v>10</v>
      </c>
      <c r="H103" t="str">
        <f t="shared" si="190"/>
        <v>m</v>
      </c>
      <c r="I103" s="18">
        <f t="shared" si="170"/>
        <v>0.01</v>
      </c>
      <c r="J103" s="9">
        <v>10.000218037878788</v>
      </c>
      <c r="K103" s="9">
        <v>1.8505804749286644E-3</v>
      </c>
      <c r="L103" s="9">
        <v>-2.3830999341694351E-4</v>
      </c>
      <c r="M103" s="9">
        <v>1.5724668480177261E-3</v>
      </c>
      <c r="N103" s="10" t="s">
        <v>3</v>
      </c>
      <c r="O103" s="18">
        <f t="shared" si="171"/>
        <v>1E-3</v>
      </c>
      <c r="P103" s="5">
        <f t="shared" si="172"/>
        <v>1.0000218037878789E-2</v>
      </c>
      <c r="Q103" s="5">
        <f t="shared" si="123"/>
        <v>1.8505804749286645E-6</v>
      </c>
      <c r="R103" s="5">
        <f t="shared" si="124"/>
        <v>-2.3830999341694352E-7</v>
      </c>
      <c r="S103" s="5">
        <f t="shared" si="125"/>
        <v>1.5724668480177263E-6</v>
      </c>
      <c r="T103" s="5">
        <f t="shared" si="173"/>
        <v>1.0000218040718309E-2</v>
      </c>
      <c r="U103" s="5">
        <f t="shared" si="102"/>
        <v>-2.3830479742457854E-5</v>
      </c>
      <c r="W103" t="str">
        <f t="shared" si="174"/>
        <v>2Hz10m</v>
      </c>
      <c r="X103" s="18">
        <f>IFERROR(MATCH(W103,'Ref Z'!$R$5:$R$1054,0),0)</f>
        <v>62</v>
      </c>
      <c r="Y103">
        <f>IF($X103&gt;0,INDEX('Ref Z'!M$5:M$1054,$X103),"")</f>
        <v>1.0000628562199423E-2</v>
      </c>
      <c r="Z103">
        <f>IF($X103&gt;0,INDEX('Ref Z'!N$5:N$1054,$X103),"")</f>
        <v>1.0000000000000001E-7</v>
      </c>
      <c r="AA103">
        <f>IF($X103&gt;0,INDEX('Ref Z'!O$5:O$1054,$X103),"")</f>
        <v>1.1613524566670312E-7</v>
      </c>
      <c r="AB103">
        <f>IF($X103&gt;0,INDEX('Ref Z'!P$5:P$1054,$X103),"")</f>
        <v>5.0000000000000008E-7</v>
      </c>
      <c r="AC103">
        <f t="shared" si="99"/>
        <v>1.000062856287375E-2</v>
      </c>
      <c r="AD103" s="5">
        <f t="shared" si="103"/>
        <v>1.1612794629774861E-5</v>
      </c>
      <c r="AF103" t="str">
        <f t="shared" si="118"/>
        <v>2Hz10m10m</v>
      </c>
      <c r="AG103">
        <f t="shared" si="175"/>
        <v>4.1052432063481969E-7</v>
      </c>
      <c r="AH103">
        <f t="shared" si="176"/>
        <v>3.701160951208256E-3</v>
      </c>
      <c r="AI103">
        <f t="shared" si="177"/>
        <v>3.5444523908364666E-7</v>
      </c>
      <c r="AJ103">
        <f t="shared" si="178"/>
        <v>3.144933735781918E-3</v>
      </c>
      <c r="AL103">
        <f t="shared" si="153"/>
        <v>1.0000410513204583</v>
      </c>
      <c r="AN103">
        <f t="shared" si="154"/>
        <v>3.5443274372232717E-5</v>
      </c>
    </row>
    <row r="104" spans="1:40" x14ac:dyDescent="0.25">
      <c r="A104" s="4">
        <f t="shared" ref="A104:B104" si="191">A103</f>
        <v>10</v>
      </c>
      <c r="B104" s="3" t="str">
        <f t="shared" si="191"/>
        <v>m</v>
      </c>
      <c r="C104" s="18">
        <f t="shared" si="117"/>
        <v>0.01</v>
      </c>
      <c r="D104" s="18">
        <f t="shared" si="168"/>
        <v>5</v>
      </c>
      <c r="E104" s="4">
        <f t="shared" si="164"/>
        <v>5</v>
      </c>
      <c r="F104" s="4" t="str">
        <f t="shared" si="169"/>
        <v>Hz</v>
      </c>
      <c r="G104">
        <f t="shared" ref="G104:H104" si="192">G103</f>
        <v>10</v>
      </c>
      <c r="H104" t="str">
        <f t="shared" si="192"/>
        <v>m</v>
      </c>
      <c r="I104" s="18">
        <f t="shared" si="170"/>
        <v>0.01</v>
      </c>
      <c r="J104" s="9">
        <v>9.999161521927693</v>
      </c>
      <c r="K104" s="9">
        <v>4.8731323575120136E-3</v>
      </c>
      <c r="L104" s="9">
        <v>8.82097337634562E-4</v>
      </c>
      <c r="M104" s="9">
        <v>4.4325442167783696E-3</v>
      </c>
      <c r="N104" s="10" t="s">
        <v>3</v>
      </c>
      <c r="O104" s="18">
        <f t="shared" si="171"/>
        <v>1E-3</v>
      </c>
      <c r="P104" s="5">
        <f t="shared" si="172"/>
        <v>9.9991615219276932E-3</v>
      </c>
      <c r="Q104" s="5">
        <f t="shared" si="123"/>
        <v>4.873132357512014E-6</v>
      </c>
      <c r="R104" s="5">
        <f t="shared" si="124"/>
        <v>8.82097337634562E-7</v>
      </c>
      <c r="S104" s="5">
        <f t="shared" si="125"/>
        <v>4.4325442167783697E-6</v>
      </c>
      <c r="T104" s="5">
        <f t="shared" si="173"/>
        <v>9.9991615608357419E-3</v>
      </c>
      <c r="U104" s="5">
        <f t="shared" si="102"/>
        <v>8.8217130347572267E-5</v>
      </c>
      <c r="W104" t="str">
        <f t="shared" si="174"/>
        <v>5Hz10m</v>
      </c>
      <c r="X104" s="18">
        <f>IFERROR(MATCH(W104,'Ref Z'!$R$5:$R$1054,0),0)</f>
        <v>63</v>
      </c>
      <c r="Y104">
        <f>IF($X104&gt;0,INDEX('Ref Z'!M$5:M$1054,$X104),"")</f>
        <v>9.9992526144549575E-3</v>
      </c>
      <c r="Z104">
        <f>IF($X104&gt;0,INDEX('Ref Z'!N$5:N$1054,$X104),"")</f>
        <v>1.0000000000000001E-7</v>
      </c>
      <c r="AA104">
        <f>IF($X104&gt;0,INDEX('Ref Z'!O$5:O$1054,$X104),"")</f>
        <v>1.4423060435245439E-6</v>
      </c>
      <c r="AB104">
        <f>IF($X104&gt;0,INDEX('Ref Z'!P$5:P$1054,$X104),"")</f>
        <v>5.0000000000000008E-7</v>
      </c>
      <c r="AC104">
        <f t="shared" si="99"/>
        <v>9.9992527184750678E-3</v>
      </c>
      <c r="AD104" s="5">
        <f t="shared" si="103"/>
        <v>1.4424138374470819E-4</v>
      </c>
      <c r="AF104" t="str">
        <f t="shared" si="118"/>
        <v>5Hz10m10m</v>
      </c>
      <c r="AG104">
        <f t="shared" si="175"/>
        <v>9.1092527264302614E-8</v>
      </c>
      <c r="AH104">
        <f t="shared" si="176"/>
        <v>9.7462647155370438E-3</v>
      </c>
      <c r="AI104">
        <f t="shared" si="177"/>
        <v>5.6020870588998194E-7</v>
      </c>
      <c r="AJ104">
        <f t="shared" si="178"/>
        <v>8.8650884476569932E-3</v>
      </c>
      <c r="AL104">
        <f t="shared" si="153"/>
        <v>1.000009116528298</v>
      </c>
      <c r="AN104">
        <f t="shared" si="154"/>
        <v>5.602425339713592E-5</v>
      </c>
    </row>
    <row r="105" spans="1:40" x14ac:dyDescent="0.25">
      <c r="A105" s="4">
        <f t="shared" ref="A105:B105" si="193">A104</f>
        <v>10</v>
      </c>
      <c r="B105" s="3" t="str">
        <f t="shared" si="193"/>
        <v>m</v>
      </c>
      <c r="C105" s="18">
        <f t="shared" si="117"/>
        <v>0.01</v>
      </c>
      <c r="D105" s="18">
        <f t="shared" si="168"/>
        <v>10</v>
      </c>
      <c r="E105" s="4">
        <f t="shared" si="164"/>
        <v>10</v>
      </c>
      <c r="F105" s="4" t="str">
        <f t="shared" si="169"/>
        <v>Hz</v>
      </c>
      <c r="G105">
        <f t="shared" ref="G105:H105" si="194">G104</f>
        <v>10</v>
      </c>
      <c r="H105" t="str">
        <f t="shared" si="194"/>
        <v>m</v>
      </c>
      <c r="I105" s="18">
        <f t="shared" si="170"/>
        <v>0.01</v>
      </c>
      <c r="J105" s="9">
        <v>10.001257510122626</v>
      </c>
      <c r="K105" s="9">
        <v>2.4642851522621526E-3</v>
      </c>
      <c r="L105" s="9">
        <v>-9.0992331947803028E-4</v>
      </c>
      <c r="M105" s="9">
        <v>5.646209662529037E-4</v>
      </c>
      <c r="N105" s="10" t="s">
        <v>3</v>
      </c>
      <c r="O105" s="18">
        <f t="shared" si="171"/>
        <v>1E-3</v>
      </c>
      <c r="P105" s="5">
        <f t="shared" si="172"/>
        <v>1.0001257510122626E-2</v>
      </c>
      <c r="Q105" s="5">
        <f t="shared" si="123"/>
        <v>2.4642851522621527E-6</v>
      </c>
      <c r="R105" s="5">
        <f t="shared" si="124"/>
        <v>-9.099233194780303E-7</v>
      </c>
      <c r="S105" s="5">
        <f t="shared" si="125"/>
        <v>5.646209662529037E-7</v>
      </c>
      <c r="T105" s="5">
        <f t="shared" si="173"/>
        <v>1.0001257551515442E-2</v>
      </c>
      <c r="U105" s="5">
        <f t="shared" si="102"/>
        <v>-9.0980890757630023E-5</v>
      </c>
      <c r="W105" t="str">
        <f t="shared" si="174"/>
        <v>10Hz10m</v>
      </c>
      <c r="X105" s="18">
        <f>IFERROR(MATCH(W105,'Ref Z'!$R$5:$R$1054,0),0)</f>
        <v>64</v>
      </c>
      <c r="Y105">
        <f>IF($X105&gt;0,INDEX('Ref Z'!M$5:M$1054,$X105),"")</f>
        <v>1.0001458823958521E-2</v>
      </c>
      <c r="Z105">
        <f>IF($X105&gt;0,INDEX('Ref Z'!N$5:N$1054,$X105),"")</f>
        <v>1.0000000000000001E-7</v>
      </c>
      <c r="AA105">
        <f>IF($X105&gt;0,INDEX('Ref Z'!O$5:O$1054,$X105),"")</f>
        <v>-1.4809947373846025E-6</v>
      </c>
      <c r="AB105">
        <f>IF($X105&gt;0,INDEX('Ref Z'!P$5:P$1054,$X105),"")</f>
        <v>5.0000000000000008E-7</v>
      </c>
      <c r="AC105">
        <f t="shared" si="99"/>
        <v>1.0001458933609795E-2</v>
      </c>
      <c r="AD105" s="5">
        <f t="shared" si="103"/>
        <v>-1.4807787070144783E-4</v>
      </c>
      <c r="AF105" t="str">
        <f t="shared" si="118"/>
        <v>10Hz10m10m</v>
      </c>
      <c r="AG105">
        <f t="shared" si="175"/>
        <v>2.0131383589479246E-7</v>
      </c>
      <c r="AH105">
        <f t="shared" si="176"/>
        <v>4.9285703055387984E-3</v>
      </c>
      <c r="AI105">
        <f t="shared" si="177"/>
        <v>-5.7107141790657216E-7</v>
      </c>
      <c r="AJ105">
        <f t="shared" si="178"/>
        <v>1.1292420431995307E-3</v>
      </c>
      <c r="AL105">
        <f t="shared" si="153"/>
        <v>1.0000201356772702</v>
      </c>
      <c r="AN105">
        <f t="shared" si="154"/>
        <v>-5.7096979943817807E-5</v>
      </c>
    </row>
    <row r="106" spans="1:40" x14ac:dyDescent="0.25">
      <c r="A106" s="4">
        <f t="shared" ref="A106:B106" si="195">A105</f>
        <v>10</v>
      </c>
      <c r="B106" s="3" t="str">
        <f t="shared" si="195"/>
        <v>m</v>
      </c>
      <c r="C106" s="18">
        <f t="shared" si="117"/>
        <v>0.01</v>
      </c>
      <c r="D106" s="18">
        <f t="shared" si="168"/>
        <v>20</v>
      </c>
      <c r="E106" s="4">
        <f t="shared" si="164"/>
        <v>20</v>
      </c>
      <c r="F106" s="4" t="str">
        <f t="shared" si="169"/>
        <v>Hz</v>
      </c>
      <c r="G106">
        <f t="shared" ref="G106:H106" si="196">G105</f>
        <v>10</v>
      </c>
      <c r="H106" t="str">
        <f t="shared" si="196"/>
        <v>m</v>
      </c>
      <c r="I106" s="18">
        <f t="shared" si="170"/>
        <v>0.01</v>
      </c>
      <c r="J106" s="9">
        <v>9.9988534253457821</v>
      </c>
      <c r="K106" s="9">
        <v>6.3666961264236617E-4</v>
      </c>
      <c r="L106" s="9">
        <v>2.0582848374240742E-3</v>
      </c>
      <c r="M106" s="9">
        <v>1.1386372968365294E-4</v>
      </c>
      <c r="N106" s="10" t="s">
        <v>3</v>
      </c>
      <c r="O106" s="18">
        <f t="shared" si="171"/>
        <v>1E-3</v>
      </c>
      <c r="P106" s="5">
        <f t="shared" si="172"/>
        <v>9.9988534253457832E-3</v>
      </c>
      <c r="Q106" s="5">
        <f t="shared" si="123"/>
        <v>6.3666961264236614E-7</v>
      </c>
      <c r="R106" s="5">
        <f t="shared" si="124"/>
        <v>2.058284837424074E-6</v>
      </c>
      <c r="S106" s="5">
        <f t="shared" si="125"/>
        <v>1.1386372968365295E-7</v>
      </c>
      <c r="T106" s="5">
        <f t="shared" si="173"/>
        <v>9.9988536371968945E-3</v>
      </c>
      <c r="U106" s="5">
        <f t="shared" si="102"/>
        <v>2.0585208331319903E-4</v>
      </c>
      <c r="W106" t="str">
        <f t="shared" si="174"/>
        <v>20Hz10m</v>
      </c>
      <c r="X106" s="18">
        <f>IFERROR(MATCH(W106,'Ref Z'!$R$5:$R$1054,0),0)</f>
        <v>65</v>
      </c>
      <c r="Y106">
        <f>IF($X106&gt;0,INDEX('Ref Z'!M$5:M$1054,$X106),"")</f>
        <v>9.9994916154811601E-3</v>
      </c>
      <c r="Z106">
        <f>IF($X106&gt;0,INDEX('Ref Z'!N$5:N$1054,$X106),"")</f>
        <v>1.0000000000000001E-7</v>
      </c>
      <c r="AA106">
        <f>IF($X106&gt;0,INDEX('Ref Z'!O$5:O$1054,$X106),"")</f>
        <v>1.1957684310218331E-6</v>
      </c>
      <c r="AB106">
        <f>IF($X106&gt;0,INDEX('Ref Z'!P$5:P$1054,$X106),"")</f>
        <v>5.0000000000000008E-7</v>
      </c>
      <c r="AC106">
        <f t="shared" si="99"/>
        <v>9.9994916869779009E-3</v>
      </c>
      <c r="AD106" s="5">
        <f t="shared" si="103"/>
        <v>1.1958292194282071E-4</v>
      </c>
      <c r="AF106" t="str">
        <f t="shared" si="118"/>
        <v>20Hz10m10m</v>
      </c>
      <c r="AG106">
        <f t="shared" si="175"/>
        <v>6.3819013537691482E-7</v>
      </c>
      <c r="AH106">
        <f t="shared" si="176"/>
        <v>1.2733392292114158E-3</v>
      </c>
      <c r="AI106">
        <f t="shared" si="177"/>
        <v>-8.6251640640224092E-7</v>
      </c>
      <c r="AJ106">
        <f t="shared" si="178"/>
        <v>2.2772800826839011E-4</v>
      </c>
      <c r="AL106">
        <f t="shared" si="153"/>
        <v>1.0000638122933045</v>
      </c>
      <c r="AN106">
        <f t="shared" si="154"/>
        <v>-8.626916137037832E-5</v>
      </c>
    </row>
    <row r="107" spans="1:40" x14ac:dyDescent="0.25">
      <c r="A107" s="4">
        <f t="shared" ref="A107:B107" si="197">A106</f>
        <v>10</v>
      </c>
      <c r="B107" s="3" t="str">
        <f t="shared" si="197"/>
        <v>m</v>
      </c>
      <c r="C107" s="18">
        <f t="shared" si="117"/>
        <v>0.01</v>
      </c>
      <c r="D107" s="18">
        <f t="shared" si="168"/>
        <v>50</v>
      </c>
      <c r="E107" s="4">
        <f t="shared" si="164"/>
        <v>50</v>
      </c>
      <c r="F107" s="4" t="str">
        <f t="shared" si="169"/>
        <v>Hz</v>
      </c>
      <c r="G107">
        <f t="shared" ref="G107:H107" si="198">G106</f>
        <v>10</v>
      </c>
      <c r="H107" t="str">
        <f t="shared" si="198"/>
        <v>m</v>
      </c>
      <c r="I107" s="18">
        <f t="shared" si="170"/>
        <v>0.01</v>
      </c>
      <c r="J107" s="9">
        <v>10.002517397624691</v>
      </c>
      <c r="K107" s="9">
        <v>3.2839968179857485E-3</v>
      </c>
      <c r="L107" s="9">
        <v>3.9973134405242344E-4</v>
      </c>
      <c r="M107" s="9">
        <v>4.5322779205917594E-3</v>
      </c>
      <c r="N107" s="10" t="s">
        <v>3</v>
      </c>
      <c r="O107" s="18">
        <f t="shared" si="171"/>
        <v>1E-3</v>
      </c>
      <c r="P107" s="5">
        <f t="shared" si="172"/>
        <v>1.0002517397624693E-2</v>
      </c>
      <c r="Q107" s="5">
        <f t="shared" si="123"/>
        <v>3.2839968179857486E-6</v>
      </c>
      <c r="R107" s="5">
        <f t="shared" si="124"/>
        <v>3.9973134405242345E-7</v>
      </c>
      <c r="S107" s="5">
        <f t="shared" si="125"/>
        <v>4.5322779205917594E-6</v>
      </c>
      <c r="T107" s="5">
        <f t="shared" si="173"/>
        <v>1.0002517405611939E-2</v>
      </c>
      <c r="U107" s="5">
        <f t="shared" si="102"/>
        <v>3.9963074089183936E-5</v>
      </c>
      <c r="W107" t="str">
        <f t="shared" si="174"/>
        <v>50Hz10m</v>
      </c>
      <c r="X107" s="18">
        <f>IFERROR(MATCH(W107,'Ref Z'!$R$5:$R$1054,0),0)</f>
        <v>66</v>
      </c>
      <c r="Y107">
        <f>IF($X107&gt;0,INDEX('Ref Z'!M$5:M$1054,$X107),"")</f>
        <v>1.000220708896791E-2</v>
      </c>
      <c r="Z107">
        <f>IF($X107&gt;0,INDEX('Ref Z'!N$5:N$1054,$X107),"")</f>
        <v>1.0000000000000001E-7</v>
      </c>
      <c r="AA107">
        <f>IF($X107&gt;0,INDEX('Ref Z'!O$5:O$1054,$X107),"")</f>
        <v>-3.6579899997413742E-7</v>
      </c>
      <c r="AB107">
        <f>IF($X107&gt;0,INDEX('Ref Z'!P$5:P$1054,$X107),"")</f>
        <v>5.0000000000000008E-7</v>
      </c>
      <c r="AC107">
        <f t="shared" si="99"/>
        <v>1.0002207095656879E-2</v>
      </c>
      <c r="AD107" s="5">
        <f t="shared" si="103"/>
        <v>-3.6571828253237817E-5</v>
      </c>
      <c r="AF107" t="str">
        <f t="shared" si="118"/>
        <v>50Hz10m10m</v>
      </c>
      <c r="AG107">
        <f t="shared" si="175"/>
        <v>-3.1030865678231823E-7</v>
      </c>
      <c r="AH107">
        <f t="shared" si="176"/>
        <v>6.5679936367327649E-3</v>
      </c>
      <c r="AI107">
        <f t="shared" si="177"/>
        <v>-7.6553034402656092E-7</v>
      </c>
      <c r="AJ107">
        <f t="shared" si="178"/>
        <v>9.0645558549734932E-3</v>
      </c>
      <c r="AL107">
        <f t="shared" si="153"/>
        <v>0.9999689768142882</v>
      </c>
      <c r="AN107">
        <f t="shared" si="154"/>
        <v>-7.6534902342421753E-5</v>
      </c>
    </row>
    <row r="108" spans="1:40" x14ac:dyDescent="0.25">
      <c r="A108" s="4">
        <f t="shared" ref="A108:B108" si="199">A107</f>
        <v>10</v>
      </c>
      <c r="B108" s="3" t="str">
        <f t="shared" si="199"/>
        <v>m</v>
      </c>
      <c r="C108" s="18">
        <f t="shared" si="117"/>
        <v>0.01</v>
      </c>
      <c r="D108" s="18">
        <f t="shared" si="168"/>
        <v>100</v>
      </c>
      <c r="E108" s="4">
        <f t="shared" si="164"/>
        <v>100</v>
      </c>
      <c r="F108" s="4" t="str">
        <f t="shared" si="169"/>
        <v>Hz</v>
      </c>
      <c r="G108">
        <f t="shared" ref="G108:H108" si="200">G107</f>
        <v>10</v>
      </c>
      <c r="H108" t="str">
        <f t="shared" si="200"/>
        <v>m</v>
      </c>
      <c r="I108" s="18">
        <f t="shared" si="170"/>
        <v>0.01</v>
      </c>
      <c r="J108" s="9">
        <v>10.001763261212623</v>
      </c>
      <c r="K108" s="9">
        <v>6.9425570487122038E-4</v>
      </c>
      <c r="L108" s="9">
        <v>5.8824542380278544E-4</v>
      </c>
      <c r="M108" s="9">
        <v>2.966888529581724E-3</v>
      </c>
      <c r="N108" s="10" t="s">
        <v>3</v>
      </c>
      <c r="O108" s="18">
        <f t="shared" si="171"/>
        <v>1E-3</v>
      </c>
      <c r="P108" s="5">
        <f t="shared" si="172"/>
        <v>1.0001763261212623E-2</v>
      </c>
      <c r="Q108" s="5">
        <f t="shared" si="123"/>
        <v>6.942557048712204E-7</v>
      </c>
      <c r="R108" s="5">
        <f t="shared" si="124"/>
        <v>5.8824542380278549E-7</v>
      </c>
      <c r="S108" s="5">
        <f t="shared" si="125"/>
        <v>2.9668885295817241E-6</v>
      </c>
      <c r="T108" s="5">
        <f t="shared" si="173"/>
        <v>1.0001763278511207E-2</v>
      </c>
      <c r="U108" s="5">
        <f t="shared" si="102"/>
        <v>5.8814171837656371E-5</v>
      </c>
      <c r="W108" t="str">
        <f t="shared" si="174"/>
        <v>100Hz10m</v>
      </c>
      <c r="X108" s="18">
        <f>IFERROR(MATCH(W108,'Ref Z'!$R$5:$R$1054,0),0)</f>
        <v>67</v>
      </c>
      <c r="Y108">
        <f>IF($X108&gt;0,INDEX('Ref Z'!M$5:M$1054,$X108),"")</f>
        <v>1.0002395677497986E-2</v>
      </c>
      <c r="Z108">
        <f>IF($X108&gt;0,INDEX('Ref Z'!N$5:N$1054,$X108),"")</f>
        <v>1.0000000000000001E-7</v>
      </c>
      <c r="AA108">
        <f>IF($X108&gt;0,INDEX('Ref Z'!O$5:O$1054,$X108),"")</f>
        <v>4.8189168879896353E-7</v>
      </c>
      <c r="AB108">
        <f>IF($X108&gt;0,INDEX('Ref Z'!P$5:P$1054,$X108),"")</f>
        <v>5.0000000000000008E-7</v>
      </c>
      <c r="AC108">
        <f t="shared" si="99"/>
        <v>1.0002395689106184E-2</v>
      </c>
      <c r="AD108" s="5">
        <f t="shared" si="103"/>
        <v>4.8177627036912786E-5</v>
      </c>
      <c r="AF108" t="str">
        <f t="shared" si="118"/>
        <v>100Hz10m10m</v>
      </c>
      <c r="AG108">
        <f t="shared" si="175"/>
        <v>6.3241628536249428E-7</v>
      </c>
      <c r="AH108">
        <f t="shared" si="176"/>
        <v>1.3885114133434194E-3</v>
      </c>
      <c r="AI108">
        <f t="shared" si="177"/>
        <v>-1.0635373500382196E-7</v>
      </c>
      <c r="AJ108">
        <f t="shared" si="178"/>
        <v>5.9337770802292879E-3</v>
      </c>
      <c r="AL108">
        <f t="shared" si="153"/>
        <v>1.0000632299103034</v>
      </c>
      <c r="AN108">
        <f t="shared" si="154"/>
        <v>-1.0636544800743585E-5</v>
      </c>
    </row>
    <row r="109" spans="1:40" x14ac:dyDescent="0.25">
      <c r="A109" s="4">
        <f t="shared" ref="A109:B109" si="201">A108</f>
        <v>10</v>
      </c>
      <c r="B109" s="3" t="str">
        <f t="shared" si="201"/>
        <v>m</v>
      </c>
      <c r="C109" s="18">
        <f t="shared" si="117"/>
        <v>0.01</v>
      </c>
      <c r="D109" s="18">
        <f t="shared" si="168"/>
        <v>200</v>
      </c>
      <c r="E109" s="4">
        <f t="shared" si="164"/>
        <v>200</v>
      </c>
      <c r="F109" s="4" t="str">
        <f t="shared" si="169"/>
        <v>Hz</v>
      </c>
      <c r="G109">
        <f t="shared" ref="G109:H109" si="202">G108</f>
        <v>10</v>
      </c>
      <c r="H109" t="str">
        <f t="shared" si="202"/>
        <v>m</v>
      </c>
      <c r="I109" s="18">
        <f t="shared" si="170"/>
        <v>0.01</v>
      </c>
      <c r="J109" s="9">
        <v>10.004769052485061</v>
      </c>
      <c r="K109" s="9">
        <v>3.2280898547557076E-3</v>
      </c>
      <c r="L109" s="9">
        <v>9.6769273321937945E-4</v>
      </c>
      <c r="M109" s="9">
        <v>2.1590871421917762E-3</v>
      </c>
      <c r="N109" s="10" t="s">
        <v>3</v>
      </c>
      <c r="O109" s="18">
        <f t="shared" si="171"/>
        <v>1E-3</v>
      </c>
      <c r="P109" s="5">
        <f t="shared" si="172"/>
        <v>1.0004769052485062E-2</v>
      </c>
      <c r="Q109" s="5">
        <f t="shared" si="123"/>
        <v>3.2280898547557074E-6</v>
      </c>
      <c r="R109" s="5">
        <f t="shared" si="124"/>
        <v>9.6769273321937949E-7</v>
      </c>
      <c r="S109" s="5">
        <f t="shared" si="125"/>
        <v>2.1590871421917763E-6</v>
      </c>
      <c r="T109" s="5">
        <f t="shared" si="173"/>
        <v>1.0004769099284204E-2</v>
      </c>
      <c r="U109" s="5">
        <f t="shared" si="102"/>
        <v>9.6723145244548121E-5</v>
      </c>
      <c r="W109" t="str">
        <f t="shared" si="174"/>
        <v>200Hz10m</v>
      </c>
      <c r="X109" s="18">
        <f>IFERROR(MATCH(W109,'Ref Z'!$R$5:$R$1054,0),0)</f>
        <v>68</v>
      </c>
      <c r="Y109">
        <f>IF($X109&gt;0,INDEX('Ref Z'!M$5:M$1054,$X109),"")</f>
        <v>1.0005757448373453E-2</v>
      </c>
      <c r="Z109">
        <f>IF($X109&gt;0,INDEX('Ref Z'!N$5:N$1054,$X109),"")</f>
        <v>1.0000000000000001E-7</v>
      </c>
      <c r="AA109">
        <f>IF($X109&gt;0,INDEX('Ref Z'!O$5:O$1054,$X109),"")</f>
        <v>4.5743378693585754E-7</v>
      </c>
      <c r="AB109">
        <f>IF($X109&gt;0,INDEX('Ref Z'!P$5:P$1054,$X109),"")</f>
        <v>5.0000000000000008E-7</v>
      </c>
      <c r="AC109">
        <f t="shared" si="99"/>
        <v>1.0005757458829716E-2</v>
      </c>
      <c r="AD109" s="5">
        <f t="shared" si="103"/>
        <v>4.571705730199687E-5</v>
      </c>
      <c r="AF109" t="str">
        <f t="shared" si="118"/>
        <v>200Hz10m10m</v>
      </c>
      <c r="AG109">
        <f t="shared" si="175"/>
        <v>9.8839588839189085E-7</v>
      </c>
      <c r="AH109">
        <f t="shared" si="176"/>
        <v>6.4561797102858677E-3</v>
      </c>
      <c r="AI109">
        <f t="shared" si="177"/>
        <v>-5.10258946283522E-7</v>
      </c>
      <c r="AJ109">
        <f t="shared" si="178"/>
        <v>4.3181743133309716E-3</v>
      </c>
      <c r="AL109">
        <f t="shared" si="153"/>
        <v>1.0000987888411721</v>
      </c>
      <c r="AN109">
        <f t="shared" si="154"/>
        <v>-5.1006087942551251E-5</v>
      </c>
    </row>
    <row r="110" spans="1:40" x14ac:dyDescent="0.25">
      <c r="A110" s="4">
        <f t="shared" ref="A110:B110" si="203">A109</f>
        <v>10</v>
      </c>
      <c r="B110" s="3" t="str">
        <f t="shared" si="203"/>
        <v>m</v>
      </c>
      <c r="C110" s="18">
        <f t="shared" si="117"/>
        <v>0.01</v>
      </c>
      <c r="D110" s="18">
        <f t="shared" si="168"/>
        <v>500</v>
      </c>
      <c r="E110" s="4">
        <f t="shared" si="164"/>
        <v>500</v>
      </c>
      <c r="F110" s="4" t="str">
        <f t="shared" si="169"/>
        <v>Hz</v>
      </c>
      <c r="G110">
        <f t="shared" ref="G110:H110" si="204">G109</f>
        <v>10</v>
      </c>
      <c r="H110" t="str">
        <f t="shared" si="204"/>
        <v>m</v>
      </c>
      <c r="I110" s="18">
        <f t="shared" si="170"/>
        <v>0.01</v>
      </c>
      <c r="J110" s="9">
        <v>10.021022989066301</v>
      </c>
      <c r="K110" s="9">
        <v>4.7096017417091107E-3</v>
      </c>
      <c r="L110" s="9">
        <v>-1.3829406979686719E-4</v>
      </c>
      <c r="M110" s="9">
        <v>3.9344576433431575E-4</v>
      </c>
      <c r="N110" s="10" t="s">
        <v>3</v>
      </c>
      <c r="O110" s="18">
        <f t="shared" si="171"/>
        <v>1E-3</v>
      </c>
      <c r="P110" s="5">
        <f t="shared" si="172"/>
        <v>1.0021022989066302E-2</v>
      </c>
      <c r="Q110" s="5">
        <f t="shared" si="123"/>
        <v>4.7096017417091106E-6</v>
      </c>
      <c r="R110" s="5">
        <f t="shared" si="124"/>
        <v>-1.382940697968672E-7</v>
      </c>
      <c r="S110" s="5">
        <f t="shared" si="125"/>
        <v>3.9344576433431576E-7</v>
      </c>
      <c r="T110" s="5">
        <f t="shared" si="173"/>
        <v>1.0021022990020558E-2</v>
      </c>
      <c r="U110" s="5">
        <f t="shared" si="102"/>
        <v>-1.3800394424698668E-5</v>
      </c>
      <c r="W110" t="str">
        <f t="shared" si="174"/>
        <v>500Hz10m</v>
      </c>
      <c r="X110" s="18">
        <f>IFERROR(MATCH(W110,'Ref Z'!$R$5:$R$1054,0),0)</f>
        <v>69</v>
      </c>
      <c r="Y110">
        <f>IF($X110&gt;0,INDEX('Ref Z'!M$5:M$1054,$X110),"")</f>
        <v>1.002169683343287E-2</v>
      </c>
      <c r="Z110">
        <f>IF($X110&gt;0,INDEX('Ref Z'!N$5:N$1054,$X110),"")</f>
        <v>1.5811388300841901E-7</v>
      </c>
      <c r="AA110">
        <f>IF($X110&gt;0,INDEX('Ref Z'!O$5:O$1054,$X110),"")</f>
        <v>-9.7479649917832614E-7</v>
      </c>
      <c r="AB110">
        <f>IF($X110&gt;0,INDEX('Ref Z'!P$5:P$1054,$X110),"")</f>
        <v>5.0000000000000008E-7</v>
      </c>
      <c r="AC110">
        <f t="shared" si="99"/>
        <v>1.0021696880841419E-2</v>
      </c>
      <c r="AD110" s="5">
        <f t="shared" si="103"/>
        <v>-9.7268607532819697E-5</v>
      </c>
      <c r="AF110" t="str">
        <f t="shared" si="118"/>
        <v>500Hz10m10m</v>
      </c>
      <c r="AG110">
        <f t="shared" si="175"/>
        <v>6.7384436656763025E-7</v>
      </c>
      <c r="AH110">
        <f t="shared" si="176"/>
        <v>9.419203484745297E-3</v>
      </c>
      <c r="AI110">
        <f t="shared" si="177"/>
        <v>-8.3650242938145893E-7</v>
      </c>
      <c r="AJ110">
        <f t="shared" si="178"/>
        <v>7.8689168752151374E-4</v>
      </c>
      <c r="AL110">
        <f t="shared" si="153"/>
        <v>1.0000672477072983</v>
      </c>
      <c r="AN110">
        <f t="shared" si="154"/>
        <v>-8.3468213108121029E-5</v>
      </c>
    </row>
    <row r="111" spans="1:40" x14ac:dyDescent="0.25">
      <c r="A111" s="4">
        <f t="shared" ref="A111:B111" si="205">A110</f>
        <v>10</v>
      </c>
      <c r="B111" s="3" t="str">
        <f t="shared" si="205"/>
        <v>m</v>
      </c>
      <c r="C111" s="18">
        <f t="shared" si="117"/>
        <v>0.01</v>
      </c>
      <c r="D111" s="18">
        <f t="shared" si="168"/>
        <v>1000</v>
      </c>
      <c r="E111" s="4">
        <f>IF(F111="mHz",1000,IF(F111="kHz",0.001,1))*D111</f>
        <v>1</v>
      </c>
      <c r="F111" s="4" t="str">
        <f t="shared" si="169"/>
        <v>kHz</v>
      </c>
      <c r="G111">
        <f t="shared" ref="G111:H111" si="206">G110</f>
        <v>10</v>
      </c>
      <c r="H111" t="str">
        <f t="shared" si="206"/>
        <v>m</v>
      </c>
      <c r="I111" s="18">
        <f t="shared" si="170"/>
        <v>0.01</v>
      </c>
      <c r="J111" s="9">
        <v>10.065590135752082</v>
      </c>
      <c r="K111" s="9">
        <v>1.7330938908569739E-3</v>
      </c>
      <c r="L111" s="9">
        <v>2.7824245836310419E-3</v>
      </c>
      <c r="M111" s="9">
        <v>3.4400357516773958E-3</v>
      </c>
      <c r="N111" s="10" t="s">
        <v>3</v>
      </c>
      <c r="O111" s="18">
        <f t="shared" si="171"/>
        <v>1E-3</v>
      </c>
      <c r="P111" s="5">
        <f t="shared" si="172"/>
        <v>1.0065590135752082E-2</v>
      </c>
      <c r="Q111" s="5">
        <f t="shared" si="123"/>
        <v>1.733093890856974E-6</v>
      </c>
      <c r="R111" s="5">
        <f t="shared" si="124"/>
        <v>2.7824245836310418E-6</v>
      </c>
      <c r="S111" s="5">
        <f t="shared" si="125"/>
        <v>3.4400357516773958E-6</v>
      </c>
      <c r="T111" s="5">
        <f t="shared" si="173"/>
        <v>1.0065590520323991E-2</v>
      </c>
      <c r="U111" s="5">
        <f t="shared" si="102"/>
        <v>2.7642934743357065E-4</v>
      </c>
      <c r="W111" t="str">
        <f t="shared" si="174"/>
        <v>1kHz10m</v>
      </c>
      <c r="X111" s="18">
        <f>IFERROR(MATCH(W111,'Ref Z'!$R$5:$R$1054,0),0)</f>
        <v>70</v>
      </c>
      <c r="Y111">
        <f>IF($X111&gt;0,INDEX('Ref Z'!M$5:M$1054,$X111),"")</f>
        <v>1.0066102746672584E-2</v>
      </c>
      <c r="Z111">
        <f>IF($X111&gt;0,INDEX('Ref Z'!N$5:N$1054,$X111),"")</f>
        <v>4.4721359549995803E-7</v>
      </c>
      <c r="AA111">
        <f>IF($X111&gt;0,INDEX('Ref Z'!O$5:O$1054,$X111),"")</f>
        <v>2.0771845034626244E-6</v>
      </c>
      <c r="AB111">
        <f>IF($X111&gt;0,INDEX('Ref Z'!P$5:P$1054,$X111),"")</f>
        <v>1.0000000000000002E-6</v>
      </c>
      <c r="AC111">
        <f t="shared" si="99"/>
        <v>1.0066102960990654E-2</v>
      </c>
      <c r="AD111" s="5">
        <f t="shared" si="103"/>
        <v>2.063543882130154E-4</v>
      </c>
      <c r="AF111" t="str">
        <f t="shared" si="118"/>
        <v>1kHz10m10m</v>
      </c>
      <c r="AG111">
        <f t="shared" si="175"/>
        <v>5.1261092050107482E-7</v>
      </c>
      <c r="AH111">
        <f t="shared" si="176"/>
        <v>3.4661878105640871E-3</v>
      </c>
      <c r="AI111">
        <f t="shared" si="177"/>
        <v>-7.0524008016841742E-7</v>
      </c>
      <c r="AJ111">
        <f t="shared" si="178"/>
        <v>6.8800715760284547E-3</v>
      </c>
      <c r="AL111">
        <f t="shared" si="153"/>
        <v>1.0000509101443802</v>
      </c>
      <c r="AN111">
        <f t="shared" si="154"/>
        <v>-7.0074959220555247E-5</v>
      </c>
    </row>
    <row r="112" spans="1:40" x14ac:dyDescent="0.25">
      <c r="A112" s="4">
        <f t="shared" ref="A112:B112" si="207">A111</f>
        <v>10</v>
      </c>
      <c r="B112" s="3" t="str">
        <f t="shared" si="207"/>
        <v>m</v>
      </c>
      <c r="C112" s="18">
        <f t="shared" si="117"/>
        <v>0.01</v>
      </c>
      <c r="D112" s="18">
        <f t="shared" si="168"/>
        <v>2000</v>
      </c>
      <c r="E112" s="4">
        <f t="shared" ref="E112:E128" si="208">IF(F112="mHz",1000,IF(F112="kHz",0.001,1))*D112</f>
        <v>2</v>
      </c>
      <c r="F112" s="4" t="str">
        <f t="shared" si="169"/>
        <v>kHz</v>
      </c>
      <c r="G112">
        <f t="shared" ref="G112:H112" si="209">G111</f>
        <v>10</v>
      </c>
      <c r="H112" t="str">
        <f t="shared" si="209"/>
        <v>m</v>
      </c>
      <c r="I112" s="18">
        <f t="shared" si="170"/>
        <v>0.01</v>
      </c>
      <c r="J112" s="9">
        <v>10.184744594662416</v>
      </c>
      <c r="K112" s="9">
        <v>3.8346530566281986E-3</v>
      </c>
      <c r="L112" s="9">
        <v>5.4067604227264485E-3</v>
      </c>
      <c r="M112" s="9">
        <v>2.8149988763538818E-3</v>
      </c>
      <c r="N112" s="10" t="s">
        <v>3</v>
      </c>
      <c r="O112" s="18">
        <f t="shared" si="171"/>
        <v>1E-3</v>
      </c>
      <c r="P112" s="5">
        <f t="shared" si="172"/>
        <v>1.0184744594662416E-2</v>
      </c>
      <c r="Q112" s="5">
        <f t="shared" si="123"/>
        <v>3.8346530566281985E-6</v>
      </c>
      <c r="R112" s="5">
        <f t="shared" si="124"/>
        <v>5.4067604227264488E-6</v>
      </c>
      <c r="S112" s="5">
        <f t="shared" si="125"/>
        <v>2.8149988763538818E-6</v>
      </c>
      <c r="T112" s="5">
        <f t="shared" si="173"/>
        <v>1.0184746029801801E-2</v>
      </c>
      <c r="U112" s="5">
        <f t="shared" si="102"/>
        <v>5.308684832063922E-4</v>
      </c>
      <c r="W112" t="str">
        <f t="shared" si="174"/>
        <v>2kHz10m</v>
      </c>
      <c r="X112" s="18">
        <f>IFERROR(MATCH(W112,'Ref Z'!$R$5:$R$1054,0),0)</f>
        <v>71</v>
      </c>
      <c r="Y112">
        <f>IF($X112&gt;0,INDEX('Ref Z'!M$5:M$1054,$X112),"")</f>
        <v>1.0184729180333389E-2</v>
      </c>
      <c r="Z112">
        <f>IF($X112&gt;0,INDEX('Ref Z'!N$5:N$1054,$X112),"")</f>
        <v>1.2649110640673521E-6</v>
      </c>
      <c r="AA112">
        <f>IF($X112&gt;0,INDEX('Ref Z'!O$5:O$1054,$X112),"")</f>
        <v>5.7028679008076867E-6</v>
      </c>
      <c r="AB112">
        <f>IF($X112&gt;0,INDEX('Ref Z'!P$5:P$1054,$X112),"")</f>
        <v>2.0000000000000003E-6</v>
      </c>
      <c r="AC112">
        <f t="shared" si="99"/>
        <v>1.018473077697377E-2</v>
      </c>
      <c r="AD112" s="5">
        <f t="shared" si="103"/>
        <v>5.5994295025551784E-4</v>
      </c>
      <c r="AF112" t="str">
        <f t="shared" si="118"/>
        <v>2kHz10m10m</v>
      </c>
      <c r="AG112">
        <f t="shared" si="175"/>
        <v>-1.5414329026727791E-8</v>
      </c>
      <c r="AH112">
        <f t="shared" si="176"/>
        <v>7.6693062175683105E-3</v>
      </c>
      <c r="AI112">
        <f t="shared" si="177"/>
        <v>2.961074780812379E-7</v>
      </c>
      <c r="AJ112">
        <f t="shared" si="178"/>
        <v>5.6299981079476809E-3</v>
      </c>
      <c r="AL112">
        <f t="shared" si="153"/>
        <v>0.99999850238503862</v>
      </c>
      <c r="AN112">
        <f t="shared" si="154"/>
        <v>2.9074467049125638E-5</v>
      </c>
    </row>
    <row r="113" spans="1:40" x14ac:dyDescent="0.25">
      <c r="A113" s="4">
        <f t="shared" ref="A113:B113" si="210">A112</f>
        <v>10</v>
      </c>
      <c r="B113" s="3" t="str">
        <f t="shared" si="210"/>
        <v>m</v>
      </c>
      <c r="C113" s="18">
        <f t="shared" si="117"/>
        <v>0.01</v>
      </c>
      <c r="D113" s="18">
        <f t="shared" si="168"/>
        <v>5000</v>
      </c>
      <c r="E113" s="4">
        <f t="shared" si="208"/>
        <v>5</v>
      </c>
      <c r="F113" s="4" t="str">
        <f t="shared" si="169"/>
        <v>kHz</v>
      </c>
      <c r="G113">
        <f t="shared" ref="G113:H113" si="211">G112</f>
        <v>10</v>
      </c>
      <c r="H113" t="str">
        <f t="shared" si="211"/>
        <v>m</v>
      </c>
      <c r="I113" s="18">
        <f t="shared" si="170"/>
        <v>0.01</v>
      </c>
      <c r="J113" s="9">
        <v>10.729853545241657</v>
      </c>
      <c r="K113" s="9">
        <v>2.2789765944635529E-3</v>
      </c>
      <c r="L113" s="9">
        <v>1.4550255098195276E-2</v>
      </c>
      <c r="M113" s="9">
        <v>2.9988978005328947E-3</v>
      </c>
      <c r="N113" s="10" t="s">
        <v>3</v>
      </c>
      <c r="O113" s="18">
        <f t="shared" si="171"/>
        <v>1E-3</v>
      </c>
      <c r="P113" s="5">
        <f t="shared" si="172"/>
        <v>1.0729853545241657E-2</v>
      </c>
      <c r="Q113" s="5">
        <f t="shared" si="123"/>
        <v>2.2789765944635529E-6</v>
      </c>
      <c r="R113" s="5">
        <f t="shared" si="124"/>
        <v>1.4550255098195276E-5</v>
      </c>
      <c r="S113" s="5">
        <f t="shared" si="125"/>
        <v>2.9988978005328945E-6</v>
      </c>
      <c r="T113" s="5">
        <f t="shared" si="173"/>
        <v>1.0729863410699056E-2</v>
      </c>
      <c r="U113" s="5">
        <f t="shared" si="102"/>
        <v>1.3560526355859202E-3</v>
      </c>
      <c r="W113" t="str">
        <f t="shared" si="174"/>
        <v>5kHz10m</v>
      </c>
      <c r="X113" s="18">
        <f>IFERROR(MATCH(W113,'Ref Z'!$R$5:$R$1054,0),0)</f>
        <v>72</v>
      </c>
      <c r="Y113">
        <f>IF($X113&gt;0,INDEX('Ref Z'!M$5:M$1054,$X113),"")</f>
        <v>1.0729557931699314E-2</v>
      </c>
      <c r="Z113">
        <f>IF($X113&gt;0,INDEX('Ref Z'!N$5:N$1054,$X113),"")</f>
        <v>5.0000000000000004E-6</v>
      </c>
      <c r="AA113">
        <f>IF($X113&gt;0,INDEX('Ref Z'!O$5:O$1054,$X113),"")</f>
        <v>1.3428289997504245E-5</v>
      </c>
      <c r="AB113">
        <f>IF($X113&gt;0,INDEX('Ref Z'!P$5:P$1054,$X113),"")</f>
        <v>5.0000000000000004E-6</v>
      </c>
      <c r="AC113">
        <f t="shared" si="99"/>
        <v>1.0729566334603832E-2</v>
      </c>
      <c r="AD113" s="5">
        <f t="shared" si="103"/>
        <v>1.2515224832220476E-3</v>
      </c>
      <c r="AF113" t="str">
        <f t="shared" si="118"/>
        <v>5kHz10m10m</v>
      </c>
      <c r="AG113">
        <f t="shared" si="175"/>
        <v>-2.9561354234278192E-7</v>
      </c>
      <c r="AH113">
        <f t="shared" si="176"/>
        <v>4.5579559313853367E-3</v>
      </c>
      <c r="AI113">
        <f t="shared" si="177"/>
        <v>-1.1219651006910311E-6</v>
      </c>
      <c r="AJ113">
        <f t="shared" si="178"/>
        <v>5.997797685164459E-3</v>
      </c>
      <c r="AL113">
        <f t="shared" si="153"/>
        <v>0.9999723131521947</v>
      </c>
      <c r="AN113">
        <f t="shared" si="154"/>
        <v>-1.0453015236387263E-4</v>
      </c>
    </row>
    <row r="114" spans="1:40" ht="19.5" customHeight="1" x14ac:dyDescent="0.25">
      <c r="A114" s="4">
        <v>100</v>
      </c>
      <c r="B114" s="3" t="s">
        <v>3</v>
      </c>
      <c r="C114" s="18">
        <f t="shared" si="117"/>
        <v>0.1</v>
      </c>
      <c r="D114" s="18">
        <f>D96</f>
        <v>0.01</v>
      </c>
      <c r="E114" s="4">
        <f t="shared" si="208"/>
        <v>10</v>
      </c>
      <c r="F114" s="4" t="str">
        <f>IF(D114&gt;=1000,"kHz",IF(D114&gt;=1,"Hz","mHz"))</f>
        <v>mHz</v>
      </c>
      <c r="G114">
        <v>10</v>
      </c>
      <c r="H114" t="s">
        <v>3</v>
      </c>
      <c r="I114" s="18">
        <f>IF(MID(H114,1,1)="m",0.001,IF(OR(MID(H114,1,1)="u",MID(H114,1,1)="µ"),0.000001,1))*G114</f>
        <v>0.01</v>
      </c>
      <c r="J114" s="9">
        <v>9.9982467621393027</v>
      </c>
      <c r="K114" s="9">
        <v>1.7035681565704093E-3</v>
      </c>
      <c r="L114" s="9">
        <v>-2.7064731702725608E-3</v>
      </c>
      <c r="M114" s="9">
        <v>3.5288025496888757E-3</v>
      </c>
      <c r="N114" s="10" t="s">
        <v>3</v>
      </c>
      <c r="O114" s="18">
        <f>IF(MID(N114,1,1)="m",0.001,IF(OR(MID(N114,1,1)="u",MID(N114,1,1)="µ"),0.000001,1))</f>
        <v>1E-3</v>
      </c>
      <c r="P114" s="5">
        <f>J114*$O114</f>
        <v>9.9982467621393036E-3</v>
      </c>
      <c r="Q114" s="5">
        <f t="shared" si="123"/>
        <v>1.7035681565704093E-6</v>
      </c>
      <c r="R114" s="5">
        <f t="shared" si="124"/>
        <v>-2.7064731702725609E-6</v>
      </c>
      <c r="S114" s="5">
        <f t="shared" si="125"/>
        <v>3.5288025496888756E-6</v>
      </c>
      <c r="T114" s="5">
        <f>SUMSQ(P114,R114)^0.5</f>
        <v>9.9982471284533712E-3</v>
      </c>
      <c r="U114" s="5">
        <f t="shared" si="102"/>
        <v>-2.7069476964852003E-4</v>
      </c>
      <c r="W114" t="str">
        <f>E114&amp;F114&amp;G114&amp;H114</f>
        <v>10mHz10m</v>
      </c>
      <c r="X114" s="18">
        <f>IFERROR(MATCH(W114,'Ref Z'!$R$5:$R$1054,0),0)</f>
        <v>55</v>
      </c>
      <c r="Y114">
        <f>IF($X114&gt;0,INDEX('Ref Z'!M$5:M$1054,$X114),"")</f>
        <v>9.9991144889935973E-3</v>
      </c>
      <c r="Z114">
        <f>IF($X114&gt;0,INDEX('Ref Z'!N$5:N$1054,$X114),"")</f>
        <v>1.0000000000000001E-7</v>
      </c>
      <c r="AA114">
        <f>IF($X114&gt;0,INDEX('Ref Z'!O$5:O$1054,$X114),"")</f>
        <v>-1.7067850193039903E-6</v>
      </c>
      <c r="AB114">
        <f>IF($X114&gt;0,INDEX('Ref Z'!P$5:P$1054,$X114),"")</f>
        <v>5.0000000000000008E-7</v>
      </c>
      <c r="AC114">
        <f t="shared" si="99"/>
        <v>9.9991146346622498E-3</v>
      </c>
      <c r="AD114" s="5">
        <f t="shared" si="103"/>
        <v>-1.7069361538026595E-4</v>
      </c>
      <c r="AF114" t="str">
        <f t="shared" si="118"/>
        <v>10mHz100m10m</v>
      </c>
      <c r="AG114">
        <f>Y114-P114</f>
        <v>8.6772685429364893E-7</v>
      </c>
      <c r="AH114">
        <f>(4*K114^2+Z114^2)^0.5</f>
        <v>3.4071363146083266E-3</v>
      </c>
      <c r="AI114">
        <f>AA114-R114</f>
        <v>9.9968815096857067E-7</v>
      </c>
      <c r="AJ114">
        <f>(4*M114^2+AB114^2)^0.5</f>
        <v>7.057605117089142E-3</v>
      </c>
      <c r="AL114">
        <f t="shared" si="153"/>
        <v>1.0000867658298234</v>
      </c>
      <c r="AN114">
        <f t="shared" si="154"/>
        <v>1.0000115426825408E-4</v>
      </c>
    </row>
    <row r="115" spans="1:40" x14ac:dyDescent="0.25">
      <c r="A115" s="4">
        <f>A114</f>
        <v>100</v>
      </c>
      <c r="B115" s="3" t="str">
        <f>B114</f>
        <v>m</v>
      </c>
      <c r="C115" s="18">
        <f t="shared" si="117"/>
        <v>0.1</v>
      </c>
      <c r="D115" s="18">
        <f t="shared" si="168"/>
        <v>0.02</v>
      </c>
      <c r="E115" s="4">
        <f t="shared" si="208"/>
        <v>20</v>
      </c>
      <c r="F115" s="4" t="str">
        <f t="shared" ref="F115:F131" si="212">IF(D115&gt;=1000,"kHz",IF(D115&gt;=1,"Hz","mHz"))</f>
        <v>mHz</v>
      </c>
      <c r="G115">
        <f>G114</f>
        <v>10</v>
      </c>
      <c r="H115" t="str">
        <f>H114</f>
        <v>m</v>
      </c>
      <c r="I115" s="18">
        <f t="shared" ref="I115:I131" si="213">IF(MID(H115,1,1)="m",0.001,IF(OR(MID(H115,1,1)="u",MID(H115,1,1)="µ"),0.000001,1))*G115</f>
        <v>0.01</v>
      </c>
      <c r="J115" s="9">
        <v>9.9990811095046013</v>
      </c>
      <c r="K115" s="9">
        <v>3.8325367816780882E-3</v>
      </c>
      <c r="L115" s="9">
        <v>-9.7228269869386241E-4</v>
      </c>
      <c r="M115" s="9">
        <v>2.0237917476934883E-3</v>
      </c>
      <c r="N115" s="10" t="s">
        <v>3</v>
      </c>
      <c r="O115" s="18">
        <f t="shared" ref="O115:O131" si="214">IF(MID(N115,1,1)="m",0.001,IF(OR(MID(N115,1,1)="u",MID(N115,1,1)="µ"),0.000001,1))</f>
        <v>1E-3</v>
      </c>
      <c r="P115" s="5">
        <f t="shared" ref="P115:P131" si="215">J115*$O115</f>
        <v>9.9990811095046015E-3</v>
      </c>
      <c r="Q115" s="5">
        <f t="shared" si="123"/>
        <v>3.8325367816780885E-6</v>
      </c>
      <c r="R115" s="5">
        <f t="shared" si="124"/>
        <v>-9.7228269869386241E-7</v>
      </c>
      <c r="S115" s="5">
        <f t="shared" si="125"/>
        <v>2.0237917476934886E-6</v>
      </c>
      <c r="T115" s="5">
        <f t="shared" ref="T115:T131" si="216">SUMSQ(P115,R115)^0.5</f>
        <v>9.9990811567756271E-3</v>
      </c>
      <c r="U115" s="5">
        <f t="shared" si="102"/>
        <v>-9.72372045972631E-5</v>
      </c>
      <c r="W115" t="str">
        <f t="shared" ref="W115:W131" si="217">E115&amp;F115&amp;G115&amp;H115</f>
        <v>20mHz10m</v>
      </c>
      <c r="X115" s="18">
        <f>IFERROR(MATCH(W115,'Ref Z'!$R$5:$R$1054,0),0)</f>
        <v>56</v>
      </c>
      <c r="Y115">
        <f>IF($X115&gt;0,INDEX('Ref Z'!M$5:M$1054,$X115),"")</f>
        <v>9.9997714476371229E-3</v>
      </c>
      <c r="Z115">
        <f>IF($X115&gt;0,INDEX('Ref Z'!N$5:N$1054,$X115),"")</f>
        <v>1.0000000000000001E-7</v>
      </c>
      <c r="AA115">
        <f>IF($X115&gt;0,INDEX('Ref Z'!O$5:O$1054,$X115),"")</f>
        <v>2.7631793996423112E-8</v>
      </c>
      <c r="AB115">
        <f>IF($X115&gt;0,INDEX('Ref Z'!P$5:P$1054,$X115),"")</f>
        <v>5.0000000000000008E-7</v>
      </c>
      <c r="AC115">
        <f t="shared" si="99"/>
        <v>9.9997714476753007E-3</v>
      </c>
      <c r="AD115" s="5">
        <f t="shared" si="103"/>
        <v>2.7632425541967747E-6</v>
      </c>
      <c r="AF115" t="str">
        <f t="shared" si="118"/>
        <v>20mHz100m10m</v>
      </c>
      <c r="AG115">
        <f t="shared" ref="AG115:AG131" si="218">Y115-P115</f>
        <v>6.9033813252135368E-7</v>
      </c>
      <c r="AH115">
        <f t="shared" ref="AH115:AH131" si="219">(4*K115^2+Z115^2)^0.5</f>
        <v>7.6650735640084863E-3</v>
      </c>
      <c r="AI115">
        <f t="shared" ref="AI115:AI131" si="220">AA115-R115</f>
        <v>9.9991449269028548E-7</v>
      </c>
      <c r="AJ115">
        <f t="shared" ref="AJ115:AJ131" si="221">(4*M115^2+AB115^2)^0.5</f>
        <v>4.0475835262696004E-3</v>
      </c>
      <c r="AL115">
        <f t="shared" si="153"/>
        <v>1.0000690354332413</v>
      </c>
      <c r="AN115">
        <f t="shared" si="154"/>
        <v>1.0000044715145988E-4</v>
      </c>
    </row>
    <row r="116" spans="1:40" x14ac:dyDescent="0.25">
      <c r="A116" s="4">
        <f t="shared" ref="A116:B116" si="222">A115</f>
        <v>100</v>
      </c>
      <c r="B116" s="3" t="str">
        <f t="shared" si="222"/>
        <v>m</v>
      </c>
      <c r="C116" s="18">
        <f t="shared" si="117"/>
        <v>0.1</v>
      </c>
      <c r="D116" s="18">
        <f t="shared" si="168"/>
        <v>0.05</v>
      </c>
      <c r="E116" s="4">
        <f t="shared" si="208"/>
        <v>50</v>
      </c>
      <c r="F116" s="4" t="str">
        <f t="shared" si="212"/>
        <v>mHz</v>
      </c>
      <c r="G116">
        <f t="shared" ref="G116:H116" si="223">G115</f>
        <v>10</v>
      </c>
      <c r="H116" t="str">
        <f t="shared" si="223"/>
        <v>m</v>
      </c>
      <c r="I116" s="18">
        <f t="shared" si="213"/>
        <v>0.01</v>
      </c>
      <c r="J116" s="9">
        <v>10.001619878249375</v>
      </c>
      <c r="K116" s="9">
        <v>3.5192931624017669E-4</v>
      </c>
      <c r="L116" s="9">
        <v>1.1968977089848458E-3</v>
      </c>
      <c r="M116" s="9">
        <v>3.8617044782023927E-3</v>
      </c>
      <c r="N116" s="10" t="s">
        <v>3</v>
      </c>
      <c r="O116" s="18">
        <f t="shared" si="214"/>
        <v>1E-3</v>
      </c>
      <c r="P116" s="5">
        <f t="shared" si="215"/>
        <v>1.0001619878249376E-2</v>
      </c>
      <c r="Q116" s="5">
        <f t="shared" si="123"/>
        <v>3.5192931624017668E-7</v>
      </c>
      <c r="R116" s="5">
        <f t="shared" si="124"/>
        <v>1.1968977089848459E-6</v>
      </c>
      <c r="S116" s="5">
        <f t="shared" si="125"/>
        <v>3.8617044782023928E-6</v>
      </c>
      <c r="T116" s="5">
        <f t="shared" si="216"/>
        <v>1.0001619949865981E-2</v>
      </c>
      <c r="U116" s="5">
        <f t="shared" si="102"/>
        <v>1.1967038518172045E-4</v>
      </c>
      <c r="W116" t="str">
        <f t="shared" si="217"/>
        <v>50mHz10m</v>
      </c>
      <c r="X116" s="18">
        <f>IFERROR(MATCH(W116,'Ref Z'!$R$5:$R$1054,0),0)</f>
        <v>57</v>
      </c>
      <c r="Y116">
        <f>IF($X116&gt;0,INDEX('Ref Z'!M$5:M$1054,$X116),"")</f>
        <v>1.0000738681000591E-2</v>
      </c>
      <c r="Z116">
        <f>IF($X116&gt;0,INDEX('Ref Z'!N$5:N$1054,$X116),"")</f>
        <v>1.0000000000000001E-7</v>
      </c>
      <c r="AA116">
        <f>IF($X116&gt;0,INDEX('Ref Z'!O$5:O$1054,$X116),"")</f>
        <v>2.1968509386779091E-6</v>
      </c>
      <c r="AB116">
        <f>IF($X116&gt;0,INDEX('Ref Z'!P$5:P$1054,$X116),"")</f>
        <v>5.0000000000000008E-7</v>
      </c>
      <c r="AC116">
        <f t="shared" si="99"/>
        <v>1.0000738922290467E-2</v>
      </c>
      <c r="AD116" s="5">
        <f t="shared" si="103"/>
        <v>2.1966886381258739E-4</v>
      </c>
      <c r="AF116" t="str">
        <f t="shared" si="118"/>
        <v>50mHz100m10m</v>
      </c>
      <c r="AG116">
        <f t="shared" si="218"/>
        <v>-8.8119724878446548E-7</v>
      </c>
      <c r="AH116">
        <f t="shared" si="219"/>
        <v>7.0385863958405263E-4</v>
      </c>
      <c r="AI116">
        <f t="shared" si="220"/>
        <v>9.9995322969306313E-7</v>
      </c>
      <c r="AJ116">
        <f t="shared" si="221"/>
        <v>7.7234089725893487E-3</v>
      </c>
      <c r="AL116">
        <f t="shared" si="153"/>
        <v>0.99991191151234193</v>
      </c>
      <c r="AN116">
        <f t="shared" si="154"/>
        <v>9.9998478630866942E-5</v>
      </c>
    </row>
    <row r="117" spans="1:40" x14ac:dyDescent="0.25">
      <c r="A117" s="4">
        <f t="shared" ref="A117:B117" si="224">A116</f>
        <v>100</v>
      </c>
      <c r="B117" s="3" t="str">
        <f t="shared" si="224"/>
        <v>m</v>
      </c>
      <c r="C117" s="18">
        <f t="shared" si="117"/>
        <v>0.1</v>
      </c>
      <c r="D117" s="18">
        <f t="shared" si="168"/>
        <v>0.1</v>
      </c>
      <c r="E117" s="4">
        <f t="shared" si="208"/>
        <v>100</v>
      </c>
      <c r="F117" s="4" t="str">
        <f t="shared" si="212"/>
        <v>mHz</v>
      </c>
      <c r="G117">
        <f t="shared" ref="G117:H117" si="225">G116</f>
        <v>10</v>
      </c>
      <c r="H117" t="str">
        <f t="shared" si="225"/>
        <v>m</v>
      </c>
      <c r="I117" s="18">
        <f t="shared" si="213"/>
        <v>0.01</v>
      </c>
      <c r="J117" s="9">
        <v>9.9994971891371147</v>
      </c>
      <c r="K117" s="9">
        <v>1.1536738614021034E-4</v>
      </c>
      <c r="L117" s="9">
        <v>-5.0950836617377141E-4</v>
      </c>
      <c r="M117" s="9">
        <v>1.3512833389566141E-3</v>
      </c>
      <c r="N117" s="10" t="s">
        <v>3</v>
      </c>
      <c r="O117" s="18">
        <f t="shared" si="214"/>
        <v>1E-3</v>
      </c>
      <c r="P117" s="5">
        <f t="shared" si="215"/>
        <v>9.9994971891371152E-3</v>
      </c>
      <c r="Q117" s="5">
        <f t="shared" si="123"/>
        <v>1.1536738614021034E-7</v>
      </c>
      <c r="R117" s="5">
        <f t="shared" si="124"/>
        <v>-5.0950836617377147E-7</v>
      </c>
      <c r="S117" s="5">
        <f t="shared" si="125"/>
        <v>1.351283338956614E-6</v>
      </c>
      <c r="T117" s="5">
        <f t="shared" si="216"/>
        <v>9.9994972021177058E-3</v>
      </c>
      <c r="U117" s="5">
        <f t="shared" si="102"/>
        <v>-5.095339856551343E-5</v>
      </c>
      <c r="W117" t="str">
        <f t="shared" si="217"/>
        <v>100mHz10m</v>
      </c>
      <c r="X117" s="18">
        <f>IFERROR(MATCH(W117,'Ref Z'!$R$5:$R$1054,0),0)</f>
        <v>58</v>
      </c>
      <c r="Y117">
        <f>IF($X117&gt;0,INDEX('Ref Z'!M$5:M$1054,$X117),"")</f>
        <v>1.0000224572716581E-2</v>
      </c>
      <c r="Z117">
        <f>IF($X117&gt;0,INDEX('Ref Z'!N$5:N$1054,$X117),"")</f>
        <v>1.0000000000000001E-7</v>
      </c>
      <c r="AA117">
        <f>IF($X117&gt;0,INDEX('Ref Z'!O$5:O$1054,$X117),"")</f>
        <v>4.9047462066179992E-7</v>
      </c>
      <c r="AB117">
        <f>IF($X117&gt;0,INDEX('Ref Z'!P$5:P$1054,$X117),"")</f>
        <v>5.0000000000000008E-7</v>
      </c>
      <c r="AC117">
        <f t="shared" si="99"/>
        <v>1.0000224584744579E-2</v>
      </c>
      <c r="AD117" s="5">
        <f t="shared" si="103"/>
        <v>4.9046360579407984E-5</v>
      </c>
      <c r="AF117" t="str">
        <f t="shared" si="118"/>
        <v>100mHz100m10m</v>
      </c>
      <c r="AG117">
        <f t="shared" si="218"/>
        <v>7.2738357946577903E-7</v>
      </c>
      <c r="AH117">
        <f t="shared" si="219"/>
        <v>2.3073479395032209E-4</v>
      </c>
      <c r="AI117">
        <f t="shared" si="220"/>
        <v>9.9998298683557139E-7</v>
      </c>
      <c r="AJ117">
        <f t="shared" si="221"/>
        <v>2.7025667241655556E-3</v>
      </c>
      <c r="AL117">
        <f t="shared" si="153"/>
        <v>1.0000727419201356</v>
      </c>
      <c r="AN117">
        <f t="shared" si="154"/>
        <v>9.9999759144921407E-5</v>
      </c>
    </row>
    <row r="118" spans="1:40" x14ac:dyDescent="0.25">
      <c r="A118" s="4">
        <f t="shared" ref="A118:B118" si="226">A117</f>
        <v>100</v>
      </c>
      <c r="B118" s="3" t="str">
        <f t="shared" si="226"/>
        <v>m</v>
      </c>
      <c r="C118" s="18">
        <f t="shared" si="117"/>
        <v>0.1</v>
      </c>
      <c r="D118" s="18">
        <f t="shared" si="168"/>
        <v>0.2</v>
      </c>
      <c r="E118" s="4">
        <f t="shared" si="208"/>
        <v>200</v>
      </c>
      <c r="F118" s="4" t="str">
        <f t="shared" si="212"/>
        <v>mHz</v>
      </c>
      <c r="G118">
        <f t="shared" ref="G118:H118" si="227">G117</f>
        <v>10</v>
      </c>
      <c r="H118" t="str">
        <f t="shared" si="227"/>
        <v>m</v>
      </c>
      <c r="I118" s="18">
        <f t="shared" si="213"/>
        <v>0.01</v>
      </c>
      <c r="J118" s="9">
        <v>10.001056832815513</v>
      </c>
      <c r="K118" s="9">
        <v>1.8417489744262179E-3</v>
      </c>
      <c r="L118" s="9">
        <v>-2.8748177968565092E-3</v>
      </c>
      <c r="M118" s="9">
        <v>3.6151829353668293E-3</v>
      </c>
      <c r="N118" s="10" t="s">
        <v>3</v>
      </c>
      <c r="O118" s="18">
        <f t="shared" si="214"/>
        <v>1E-3</v>
      </c>
      <c r="P118" s="5">
        <f t="shared" si="215"/>
        <v>1.0001056832815512E-2</v>
      </c>
      <c r="Q118" s="5">
        <f t="shared" si="123"/>
        <v>1.8417489744262179E-6</v>
      </c>
      <c r="R118" s="5">
        <f t="shared" si="124"/>
        <v>-2.8748177968565093E-6</v>
      </c>
      <c r="S118" s="5">
        <f t="shared" si="125"/>
        <v>3.6151829353668294E-6</v>
      </c>
      <c r="T118" s="5">
        <f t="shared" si="216"/>
        <v>1.0001057246000705E-2</v>
      </c>
      <c r="U118" s="5">
        <f t="shared" si="102"/>
        <v>-2.8745139296111242E-4</v>
      </c>
      <c r="W118" t="str">
        <f t="shared" si="217"/>
        <v>200mHz10m</v>
      </c>
      <c r="X118" s="18">
        <f>IFERROR(MATCH(W118,'Ref Z'!$R$5:$R$1054,0),0)</f>
        <v>59</v>
      </c>
      <c r="Y118">
        <f>IF($X118&gt;0,INDEX('Ref Z'!M$5:M$1054,$X118),"")</f>
        <v>1.0001703943277467E-2</v>
      </c>
      <c r="Z118">
        <f>IF($X118&gt;0,INDEX('Ref Z'!N$5:N$1054,$X118),"")</f>
        <v>1.0000000000000001E-7</v>
      </c>
      <c r="AA118">
        <f>IF($X118&gt;0,INDEX('Ref Z'!O$5:O$1054,$X118),"")</f>
        <v>-1.8748628767882997E-6</v>
      </c>
      <c r="AB118">
        <f>IF($X118&gt;0,INDEX('Ref Z'!P$5:P$1054,$X118),"")</f>
        <v>5.0000000000000008E-7</v>
      </c>
      <c r="AC118">
        <f t="shared" si="99"/>
        <v>1.0001704119003064E-2</v>
      </c>
      <c r="AD118" s="5">
        <f t="shared" si="103"/>
        <v>-1.8745434432581028E-4</v>
      </c>
      <c r="AF118" t="str">
        <f t="shared" si="118"/>
        <v>200mHz100m10m</v>
      </c>
      <c r="AG118">
        <f t="shared" si="218"/>
        <v>6.4711046195500832E-7</v>
      </c>
      <c r="AH118">
        <f t="shared" si="219"/>
        <v>3.6834979502098414E-3</v>
      </c>
      <c r="AI118">
        <f t="shared" si="220"/>
        <v>9.9995492006820956E-7</v>
      </c>
      <c r="AJ118">
        <f t="shared" si="221"/>
        <v>7.2303658880218573E-3</v>
      </c>
      <c r="AL118">
        <f t="shared" si="153"/>
        <v>1.00006468046192</v>
      </c>
      <c r="AN118">
        <f t="shared" si="154"/>
        <v>9.9997048635302137E-5</v>
      </c>
    </row>
    <row r="119" spans="1:40" x14ac:dyDescent="0.25">
      <c r="A119" s="4">
        <f t="shared" ref="A119:B119" si="228">A118</f>
        <v>100</v>
      </c>
      <c r="B119" s="3" t="str">
        <f t="shared" si="228"/>
        <v>m</v>
      </c>
      <c r="C119" s="18">
        <f t="shared" si="117"/>
        <v>0.1</v>
      </c>
      <c r="D119" s="18">
        <f t="shared" si="168"/>
        <v>0.5</v>
      </c>
      <c r="E119" s="4">
        <f t="shared" si="208"/>
        <v>500</v>
      </c>
      <c r="F119" s="4" t="str">
        <f t="shared" si="212"/>
        <v>mHz</v>
      </c>
      <c r="G119">
        <f t="shared" ref="G119:H119" si="229">G118</f>
        <v>10</v>
      </c>
      <c r="H119" t="str">
        <f t="shared" si="229"/>
        <v>m</v>
      </c>
      <c r="I119" s="18">
        <f t="shared" si="213"/>
        <v>0.01</v>
      </c>
      <c r="J119" s="9">
        <v>10.002148209325327</v>
      </c>
      <c r="K119" s="9">
        <v>8.8043300299009858E-5</v>
      </c>
      <c r="L119" s="9">
        <v>-2.557041302933992E-3</v>
      </c>
      <c r="M119" s="9">
        <v>2.9440223868256295E-4</v>
      </c>
      <c r="N119" s="10" t="s">
        <v>3</v>
      </c>
      <c r="O119" s="18">
        <f t="shared" si="214"/>
        <v>1E-3</v>
      </c>
      <c r="P119" s="5">
        <f t="shared" si="215"/>
        <v>1.0002148209325327E-2</v>
      </c>
      <c r="Q119" s="5">
        <f t="shared" si="123"/>
        <v>8.8043300299009863E-8</v>
      </c>
      <c r="R119" s="5">
        <f t="shared" si="124"/>
        <v>-2.5570413029339923E-6</v>
      </c>
      <c r="S119" s="5">
        <f t="shared" si="125"/>
        <v>2.9440223868256298E-7</v>
      </c>
      <c r="T119" s="5">
        <f t="shared" si="216"/>
        <v>1.0002148536178118E-2</v>
      </c>
      <c r="U119" s="5">
        <f t="shared" si="102"/>
        <v>-2.5564920592193808E-4</v>
      </c>
      <c r="W119" t="str">
        <f t="shared" si="217"/>
        <v>500mHz10m</v>
      </c>
      <c r="X119" s="18">
        <f>IFERROR(MATCH(W119,'Ref Z'!$R$5:$R$1054,0),0)</f>
        <v>60</v>
      </c>
      <c r="Y119">
        <f>IF($X119&gt;0,INDEX('Ref Z'!M$5:M$1054,$X119),"")</f>
        <v>1.0001322159415819E-2</v>
      </c>
      <c r="Z119">
        <f>IF($X119&gt;0,INDEX('Ref Z'!N$5:N$1054,$X119),"")</f>
        <v>1.0000000000000001E-7</v>
      </c>
      <c r="AA119">
        <f>IF($X119&gt;0,INDEX('Ref Z'!O$5:O$1054,$X119),"")</f>
        <v>-1.5567215206419686E-6</v>
      </c>
      <c r="AB119">
        <f>IF($X119&gt;0,INDEX('Ref Z'!P$5:P$1054,$X119),"")</f>
        <v>5.0000000000000008E-7</v>
      </c>
      <c r="AC119">
        <f t="shared" si="99"/>
        <v>1.0001322280568894E-2</v>
      </c>
      <c r="AD119" s="5">
        <f t="shared" si="103"/>
        <v>-1.5565157118797575E-4</v>
      </c>
      <c r="AF119" t="str">
        <f t="shared" si="118"/>
        <v>500mHz100m10m</v>
      </c>
      <c r="AG119">
        <f t="shared" si="218"/>
        <v>-8.2604990950772839E-7</v>
      </c>
      <c r="AH119">
        <f t="shared" si="219"/>
        <v>1.7608662899313657E-4</v>
      </c>
      <c r="AI119">
        <f t="shared" si="220"/>
        <v>1.0003197822920237E-6</v>
      </c>
      <c r="AJ119">
        <f t="shared" si="221"/>
        <v>5.8880468965966895E-4</v>
      </c>
      <c r="AL119">
        <f t="shared" si="153"/>
        <v>0.99991739218766496</v>
      </c>
      <c r="AN119">
        <f t="shared" si="154"/>
        <v>9.9997634733962329E-5</v>
      </c>
    </row>
    <row r="120" spans="1:40" x14ac:dyDescent="0.25">
      <c r="A120" s="4">
        <f t="shared" ref="A120:B120" si="230">A119</f>
        <v>100</v>
      </c>
      <c r="B120" s="3" t="str">
        <f t="shared" si="230"/>
        <v>m</v>
      </c>
      <c r="C120" s="18">
        <f t="shared" si="117"/>
        <v>0.1</v>
      </c>
      <c r="D120" s="18">
        <f t="shared" si="168"/>
        <v>1</v>
      </c>
      <c r="E120" s="4">
        <f t="shared" si="208"/>
        <v>1</v>
      </c>
      <c r="F120" s="4" t="str">
        <f t="shared" si="212"/>
        <v>Hz</v>
      </c>
      <c r="G120">
        <f t="shared" ref="G120:H120" si="231">G119</f>
        <v>10</v>
      </c>
      <c r="H120" t="str">
        <f t="shared" si="231"/>
        <v>m</v>
      </c>
      <c r="I120" s="18">
        <f t="shared" si="213"/>
        <v>0.01</v>
      </c>
      <c r="J120" s="9">
        <v>9.9994782729235219</v>
      </c>
      <c r="K120" s="9">
        <v>4.7043796968946816E-3</v>
      </c>
      <c r="L120" s="9">
        <v>-6.3470024749507346E-4</v>
      </c>
      <c r="M120" s="9">
        <v>5.6579421541438334E-5</v>
      </c>
      <c r="N120" s="10" t="s">
        <v>3</v>
      </c>
      <c r="O120" s="18">
        <f t="shared" si="214"/>
        <v>1E-3</v>
      </c>
      <c r="P120" s="5">
        <f t="shared" si="215"/>
        <v>9.9994782729235215E-3</v>
      </c>
      <c r="Q120" s="5">
        <f t="shared" si="123"/>
        <v>4.7043796968946814E-6</v>
      </c>
      <c r="R120" s="5">
        <f t="shared" si="124"/>
        <v>-6.3470024749507348E-7</v>
      </c>
      <c r="S120" s="5">
        <f t="shared" si="125"/>
        <v>5.6579421541438334E-8</v>
      </c>
      <c r="T120" s="5">
        <f t="shared" si="216"/>
        <v>9.9994782930667922E-3</v>
      </c>
      <c r="U120" s="5">
        <f t="shared" si="102"/>
        <v>-6.3473336240085071E-5</v>
      </c>
      <c r="W120" t="str">
        <f t="shared" si="217"/>
        <v>1Hz10m</v>
      </c>
      <c r="X120" s="18">
        <f>IFERROR(MATCH(W120,'Ref Z'!$R$5:$R$1054,0),0)</f>
        <v>61</v>
      </c>
      <c r="Y120">
        <f>IF($X120&gt;0,INDEX('Ref Z'!M$5:M$1054,$X120),"")</f>
        <v>9.9988986280801391E-3</v>
      </c>
      <c r="Z120">
        <f>IF($X120&gt;0,INDEX('Ref Z'!N$5:N$1054,$X120),"")</f>
        <v>1.0000000000000001E-7</v>
      </c>
      <c r="AA120">
        <f>IF($X120&gt;0,INDEX('Ref Z'!O$5:O$1054,$X120),"")</f>
        <v>3.6523939255837118E-7</v>
      </c>
      <c r="AB120">
        <f>IF($X120&gt;0,INDEX('Ref Z'!P$5:P$1054,$X120),"")</f>
        <v>5.0000000000000008E-7</v>
      </c>
      <c r="AC120">
        <f t="shared" si="99"/>
        <v>9.9988986347508638E-3</v>
      </c>
      <c r="AD120" s="5">
        <f t="shared" si="103"/>
        <v>3.6527962326792232E-5</v>
      </c>
      <c r="AF120" t="str">
        <f t="shared" si="118"/>
        <v>1Hz100m10m</v>
      </c>
      <c r="AG120">
        <f t="shared" si="218"/>
        <v>-5.796448433823681E-7</v>
      </c>
      <c r="AH120">
        <f t="shared" si="219"/>
        <v>9.4087593943207835E-3</v>
      </c>
      <c r="AI120">
        <f t="shared" si="220"/>
        <v>9.9993964005344456E-7</v>
      </c>
      <c r="AJ120">
        <f t="shared" si="221"/>
        <v>1.1315994771939011E-4</v>
      </c>
      <c r="AL120">
        <f t="shared" si="153"/>
        <v>0.99994203114413172</v>
      </c>
      <c r="AN120">
        <f t="shared" si="154"/>
        <v>1.0000129856687731E-4</v>
      </c>
    </row>
    <row r="121" spans="1:40" x14ac:dyDescent="0.25">
      <c r="A121" s="4">
        <f t="shared" ref="A121:B121" si="232">A120</f>
        <v>100</v>
      </c>
      <c r="B121" s="3" t="str">
        <f t="shared" si="232"/>
        <v>m</v>
      </c>
      <c r="C121" s="18">
        <f t="shared" si="117"/>
        <v>0.1</v>
      </c>
      <c r="D121" s="18">
        <f t="shared" si="168"/>
        <v>2</v>
      </c>
      <c r="E121" s="4">
        <f t="shared" si="208"/>
        <v>2</v>
      </c>
      <c r="F121" s="4" t="str">
        <f t="shared" si="212"/>
        <v>Hz</v>
      </c>
      <c r="G121">
        <f t="shared" ref="G121:H121" si="233">G120</f>
        <v>10</v>
      </c>
      <c r="H121" t="str">
        <f t="shared" si="233"/>
        <v>m</v>
      </c>
      <c r="I121" s="18">
        <f t="shared" si="213"/>
        <v>0.01</v>
      </c>
      <c r="J121" s="9">
        <v>10.00106852091653</v>
      </c>
      <c r="K121" s="9">
        <v>6.9546823503193161E-4</v>
      </c>
      <c r="L121" s="9">
        <v>-8.8396179789957926E-4</v>
      </c>
      <c r="M121" s="9">
        <v>3.1788870390565718E-3</v>
      </c>
      <c r="N121" s="10" t="s">
        <v>3</v>
      </c>
      <c r="O121" s="18">
        <f t="shared" si="214"/>
        <v>1E-3</v>
      </c>
      <c r="P121" s="5">
        <f t="shared" si="215"/>
        <v>1.0001068520916531E-2</v>
      </c>
      <c r="Q121" s="5">
        <f t="shared" si="123"/>
        <v>6.9546823503193158E-7</v>
      </c>
      <c r="R121" s="5">
        <f t="shared" si="124"/>
        <v>-8.8396179789957931E-7</v>
      </c>
      <c r="S121" s="5">
        <f t="shared" si="125"/>
        <v>3.1788870390565719E-6</v>
      </c>
      <c r="T121" s="5">
        <f t="shared" si="216"/>
        <v>1.000106855998178E-2</v>
      </c>
      <c r="U121" s="5">
        <f t="shared" si="102"/>
        <v>-8.8386735252231864E-5</v>
      </c>
      <c r="W121" t="str">
        <f t="shared" si="217"/>
        <v>2Hz10m</v>
      </c>
      <c r="X121" s="18">
        <f>IFERROR(MATCH(W121,'Ref Z'!$R$5:$R$1054,0),0)</f>
        <v>62</v>
      </c>
      <c r="Y121">
        <f>IF($X121&gt;0,INDEX('Ref Z'!M$5:M$1054,$X121),"")</f>
        <v>1.0000628562199423E-2</v>
      </c>
      <c r="Z121">
        <f>IF($X121&gt;0,INDEX('Ref Z'!N$5:N$1054,$X121),"")</f>
        <v>1.0000000000000001E-7</v>
      </c>
      <c r="AA121">
        <f>IF($X121&gt;0,INDEX('Ref Z'!O$5:O$1054,$X121),"")</f>
        <v>1.1613524566670312E-7</v>
      </c>
      <c r="AB121">
        <f>IF($X121&gt;0,INDEX('Ref Z'!P$5:P$1054,$X121),"")</f>
        <v>5.0000000000000008E-7</v>
      </c>
      <c r="AC121">
        <f t="shared" si="99"/>
        <v>1.000062856287375E-2</v>
      </c>
      <c r="AD121" s="5">
        <f t="shared" si="103"/>
        <v>1.1612794629774861E-5</v>
      </c>
      <c r="AF121" t="str">
        <f t="shared" si="118"/>
        <v>2Hz100m10m</v>
      </c>
      <c r="AG121">
        <f t="shared" si="218"/>
        <v>-4.3995871710708623E-7</v>
      </c>
      <c r="AH121">
        <f t="shared" si="219"/>
        <v>1.3909364736585637E-3</v>
      </c>
      <c r="AI121">
        <f t="shared" si="220"/>
        <v>1.0000970435662825E-6</v>
      </c>
      <c r="AJ121">
        <f t="shared" si="221"/>
        <v>6.3577740977741127E-3</v>
      </c>
      <c r="AL121">
        <f t="shared" si="153"/>
        <v>0.99995600499032777</v>
      </c>
      <c r="AN121">
        <f t="shared" si="154"/>
        <v>9.9999529882006724E-5</v>
      </c>
    </row>
    <row r="122" spans="1:40" x14ac:dyDescent="0.25">
      <c r="A122" s="4">
        <f t="shared" ref="A122:B122" si="234">A121</f>
        <v>100</v>
      </c>
      <c r="B122" s="3" t="str">
        <f t="shared" si="234"/>
        <v>m</v>
      </c>
      <c r="C122" s="18">
        <f t="shared" si="117"/>
        <v>0.1</v>
      </c>
      <c r="D122" s="18">
        <f t="shared" si="168"/>
        <v>5</v>
      </c>
      <c r="E122" s="4">
        <f t="shared" si="208"/>
        <v>5</v>
      </c>
      <c r="F122" s="4" t="str">
        <f t="shared" si="212"/>
        <v>Hz</v>
      </c>
      <c r="G122">
        <f t="shared" ref="G122:H122" si="235">G121</f>
        <v>10</v>
      </c>
      <c r="H122" t="str">
        <f t="shared" si="235"/>
        <v>m</v>
      </c>
      <c r="I122" s="18">
        <f t="shared" si="213"/>
        <v>0.01</v>
      </c>
      <c r="J122" s="9">
        <v>9.9985898362819903</v>
      </c>
      <c r="K122" s="9">
        <v>5.0753847701403157E-3</v>
      </c>
      <c r="L122" s="9">
        <v>4.4233549587288428E-4</v>
      </c>
      <c r="M122" s="9">
        <v>2.5158536017428545E-3</v>
      </c>
      <c r="N122" s="10" t="s">
        <v>3</v>
      </c>
      <c r="O122" s="18">
        <f t="shared" si="214"/>
        <v>1E-3</v>
      </c>
      <c r="P122" s="5">
        <f t="shared" si="215"/>
        <v>9.9985898362819903E-3</v>
      </c>
      <c r="Q122" s="5">
        <f t="shared" si="123"/>
        <v>5.0753847701403163E-6</v>
      </c>
      <c r="R122" s="5">
        <f t="shared" si="124"/>
        <v>4.4233549587288428E-7</v>
      </c>
      <c r="S122" s="5">
        <f t="shared" si="125"/>
        <v>2.5158536017428547E-6</v>
      </c>
      <c r="T122" s="5">
        <f t="shared" si="216"/>
        <v>9.9985898460664049E-3</v>
      </c>
      <c r="U122" s="5">
        <f t="shared" si="102"/>
        <v>4.4239788092837166E-5</v>
      </c>
      <c r="W122" t="str">
        <f t="shared" si="217"/>
        <v>5Hz10m</v>
      </c>
      <c r="X122" s="18">
        <f>IFERROR(MATCH(W122,'Ref Z'!$R$5:$R$1054,0),0)</f>
        <v>63</v>
      </c>
      <c r="Y122">
        <f>IF($X122&gt;0,INDEX('Ref Z'!M$5:M$1054,$X122),"")</f>
        <v>9.9992526144549575E-3</v>
      </c>
      <c r="Z122">
        <f>IF($X122&gt;0,INDEX('Ref Z'!N$5:N$1054,$X122),"")</f>
        <v>1.0000000000000001E-7</v>
      </c>
      <c r="AA122">
        <f>IF($X122&gt;0,INDEX('Ref Z'!O$5:O$1054,$X122),"")</f>
        <v>1.4423060435245439E-6</v>
      </c>
      <c r="AB122">
        <f>IF($X122&gt;0,INDEX('Ref Z'!P$5:P$1054,$X122),"")</f>
        <v>5.0000000000000008E-7</v>
      </c>
      <c r="AC122">
        <f t="shared" si="99"/>
        <v>9.9992527184750678E-3</v>
      </c>
      <c r="AD122" s="5">
        <f t="shared" si="103"/>
        <v>1.4424138374470819E-4</v>
      </c>
      <c r="AF122" t="str">
        <f t="shared" si="118"/>
        <v>5Hz100m10m</v>
      </c>
      <c r="AG122">
        <f t="shared" si="218"/>
        <v>6.6277817296726826E-7</v>
      </c>
      <c r="AH122">
        <f t="shared" si="219"/>
        <v>1.0150769540773204E-2</v>
      </c>
      <c r="AI122">
        <f t="shared" si="220"/>
        <v>9.9997054765165966E-7</v>
      </c>
      <c r="AJ122">
        <f t="shared" si="221"/>
        <v>5.0317072283281722E-3</v>
      </c>
      <c r="AL122">
        <f t="shared" si="153"/>
        <v>1.000066296589706</v>
      </c>
      <c r="AN122">
        <f t="shared" si="154"/>
        <v>1.0000159565187101E-4</v>
      </c>
    </row>
    <row r="123" spans="1:40" x14ac:dyDescent="0.25">
      <c r="A123" s="4">
        <f t="shared" ref="A123:B123" si="236">A122</f>
        <v>100</v>
      </c>
      <c r="B123" s="3" t="str">
        <f t="shared" si="236"/>
        <v>m</v>
      </c>
      <c r="C123" s="18">
        <f t="shared" si="117"/>
        <v>0.1</v>
      </c>
      <c r="D123" s="18">
        <f t="shared" si="168"/>
        <v>10</v>
      </c>
      <c r="E123" s="4">
        <f t="shared" si="208"/>
        <v>10</v>
      </c>
      <c r="F123" s="4" t="str">
        <f t="shared" si="212"/>
        <v>Hz</v>
      </c>
      <c r="G123">
        <f t="shared" ref="G123:H123" si="237">G122</f>
        <v>10</v>
      </c>
      <c r="H123" t="str">
        <f t="shared" si="237"/>
        <v>m</v>
      </c>
      <c r="I123" s="18">
        <f t="shared" si="213"/>
        <v>0.01</v>
      </c>
      <c r="J123" s="9">
        <v>10.001080041057497</v>
      </c>
      <c r="K123" s="9">
        <v>4.1053486810778738E-3</v>
      </c>
      <c r="L123" s="9">
        <v>-2.4810240089203819E-3</v>
      </c>
      <c r="M123" s="9">
        <v>1.5121655856149016E-3</v>
      </c>
      <c r="N123" s="10" t="s">
        <v>3</v>
      </c>
      <c r="O123" s="18">
        <f t="shared" si="214"/>
        <v>1E-3</v>
      </c>
      <c r="P123" s="5">
        <f t="shared" si="215"/>
        <v>1.0001080041057497E-2</v>
      </c>
      <c r="Q123" s="5">
        <f t="shared" si="123"/>
        <v>4.1053486810778739E-6</v>
      </c>
      <c r="R123" s="5">
        <f t="shared" si="124"/>
        <v>-2.4810240089203821E-6</v>
      </c>
      <c r="S123" s="5">
        <f t="shared" si="125"/>
        <v>1.5121655856149015E-6</v>
      </c>
      <c r="T123" s="5">
        <f t="shared" si="216"/>
        <v>1.0001080348798262E-2</v>
      </c>
      <c r="U123" s="5">
        <f t="shared" si="102"/>
        <v>-2.4807560261888735E-4</v>
      </c>
      <c r="W123" t="str">
        <f t="shared" si="217"/>
        <v>10Hz10m</v>
      </c>
      <c r="X123" s="18">
        <f>IFERROR(MATCH(W123,'Ref Z'!$R$5:$R$1054,0),0)</f>
        <v>64</v>
      </c>
      <c r="Y123">
        <f>IF($X123&gt;0,INDEX('Ref Z'!M$5:M$1054,$X123),"")</f>
        <v>1.0001458823958521E-2</v>
      </c>
      <c r="Z123">
        <f>IF($X123&gt;0,INDEX('Ref Z'!N$5:N$1054,$X123),"")</f>
        <v>1.0000000000000001E-7</v>
      </c>
      <c r="AA123">
        <f>IF($X123&gt;0,INDEX('Ref Z'!O$5:O$1054,$X123),"")</f>
        <v>-1.4809947373846025E-6</v>
      </c>
      <c r="AB123">
        <f>IF($X123&gt;0,INDEX('Ref Z'!P$5:P$1054,$X123),"")</f>
        <v>5.0000000000000008E-7</v>
      </c>
      <c r="AC123">
        <f t="shared" si="99"/>
        <v>1.0001458933609795E-2</v>
      </c>
      <c r="AD123" s="5">
        <f t="shared" si="103"/>
        <v>-1.4807787070144783E-4</v>
      </c>
      <c r="AF123" t="str">
        <f t="shared" si="118"/>
        <v>10Hz100m10m</v>
      </c>
      <c r="AG123">
        <f t="shared" si="218"/>
        <v>3.787829010240551E-7</v>
      </c>
      <c r="AH123">
        <f t="shared" si="219"/>
        <v>8.2106973627647101E-3</v>
      </c>
      <c r="AI123">
        <f t="shared" si="220"/>
        <v>1.0000292715357796E-6</v>
      </c>
      <c r="AJ123">
        <f t="shared" si="221"/>
        <v>3.0243312125612558E-3</v>
      </c>
      <c r="AL123">
        <f t="shared" si="153"/>
        <v>1.0000378543915587</v>
      </c>
      <c r="AN123">
        <f t="shared" si="154"/>
        <v>9.9997731917439523E-5</v>
      </c>
    </row>
    <row r="124" spans="1:40" x14ac:dyDescent="0.25">
      <c r="A124" s="4">
        <f t="shared" ref="A124:B124" si="238">A123</f>
        <v>100</v>
      </c>
      <c r="B124" s="3" t="str">
        <f t="shared" si="238"/>
        <v>m</v>
      </c>
      <c r="C124" s="18">
        <f t="shared" si="117"/>
        <v>0.1</v>
      </c>
      <c r="D124" s="18">
        <f t="shared" si="168"/>
        <v>20</v>
      </c>
      <c r="E124" s="4">
        <f t="shared" si="208"/>
        <v>20</v>
      </c>
      <c r="F124" s="4" t="str">
        <f t="shared" si="212"/>
        <v>Hz</v>
      </c>
      <c r="G124">
        <f t="shared" ref="G124:H124" si="239">G123</f>
        <v>10</v>
      </c>
      <c r="H124" t="str">
        <f t="shared" si="239"/>
        <v>m</v>
      </c>
      <c r="I124" s="18">
        <f t="shared" si="213"/>
        <v>0.01</v>
      </c>
      <c r="J124" s="9">
        <v>9.9998485367867396</v>
      </c>
      <c r="K124" s="9">
        <v>3.270098567077437E-3</v>
      </c>
      <c r="L124" s="9">
        <v>1.9581680265009615E-4</v>
      </c>
      <c r="M124" s="9">
        <v>2.0599294972511411E-3</v>
      </c>
      <c r="N124" s="10" t="s">
        <v>3</v>
      </c>
      <c r="O124" s="18">
        <f t="shared" si="214"/>
        <v>1E-3</v>
      </c>
      <c r="P124" s="5">
        <f t="shared" si="215"/>
        <v>9.9998485367867405E-3</v>
      </c>
      <c r="Q124" s="5">
        <f t="shared" si="123"/>
        <v>3.2700985670774373E-6</v>
      </c>
      <c r="R124" s="5">
        <f t="shared" si="124"/>
        <v>1.9581680265009615E-7</v>
      </c>
      <c r="S124" s="5">
        <f t="shared" si="125"/>
        <v>2.0599294972511412E-6</v>
      </c>
      <c r="T124" s="5">
        <f t="shared" si="216"/>
        <v>9.9998485387039811E-3</v>
      </c>
      <c r="U124" s="5">
        <f t="shared" si="102"/>
        <v>1.9581976857420405E-5</v>
      </c>
      <c r="W124" t="str">
        <f t="shared" si="217"/>
        <v>20Hz10m</v>
      </c>
      <c r="X124" s="18">
        <f>IFERROR(MATCH(W124,'Ref Z'!$R$5:$R$1054,0),0)</f>
        <v>65</v>
      </c>
      <c r="Y124">
        <f>IF($X124&gt;0,INDEX('Ref Z'!M$5:M$1054,$X124),"")</f>
        <v>9.9994916154811601E-3</v>
      </c>
      <c r="Z124">
        <f>IF($X124&gt;0,INDEX('Ref Z'!N$5:N$1054,$X124),"")</f>
        <v>1.0000000000000001E-7</v>
      </c>
      <c r="AA124">
        <f>IF($X124&gt;0,INDEX('Ref Z'!O$5:O$1054,$X124),"")</f>
        <v>1.1957684310218331E-6</v>
      </c>
      <c r="AB124">
        <f>IF($X124&gt;0,INDEX('Ref Z'!P$5:P$1054,$X124),"")</f>
        <v>5.0000000000000008E-7</v>
      </c>
      <c r="AC124">
        <f t="shared" si="99"/>
        <v>9.9994916869779009E-3</v>
      </c>
      <c r="AD124" s="5">
        <f t="shared" si="103"/>
        <v>1.1958292194282071E-4</v>
      </c>
      <c r="AF124" t="str">
        <f t="shared" si="118"/>
        <v>20Hz100m10m</v>
      </c>
      <c r="AG124">
        <f t="shared" si="218"/>
        <v>-3.5692130558040436E-7</v>
      </c>
      <c r="AH124">
        <f t="shared" si="219"/>
        <v>6.5401971349193771E-3</v>
      </c>
      <c r="AI124">
        <f t="shared" si="220"/>
        <v>9.9995162837173696E-7</v>
      </c>
      <c r="AJ124">
        <f t="shared" si="221"/>
        <v>4.1198590248431267E-3</v>
      </c>
      <c r="AL124">
        <f t="shared" si="153"/>
        <v>0.99996431428689159</v>
      </c>
      <c r="AN124">
        <f t="shared" si="154"/>
        <v>1.000009450854003E-4</v>
      </c>
    </row>
    <row r="125" spans="1:40" x14ac:dyDescent="0.25">
      <c r="A125" s="4">
        <f t="shared" ref="A125:B125" si="240">A124</f>
        <v>100</v>
      </c>
      <c r="B125" s="3" t="str">
        <f t="shared" si="240"/>
        <v>m</v>
      </c>
      <c r="C125" s="18">
        <f t="shared" si="117"/>
        <v>0.1</v>
      </c>
      <c r="D125" s="18">
        <f t="shared" si="168"/>
        <v>50</v>
      </c>
      <c r="E125" s="4">
        <f t="shared" si="208"/>
        <v>50</v>
      </c>
      <c r="F125" s="4" t="str">
        <f t="shared" si="212"/>
        <v>Hz</v>
      </c>
      <c r="G125">
        <f t="shared" ref="G125:H125" si="241">G124</f>
        <v>10</v>
      </c>
      <c r="H125" t="str">
        <f t="shared" si="241"/>
        <v>m</v>
      </c>
      <c r="I125" s="18">
        <f t="shared" si="213"/>
        <v>0.01</v>
      </c>
      <c r="J125" s="9">
        <v>10.002653025243996</v>
      </c>
      <c r="K125" s="9">
        <v>2.9014842849261328E-3</v>
      </c>
      <c r="L125" s="9">
        <v>-1.3660557079660548E-3</v>
      </c>
      <c r="M125" s="9">
        <v>3.5363061446620075E-3</v>
      </c>
      <c r="N125" s="10" t="s">
        <v>3</v>
      </c>
      <c r="O125" s="18">
        <f t="shared" si="214"/>
        <v>1E-3</v>
      </c>
      <c r="P125" s="5">
        <f t="shared" si="215"/>
        <v>1.0002653025243996E-2</v>
      </c>
      <c r="Q125" s="5">
        <f t="shared" si="123"/>
        <v>2.9014842849261329E-6</v>
      </c>
      <c r="R125" s="5">
        <f t="shared" si="124"/>
        <v>-1.3660557079660549E-6</v>
      </c>
      <c r="S125" s="5">
        <f t="shared" si="125"/>
        <v>3.5363061446620077E-6</v>
      </c>
      <c r="T125" s="5">
        <f t="shared" si="216"/>
        <v>1.0002653118524657E-2</v>
      </c>
      <c r="U125" s="5">
        <f t="shared" si="102"/>
        <v>-1.365693377572577E-4</v>
      </c>
      <c r="W125" t="str">
        <f t="shared" si="217"/>
        <v>50Hz10m</v>
      </c>
      <c r="X125" s="18">
        <f>IFERROR(MATCH(W125,'Ref Z'!$R$5:$R$1054,0),0)</f>
        <v>66</v>
      </c>
      <c r="Y125">
        <f>IF($X125&gt;0,INDEX('Ref Z'!M$5:M$1054,$X125),"")</f>
        <v>1.000220708896791E-2</v>
      </c>
      <c r="Z125">
        <f>IF($X125&gt;0,INDEX('Ref Z'!N$5:N$1054,$X125),"")</f>
        <v>1.0000000000000001E-7</v>
      </c>
      <c r="AA125">
        <f>IF($X125&gt;0,INDEX('Ref Z'!O$5:O$1054,$X125),"")</f>
        <v>-3.6579899997413742E-7</v>
      </c>
      <c r="AB125">
        <f>IF($X125&gt;0,INDEX('Ref Z'!P$5:P$1054,$X125),"")</f>
        <v>5.0000000000000008E-7</v>
      </c>
      <c r="AC125">
        <f t="shared" si="99"/>
        <v>1.0002207095656879E-2</v>
      </c>
      <c r="AD125" s="5">
        <f t="shared" si="103"/>
        <v>-3.6571828253237817E-5</v>
      </c>
      <c r="AF125" t="str">
        <f t="shared" si="118"/>
        <v>50Hz100m10m</v>
      </c>
      <c r="AG125">
        <f t="shared" si="218"/>
        <v>-4.4593627608613406E-7</v>
      </c>
      <c r="AH125">
        <f t="shared" si="219"/>
        <v>5.802968570713894E-3</v>
      </c>
      <c r="AI125">
        <f t="shared" si="220"/>
        <v>1.0002567079919175E-6</v>
      </c>
      <c r="AJ125">
        <f t="shared" si="221"/>
        <v>7.0726123069978246E-3</v>
      </c>
      <c r="AL125">
        <f t="shared" si="153"/>
        <v>0.99995540954359874</v>
      </c>
      <c r="AN125">
        <f t="shared" si="154"/>
        <v>9.9997509504019878E-5</v>
      </c>
    </row>
    <row r="126" spans="1:40" x14ac:dyDescent="0.25">
      <c r="A126" s="4">
        <f t="shared" ref="A126:B126" si="242">A125</f>
        <v>100</v>
      </c>
      <c r="B126" s="3" t="str">
        <f t="shared" si="242"/>
        <v>m</v>
      </c>
      <c r="C126" s="18">
        <f t="shared" si="117"/>
        <v>0.1</v>
      </c>
      <c r="D126" s="18">
        <f t="shared" si="168"/>
        <v>100</v>
      </c>
      <c r="E126" s="4">
        <f t="shared" si="208"/>
        <v>100</v>
      </c>
      <c r="F126" s="4" t="str">
        <f t="shared" si="212"/>
        <v>Hz</v>
      </c>
      <c r="G126">
        <f t="shared" ref="G126:H126" si="243">G125</f>
        <v>10</v>
      </c>
      <c r="H126" t="str">
        <f t="shared" si="243"/>
        <v>m</v>
      </c>
      <c r="I126" s="18">
        <f t="shared" si="213"/>
        <v>0.01</v>
      </c>
      <c r="J126" s="9">
        <v>10.002309935637298</v>
      </c>
      <c r="K126" s="9">
        <v>3.2526521659972216E-3</v>
      </c>
      <c r="L126" s="9">
        <v>-5.1834069495520954E-4</v>
      </c>
      <c r="M126" s="9">
        <v>4.4131736513478301E-3</v>
      </c>
      <c r="N126" s="10" t="s">
        <v>3</v>
      </c>
      <c r="O126" s="18">
        <f t="shared" si="214"/>
        <v>1E-3</v>
      </c>
      <c r="P126" s="5">
        <f t="shared" si="215"/>
        <v>1.0002309935637298E-2</v>
      </c>
      <c r="Q126" s="5">
        <f t="shared" si="123"/>
        <v>3.2526521659972219E-6</v>
      </c>
      <c r="R126" s="5">
        <f t="shared" si="124"/>
        <v>-5.1834069495520953E-7</v>
      </c>
      <c r="S126" s="5">
        <f t="shared" si="125"/>
        <v>4.4131736513478305E-6</v>
      </c>
      <c r="T126" s="5">
        <f t="shared" si="216"/>
        <v>1.0002309949068049E-2</v>
      </c>
      <c r="U126" s="5">
        <f t="shared" si="102"/>
        <v>-5.1822098877820556E-5</v>
      </c>
      <c r="W126" t="str">
        <f t="shared" si="217"/>
        <v>100Hz10m</v>
      </c>
      <c r="X126" s="18">
        <f>IFERROR(MATCH(W126,'Ref Z'!$R$5:$R$1054,0),0)</f>
        <v>67</v>
      </c>
      <c r="Y126">
        <f>IF($X126&gt;0,INDEX('Ref Z'!M$5:M$1054,$X126),"")</f>
        <v>1.0002395677497986E-2</v>
      </c>
      <c r="Z126">
        <f>IF($X126&gt;0,INDEX('Ref Z'!N$5:N$1054,$X126),"")</f>
        <v>1.0000000000000001E-7</v>
      </c>
      <c r="AA126">
        <f>IF($X126&gt;0,INDEX('Ref Z'!O$5:O$1054,$X126),"")</f>
        <v>4.8189168879896353E-7</v>
      </c>
      <c r="AB126">
        <f>IF($X126&gt;0,INDEX('Ref Z'!P$5:P$1054,$X126),"")</f>
        <v>5.0000000000000008E-7</v>
      </c>
      <c r="AC126">
        <f t="shared" si="99"/>
        <v>1.0002395689106184E-2</v>
      </c>
      <c r="AD126" s="5">
        <f t="shared" si="103"/>
        <v>4.8177627036912786E-5</v>
      </c>
      <c r="AF126" t="str">
        <f t="shared" si="118"/>
        <v>100Hz100m10m</v>
      </c>
      <c r="AG126">
        <f t="shared" si="218"/>
        <v>8.5741860687826854E-8</v>
      </c>
      <c r="AH126">
        <f t="shared" si="219"/>
        <v>6.5053043327630471E-3</v>
      </c>
      <c r="AI126">
        <f t="shared" si="220"/>
        <v>1.0002323837541732E-6</v>
      </c>
      <c r="AJ126">
        <f t="shared" si="221"/>
        <v>8.8263473168578039E-3</v>
      </c>
      <c r="AL126">
        <f t="shared" si="153"/>
        <v>1.0000085720237197</v>
      </c>
      <c r="AN126">
        <f t="shared" si="154"/>
        <v>9.9999725914733342E-5</v>
      </c>
    </row>
    <row r="127" spans="1:40" x14ac:dyDescent="0.25">
      <c r="A127" s="4">
        <f t="shared" ref="A127:B127" si="244">A126</f>
        <v>100</v>
      </c>
      <c r="B127" s="3" t="str">
        <f t="shared" si="244"/>
        <v>m</v>
      </c>
      <c r="C127" s="18">
        <f t="shared" si="117"/>
        <v>0.1</v>
      </c>
      <c r="D127" s="18">
        <f t="shared" si="168"/>
        <v>200</v>
      </c>
      <c r="E127" s="4">
        <f t="shared" si="208"/>
        <v>200</v>
      </c>
      <c r="F127" s="4" t="str">
        <f t="shared" si="212"/>
        <v>Hz</v>
      </c>
      <c r="G127">
        <f t="shared" ref="G127:H127" si="245">G126</f>
        <v>10</v>
      </c>
      <c r="H127" t="str">
        <f t="shared" si="245"/>
        <v>m</v>
      </c>
      <c r="I127" s="18">
        <f t="shared" si="213"/>
        <v>0.01</v>
      </c>
      <c r="J127" s="9">
        <v>10.005361699050564</v>
      </c>
      <c r="K127" s="9">
        <v>1.8738942015537343E-4</v>
      </c>
      <c r="L127" s="9">
        <v>-5.4306331553617866E-4</v>
      </c>
      <c r="M127" s="9">
        <v>4.4327518744089545E-3</v>
      </c>
      <c r="N127" s="10" t="s">
        <v>3</v>
      </c>
      <c r="O127" s="18">
        <f t="shared" si="214"/>
        <v>1E-3</v>
      </c>
      <c r="P127" s="5">
        <f t="shared" si="215"/>
        <v>1.0005361699050565E-2</v>
      </c>
      <c r="Q127" s="5">
        <f t="shared" si="123"/>
        <v>1.8738942015537342E-7</v>
      </c>
      <c r="R127" s="5">
        <f t="shared" si="124"/>
        <v>-5.4306331553617869E-7</v>
      </c>
      <c r="S127" s="5">
        <f t="shared" si="125"/>
        <v>4.432751874408955E-6</v>
      </c>
      <c r="T127" s="5">
        <f t="shared" si="216"/>
        <v>1.000536171378855E-2</v>
      </c>
      <c r="U127" s="5">
        <f t="shared" si="102"/>
        <v>-5.4277229683202764E-5</v>
      </c>
      <c r="W127" t="str">
        <f t="shared" si="217"/>
        <v>200Hz10m</v>
      </c>
      <c r="X127" s="18">
        <f>IFERROR(MATCH(W127,'Ref Z'!$R$5:$R$1054,0),0)</f>
        <v>68</v>
      </c>
      <c r="Y127">
        <f>IF($X127&gt;0,INDEX('Ref Z'!M$5:M$1054,$X127),"")</f>
        <v>1.0005757448373453E-2</v>
      </c>
      <c r="Z127">
        <f>IF($X127&gt;0,INDEX('Ref Z'!N$5:N$1054,$X127),"")</f>
        <v>1.0000000000000001E-7</v>
      </c>
      <c r="AA127">
        <f>IF($X127&gt;0,INDEX('Ref Z'!O$5:O$1054,$X127),"")</f>
        <v>4.5743378693585754E-7</v>
      </c>
      <c r="AB127">
        <f>IF($X127&gt;0,INDEX('Ref Z'!P$5:P$1054,$X127),"")</f>
        <v>5.0000000000000008E-7</v>
      </c>
      <c r="AC127">
        <f t="shared" si="99"/>
        <v>1.0005757458829716E-2</v>
      </c>
      <c r="AD127" s="5">
        <f t="shared" si="103"/>
        <v>4.571705730199687E-5</v>
      </c>
      <c r="AF127" t="str">
        <f t="shared" si="118"/>
        <v>200Hz100m10m</v>
      </c>
      <c r="AG127">
        <f t="shared" si="218"/>
        <v>3.9574932288871656E-7</v>
      </c>
      <c r="AH127">
        <f t="shared" si="219"/>
        <v>3.7477885365194805E-4</v>
      </c>
      <c r="AI127">
        <f t="shared" si="220"/>
        <v>1.0004971024720363E-6</v>
      </c>
      <c r="AJ127">
        <f t="shared" si="221"/>
        <v>8.865503762917502E-3</v>
      </c>
      <c r="AL127">
        <f t="shared" si="153"/>
        <v>1.000039553296771</v>
      </c>
      <c r="AN127">
        <f t="shared" si="154"/>
        <v>9.9994286985199634E-5</v>
      </c>
    </row>
    <row r="128" spans="1:40" x14ac:dyDescent="0.25">
      <c r="A128" s="4">
        <f t="shared" ref="A128:B128" si="246">A127</f>
        <v>100</v>
      </c>
      <c r="B128" s="3" t="str">
        <f t="shared" si="246"/>
        <v>m</v>
      </c>
      <c r="C128" s="18">
        <f t="shared" si="117"/>
        <v>0.1</v>
      </c>
      <c r="D128" s="18">
        <f t="shared" si="168"/>
        <v>500</v>
      </c>
      <c r="E128" s="4">
        <f t="shared" si="208"/>
        <v>500</v>
      </c>
      <c r="F128" s="4" t="str">
        <f t="shared" si="212"/>
        <v>Hz</v>
      </c>
      <c r="G128">
        <f t="shared" ref="G128:H128" si="247">G127</f>
        <v>10</v>
      </c>
      <c r="H128" t="str">
        <f t="shared" si="247"/>
        <v>m</v>
      </c>
      <c r="I128" s="18">
        <f t="shared" si="213"/>
        <v>0.01</v>
      </c>
      <c r="J128" s="9">
        <v>10.022549464474688</v>
      </c>
      <c r="K128" s="9">
        <v>2.2205034235113093E-4</v>
      </c>
      <c r="L128" s="9">
        <v>-1.977124278514009E-3</v>
      </c>
      <c r="M128" s="9">
        <v>1.4786007642182838E-3</v>
      </c>
      <c r="N128" s="10" t="s">
        <v>3</v>
      </c>
      <c r="O128" s="18">
        <f t="shared" si="214"/>
        <v>1E-3</v>
      </c>
      <c r="P128" s="5">
        <f t="shared" si="215"/>
        <v>1.0022549464474688E-2</v>
      </c>
      <c r="Q128" s="5">
        <f t="shared" si="123"/>
        <v>2.2205034235113092E-7</v>
      </c>
      <c r="R128" s="5">
        <f t="shared" si="124"/>
        <v>-1.9771242785140091E-6</v>
      </c>
      <c r="S128" s="5">
        <f t="shared" si="125"/>
        <v>1.4786007642182837E-6</v>
      </c>
      <c r="T128" s="5">
        <f t="shared" si="216"/>
        <v>1.0022549659485966E-2</v>
      </c>
      <c r="U128" s="5">
        <f t="shared" si="102"/>
        <v>-1.9726759741877362E-4</v>
      </c>
      <c r="W128" t="str">
        <f t="shared" si="217"/>
        <v>500Hz10m</v>
      </c>
      <c r="X128" s="18">
        <f>IFERROR(MATCH(W128,'Ref Z'!$R$5:$R$1054,0),0)</f>
        <v>69</v>
      </c>
      <c r="Y128">
        <f>IF($X128&gt;0,INDEX('Ref Z'!M$5:M$1054,$X128),"")</f>
        <v>1.002169683343287E-2</v>
      </c>
      <c r="Z128">
        <f>IF($X128&gt;0,INDEX('Ref Z'!N$5:N$1054,$X128),"")</f>
        <v>1.5811388300841901E-7</v>
      </c>
      <c r="AA128">
        <f>IF($X128&gt;0,INDEX('Ref Z'!O$5:O$1054,$X128),"")</f>
        <v>-9.7479649917832614E-7</v>
      </c>
      <c r="AB128">
        <f>IF($X128&gt;0,INDEX('Ref Z'!P$5:P$1054,$X128),"")</f>
        <v>5.0000000000000008E-7</v>
      </c>
      <c r="AC128">
        <f t="shared" si="99"/>
        <v>1.0021696880841419E-2</v>
      </c>
      <c r="AD128" s="5">
        <f t="shared" si="103"/>
        <v>-9.7268607532819697E-5</v>
      </c>
      <c r="AF128" t="str">
        <f t="shared" si="118"/>
        <v>500Hz100m10m</v>
      </c>
      <c r="AG128">
        <f t="shared" si="218"/>
        <v>-8.5263104181859672E-7</v>
      </c>
      <c r="AH128">
        <f t="shared" si="219"/>
        <v>4.4410071284903138E-4</v>
      </c>
      <c r="AI128">
        <f t="shared" si="220"/>
        <v>1.002327779335683E-6</v>
      </c>
      <c r="AJ128">
        <f t="shared" si="221"/>
        <v>2.95720157070626E-3</v>
      </c>
      <c r="AL128">
        <f t="shared" si="153"/>
        <v>0.9999149140015744</v>
      </c>
      <c r="AN128">
        <f t="shared" si="154"/>
        <v>9.9998989885953927E-5</v>
      </c>
    </row>
    <row r="129" spans="1:40" x14ac:dyDescent="0.25">
      <c r="A129" s="4">
        <f t="shared" ref="A129:B129" si="248">A128</f>
        <v>100</v>
      </c>
      <c r="B129" s="3" t="str">
        <f t="shared" si="248"/>
        <v>m</v>
      </c>
      <c r="C129" s="18">
        <f t="shared" si="117"/>
        <v>0.1</v>
      </c>
      <c r="D129" s="18">
        <f t="shared" si="168"/>
        <v>1000</v>
      </c>
      <c r="E129" s="4">
        <f>IF(F129="mHz",1000,IF(F129="kHz",0.001,1))*D129</f>
        <v>1</v>
      </c>
      <c r="F129" s="4" t="str">
        <f t="shared" si="212"/>
        <v>kHz</v>
      </c>
      <c r="G129">
        <f t="shared" ref="G129:H129" si="249">G128</f>
        <v>10</v>
      </c>
      <c r="H129" t="str">
        <f t="shared" si="249"/>
        <v>m</v>
      </c>
      <c r="I129" s="18">
        <f t="shared" si="213"/>
        <v>0.01</v>
      </c>
      <c r="J129" s="9">
        <v>10.065291297941975</v>
      </c>
      <c r="K129" s="9">
        <v>4.4029572227919818E-3</v>
      </c>
      <c r="L129" s="9">
        <v>1.0717368396487895E-3</v>
      </c>
      <c r="M129" s="9">
        <v>1.2426916077275705E-3</v>
      </c>
      <c r="N129" s="10" t="s">
        <v>3</v>
      </c>
      <c r="O129" s="18">
        <f t="shared" si="214"/>
        <v>1E-3</v>
      </c>
      <c r="P129" s="5">
        <f t="shared" si="215"/>
        <v>1.0065291297941975E-2</v>
      </c>
      <c r="Q129" s="5">
        <f t="shared" si="123"/>
        <v>4.4029572227919818E-6</v>
      </c>
      <c r="R129" s="5">
        <f t="shared" si="124"/>
        <v>1.0717368396487895E-6</v>
      </c>
      <c r="S129" s="5">
        <f t="shared" si="125"/>
        <v>1.2426916077275705E-6</v>
      </c>
      <c r="T129" s="5">
        <f t="shared" si="216"/>
        <v>1.0065291355000425E-2</v>
      </c>
      <c r="U129" s="5">
        <f t="shared" si="102"/>
        <v>1.0647847179719416E-4</v>
      </c>
      <c r="W129" t="str">
        <f t="shared" si="217"/>
        <v>1kHz10m</v>
      </c>
      <c r="X129" s="18">
        <f>IFERROR(MATCH(W129,'Ref Z'!$R$5:$R$1054,0),0)</f>
        <v>70</v>
      </c>
      <c r="Y129">
        <f>IF($X129&gt;0,INDEX('Ref Z'!M$5:M$1054,$X129),"")</f>
        <v>1.0066102746672584E-2</v>
      </c>
      <c r="Z129">
        <f>IF($X129&gt;0,INDEX('Ref Z'!N$5:N$1054,$X129),"")</f>
        <v>4.4721359549995803E-7</v>
      </c>
      <c r="AA129">
        <f>IF($X129&gt;0,INDEX('Ref Z'!O$5:O$1054,$X129),"")</f>
        <v>2.0771845034626244E-6</v>
      </c>
      <c r="AB129">
        <f>IF($X129&gt;0,INDEX('Ref Z'!P$5:P$1054,$X129),"")</f>
        <v>1.0000000000000002E-6</v>
      </c>
      <c r="AC129">
        <f t="shared" si="99"/>
        <v>1.0066102960990654E-2</v>
      </c>
      <c r="AD129" s="5">
        <f t="shared" si="103"/>
        <v>2.063543882130154E-4</v>
      </c>
      <c r="AF129" t="str">
        <f t="shared" si="118"/>
        <v>1kHz100m10m</v>
      </c>
      <c r="AG129">
        <f t="shared" si="218"/>
        <v>8.1144873060809419E-7</v>
      </c>
      <c r="AH129">
        <f t="shared" si="219"/>
        <v>8.8059144569399683E-3</v>
      </c>
      <c r="AI129">
        <f t="shared" si="220"/>
        <v>1.0054476638138349E-6</v>
      </c>
      <c r="AJ129">
        <f t="shared" si="221"/>
        <v>2.4853834166313525E-3</v>
      </c>
      <c r="AL129">
        <f t="shared" si="153"/>
        <v>1.0000806341278761</v>
      </c>
      <c r="AN129">
        <f t="shared" si="154"/>
        <v>9.9875916415821241E-5</v>
      </c>
    </row>
    <row r="130" spans="1:40" x14ac:dyDescent="0.25">
      <c r="A130" s="4">
        <f t="shared" ref="A130:B130" si="250">A129</f>
        <v>100</v>
      </c>
      <c r="B130" s="3" t="str">
        <f t="shared" si="250"/>
        <v>m</v>
      </c>
      <c r="C130" s="18">
        <f t="shared" si="117"/>
        <v>0.1</v>
      </c>
      <c r="D130" s="18">
        <f t="shared" si="168"/>
        <v>2000</v>
      </c>
      <c r="E130" s="4">
        <f t="shared" ref="E130:E146" si="251">IF(F130="mHz",1000,IF(F130="kHz",0.001,1))*D130</f>
        <v>2</v>
      </c>
      <c r="F130" s="4" t="str">
        <f t="shared" si="212"/>
        <v>kHz</v>
      </c>
      <c r="G130">
        <f t="shared" ref="G130:H130" si="252">G129</f>
        <v>10</v>
      </c>
      <c r="H130" t="str">
        <f t="shared" si="252"/>
        <v>m</v>
      </c>
      <c r="I130" s="18">
        <f t="shared" si="213"/>
        <v>0.01</v>
      </c>
      <c r="J130" s="9">
        <v>10.184544386502681</v>
      </c>
      <c r="K130" s="9">
        <v>2.4117726506473727E-3</v>
      </c>
      <c r="L130" s="9">
        <v>4.6874980454571537E-3</v>
      </c>
      <c r="M130" s="9">
        <v>2.524657229243383E-3</v>
      </c>
      <c r="N130" s="10" t="s">
        <v>3</v>
      </c>
      <c r="O130" s="18">
        <f t="shared" si="214"/>
        <v>1E-3</v>
      </c>
      <c r="P130" s="5">
        <f t="shared" si="215"/>
        <v>1.0184544386502681E-2</v>
      </c>
      <c r="Q130" s="5">
        <f t="shared" si="123"/>
        <v>2.4117726506473729E-6</v>
      </c>
      <c r="R130" s="5">
        <f t="shared" si="124"/>
        <v>4.6874980454571539E-6</v>
      </c>
      <c r="S130" s="5">
        <f t="shared" si="125"/>
        <v>2.524657229243383E-6</v>
      </c>
      <c r="T130" s="5">
        <f t="shared" si="216"/>
        <v>1.0184545465227263E-2</v>
      </c>
      <c r="U130" s="5">
        <f t="shared" si="102"/>
        <v>4.6025600523440197E-4</v>
      </c>
      <c r="W130" t="str">
        <f t="shared" si="217"/>
        <v>2kHz10m</v>
      </c>
      <c r="X130" s="18">
        <f>IFERROR(MATCH(W130,'Ref Z'!$R$5:$R$1054,0),0)</f>
        <v>71</v>
      </c>
      <c r="Y130">
        <f>IF($X130&gt;0,INDEX('Ref Z'!M$5:M$1054,$X130),"")</f>
        <v>1.0184729180333389E-2</v>
      </c>
      <c r="Z130">
        <f>IF($X130&gt;0,INDEX('Ref Z'!N$5:N$1054,$X130),"")</f>
        <v>1.2649110640673521E-6</v>
      </c>
      <c r="AA130">
        <f>IF($X130&gt;0,INDEX('Ref Z'!O$5:O$1054,$X130),"")</f>
        <v>5.7028679008076867E-6</v>
      </c>
      <c r="AB130">
        <f>IF($X130&gt;0,INDEX('Ref Z'!P$5:P$1054,$X130),"")</f>
        <v>2.0000000000000003E-6</v>
      </c>
      <c r="AC130">
        <f t="shared" si="99"/>
        <v>1.018473077697377E-2</v>
      </c>
      <c r="AD130" s="5">
        <f t="shared" si="103"/>
        <v>5.5994295025551784E-4</v>
      </c>
      <c r="AF130" t="str">
        <f t="shared" si="118"/>
        <v>2kHz100m10m</v>
      </c>
      <c r="AG130">
        <f t="shared" si="218"/>
        <v>1.8479383070806044E-7</v>
      </c>
      <c r="AH130">
        <f t="shared" si="219"/>
        <v>4.8235454671478545E-3</v>
      </c>
      <c r="AI130">
        <f t="shared" si="220"/>
        <v>1.0153698553505328E-6</v>
      </c>
      <c r="AJ130">
        <f t="shared" si="221"/>
        <v>5.0493148545801246E-3</v>
      </c>
      <c r="AL130">
        <f t="shared" si="153"/>
        <v>1.0000181953870342</v>
      </c>
      <c r="AN130">
        <f t="shared" si="154"/>
        <v>9.9686945021115866E-5</v>
      </c>
    </row>
    <row r="131" spans="1:40" x14ac:dyDescent="0.25">
      <c r="A131" s="4">
        <f t="shared" ref="A131:B131" si="253">A130</f>
        <v>100</v>
      </c>
      <c r="B131" s="3" t="str">
        <f t="shared" si="253"/>
        <v>m</v>
      </c>
      <c r="C131" s="18">
        <f t="shared" si="117"/>
        <v>0.1</v>
      </c>
      <c r="D131" s="18">
        <f t="shared" si="168"/>
        <v>5000</v>
      </c>
      <c r="E131" s="4">
        <f t="shared" si="251"/>
        <v>5</v>
      </c>
      <c r="F131" s="4" t="str">
        <f t="shared" si="212"/>
        <v>kHz</v>
      </c>
      <c r="G131">
        <f t="shared" ref="G131:H131" si="254">G130</f>
        <v>10</v>
      </c>
      <c r="H131" t="str">
        <f t="shared" si="254"/>
        <v>m</v>
      </c>
      <c r="I131" s="18">
        <f t="shared" si="213"/>
        <v>0.01</v>
      </c>
      <c r="J131" s="9">
        <v>10.73062694808894</v>
      </c>
      <c r="K131" s="9">
        <v>3.08462015378896E-3</v>
      </c>
      <c r="L131" s="9">
        <v>1.2359745678796864E-2</v>
      </c>
      <c r="M131" s="9">
        <v>1.3745568598669366E-3</v>
      </c>
      <c r="N131" s="10" t="s">
        <v>3</v>
      </c>
      <c r="O131" s="18">
        <f t="shared" si="214"/>
        <v>1E-3</v>
      </c>
      <c r="P131" s="5">
        <f t="shared" si="215"/>
        <v>1.0730626948088941E-2</v>
      </c>
      <c r="Q131" s="5">
        <f t="shared" si="123"/>
        <v>3.0846201537889602E-6</v>
      </c>
      <c r="R131" s="5">
        <f t="shared" si="124"/>
        <v>1.2359745678796865E-5</v>
      </c>
      <c r="S131" s="5">
        <f t="shared" si="125"/>
        <v>1.3745568598669366E-6</v>
      </c>
      <c r="T131" s="5">
        <f t="shared" si="216"/>
        <v>1.0730634066184803E-2</v>
      </c>
      <c r="U131" s="5">
        <f t="shared" si="102"/>
        <v>1.1518190197786515E-3</v>
      </c>
      <c r="W131" t="str">
        <f t="shared" si="217"/>
        <v>5kHz10m</v>
      </c>
      <c r="X131" s="18">
        <f>IFERROR(MATCH(W131,'Ref Z'!$R$5:$R$1054,0),0)</f>
        <v>72</v>
      </c>
      <c r="Y131">
        <f>IF($X131&gt;0,INDEX('Ref Z'!M$5:M$1054,$X131),"")</f>
        <v>1.0729557931699314E-2</v>
      </c>
      <c r="Z131">
        <f>IF($X131&gt;0,INDEX('Ref Z'!N$5:N$1054,$X131),"")</f>
        <v>5.0000000000000004E-6</v>
      </c>
      <c r="AA131">
        <f>IF($X131&gt;0,INDEX('Ref Z'!O$5:O$1054,$X131),"")</f>
        <v>1.3428289997504245E-5</v>
      </c>
      <c r="AB131">
        <f>IF($X131&gt;0,INDEX('Ref Z'!P$5:P$1054,$X131),"")</f>
        <v>5.0000000000000004E-6</v>
      </c>
      <c r="AC131">
        <f t="shared" si="99"/>
        <v>1.0729566334603832E-2</v>
      </c>
      <c r="AD131" s="5">
        <f t="shared" si="103"/>
        <v>1.2515224832220476E-3</v>
      </c>
      <c r="AF131" t="str">
        <f t="shared" si="118"/>
        <v>5kHz100m10m</v>
      </c>
      <c r="AG131">
        <f t="shared" si="218"/>
        <v>-1.0690163896268784E-6</v>
      </c>
      <c r="AH131">
        <f t="shared" si="219"/>
        <v>6.1692423337589937E-3</v>
      </c>
      <c r="AI131">
        <f t="shared" si="220"/>
        <v>1.0685443187073801E-6</v>
      </c>
      <c r="AJ131">
        <f t="shared" si="221"/>
        <v>2.7491182666500567E-3</v>
      </c>
      <c r="AL131">
        <f t="shared" si="153"/>
        <v>0.99990049687889959</v>
      </c>
      <c r="AN131">
        <f t="shared" si="154"/>
        <v>9.9703463443396104E-5</v>
      </c>
    </row>
    <row r="132" spans="1:40" ht="19.5" customHeight="1" x14ac:dyDescent="0.25">
      <c r="A132" s="4">
        <v>100</v>
      </c>
      <c r="B132" s="3" t="s">
        <v>3</v>
      </c>
      <c r="C132" s="18">
        <f t="shared" ref="C132:C149" si="255">IF(MID(B132,1,1)="m",0.001,IF(OR(MID(B132,1,1)="u",MID(B132,1,1)="µ"),0.000001,1))*A132</f>
        <v>0.1</v>
      </c>
      <c r="D132" s="18">
        <f>D114</f>
        <v>0.01</v>
      </c>
      <c r="E132" s="4">
        <f t="shared" si="251"/>
        <v>10</v>
      </c>
      <c r="F132" s="4" t="str">
        <f>IF(D132&gt;=1000,"kHz",IF(D132&gt;=1,"Hz","mHz"))</f>
        <v>mHz</v>
      </c>
      <c r="G132">
        <v>100</v>
      </c>
      <c r="H132" t="s">
        <v>3</v>
      </c>
      <c r="I132" s="18">
        <f>IF(MID(H132,1,1)="m",0.001,IF(OR(MID(H132,1,1)="u",MID(H132,1,1)="µ"),0.000001,1))*G132</f>
        <v>0.1</v>
      </c>
      <c r="J132" s="9">
        <v>100.00447546276219</v>
      </c>
      <c r="K132" s="9">
        <v>2.0322849907206749E-3</v>
      </c>
      <c r="L132" s="9">
        <v>-1.9605538825167913E-3</v>
      </c>
      <c r="M132" s="9">
        <v>1.7697231576975911E-3</v>
      </c>
      <c r="N132" s="10" t="s">
        <v>3</v>
      </c>
      <c r="O132" s="18">
        <f>IF(MID(N132,1,1)="m",0.001,IF(OR(MID(N132,1,1)="u",MID(N132,1,1)="µ"),0.000001,1))</f>
        <v>1E-3</v>
      </c>
      <c r="P132" s="5">
        <f>J132*$O132</f>
        <v>0.10000447546276219</v>
      </c>
      <c r="Q132" s="5">
        <f t="shared" si="123"/>
        <v>2.0322849907206751E-6</v>
      </c>
      <c r="R132" s="5">
        <f t="shared" si="124"/>
        <v>-1.9605538825167914E-6</v>
      </c>
      <c r="S132" s="5">
        <f t="shared" si="125"/>
        <v>1.7697231576975911E-6</v>
      </c>
      <c r="T132" s="5">
        <f>SUMSQ(P132,R132)^0.5</f>
        <v>0.10000447548198017</v>
      </c>
      <c r="U132" s="5">
        <f t="shared" si="102"/>
        <v>-1.9604661423334513E-5</v>
      </c>
      <c r="W132" t="str">
        <f>E132&amp;F132&amp;G132&amp;H132</f>
        <v>10mHz100m</v>
      </c>
      <c r="X132" s="18">
        <f>IFERROR(MATCH(W132,'Ref Z'!$R$5:$R$1054,0),0)</f>
        <v>73</v>
      </c>
      <c r="Y132">
        <f>IF($X132&gt;0,INDEX('Ref Z'!M$5:M$1054,$X132),"")</f>
        <v>9.9997703742193064E-2</v>
      </c>
      <c r="Z132">
        <f>IF($X132&gt;0,INDEX('Ref Z'!N$5:N$1054,$X132),"")</f>
        <v>1.0000000000000002E-6</v>
      </c>
      <c r="AA132">
        <f>IF($X132&gt;0,INDEX('Ref Z'!O$5:O$1054,$X132),"")</f>
        <v>-3.6935594886265593E-6</v>
      </c>
      <c r="AB132">
        <f>IF($X132&gt;0,INDEX('Ref Z'!P$5:P$1054,$X132),"")</f>
        <v>5.0000000000000004E-6</v>
      </c>
      <c r="AC132">
        <f t="shared" si="99"/>
        <v>9.9997703810406541E-2</v>
      </c>
      <c r="AD132" s="5">
        <f t="shared" si="103"/>
        <v>-3.6936443025425075E-5</v>
      </c>
      <c r="AF132" t="str">
        <f t="shared" ref="AF132:AF149" si="256">E132&amp;F132&amp;A132&amp;B132&amp;G132&amp;H132</f>
        <v>10mHz100m100m</v>
      </c>
      <c r="AG132">
        <f>Y132-P132</f>
        <v>-6.7717205691208981E-6</v>
      </c>
      <c r="AH132">
        <f>(4*K132^2+Z132^2)^0.5</f>
        <v>4.0645701044555909E-3</v>
      </c>
      <c r="AI132">
        <f>AA132-R132</f>
        <v>-1.7330056061097678E-6</v>
      </c>
      <c r="AJ132">
        <f>(4*M132^2+AB132^2)^0.5</f>
        <v>3.5394498470192413E-3</v>
      </c>
      <c r="AL132">
        <f t="shared" si="153"/>
        <v>0.99993228631477749</v>
      </c>
      <c r="AN132">
        <f t="shared" si="154"/>
        <v>-1.7331781602090562E-5</v>
      </c>
    </row>
    <row r="133" spans="1:40" x14ac:dyDescent="0.25">
      <c r="A133" s="4">
        <f>A132</f>
        <v>100</v>
      </c>
      <c r="B133" s="3" t="str">
        <f>B132</f>
        <v>m</v>
      </c>
      <c r="C133" s="18">
        <f t="shared" si="255"/>
        <v>0.1</v>
      </c>
      <c r="D133" s="18">
        <f t="shared" si="168"/>
        <v>0.02</v>
      </c>
      <c r="E133" s="4">
        <f t="shared" si="251"/>
        <v>20</v>
      </c>
      <c r="F133" s="4" t="str">
        <f t="shared" ref="F133:F149" si="257">IF(D133&gt;=1000,"kHz",IF(D133&gt;=1,"Hz","mHz"))</f>
        <v>mHz</v>
      </c>
      <c r="G133">
        <f>G132</f>
        <v>100</v>
      </c>
      <c r="H133" t="str">
        <f>H132</f>
        <v>m</v>
      </c>
      <c r="I133" s="18">
        <f t="shared" ref="I133:I149" si="258">IF(MID(H133,1,1)="m",0.001,IF(OR(MID(H133,1,1)="u",MID(H133,1,1)="µ"),0.000001,1))*G133</f>
        <v>0.1</v>
      </c>
      <c r="J133" s="9">
        <v>100.00080440893957</v>
      </c>
      <c r="K133" s="9">
        <v>5.5009367943487947E-3</v>
      </c>
      <c r="L133" s="9">
        <v>1.4613604845854946E-2</v>
      </c>
      <c r="M133" s="9">
        <v>2.8175204514791852E-3</v>
      </c>
      <c r="N133" s="10" t="s">
        <v>3</v>
      </c>
      <c r="O133" s="18">
        <f t="shared" ref="O133:O149" si="259">IF(MID(N133,1,1)="m",0.001,IF(OR(MID(N133,1,1)="u",MID(N133,1,1)="µ"),0.000001,1))</f>
        <v>1E-3</v>
      </c>
      <c r="P133" s="5">
        <f t="shared" ref="P133:P149" si="260">J133*$O133</f>
        <v>0.10000080440893958</v>
      </c>
      <c r="Q133" s="5">
        <f t="shared" ref="Q133:Q149" si="261">K133*$O133</f>
        <v>5.500936794348795E-6</v>
      </c>
      <c r="R133" s="5">
        <f t="shared" ref="R133:R149" si="262">L133*$O133</f>
        <v>1.4613604845854946E-5</v>
      </c>
      <c r="S133" s="5">
        <f t="shared" ref="S133:S149" si="263">M133*$O133</f>
        <v>2.8175204514791851E-6</v>
      </c>
      <c r="T133" s="5">
        <f t="shared" ref="T133:T149" si="264">SUMSQ(P133,R133)^0.5</f>
        <v>0.1000008054767182</v>
      </c>
      <c r="U133" s="5">
        <f t="shared" si="102"/>
        <v>1.4613487189631146E-4</v>
      </c>
      <c r="W133" t="str">
        <f t="shared" ref="W133:W149" si="265">E133&amp;F133&amp;G133&amp;H133</f>
        <v>20mHz100m</v>
      </c>
      <c r="X133" s="18">
        <f>IFERROR(MATCH(W133,'Ref Z'!$R$5:$R$1054,0),0)</f>
        <v>74</v>
      </c>
      <c r="Y133">
        <f>IF($X133&gt;0,INDEX('Ref Z'!M$5:M$1054,$X133),"")</f>
        <v>9.9992250411534284E-2</v>
      </c>
      <c r="Z133">
        <f>IF($X133&gt;0,INDEX('Ref Z'!N$5:N$1054,$X133),"")</f>
        <v>1.0000000000000002E-6</v>
      </c>
      <c r="AA133">
        <f>IF($X133&gt;0,INDEX('Ref Z'!O$5:O$1054,$X133),"")</f>
        <v>7.0063999093389266E-6</v>
      </c>
      <c r="AB133">
        <f>IF($X133&gt;0,INDEX('Ref Z'!P$5:P$1054,$X133),"")</f>
        <v>5.0000000000000004E-6</v>
      </c>
      <c r="AC133">
        <f t="shared" si="99"/>
        <v>9.9992250657001513E-2</v>
      </c>
      <c r="AD133" s="5">
        <f t="shared" si="103"/>
        <v>7.0069429071117567E-5</v>
      </c>
      <c r="AF133" t="str">
        <f t="shared" si="256"/>
        <v>20mHz100m100m</v>
      </c>
      <c r="AG133">
        <f t="shared" ref="AG133:AG149" si="266">Y133-P133</f>
        <v>-8.5539974052917245E-6</v>
      </c>
      <c r="AH133">
        <f t="shared" ref="AH133:AH149" si="267">(4*K133^2+Z133^2)^0.5</f>
        <v>1.1001873634144394E-2</v>
      </c>
      <c r="AI133">
        <f t="shared" ref="AI133:AI149" si="268">AA133-R133</f>
        <v>-7.6072049365160191E-6</v>
      </c>
      <c r="AJ133">
        <f t="shared" ref="AJ133:AJ149" si="269">(4*M133^2+AB133^2)^0.5</f>
        <v>5.6350431212204479E-3</v>
      </c>
      <c r="AL133">
        <f t="shared" si="153"/>
        <v>0.99991445249189836</v>
      </c>
      <c r="AN133">
        <f t="shared" si="154"/>
        <v>-7.6065442825193897E-5</v>
      </c>
    </row>
    <row r="134" spans="1:40" x14ac:dyDescent="0.25">
      <c r="A134" s="4">
        <f t="shared" ref="A134:B134" si="270">A133</f>
        <v>100</v>
      </c>
      <c r="B134" s="3" t="str">
        <f t="shared" si="270"/>
        <v>m</v>
      </c>
      <c r="C134" s="18">
        <f t="shared" si="255"/>
        <v>0.1</v>
      </c>
      <c r="D134" s="18">
        <f t="shared" si="168"/>
        <v>0.05</v>
      </c>
      <c r="E134" s="4">
        <f t="shared" si="251"/>
        <v>50</v>
      </c>
      <c r="F134" s="4" t="str">
        <f t="shared" si="257"/>
        <v>mHz</v>
      </c>
      <c r="G134">
        <f t="shared" ref="G134:H134" si="271">G133</f>
        <v>100</v>
      </c>
      <c r="H134" t="str">
        <f t="shared" si="271"/>
        <v>m</v>
      </c>
      <c r="I134" s="18">
        <f t="shared" si="258"/>
        <v>0.1</v>
      </c>
      <c r="J134" s="9">
        <v>100.02170143438126</v>
      </c>
      <c r="K134" s="9">
        <v>3.4313335380801975E-3</v>
      </c>
      <c r="L134" s="9">
        <v>1.6803552553379328E-2</v>
      </c>
      <c r="M134" s="9">
        <v>3.8736908569656763E-3</v>
      </c>
      <c r="N134" s="10" t="s">
        <v>3</v>
      </c>
      <c r="O134" s="18">
        <f t="shared" si="259"/>
        <v>1E-3</v>
      </c>
      <c r="P134" s="5">
        <f t="shared" si="260"/>
        <v>0.10002170143438126</v>
      </c>
      <c r="Q134" s="5">
        <f t="shared" si="261"/>
        <v>3.4313335380801975E-6</v>
      </c>
      <c r="R134" s="5">
        <f t="shared" si="262"/>
        <v>1.6803552553379328E-5</v>
      </c>
      <c r="S134" s="5">
        <f t="shared" si="263"/>
        <v>3.8736908569656766E-6</v>
      </c>
      <c r="T134" s="5">
        <f t="shared" si="264"/>
        <v>0.10002170284587182</v>
      </c>
      <c r="U134" s="5">
        <f t="shared" si="102"/>
        <v>1.6799906574591867E-4</v>
      </c>
      <c r="W134" t="str">
        <f t="shared" si="265"/>
        <v>50mHz100m</v>
      </c>
      <c r="X134" s="18">
        <f>IFERROR(MATCH(W134,'Ref Z'!$R$5:$R$1054,0),0)</f>
        <v>75</v>
      </c>
      <c r="Y134">
        <f>IF($X134&gt;0,INDEX('Ref Z'!M$5:M$1054,$X134),"")</f>
        <v>0.1000164640747405</v>
      </c>
      <c r="Z134">
        <f>IF($X134&gt;0,INDEX('Ref Z'!N$5:N$1054,$X134),"")</f>
        <v>1.0000000000000002E-6</v>
      </c>
      <c r="AA134">
        <f>IF($X134&gt;0,INDEX('Ref Z'!O$5:O$1054,$X134),"")</f>
        <v>8.2677529996164165E-6</v>
      </c>
      <c r="AB134">
        <f>IF($X134&gt;0,INDEX('Ref Z'!P$5:P$1054,$X134),"")</f>
        <v>5.0000000000000004E-6</v>
      </c>
      <c r="AC134">
        <f t="shared" ref="AC134:AC149" si="272">SUMSQ(Y134,AA134)^0.5</f>
        <v>0.10001646441646293</v>
      </c>
      <c r="AD134" s="5">
        <f t="shared" si="103"/>
        <v>8.2663919958278031E-5</v>
      </c>
      <c r="AF134" t="str">
        <f t="shared" si="256"/>
        <v>50mHz100m100m</v>
      </c>
      <c r="AG134">
        <f t="shared" si="266"/>
        <v>-5.2373596407528922E-6</v>
      </c>
      <c r="AH134">
        <f t="shared" si="267"/>
        <v>6.8626671490183665E-3</v>
      </c>
      <c r="AI134">
        <f t="shared" si="268"/>
        <v>-8.5357995537629116E-6</v>
      </c>
      <c r="AJ134">
        <f t="shared" si="269"/>
        <v>7.7473833273795029E-3</v>
      </c>
      <c r="AL134">
        <f t="shared" si="153"/>
        <v>0.99994762707232687</v>
      </c>
      <c r="AN134">
        <f t="shared" si="154"/>
        <v>-8.5335145787640635E-5</v>
      </c>
    </row>
    <row r="135" spans="1:40" x14ac:dyDescent="0.25">
      <c r="A135" s="4">
        <f t="shared" ref="A135:B135" si="273">A134</f>
        <v>100</v>
      </c>
      <c r="B135" s="3" t="str">
        <f t="shared" si="273"/>
        <v>m</v>
      </c>
      <c r="C135" s="18">
        <f t="shared" si="255"/>
        <v>0.1</v>
      </c>
      <c r="D135" s="18">
        <f t="shared" si="168"/>
        <v>0.1</v>
      </c>
      <c r="E135" s="4">
        <f t="shared" si="251"/>
        <v>100</v>
      </c>
      <c r="F135" s="4" t="str">
        <f t="shared" si="257"/>
        <v>mHz</v>
      </c>
      <c r="G135">
        <f t="shared" ref="G135:H135" si="274">G134</f>
        <v>100</v>
      </c>
      <c r="H135" t="str">
        <f t="shared" si="274"/>
        <v>m</v>
      </c>
      <c r="I135" s="18">
        <f t="shared" si="258"/>
        <v>0.1</v>
      </c>
      <c r="J135" s="9">
        <v>99.997013477071476</v>
      </c>
      <c r="K135" s="9">
        <v>7.2563186984328336E-4</v>
      </c>
      <c r="L135" s="9">
        <v>1.2580346027172399E-2</v>
      </c>
      <c r="M135" s="9">
        <v>3.6827324799812099E-3</v>
      </c>
      <c r="N135" s="10" t="s">
        <v>3</v>
      </c>
      <c r="O135" s="18">
        <f t="shared" si="259"/>
        <v>1E-3</v>
      </c>
      <c r="P135" s="5">
        <f t="shared" si="260"/>
        <v>9.9997013477071475E-2</v>
      </c>
      <c r="Q135" s="5">
        <f t="shared" si="261"/>
        <v>7.2563186984328342E-7</v>
      </c>
      <c r="R135" s="5">
        <f t="shared" si="262"/>
        <v>1.25803460271724E-5</v>
      </c>
      <c r="S135" s="5">
        <f t="shared" si="263"/>
        <v>3.6827324799812098E-6</v>
      </c>
      <c r="T135" s="5">
        <f t="shared" si="264"/>
        <v>9.9997014268420642E-2</v>
      </c>
      <c r="U135" s="5">
        <f t="shared" ref="U135:U149" si="275">ATAN2(P135,R135)</f>
        <v>1.2580721686938532E-4</v>
      </c>
      <c r="W135" t="str">
        <f t="shared" si="265"/>
        <v>100mHz100m</v>
      </c>
      <c r="X135" s="18">
        <f>IFERROR(MATCH(W135,'Ref Z'!$R$5:$R$1054,0),0)</f>
        <v>76</v>
      </c>
      <c r="Y135">
        <f>IF($X135&gt;0,INDEX('Ref Z'!M$5:M$1054,$X135),"")</f>
        <v>9.9996003760803753E-2</v>
      </c>
      <c r="Z135">
        <f>IF($X135&gt;0,INDEX('Ref Z'!N$5:N$1054,$X135),"")</f>
        <v>1.0000000000000002E-6</v>
      </c>
      <c r="AA135">
        <f>IF($X135&gt;0,INDEX('Ref Z'!O$5:O$1054,$X135),"")</f>
        <v>1.2928616856415552E-5</v>
      </c>
      <c r="AB135">
        <f>IF($X135&gt;0,INDEX('Ref Z'!P$5:P$1054,$X135),"")</f>
        <v>5.0000000000000004E-6</v>
      </c>
      <c r="AC135">
        <f t="shared" si="272"/>
        <v>9.999600459658281E-2</v>
      </c>
      <c r="AD135" s="5">
        <f t="shared" ref="AD135:AD149" si="276">ATAN2(Y135,AA135)</f>
        <v>1.2929133463475428E-4</v>
      </c>
      <c r="AF135" t="str">
        <f t="shared" si="256"/>
        <v>100mHz100m100m</v>
      </c>
      <c r="AG135">
        <f t="shared" si="266"/>
        <v>-1.0097162677219496E-6</v>
      </c>
      <c r="AH135">
        <f t="shared" si="267"/>
        <v>1.451264084213841E-3</v>
      </c>
      <c r="AI135">
        <f t="shared" si="268"/>
        <v>3.4827082924315232E-7</v>
      </c>
      <c r="AJ135">
        <f t="shared" si="269"/>
        <v>7.365466657071649E-3</v>
      </c>
      <c r="AL135">
        <f t="shared" si="153"/>
        <v>0.99998990298015178</v>
      </c>
      <c r="AN135">
        <f t="shared" si="154"/>
        <v>3.4841177653689584E-6</v>
      </c>
    </row>
    <row r="136" spans="1:40" x14ac:dyDescent="0.25">
      <c r="A136" s="4">
        <f t="shared" ref="A136:B136" si="277">A135</f>
        <v>100</v>
      </c>
      <c r="B136" s="3" t="str">
        <f t="shared" si="277"/>
        <v>m</v>
      </c>
      <c r="C136" s="18">
        <f t="shared" si="255"/>
        <v>0.1</v>
      </c>
      <c r="D136" s="18">
        <f t="shared" si="168"/>
        <v>0.2</v>
      </c>
      <c r="E136" s="4">
        <f t="shared" si="251"/>
        <v>200</v>
      </c>
      <c r="F136" s="4" t="str">
        <f t="shared" si="257"/>
        <v>mHz</v>
      </c>
      <c r="G136">
        <f t="shared" ref="G136:H136" si="278">G135</f>
        <v>100</v>
      </c>
      <c r="H136" t="str">
        <f t="shared" si="278"/>
        <v>m</v>
      </c>
      <c r="I136" s="18">
        <f t="shared" si="258"/>
        <v>0.1</v>
      </c>
      <c r="J136" s="9">
        <v>99.995564266147397</v>
      </c>
      <c r="K136" s="9">
        <v>1.0856762042737865E-3</v>
      </c>
      <c r="L136" s="9">
        <v>4.3540232585784749E-3</v>
      </c>
      <c r="M136" s="9">
        <v>4.1029614379855727E-3</v>
      </c>
      <c r="N136" s="10" t="s">
        <v>3</v>
      </c>
      <c r="O136" s="18">
        <f t="shared" si="259"/>
        <v>1E-3</v>
      </c>
      <c r="P136" s="5">
        <f t="shared" si="260"/>
        <v>9.9995564266147405E-2</v>
      </c>
      <c r="Q136" s="5">
        <f t="shared" si="261"/>
        <v>1.0856762042737866E-6</v>
      </c>
      <c r="R136" s="5">
        <f t="shared" si="262"/>
        <v>4.3540232585784748E-6</v>
      </c>
      <c r="S136" s="5">
        <f t="shared" si="263"/>
        <v>4.1029614379855729E-6</v>
      </c>
      <c r="T136" s="5">
        <f t="shared" si="264"/>
        <v>9.9995564360939204E-2</v>
      </c>
      <c r="U136" s="5">
        <f t="shared" si="275"/>
        <v>4.3542163972775974E-5</v>
      </c>
      <c r="W136" t="str">
        <f t="shared" si="265"/>
        <v>200mHz100m</v>
      </c>
      <c r="X136" s="18">
        <f>IFERROR(MATCH(W136,'Ref Z'!$R$5:$R$1054,0),0)</f>
        <v>77</v>
      </c>
      <c r="Y136">
        <f>IF($X136&gt;0,INDEX('Ref Z'!M$5:M$1054,$X136),"")</f>
        <v>0.10000008095930418</v>
      </c>
      <c r="Z136">
        <f>IF($X136&gt;0,INDEX('Ref Z'!N$5:N$1054,$X136),"")</f>
        <v>1.0000000000000002E-6</v>
      </c>
      <c r="AA136">
        <f>IF($X136&gt;0,INDEX('Ref Z'!O$5:O$1054,$X136),"")</f>
        <v>-1.2329038864208324E-6</v>
      </c>
      <c r="AB136">
        <f>IF($X136&gt;0,INDEX('Ref Z'!P$5:P$1054,$X136),"")</f>
        <v>5.0000000000000004E-6</v>
      </c>
      <c r="AC136">
        <f t="shared" si="272"/>
        <v>0.10000008096690444</v>
      </c>
      <c r="AD136" s="5">
        <f t="shared" si="276"/>
        <v>-1.2329028882087636E-5</v>
      </c>
      <c r="AF136" t="str">
        <f t="shared" si="256"/>
        <v>200mHz100m100m</v>
      </c>
      <c r="AG136">
        <f t="shared" si="266"/>
        <v>4.5166931567780511E-6</v>
      </c>
      <c r="AH136">
        <f t="shared" si="267"/>
        <v>2.1713526388187957E-3</v>
      </c>
      <c r="AI136">
        <f t="shared" si="268"/>
        <v>-5.5869271449993075E-6</v>
      </c>
      <c r="AJ136">
        <f t="shared" si="269"/>
        <v>8.2059243992609714E-3</v>
      </c>
      <c r="AL136">
        <f t="shared" si="153"/>
        <v>1.0000451680631446</v>
      </c>
      <c r="AN136">
        <f t="shared" si="154"/>
        <v>-5.587119285486361E-5</v>
      </c>
    </row>
    <row r="137" spans="1:40" x14ac:dyDescent="0.25">
      <c r="A137" s="4">
        <f t="shared" ref="A137:B137" si="279">A136</f>
        <v>100</v>
      </c>
      <c r="B137" s="3" t="str">
        <f t="shared" si="279"/>
        <v>m</v>
      </c>
      <c r="C137" s="18">
        <f t="shared" si="255"/>
        <v>0.1</v>
      </c>
      <c r="D137" s="18">
        <f t="shared" si="168"/>
        <v>0.5</v>
      </c>
      <c r="E137" s="4">
        <f t="shared" si="251"/>
        <v>500</v>
      </c>
      <c r="F137" s="4" t="str">
        <f t="shared" si="257"/>
        <v>mHz</v>
      </c>
      <c r="G137">
        <f t="shared" ref="G137:H137" si="280">G136</f>
        <v>100</v>
      </c>
      <c r="H137" t="str">
        <f t="shared" si="280"/>
        <v>m</v>
      </c>
      <c r="I137" s="18">
        <f t="shared" si="258"/>
        <v>0.1</v>
      </c>
      <c r="J137" s="9">
        <v>100.01152066727947</v>
      </c>
      <c r="K137" s="9">
        <v>4.3481380348236748E-3</v>
      </c>
      <c r="L137" s="9">
        <v>9.0002125845476746E-3</v>
      </c>
      <c r="M137" s="9">
        <v>4.2900784336849594E-4</v>
      </c>
      <c r="N137" s="10" t="s">
        <v>3</v>
      </c>
      <c r="O137" s="18">
        <f t="shared" si="259"/>
        <v>1E-3</v>
      </c>
      <c r="P137" s="5">
        <f t="shared" si="260"/>
        <v>0.10001152066727947</v>
      </c>
      <c r="Q137" s="5">
        <f t="shared" si="261"/>
        <v>4.3481380348236748E-6</v>
      </c>
      <c r="R137" s="5">
        <f t="shared" si="262"/>
        <v>9.0002125845476743E-6</v>
      </c>
      <c r="S137" s="5">
        <f t="shared" si="263"/>
        <v>4.2900784336849593E-7</v>
      </c>
      <c r="T137" s="5">
        <f t="shared" si="264"/>
        <v>0.10001152107225195</v>
      </c>
      <c r="U137" s="5">
        <f t="shared" si="275"/>
        <v>8.9991757951502966E-5</v>
      </c>
      <c r="W137" t="str">
        <f t="shared" si="265"/>
        <v>500mHz100m</v>
      </c>
      <c r="X137" s="18">
        <f>IFERROR(MATCH(W137,'Ref Z'!$R$5:$R$1054,0),0)</f>
        <v>78</v>
      </c>
      <c r="Y137">
        <f>IF($X137&gt;0,INDEX('Ref Z'!M$5:M$1054,$X137),"")</f>
        <v>0.10000485923665975</v>
      </c>
      <c r="Z137">
        <f>IF($X137&gt;0,INDEX('Ref Z'!N$5:N$1054,$X137),"")</f>
        <v>1.0000000000000002E-6</v>
      </c>
      <c r="AA137">
        <f>IF($X137&gt;0,INDEX('Ref Z'!O$5:O$1054,$X137),"")</f>
        <v>2.8994478711587406E-6</v>
      </c>
      <c r="AB137">
        <f>IF($X137&gt;0,INDEX('Ref Z'!P$5:P$1054,$X137),"")</f>
        <v>5.0000000000000004E-6</v>
      </c>
      <c r="AC137">
        <f t="shared" si="272"/>
        <v>0.1000048592786917</v>
      </c>
      <c r="AD137" s="5">
        <f t="shared" si="276"/>
        <v>2.8993069861583673E-5</v>
      </c>
      <c r="AF137" t="str">
        <f t="shared" si="256"/>
        <v>500mHz100m100m</v>
      </c>
      <c r="AG137">
        <f t="shared" si="266"/>
        <v>-6.6614306197254614E-6</v>
      </c>
      <c r="AH137">
        <f t="shared" si="267"/>
        <v>8.6962761271432241E-3</v>
      </c>
      <c r="AI137">
        <f t="shared" si="268"/>
        <v>-6.1007647133889333E-6</v>
      </c>
      <c r="AJ137">
        <f t="shared" si="269"/>
        <v>8.5803025511152682E-4</v>
      </c>
      <c r="AL137">
        <f t="shared" si="153"/>
        <v>0.99993338973861379</v>
      </c>
      <c r="AN137">
        <f t="shared" si="154"/>
        <v>-6.0998688089919293E-5</v>
      </c>
    </row>
    <row r="138" spans="1:40" x14ac:dyDescent="0.25">
      <c r="A138" s="4">
        <f t="shared" ref="A138:B138" si="281">A137</f>
        <v>100</v>
      </c>
      <c r="B138" s="3" t="str">
        <f t="shared" si="281"/>
        <v>m</v>
      </c>
      <c r="C138" s="18">
        <f t="shared" si="255"/>
        <v>0.1</v>
      </c>
      <c r="D138" s="18">
        <f t="shared" si="168"/>
        <v>1</v>
      </c>
      <c r="E138" s="4">
        <f t="shared" si="251"/>
        <v>1</v>
      </c>
      <c r="F138" s="4" t="str">
        <f t="shared" si="257"/>
        <v>Hz</v>
      </c>
      <c r="G138">
        <f t="shared" ref="G138:H138" si="282">G137</f>
        <v>100</v>
      </c>
      <c r="H138" t="str">
        <f t="shared" si="282"/>
        <v>m</v>
      </c>
      <c r="I138" s="18">
        <f t="shared" si="258"/>
        <v>0.1</v>
      </c>
      <c r="J138" s="9">
        <v>99.990527850189508</v>
      </c>
      <c r="K138" s="9">
        <v>3.953744732364455E-3</v>
      </c>
      <c r="L138" s="9">
        <v>-1.2137923151587318E-3</v>
      </c>
      <c r="M138" s="9">
        <v>1.4729334082457511E-4</v>
      </c>
      <c r="N138" s="10" t="s">
        <v>3</v>
      </c>
      <c r="O138" s="18">
        <f t="shared" si="259"/>
        <v>1E-3</v>
      </c>
      <c r="P138" s="5">
        <f t="shared" si="260"/>
        <v>9.9990527850189512E-2</v>
      </c>
      <c r="Q138" s="5">
        <f t="shared" si="261"/>
        <v>3.9537447323644554E-6</v>
      </c>
      <c r="R138" s="5">
        <f t="shared" si="262"/>
        <v>-1.2137923151587317E-6</v>
      </c>
      <c r="S138" s="5">
        <f t="shared" si="263"/>
        <v>1.472933408245751E-7</v>
      </c>
      <c r="T138" s="5">
        <f t="shared" si="264"/>
        <v>9.9990527857556674E-2</v>
      </c>
      <c r="U138" s="5">
        <f t="shared" si="275"/>
        <v>-1.213907298216959E-5</v>
      </c>
      <c r="W138" t="str">
        <f t="shared" si="265"/>
        <v>1Hz100m</v>
      </c>
      <c r="X138" s="18">
        <f>IFERROR(MATCH(W138,'Ref Z'!$R$5:$R$1054,0),0)</f>
        <v>79</v>
      </c>
      <c r="Y138">
        <f>IF($X138&gt;0,INDEX('Ref Z'!M$5:M$1054,$X138),"")</f>
        <v>9.9982802132324786E-2</v>
      </c>
      <c r="Z138">
        <f>IF($X138&gt;0,INDEX('Ref Z'!N$5:N$1054,$X138),"")</f>
        <v>1.0000000000000002E-6</v>
      </c>
      <c r="AA138">
        <f>IF($X138&gt;0,INDEX('Ref Z'!O$5:O$1054,$X138),"")</f>
        <v>-1.8230338222470298E-6</v>
      </c>
      <c r="AB138">
        <f>IF($X138&gt;0,INDEX('Ref Z'!P$5:P$1054,$X138),"")</f>
        <v>5.0000000000000004E-6</v>
      </c>
      <c r="AC138">
        <f t="shared" si="272"/>
        <v>9.9982802148944908E-2</v>
      </c>
      <c r="AD138" s="5">
        <f t="shared" si="276"/>
        <v>-1.8233473989179269E-5</v>
      </c>
      <c r="AF138" t="str">
        <f t="shared" si="256"/>
        <v>1Hz100m100m</v>
      </c>
      <c r="AG138">
        <f t="shared" si="266"/>
        <v>-7.7257178647260893E-6</v>
      </c>
      <c r="AH138">
        <f t="shared" si="267"/>
        <v>7.9074895279601029E-3</v>
      </c>
      <c r="AI138">
        <f t="shared" si="268"/>
        <v>-6.0924150708829803E-7</v>
      </c>
      <c r="AJ138">
        <f t="shared" si="269"/>
        <v>2.9462911092602133E-4</v>
      </c>
      <c r="AL138">
        <f t="shared" si="153"/>
        <v>0.99992273559528788</v>
      </c>
      <c r="AN138">
        <f t="shared" si="154"/>
        <v>-6.0944010070096786E-6</v>
      </c>
    </row>
    <row r="139" spans="1:40" x14ac:dyDescent="0.25">
      <c r="A139" s="4">
        <f t="shared" ref="A139:B139" si="283">A138</f>
        <v>100</v>
      </c>
      <c r="B139" s="3" t="str">
        <f t="shared" si="283"/>
        <v>m</v>
      </c>
      <c r="C139" s="18">
        <f t="shared" si="255"/>
        <v>0.1</v>
      </c>
      <c r="D139" s="18">
        <f t="shared" si="168"/>
        <v>2</v>
      </c>
      <c r="E139" s="4">
        <f t="shared" si="251"/>
        <v>2</v>
      </c>
      <c r="F139" s="4" t="str">
        <f t="shared" si="257"/>
        <v>Hz</v>
      </c>
      <c r="G139">
        <f t="shared" ref="G139:H139" si="284">G138</f>
        <v>100</v>
      </c>
      <c r="H139" t="str">
        <f t="shared" si="284"/>
        <v>m</v>
      </c>
      <c r="I139" s="18">
        <f t="shared" si="258"/>
        <v>0.1</v>
      </c>
      <c r="J139" s="9">
        <v>100.01357475011177</v>
      </c>
      <c r="K139" s="9">
        <v>3.8724840656217565E-3</v>
      </c>
      <c r="L139" s="9">
        <v>-4.4384298342049697E-3</v>
      </c>
      <c r="M139" s="9">
        <v>2.9631887554246498E-3</v>
      </c>
      <c r="N139" s="10" t="s">
        <v>3</v>
      </c>
      <c r="O139" s="18">
        <f t="shared" si="259"/>
        <v>1E-3</v>
      </c>
      <c r="P139" s="5">
        <f t="shared" si="260"/>
        <v>0.10001357475011177</v>
      </c>
      <c r="Q139" s="5">
        <f t="shared" si="261"/>
        <v>3.8724840656217568E-6</v>
      </c>
      <c r="R139" s="5">
        <f t="shared" si="262"/>
        <v>-4.4384298342049694E-6</v>
      </c>
      <c r="S139" s="5">
        <f t="shared" si="263"/>
        <v>2.9631887554246496E-6</v>
      </c>
      <c r="T139" s="5">
        <f t="shared" si="264"/>
        <v>0.10001357484859669</v>
      </c>
      <c r="U139" s="5">
        <f t="shared" si="275"/>
        <v>-4.4378274073103081E-5</v>
      </c>
      <c r="W139" t="str">
        <f t="shared" si="265"/>
        <v>2Hz100m</v>
      </c>
      <c r="X139" s="18">
        <f>IFERROR(MATCH(W139,'Ref Z'!$R$5:$R$1054,0),0)</f>
        <v>80</v>
      </c>
      <c r="Y139">
        <f>IF($X139&gt;0,INDEX('Ref Z'!M$5:M$1054,$X139),"")</f>
        <v>0.10001168493747088</v>
      </c>
      <c r="Z139">
        <f>IF($X139&gt;0,INDEX('Ref Z'!N$5:N$1054,$X139),"")</f>
        <v>1.0000000000000002E-6</v>
      </c>
      <c r="AA139">
        <f>IF($X139&gt;0,INDEX('Ref Z'!O$5:O$1054,$X139),"")</f>
        <v>-1.1701645877084522E-6</v>
      </c>
      <c r="AB139">
        <f>IF($X139&gt;0,INDEX('Ref Z'!P$5:P$1054,$X139),"")</f>
        <v>5.0000000000000004E-6</v>
      </c>
      <c r="AC139">
        <f t="shared" si="272"/>
        <v>0.1000116849443165</v>
      </c>
      <c r="AD139" s="5">
        <f t="shared" si="276"/>
        <v>-1.1700278706299801E-5</v>
      </c>
      <c r="AF139" t="str">
        <f t="shared" si="256"/>
        <v>2Hz100m100m</v>
      </c>
      <c r="AG139">
        <f t="shared" si="266"/>
        <v>-1.889812640890054E-6</v>
      </c>
      <c r="AH139">
        <f t="shared" si="267"/>
        <v>7.7449681958015578E-3</v>
      </c>
      <c r="AI139">
        <f t="shared" si="268"/>
        <v>3.2682652464965172E-6</v>
      </c>
      <c r="AJ139">
        <f t="shared" si="269"/>
        <v>5.9263796200631916E-3</v>
      </c>
      <c r="AL139">
        <f t="shared" si="153"/>
        <v>0.99998110352236635</v>
      </c>
      <c r="AN139">
        <f t="shared" si="154"/>
        <v>3.2677995366803282E-5</v>
      </c>
    </row>
    <row r="140" spans="1:40" x14ac:dyDescent="0.25">
      <c r="A140" s="4">
        <f t="shared" ref="A140:B140" si="285">A139</f>
        <v>100</v>
      </c>
      <c r="B140" s="3" t="str">
        <f t="shared" si="285"/>
        <v>m</v>
      </c>
      <c r="C140" s="18">
        <f t="shared" si="255"/>
        <v>0.1</v>
      </c>
      <c r="D140" s="18">
        <f t="shared" si="168"/>
        <v>5</v>
      </c>
      <c r="E140" s="4">
        <f t="shared" si="251"/>
        <v>5</v>
      </c>
      <c r="F140" s="4" t="str">
        <f t="shared" si="257"/>
        <v>Hz</v>
      </c>
      <c r="G140">
        <f t="shared" ref="G140:H140" si="286">G139</f>
        <v>100</v>
      </c>
      <c r="H140" t="str">
        <f t="shared" si="286"/>
        <v>m</v>
      </c>
      <c r="I140" s="18">
        <f t="shared" si="258"/>
        <v>0.1</v>
      </c>
      <c r="J140" s="9">
        <v>100.00923754286077</v>
      </c>
      <c r="K140" s="9">
        <v>1.8042078626415673E-3</v>
      </c>
      <c r="L140" s="9">
        <v>6.2339532220616915E-3</v>
      </c>
      <c r="M140" s="9">
        <v>7.528649276413658E-5</v>
      </c>
      <c r="N140" s="10" t="s">
        <v>3</v>
      </c>
      <c r="O140" s="18">
        <f t="shared" si="259"/>
        <v>1E-3</v>
      </c>
      <c r="P140" s="5">
        <f t="shared" si="260"/>
        <v>0.10000923754286077</v>
      </c>
      <c r="Q140" s="5">
        <f t="shared" si="261"/>
        <v>1.8042078626415673E-6</v>
      </c>
      <c r="R140" s="5">
        <f t="shared" si="262"/>
        <v>6.2339532220616918E-6</v>
      </c>
      <c r="S140" s="5">
        <f t="shared" si="263"/>
        <v>7.5286492764136587E-8</v>
      </c>
      <c r="T140" s="5">
        <f t="shared" si="264"/>
        <v>0.10000923773715369</v>
      </c>
      <c r="U140" s="5">
        <f t="shared" si="275"/>
        <v>6.2333774030784022E-5</v>
      </c>
      <c r="W140" t="str">
        <f t="shared" si="265"/>
        <v>5Hz100m</v>
      </c>
      <c r="X140" s="18">
        <f>IFERROR(MATCH(W140,'Ref Z'!$R$5:$R$1054,0),0)</f>
        <v>81</v>
      </c>
      <c r="Y140">
        <f>IF($X140&gt;0,INDEX('Ref Z'!M$5:M$1054,$X140),"")</f>
        <v>0.10001105298908182</v>
      </c>
      <c r="Z140">
        <f>IF($X140&gt;0,INDEX('Ref Z'!N$5:N$1054,$X140),"")</f>
        <v>1.0000000000000002E-6</v>
      </c>
      <c r="AA140">
        <f>IF($X140&gt;0,INDEX('Ref Z'!O$5:O$1054,$X140),"")</f>
        <v>-2.9867915866376724E-6</v>
      </c>
      <c r="AB140">
        <f>IF($X140&gt;0,INDEX('Ref Z'!P$5:P$1054,$X140),"")</f>
        <v>5.0000000000000004E-6</v>
      </c>
      <c r="AC140">
        <f t="shared" si="272"/>
        <v>0.10001105303368152</v>
      </c>
      <c r="AD140" s="5">
        <f t="shared" si="276"/>
        <v>-2.9864614924870068E-5</v>
      </c>
      <c r="AF140" t="str">
        <f t="shared" si="256"/>
        <v>5Hz100m100m</v>
      </c>
      <c r="AG140">
        <f t="shared" si="266"/>
        <v>1.8154462210484557E-6</v>
      </c>
      <c r="AH140">
        <f t="shared" si="267"/>
        <v>3.608415863848097E-3</v>
      </c>
      <c r="AI140">
        <f t="shared" si="268"/>
        <v>-9.220744808699365E-6</v>
      </c>
      <c r="AJ140">
        <f t="shared" si="269"/>
        <v>1.506559788753754E-4</v>
      </c>
      <c r="AL140">
        <f t="shared" si="153"/>
        <v>1.00001815128851</v>
      </c>
      <c r="AN140">
        <f t="shared" si="154"/>
        <v>-9.2198388955654089E-5</v>
      </c>
    </row>
    <row r="141" spans="1:40" x14ac:dyDescent="0.25">
      <c r="A141" s="4">
        <f t="shared" ref="A141:B141" si="287">A140</f>
        <v>100</v>
      </c>
      <c r="B141" s="3" t="str">
        <f t="shared" si="287"/>
        <v>m</v>
      </c>
      <c r="C141" s="18">
        <f t="shared" si="255"/>
        <v>0.1</v>
      </c>
      <c r="D141" s="18">
        <f t="shared" si="168"/>
        <v>10</v>
      </c>
      <c r="E141" s="4">
        <f t="shared" si="251"/>
        <v>10</v>
      </c>
      <c r="F141" s="4" t="str">
        <f t="shared" si="257"/>
        <v>Hz</v>
      </c>
      <c r="G141">
        <f t="shared" ref="G141:H141" si="288">G140</f>
        <v>100</v>
      </c>
      <c r="H141" t="str">
        <f t="shared" si="288"/>
        <v>m</v>
      </c>
      <c r="I141" s="18">
        <f t="shared" si="258"/>
        <v>0.1</v>
      </c>
      <c r="J141" s="9">
        <v>99.99853461909187</v>
      </c>
      <c r="K141" s="9">
        <v>5.0474268282970627E-3</v>
      </c>
      <c r="L141" s="9">
        <v>-1.0947581974919296E-3</v>
      </c>
      <c r="M141" s="9">
        <v>3.0927333877610046E-3</v>
      </c>
      <c r="N141" s="10" t="s">
        <v>3</v>
      </c>
      <c r="O141" s="18">
        <f t="shared" si="259"/>
        <v>1E-3</v>
      </c>
      <c r="P141" s="5">
        <f t="shared" si="260"/>
        <v>9.9998534619091875E-2</v>
      </c>
      <c r="Q141" s="5">
        <f t="shared" si="261"/>
        <v>5.0474268282970626E-6</v>
      </c>
      <c r="R141" s="5">
        <f t="shared" si="262"/>
        <v>-1.0947581974919296E-6</v>
      </c>
      <c r="S141" s="5">
        <f t="shared" si="263"/>
        <v>3.0927333877610046E-6</v>
      </c>
      <c r="T141" s="5">
        <f t="shared" si="264"/>
        <v>9.9998534625084443E-2</v>
      </c>
      <c r="U141" s="5">
        <f t="shared" si="275"/>
        <v>-1.0947742400608937E-5</v>
      </c>
      <c r="W141" t="str">
        <f t="shared" si="265"/>
        <v>10Hz100m</v>
      </c>
      <c r="X141" s="18">
        <f>IFERROR(MATCH(W141,'Ref Z'!$R$5:$R$1054,0),0)</f>
        <v>82</v>
      </c>
      <c r="Y141">
        <f>IF($X141&gt;0,INDEX('Ref Z'!M$5:M$1054,$X141),"")</f>
        <v>9.999681345244868E-2</v>
      </c>
      <c r="Z141">
        <f>IF($X141&gt;0,INDEX('Ref Z'!N$5:N$1054,$X141),"")</f>
        <v>1.0000000000000002E-6</v>
      </c>
      <c r="AA141">
        <f>IF($X141&gt;0,INDEX('Ref Z'!O$5:O$1054,$X141),"")</f>
        <v>-5.0856671564570422E-6</v>
      </c>
      <c r="AB141">
        <f>IF($X141&gt;0,INDEX('Ref Z'!P$5:P$1054,$X141),"")</f>
        <v>5.0000000000000004E-6</v>
      </c>
      <c r="AC141">
        <f t="shared" si="272"/>
        <v>9.9996813581772856E-2</v>
      </c>
      <c r="AD141" s="5">
        <f t="shared" si="276"/>
        <v>-5.085829214438535E-5</v>
      </c>
      <c r="AF141" t="str">
        <f t="shared" si="256"/>
        <v>10Hz100m100m</v>
      </c>
      <c r="AG141">
        <f t="shared" si="266"/>
        <v>-1.7211666431954376E-6</v>
      </c>
      <c r="AH141">
        <f t="shared" si="267"/>
        <v>1.0094853706124313E-2</v>
      </c>
      <c r="AI141">
        <f t="shared" si="268"/>
        <v>-3.9909089589651126E-6</v>
      </c>
      <c r="AJ141">
        <f t="shared" si="269"/>
        <v>6.1854687963877599E-3</v>
      </c>
      <c r="AL141">
        <f t="shared" si="153"/>
        <v>0.9999827893146831</v>
      </c>
      <c r="AN141">
        <f t="shared" si="154"/>
        <v>-3.991054974377641E-5</v>
      </c>
    </row>
    <row r="142" spans="1:40" x14ac:dyDescent="0.25">
      <c r="A142" s="4">
        <f t="shared" ref="A142:B142" si="289">A141</f>
        <v>100</v>
      </c>
      <c r="B142" s="3" t="str">
        <f t="shared" si="289"/>
        <v>m</v>
      </c>
      <c r="C142" s="18">
        <f t="shared" si="255"/>
        <v>0.1</v>
      </c>
      <c r="D142" s="18">
        <f t="shared" si="168"/>
        <v>20</v>
      </c>
      <c r="E142" s="4">
        <f t="shared" si="251"/>
        <v>20</v>
      </c>
      <c r="F142" s="4" t="str">
        <f t="shared" si="257"/>
        <v>Hz</v>
      </c>
      <c r="G142">
        <f t="shared" ref="G142:H142" si="290">G141</f>
        <v>100</v>
      </c>
      <c r="H142" t="str">
        <f t="shared" si="290"/>
        <v>m</v>
      </c>
      <c r="I142" s="18">
        <f t="shared" si="258"/>
        <v>0.1</v>
      </c>
      <c r="J142" s="9">
        <v>100.0044194885423</v>
      </c>
      <c r="K142" s="9">
        <v>4.3569670203059086E-3</v>
      </c>
      <c r="L142" s="9">
        <v>1.4598064977799355E-2</v>
      </c>
      <c r="M142" s="9">
        <v>4.7022342223127937E-4</v>
      </c>
      <c r="N142" s="10" t="s">
        <v>3</v>
      </c>
      <c r="O142" s="18">
        <f t="shared" si="259"/>
        <v>1E-3</v>
      </c>
      <c r="P142" s="5">
        <f t="shared" si="260"/>
        <v>0.1000044194885423</v>
      </c>
      <c r="Q142" s="5">
        <f t="shared" si="261"/>
        <v>4.3569670203059087E-6</v>
      </c>
      <c r="R142" s="5">
        <f t="shared" si="262"/>
        <v>1.4598064977799356E-5</v>
      </c>
      <c r="S142" s="5">
        <f t="shared" si="263"/>
        <v>4.7022342223127939E-7</v>
      </c>
      <c r="T142" s="5">
        <f t="shared" si="264"/>
        <v>0.10000442055401272</v>
      </c>
      <c r="U142" s="5">
        <f t="shared" si="275"/>
        <v>1.4597419742818892E-4</v>
      </c>
      <c r="W142" t="str">
        <f t="shared" si="265"/>
        <v>20Hz100m</v>
      </c>
      <c r="X142" s="18">
        <f>IFERROR(MATCH(W142,'Ref Z'!$R$5:$R$1054,0),0)</f>
        <v>83</v>
      </c>
      <c r="Y142">
        <f>IF($X142&gt;0,INDEX('Ref Z'!M$5:M$1054,$X142),"")</f>
        <v>0.10000352874094086</v>
      </c>
      <c r="Z142">
        <f>IF($X142&gt;0,INDEX('Ref Z'!N$5:N$1054,$X142),"")</f>
        <v>1.0000000000000002E-6</v>
      </c>
      <c r="AA142">
        <f>IF($X142&gt;0,INDEX('Ref Z'!O$5:O$1054,$X142),"")</f>
        <v>7.8637129459685386E-6</v>
      </c>
      <c r="AB142">
        <f>IF($X142&gt;0,INDEX('Ref Z'!P$5:P$1054,$X142),"")</f>
        <v>5.0000000000000004E-6</v>
      </c>
      <c r="AC142">
        <f t="shared" si="272"/>
        <v>0.10000352905011986</v>
      </c>
      <c r="AD142" s="5">
        <f t="shared" si="276"/>
        <v>7.8634354494944134E-5</v>
      </c>
      <c r="AF142" t="str">
        <f t="shared" si="256"/>
        <v>20Hz100m100m</v>
      </c>
      <c r="AG142">
        <f t="shared" si="266"/>
        <v>-8.9074760144247644E-7</v>
      </c>
      <c r="AH142">
        <f t="shared" si="267"/>
        <v>8.7139340979911824E-3</v>
      </c>
      <c r="AI142">
        <f t="shared" si="268"/>
        <v>-6.7343520318308169E-6</v>
      </c>
      <c r="AJ142">
        <f t="shared" si="269"/>
        <v>9.4046013592261534E-4</v>
      </c>
      <c r="AL142">
        <f t="shared" si="153"/>
        <v>0.99999108535514813</v>
      </c>
      <c r="AN142">
        <f t="shared" si="154"/>
        <v>-6.7339842933244784E-5</v>
      </c>
    </row>
    <row r="143" spans="1:40" x14ac:dyDescent="0.25">
      <c r="A143" s="4">
        <f t="shared" ref="A143:B143" si="291">A142</f>
        <v>100</v>
      </c>
      <c r="B143" s="3" t="str">
        <f t="shared" si="291"/>
        <v>m</v>
      </c>
      <c r="C143" s="18">
        <f t="shared" si="255"/>
        <v>0.1</v>
      </c>
      <c r="D143" s="18">
        <f t="shared" si="168"/>
        <v>50</v>
      </c>
      <c r="E143" s="4">
        <f t="shared" si="251"/>
        <v>50</v>
      </c>
      <c r="F143" s="4" t="str">
        <f t="shared" si="257"/>
        <v>Hz</v>
      </c>
      <c r="G143">
        <f t="shared" ref="G143:H143" si="292">G142</f>
        <v>100</v>
      </c>
      <c r="H143" t="str">
        <f t="shared" si="292"/>
        <v>m</v>
      </c>
      <c r="I143" s="18">
        <f t="shared" si="258"/>
        <v>0.1</v>
      </c>
      <c r="J143" s="9">
        <v>99.990141461026099</v>
      </c>
      <c r="K143" s="9">
        <v>4.9643881368999559E-3</v>
      </c>
      <c r="L143" s="9">
        <v>7.1891987924320453E-3</v>
      </c>
      <c r="M143" s="9">
        <v>1.0985196375467023E-3</v>
      </c>
      <c r="N143" s="10" t="s">
        <v>3</v>
      </c>
      <c r="O143" s="18">
        <f t="shared" si="259"/>
        <v>1E-3</v>
      </c>
      <c r="P143" s="5">
        <f t="shared" si="260"/>
        <v>9.9990141461026097E-2</v>
      </c>
      <c r="Q143" s="5">
        <f t="shared" si="261"/>
        <v>4.964388136899956E-6</v>
      </c>
      <c r="R143" s="5">
        <f t="shared" si="262"/>
        <v>7.1891987924320457E-6</v>
      </c>
      <c r="S143" s="5">
        <f t="shared" si="263"/>
        <v>1.0985196375467023E-6</v>
      </c>
      <c r="T143" s="5">
        <f t="shared" si="264"/>
        <v>9.9990141719474471E-2</v>
      </c>
      <c r="U143" s="5">
        <f t="shared" si="275"/>
        <v>7.1899075998868356E-5</v>
      </c>
      <c r="W143" t="str">
        <f t="shared" si="265"/>
        <v>50Hz100m</v>
      </c>
      <c r="X143" s="18">
        <f>IFERROR(MATCH(W143,'Ref Z'!$R$5:$R$1054,0),0)</f>
        <v>84</v>
      </c>
      <c r="Y143">
        <f>IF($X143&gt;0,INDEX('Ref Z'!M$5:M$1054,$X143),"")</f>
        <v>9.998591426916266E-2</v>
      </c>
      <c r="Z143">
        <f>IF($X143&gt;0,INDEX('Ref Z'!N$5:N$1054,$X143),"")</f>
        <v>1.0000000000000002E-6</v>
      </c>
      <c r="AA143">
        <f>IF($X143&gt;0,INDEX('Ref Z'!O$5:O$1054,$X143),"")</f>
        <v>7.0348682888888301E-6</v>
      </c>
      <c r="AB143">
        <f>IF($X143&gt;0,INDEX('Ref Z'!P$5:P$1054,$X143),"")</f>
        <v>5.0000000000000004E-6</v>
      </c>
      <c r="AC143">
        <f t="shared" si="272"/>
        <v>9.9985914516644389E-2</v>
      </c>
      <c r="AD143" s="5">
        <f t="shared" si="276"/>
        <v>7.0358593294877656E-5</v>
      </c>
      <c r="AF143" t="str">
        <f t="shared" si="256"/>
        <v>50Hz100m100m</v>
      </c>
      <c r="AG143">
        <f t="shared" si="266"/>
        <v>-4.2271918634373407E-6</v>
      </c>
      <c r="AH143">
        <f t="shared" si="267"/>
        <v>9.9287763241585857E-3</v>
      </c>
      <c r="AI143">
        <f t="shared" si="268"/>
        <v>-1.5433050354321552E-7</v>
      </c>
      <c r="AJ143">
        <f t="shared" si="269"/>
        <v>2.1970449645610244E-3</v>
      </c>
      <c r="AL143">
        <f t="shared" si="153"/>
        <v>0.99995772380399317</v>
      </c>
      <c r="AN143">
        <f t="shared" si="154"/>
        <v>-1.5404827039906994E-6</v>
      </c>
    </row>
    <row r="144" spans="1:40" x14ac:dyDescent="0.25">
      <c r="A144" s="4">
        <f t="shared" ref="A144:B144" si="293">A143</f>
        <v>100</v>
      </c>
      <c r="B144" s="3" t="str">
        <f t="shared" si="293"/>
        <v>m</v>
      </c>
      <c r="C144" s="18">
        <f t="shared" si="255"/>
        <v>0.1</v>
      </c>
      <c r="D144" s="18">
        <f t="shared" si="168"/>
        <v>100</v>
      </c>
      <c r="E144" s="4">
        <f t="shared" si="251"/>
        <v>100</v>
      </c>
      <c r="F144" s="4" t="str">
        <f t="shared" si="257"/>
        <v>Hz</v>
      </c>
      <c r="G144">
        <f t="shared" ref="G144:H144" si="294">G143</f>
        <v>100</v>
      </c>
      <c r="H144" t="str">
        <f t="shared" si="294"/>
        <v>m</v>
      </c>
      <c r="I144" s="18">
        <f t="shared" si="258"/>
        <v>0.1</v>
      </c>
      <c r="J144" s="9">
        <v>100.0352910739421</v>
      </c>
      <c r="K144" s="9">
        <v>2.6993475267049491E-3</v>
      </c>
      <c r="L144" s="9">
        <v>-8.7862932540587173E-3</v>
      </c>
      <c r="M144" s="9">
        <v>2.2580305401492121E-3</v>
      </c>
      <c r="N144" s="10" t="s">
        <v>3</v>
      </c>
      <c r="O144" s="18">
        <f t="shared" si="259"/>
        <v>1E-3</v>
      </c>
      <c r="P144" s="5">
        <f t="shared" si="260"/>
        <v>0.1000352910739421</v>
      </c>
      <c r="Q144" s="5">
        <f t="shared" si="261"/>
        <v>2.6993475267049491E-6</v>
      </c>
      <c r="R144" s="5">
        <f t="shared" si="262"/>
        <v>-8.7862932540587184E-6</v>
      </c>
      <c r="S144" s="5">
        <f t="shared" si="263"/>
        <v>2.2580305401492121E-6</v>
      </c>
      <c r="T144" s="5">
        <f t="shared" si="264"/>
        <v>0.10003529145980067</v>
      </c>
      <c r="U144" s="5">
        <f t="shared" si="275"/>
        <v>-8.7831935481353643E-5</v>
      </c>
      <c r="W144" t="str">
        <f t="shared" si="265"/>
        <v>100Hz100m</v>
      </c>
      <c r="X144" s="18">
        <f>IFERROR(MATCH(W144,'Ref Z'!$R$5:$R$1054,0),0)</f>
        <v>85</v>
      </c>
      <c r="Y144">
        <f>IF($X144&gt;0,INDEX('Ref Z'!M$5:M$1054,$X144),"")</f>
        <v>0.10003343607707625</v>
      </c>
      <c r="Z144">
        <f>IF($X144&gt;0,INDEX('Ref Z'!N$5:N$1054,$X144),"")</f>
        <v>1.0000000000000002E-6</v>
      </c>
      <c r="AA144">
        <f>IF($X144&gt;0,INDEX('Ref Z'!O$5:O$1054,$X144),"")</f>
        <v>1.8681711302179165E-7</v>
      </c>
      <c r="AB144">
        <f>IF($X144&gt;0,INDEX('Ref Z'!P$5:P$1054,$X144),"")</f>
        <v>5.0000000000000004E-6</v>
      </c>
      <c r="AC144">
        <f t="shared" si="272"/>
        <v>0.1000334360772507</v>
      </c>
      <c r="AD144" s="5">
        <f t="shared" si="276"/>
        <v>1.8675466958630808E-6</v>
      </c>
      <c r="AF144" t="str">
        <f t="shared" si="256"/>
        <v>100Hz100m100m</v>
      </c>
      <c r="AG144">
        <f t="shared" si="266"/>
        <v>-1.8549968658493343E-6</v>
      </c>
      <c r="AH144">
        <f t="shared" si="267"/>
        <v>5.3986951460248712E-3</v>
      </c>
      <c r="AI144">
        <f t="shared" si="268"/>
        <v>8.9731103670805093E-6</v>
      </c>
      <c r="AJ144">
        <f t="shared" si="269"/>
        <v>4.5160638481963663E-3</v>
      </c>
      <c r="AL144">
        <f t="shared" si="153"/>
        <v>0.99998145272010608</v>
      </c>
      <c r="AN144">
        <f t="shared" si="154"/>
        <v>8.9699482177216729E-5</v>
      </c>
    </row>
    <row r="145" spans="1:40" x14ac:dyDescent="0.25">
      <c r="A145" s="4">
        <f t="shared" ref="A145:B145" si="295">A144</f>
        <v>100</v>
      </c>
      <c r="B145" s="3" t="str">
        <f t="shared" si="295"/>
        <v>m</v>
      </c>
      <c r="C145" s="18">
        <f t="shared" si="255"/>
        <v>0.1</v>
      </c>
      <c r="D145" s="18">
        <f t="shared" si="168"/>
        <v>200</v>
      </c>
      <c r="E145" s="4">
        <f t="shared" si="251"/>
        <v>200</v>
      </c>
      <c r="F145" s="4" t="str">
        <f t="shared" si="257"/>
        <v>Hz</v>
      </c>
      <c r="G145">
        <f t="shared" ref="G145:H145" si="296">G144</f>
        <v>100</v>
      </c>
      <c r="H145" t="str">
        <f t="shared" si="296"/>
        <v>m</v>
      </c>
      <c r="I145" s="18">
        <f t="shared" si="258"/>
        <v>0.1</v>
      </c>
      <c r="J145" s="9">
        <v>100.06694712328903</v>
      </c>
      <c r="K145" s="9">
        <v>1.1624567938329617E-3</v>
      </c>
      <c r="L145" s="9">
        <v>-1.7512333723043822E-3</v>
      </c>
      <c r="M145" s="9">
        <v>3.3274871956722202E-3</v>
      </c>
      <c r="N145" s="10" t="s">
        <v>3</v>
      </c>
      <c r="O145" s="18">
        <f t="shared" si="259"/>
        <v>1E-3</v>
      </c>
      <c r="P145" s="5">
        <f t="shared" si="260"/>
        <v>0.10006694712328902</v>
      </c>
      <c r="Q145" s="5">
        <f t="shared" si="261"/>
        <v>1.1624567938329618E-6</v>
      </c>
      <c r="R145" s="5">
        <f t="shared" si="262"/>
        <v>-1.7512333723043823E-6</v>
      </c>
      <c r="S145" s="5">
        <f t="shared" si="263"/>
        <v>3.3274871956722203E-6</v>
      </c>
      <c r="T145" s="5">
        <f t="shared" si="264"/>
        <v>0.10006694713861285</v>
      </c>
      <c r="U145" s="5">
        <f t="shared" si="275"/>
        <v>-1.7500617561240917E-5</v>
      </c>
      <c r="W145" t="str">
        <f t="shared" si="265"/>
        <v>200Hz100m</v>
      </c>
      <c r="X145" s="18">
        <f>IFERROR(MATCH(W145,'Ref Z'!$R$5:$R$1054,0),0)</f>
        <v>86</v>
      </c>
      <c r="Y145">
        <f>IF($X145&gt;0,INDEX('Ref Z'!M$5:M$1054,$X145),"")</f>
        <v>0.1000711183222089</v>
      </c>
      <c r="Z145">
        <f>IF($X145&gt;0,INDEX('Ref Z'!N$5:N$1054,$X145),"")</f>
        <v>1.0000000000000002E-6</v>
      </c>
      <c r="AA145">
        <f>IF($X145&gt;0,INDEX('Ref Z'!O$5:O$1054,$X145),"")</f>
        <v>-6.8813328444162928E-7</v>
      </c>
      <c r="AB145">
        <f>IF($X145&gt;0,INDEX('Ref Z'!P$5:P$1054,$X145),"")</f>
        <v>5.0000000000000004E-6</v>
      </c>
      <c r="AC145">
        <f t="shared" si="272"/>
        <v>0.10007111832457485</v>
      </c>
      <c r="AD145" s="5">
        <f t="shared" si="276"/>
        <v>-6.8764424338212357E-6</v>
      </c>
      <c r="AF145" t="str">
        <f t="shared" si="256"/>
        <v>200Hz100m100m</v>
      </c>
      <c r="AG145">
        <f t="shared" si="266"/>
        <v>4.1711989198778276E-6</v>
      </c>
      <c r="AH145">
        <f t="shared" si="267"/>
        <v>2.32491380272767E-3</v>
      </c>
      <c r="AI145">
        <f t="shared" si="268"/>
        <v>1.0631000878627531E-6</v>
      </c>
      <c r="AJ145">
        <f t="shared" si="269"/>
        <v>6.6549762696384053E-3</v>
      </c>
      <c r="AL145">
        <f t="shared" si="153"/>
        <v>1.0000416839534061</v>
      </c>
      <c r="AN145">
        <f t="shared" si="154"/>
        <v>1.0624175127419682E-5</v>
      </c>
    </row>
    <row r="146" spans="1:40" x14ac:dyDescent="0.25">
      <c r="A146" s="4">
        <f t="shared" ref="A146:B146" si="297">A145</f>
        <v>100</v>
      </c>
      <c r="B146" s="3" t="str">
        <f t="shared" si="297"/>
        <v>m</v>
      </c>
      <c r="C146" s="18">
        <f t="shared" si="255"/>
        <v>0.1</v>
      </c>
      <c r="D146" s="18">
        <f t="shared" si="168"/>
        <v>500</v>
      </c>
      <c r="E146" s="4">
        <f t="shared" si="251"/>
        <v>500</v>
      </c>
      <c r="F146" s="4" t="str">
        <f t="shared" si="257"/>
        <v>Hz</v>
      </c>
      <c r="G146">
        <f t="shared" ref="G146:H146" si="298">G145</f>
        <v>100</v>
      </c>
      <c r="H146" t="str">
        <f t="shared" si="298"/>
        <v>m</v>
      </c>
      <c r="I146" s="18">
        <f t="shared" si="258"/>
        <v>0.1</v>
      </c>
      <c r="J146" s="9">
        <v>100.21400328994996</v>
      </c>
      <c r="K146" s="9">
        <v>4.493362671774059E-3</v>
      </c>
      <c r="L146" s="9">
        <v>-8.2178401006402779E-3</v>
      </c>
      <c r="M146" s="9">
        <v>2.607631534636837E-3</v>
      </c>
      <c r="N146" s="10" t="s">
        <v>3</v>
      </c>
      <c r="O146" s="18">
        <f t="shared" si="259"/>
        <v>1E-3</v>
      </c>
      <c r="P146" s="5">
        <f t="shared" si="260"/>
        <v>0.10021400328994996</v>
      </c>
      <c r="Q146" s="5">
        <f t="shared" si="261"/>
        <v>4.4933626717740592E-6</v>
      </c>
      <c r="R146" s="5">
        <f t="shared" si="262"/>
        <v>-8.2178401006402778E-6</v>
      </c>
      <c r="S146" s="5">
        <f t="shared" si="263"/>
        <v>2.6076315346368371E-6</v>
      </c>
      <c r="T146" s="5">
        <f t="shared" si="264"/>
        <v>0.10021400362689338</v>
      </c>
      <c r="U146" s="5">
        <f t="shared" si="275"/>
        <v>-8.200291189289494E-5</v>
      </c>
      <c r="W146" t="str">
        <f t="shared" si="265"/>
        <v>500Hz100m</v>
      </c>
      <c r="X146" s="18">
        <f>IFERROR(MATCH(W146,'Ref Z'!$R$5:$R$1054,0),0)</f>
        <v>87</v>
      </c>
      <c r="Y146">
        <f>IF($X146&gt;0,INDEX('Ref Z'!M$5:M$1054,$X146),"")</f>
        <v>0.10022054218332113</v>
      </c>
      <c r="Z146">
        <f>IF($X146&gt;0,INDEX('Ref Z'!N$5:N$1054,$X146),"")</f>
        <v>1.5811388300841902E-6</v>
      </c>
      <c r="AA146">
        <f>IF($X146&gt;0,INDEX('Ref Z'!O$5:O$1054,$X146),"")</f>
        <v>1.3827233014292895E-6</v>
      </c>
      <c r="AB146">
        <f>IF($X146&gt;0,INDEX('Ref Z'!P$5:P$1054,$X146),"")</f>
        <v>5.0000000000000004E-6</v>
      </c>
      <c r="AC146">
        <f t="shared" si="272"/>
        <v>0.10022054219285971</v>
      </c>
      <c r="AD146" s="5">
        <f t="shared" si="276"/>
        <v>1.3796805237915287E-5</v>
      </c>
      <c r="AF146" t="str">
        <f t="shared" si="256"/>
        <v>500Hz100m100m</v>
      </c>
      <c r="AG146">
        <f t="shared" si="266"/>
        <v>6.5388933711690855E-6</v>
      </c>
      <c r="AH146">
        <f t="shared" si="267"/>
        <v>8.9867254826421633E-3</v>
      </c>
      <c r="AI146">
        <f t="shared" si="268"/>
        <v>9.6005634020695669E-6</v>
      </c>
      <c r="AJ146">
        <f t="shared" si="269"/>
        <v>5.2152654660841437E-3</v>
      </c>
      <c r="AL146">
        <f t="shared" si="153"/>
        <v>1.0000652460307911</v>
      </c>
      <c r="AN146">
        <f t="shared" si="154"/>
        <v>9.5799717130810229E-5</v>
      </c>
    </row>
    <row r="147" spans="1:40" x14ac:dyDescent="0.25">
      <c r="A147" s="4">
        <f t="shared" ref="A147:B147" si="299">A146</f>
        <v>100</v>
      </c>
      <c r="B147" s="3" t="str">
        <f t="shared" si="299"/>
        <v>m</v>
      </c>
      <c r="C147" s="18">
        <f t="shared" si="255"/>
        <v>0.1</v>
      </c>
      <c r="D147" s="18">
        <f t="shared" si="168"/>
        <v>1000</v>
      </c>
      <c r="E147" s="4">
        <f>IF(F147="mHz",1000,IF(F147="kHz",0.001,1))*D147</f>
        <v>1</v>
      </c>
      <c r="F147" s="4" t="str">
        <f t="shared" si="257"/>
        <v>kHz</v>
      </c>
      <c r="G147">
        <f t="shared" ref="G147:H147" si="300">G146</f>
        <v>100</v>
      </c>
      <c r="H147" t="str">
        <f t="shared" si="300"/>
        <v>m</v>
      </c>
      <c r="I147" s="18">
        <f t="shared" si="258"/>
        <v>0.1</v>
      </c>
      <c r="J147" s="9">
        <v>100.65163206235397</v>
      </c>
      <c r="K147" s="9">
        <v>2.2904598530681139E-3</v>
      </c>
      <c r="L147" s="9">
        <v>3.1388331410791365E-2</v>
      </c>
      <c r="M147" s="9">
        <v>3.4002415222348205E-3</v>
      </c>
      <c r="N147" s="10" t="s">
        <v>3</v>
      </c>
      <c r="O147" s="18">
        <f t="shared" si="259"/>
        <v>1E-3</v>
      </c>
      <c r="P147" s="5">
        <f t="shared" si="260"/>
        <v>0.10065163206235397</v>
      </c>
      <c r="Q147" s="5">
        <f t="shared" si="261"/>
        <v>2.290459853068114E-6</v>
      </c>
      <c r="R147" s="5">
        <f t="shared" si="262"/>
        <v>3.1388331410791366E-5</v>
      </c>
      <c r="S147" s="5">
        <f t="shared" si="263"/>
        <v>3.4002415222348205E-6</v>
      </c>
      <c r="T147" s="5">
        <f t="shared" si="264"/>
        <v>0.10065163695659814</v>
      </c>
      <c r="U147" s="5">
        <f t="shared" si="275"/>
        <v>3.1185118164630442E-4</v>
      </c>
      <c r="W147" t="str">
        <f t="shared" si="265"/>
        <v>1kHz100m</v>
      </c>
      <c r="X147" s="18">
        <f>IFERROR(MATCH(W147,'Ref Z'!$R$5:$R$1054,0),0)</f>
        <v>88</v>
      </c>
      <c r="Y147">
        <f>IF($X147&gt;0,INDEX('Ref Z'!M$5:M$1054,$X147),"")</f>
        <v>0.10066123664147637</v>
      </c>
      <c r="Z147">
        <f>IF($X147&gt;0,INDEX('Ref Z'!N$5:N$1054,$X147),"")</f>
        <v>4.4721359549995807E-6</v>
      </c>
      <c r="AA147">
        <f>IF($X147&gt;0,INDEX('Ref Z'!O$5:O$1054,$X147),"")</f>
        <v>2.4326662133702251E-5</v>
      </c>
      <c r="AB147">
        <f>IF($X147&gt;0,INDEX('Ref Z'!P$5:P$1054,$X147),"")</f>
        <v>1.0000000000000001E-5</v>
      </c>
      <c r="AC147">
        <f t="shared" si="272"/>
        <v>0.10066123958097177</v>
      </c>
      <c r="AD147" s="5">
        <f t="shared" si="276"/>
        <v>2.4166861516669992E-4</v>
      </c>
      <c r="AF147" t="str">
        <f t="shared" si="256"/>
        <v>1kHz100m100m</v>
      </c>
      <c r="AG147">
        <f t="shared" si="266"/>
        <v>9.6045791223992039E-6</v>
      </c>
      <c r="AH147">
        <f t="shared" si="267"/>
        <v>4.5809218891034609E-3</v>
      </c>
      <c r="AI147">
        <f t="shared" si="268"/>
        <v>-7.0616692770891146E-6</v>
      </c>
      <c r="AJ147">
        <f t="shared" si="269"/>
        <v>6.8004903968845567E-3</v>
      </c>
      <c r="AL147">
        <f t="shared" si="153"/>
        <v>1.0000954045524146</v>
      </c>
      <c r="AN147">
        <f t="shared" si="154"/>
        <v>-7.0182566479604503E-5</v>
      </c>
    </row>
    <row r="148" spans="1:40" x14ac:dyDescent="0.25">
      <c r="A148" s="4">
        <f t="shared" ref="A148:B148" si="301">A147</f>
        <v>100</v>
      </c>
      <c r="B148" s="3" t="str">
        <f t="shared" si="301"/>
        <v>m</v>
      </c>
      <c r="C148" s="18">
        <f t="shared" si="255"/>
        <v>0.1</v>
      </c>
      <c r="D148" s="18">
        <f t="shared" si="168"/>
        <v>2000</v>
      </c>
      <c r="E148" s="4">
        <f t="shared" ref="E148:E149" si="302">IF(F148="mHz",1000,IF(F148="kHz",0.001,1))*D148</f>
        <v>2</v>
      </c>
      <c r="F148" s="4" t="str">
        <f t="shared" si="257"/>
        <v>kHz</v>
      </c>
      <c r="G148">
        <f t="shared" ref="G148:H148" si="303">G147</f>
        <v>100</v>
      </c>
      <c r="H148" t="str">
        <f t="shared" si="303"/>
        <v>m</v>
      </c>
      <c r="I148" s="18">
        <f t="shared" si="258"/>
        <v>0.1</v>
      </c>
      <c r="J148" s="9">
        <v>101.8563076542524</v>
      </c>
      <c r="K148" s="9">
        <v>5.1024701317734485E-3</v>
      </c>
      <c r="L148" s="9">
        <v>7.2420195231679058E-2</v>
      </c>
      <c r="M148" s="9">
        <v>4.5086269020737637E-3</v>
      </c>
      <c r="N148" s="10" t="s">
        <v>3</v>
      </c>
      <c r="O148" s="18">
        <f t="shared" si="259"/>
        <v>1E-3</v>
      </c>
      <c r="P148" s="5">
        <f t="shared" si="260"/>
        <v>0.10185630765425241</v>
      </c>
      <c r="Q148" s="5">
        <f t="shared" si="261"/>
        <v>5.1024701317734487E-6</v>
      </c>
      <c r="R148" s="5">
        <f t="shared" si="262"/>
        <v>7.2420195231679064E-5</v>
      </c>
      <c r="S148" s="5">
        <f t="shared" si="263"/>
        <v>4.5086269020737637E-6</v>
      </c>
      <c r="T148" s="5">
        <f t="shared" si="264"/>
        <v>0.10185633339975672</v>
      </c>
      <c r="U148" s="5">
        <f t="shared" si="275"/>
        <v>7.1100341938644743E-4</v>
      </c>
      <c r="W148" t="str">
        <f t="shared" si="265"/>
        <v>2kHz100m</v>
      </c>
      <c r="X148" s="18">
        <f>IFERROR(MATCH(W148,'Ref Z'!$R$5:$R$1054,0),0)</f>
        <v>89</v>
      </c>
      <c r="Y148">
        <f>IF($X148&gt;0,INDEX('Ref Z'!M$5:M$1054,$X148),"")</f>
        <v>0.10185375129724972</v>
      </c>
      <c r="Z148">
        <f>IF($X148&gt;0,INDEX('Ref Z'!N$5:N$1054,$X148),"")</f>
        <v>1.2649110640673522E-5</v>
      </c>
      <c r="AA148">
        <f>IF($X148&gt;0,INDEX('Ref Z'!O$5:O$1054,$X148),"")</f>
        <v>6.6749146535953802E-5</v>
      </c>
      <c r="AB148">
        <f>IF($X148&gt;0,INDEX('Ref Z'!P$5:P$1054,$X148),"")</f>
        <v>2.0000000000000002E-5</v>
      </c>
      <c r="AC148">
        <f t="shared" si="272"/>
        <v>0.10185377316904151</v>
      </c>
      <c r="AD148" s="5">
        <f t="shared" si="276"/>
        <v>6.553429415227962E-4</v>
      </c>
      <c r="AF148" t="str">
        <f t="shared" si="256"/>
        <v>2kHz100m100m</v>
      </c>
      <c r="AG148">
        <f t="shared" si="266"/>
        <v>-2.5563570026920779E-6</v>
      </c>
      <c r="AH148">
        <f t="shared" si="267"/>
        <v>1.0204948102884238E-2</v>
      </c>
      <c r="AI148">
        <f t="shared" si="268"/>
        <v>-5.6710486957252615E-6</v>
      </c>
      <c r="AJ148">
        <f t="shared" si="269"/>
        <v>9.0172759838220012E-3</v>
      </c>
      <c r="AL148">
        <f t="shared" si="153"/>
        <v>0.999974864295329</v>
      </c>
      <c r="AN148">
        <f t="shared" si="154"/>
        <v>-5.5660477863651229E-5</v>
      </c>
    </row>
    <row r="149" spans="1:40" x14ac:dyDescent="0.25">
      <c r="A149" s="4">
        <f t="shared" ref="A149:B149" si="304">A148</f>
        <v>100</v>
      </c>
      <c r="B149" s="3" t="str">
        <f t="shared" si="304"/>
        <v>m</v>
      </c>
      <c r="C149" s="18">
        <f t="shared" si="255"/>
        <v>0.1</v>
      </c>
      <c r="D149" s="18">
        <f t="shared" si="168"/>
        <v>5000</v>
      </c>
      <c r="E149" s="4">
        <f t="shared" si="302"/>
        <v>5</v>
      </c>
      <c r="F149" s="4" t="str">
        <f t="shared" si="257"/>
        <v>kHz</v>
      </c>
      <c r="G149">
        <f t="shared" ref="G149:H149" si="305">G148</f>
        <v>100</v>
      </c>
      <c r="H149" t="str">
        <f t="shared" si="305"/>
        <v>m</v>
      </c>
      <c r="I149" s="18">
        <f t="shared" si="258"/>
        <v>0.1</v>
      </c>
      <c r="J149" s="9">
        <v>107.29897750441739</v>
      </c>
      <c r="K149" s="9">
        <v>3.2562315541265052E-3</v>
      </c>
      <c r="L149" s="9">
        <v>0.13665265305209334</v>
      </c>
      <c r="M149" s="9">
        <v>1.0663736453479329E-3</v>
      </c>
      <c r="N149" s="10" t="s">
        <v>3</v>
      </c>
      <c r="O149" s="18">
        <f t="shared" si="259"/>
        <v>1E-3</v>
      </c>
      <c r="P149" s="5">
        <f t="shared" si="260"/>
        <v>0.1072989775044174</v>
      </c>
      <c r="Q149" s="5">
        <f t="shared" si="261"/>
        <v>3.2562315541265054E-6</v>
      </c>
      <c r="R149" s="5">
        <f t="shared" si="262"/>
        <v>1.3665265305209335E-4</v>
      </c>
      <c r="S149" s="5">
        <f t="shared" si="263"/>
        <v>1.0663736453479328E-6</v>
      </c>
      <c r="T149" s="5">
        <f t="shared" si="264"/>
        <v>0.10729906452267446</v>
      </c>
      <c r="U149" s="5">
        <f t="shared" si="275"/>
        <v>1.2735683260728695E-3</v>
      </c>
      <c r="W149" t="str">
        <f t="shared" si="265"/>
        <v>5kHz100m</v>
      </c>
      <c r="X149" s="18">
        <f>IFERROR(MATCH(W149,'Ref Z'!$R$5:$R$1054,0),0)</f>
        <v>90</v>
      </c>
      <c r="Y149">
        <f>IF($X149&gt;0,INDEX('Ref Z'!M$5:M$1054,$X149),"")</f>
        <v>0.10728867354421182</v>
      </c>
      <c r="Z149">
        <f>IF($X149&gt;0,INDEX('Ref Z'!N$5:N$1054,$X149),"")</f>
        <v>5.0000000000000002E-5</v>
      </c>
      <c r="AA149">
        <f>IF($X149&gt;0,INDEX('Ref Z'!O$5:O$1054,$X149),"")</f>
        <v>1.4312582864329634E-4</v>
      </c>
      <c r="AB149">
        <f>IF($X149&gt;0,INDEX('Ref Z'!P$5:P$1054,$X149),"")</f>
        <v>5.0000000000000002E-5</v>
      </c>
      <c r="AC149">
        <f t="shared" si="272"/>
        <v>0.10728876901092341</v>
      </c>
      <c r="AD149" s="5">
        <f t="shared" si="276"/>
        <v>1.3340247298426746E-3</v>
      </c>
      <c r="AF149" t="str">
        <f t="shared" si="256"/>
        <v>5kHz100m100m</v>
      </c>
      <c r="AG149">
        <f t="shared" si="266"/>
        <v>-1.0303960205584883E-5</v>
      </c>
      <c r="AH149">
        <f t="shared" si="267"/>
        <v>6.5126550450915529E-3</v>
      </c>
      <c r="AI149">
        <f t="shared" si="268"/>
        <v>6.4731755912029857E-6</v>
      </c>
      <c r="AJ149">
        <f t="shared" si="269"/>
        <v>2.1333333086910157E-3</v>
      </c>
      <c r="AL149">
        <f t="shared" si="153"/>
        <v>0.99990404844816816</v>
      </c>
      <c r="AN149">
        <f t="shared" si="154"/>
        <v>6.0456403769805099E-5</v>
      </c>
    </row>
  </sheetData>
  <mergeCells count="6">
    <mergeCell ref="G5:H5"/>
    <mergeCell ref="G4:H4"/>
    <mergeCell ref="A5:B5"/>
    <mergeCell ref="A4:B4"/>
    <mergeCell ref="E4:F4"/>
    <mergeCell ref="E5:F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31" sqref="F31"/>
    </sheetView>
  </sheetViews>
  <sheetFormatPr defaultRowHeight="15" x14ac:dyDescent="0.25"/>
  <cols>
    <col min="1" max="1" width="5" customWidth="1"/>
    <col min="2" max="2" width="4.5703125" customWidth="1"/>
    <col min="3" max="3" width="8" customWidth="1"/>
    <col min="4" max="4" width="6.85546875" customWidth="1"/>
    <col min="5" max="5" width="5.85546875" customWidth="1"/>
    <col min="7" max="8" width="5.140625" customWidth="1"/>
    <col min="9" max="9" width="8" bestFit="1" customWidth="1"/>
  </cols>
  <sheetData>
    <row r="1" spans="1:9" x14ac:dyDescent="0.25">
      <c r="A1" t="s">
        <v>32</v>
      </c>
    </row>
    <row r="3" spans="1:9" x14ac:dyDescent="0.25">
      <c r="A3" s="30" t="s">
        <v>14</v>
      </c>
      <c r="B3" s="30"/>
      <c r="C3" s="6" t="s">
        <v>14</v>
      </c>
      <c r="D3" s="11" t="s">
        <v>33</v>
      </c>
      <c r="E3" s="11"/>
      <c r="F3" s="11"/>
      <c r="G3" s="11"/>
      <c r="H3" s="11"/>
      <c r="I3" s="11"/>
    </row>
    <row r="4" spans="1:9" x14ac:dyDescent="0.25">
      <c r="A4" s="31" t="s">
        <v>4</v>
      </c>
      <c r="B4" s="31"/>
      <c r="C4" s="1" t="s">
        <v>4</v>
      </c>
      <c r="D4" s="4" t="s">
        <v>1</v>
      </c>
      <c r="E4" s="4"/>
      <c r="F4" s="4"/>
      <c r="G4" s="4"/>
      <c r="H4" s="4"/>
      <c r="I4" s="4"/>
    </row>
    <row r="5" spans="1:9" x14ac:dyDescent="0.25">
      <c r="A5">
        <v>0</v>
      </c>
      <c r="B5" t="s">
        <v>3</v>
      </c>
      <c r="C5" s="1">
        <f>IF(MID(B5,1,1)="m",0.001,IF(OR(MID(B5,1,1)="u",MID(B5,1,1)="µ"),0.000001,1))*A5</f>
        <v>0</v>
      </c>
      <c r="D5" s="1" t="str">
        <f>A5 &amp; B5</f>
        <v>0m</v>
      </c>
      <c r="F5" s="1"/>
      <c r="I5" s="1"/>
    </row>
    <row r="6" spans="1:9" x14ac:dyDescent="0.25">
      <c r="A6">
        <v>1</v>
      </c>
      <c r="B6" t="s">
        <v>3</v>
      </c>
      <c r="C6" s="1">
        <f>IF(MID(B6,1,1)="m",0.001,IF(OR(MID(B6,1,1)="u",MID(B6,1,1)="µ"),0.000001,1))*A6</f>
        <v>1E-3</v>
      </c>
      <c r="D6" s="1" t="str">
        <f t="shared" ref="D6:D9" si="0">A6 &amp; B6</f>
        <v>1m</v>
      </c>
      <c r="F6" s="1"/>
      <c r="I6" s="1"/>
    </row>
    <row r="7" spans="1:9" x14ac:dyDescent="0.25">
      <c r="A7">
        <v>3</v>
      </c>
      <c r="B7" t="s">
        <v>3</v>
      </c>
      <c r="C7" s="1">
        <f>IF(MID(B7,1,1)="m",0.001,IF(OR(MID(B7,1,1)="u",MID(B7,1,1)="µ"),0.000001,1))*A7</f>
        <v>3.0000000000000001E-3</v>
      </c>
      <c r="D7" s="1" t="str">
        <f t="shared" si="0"/>
        <v>3m</v>
      </c>
      <c r="F7" s="1"/>
      <c r="I7" s="1"/>
    </row>
    <row r="8" spans="1:9" x14ac:dyDescent="0.25">
      <c r="A8">
        <v>10</v>
      </c>
      <c r="B8" t="s">
        <v>3</v>
      </c>
      <c r="C8" s="1">
        <f>IF(MID(B8,1,1)="m",0.001,IF(OR(MID(B8,1,1)="u",MID(B8,1,1)="µ"),0.000001,1))*A8</f>
        <v>0.01</v>
      </c>
      <c r="D8" s="1" t="str">
        <f t="shared" si="0"/>
        <v>10m</v>
      </c>
      <c r="F8" s="1"/>
      <c r="I8" s="1"/>
    </row>
    <row r="9" spans="1:9" x14ac:dyDescent="0.25">
      <c r="A9">
        <v>100</v>
      </c>
      <c r="B9" t="s">
        <v>3</v>
      </c>
      <c r="C9" s="1">
        <f>IF(MID(B9,1,1)="m",0.001,IF(OR(MID(B9,1,1)="u",MID(B9,1,1)="µ"),0.000001,1))*A9</f>
        <v>0.1</v>
      </c>
      <c r="D9" s="1" t="str">
        <f t="shared" si="0"/>
        <v>100m</v>
      </c>
      <c r="F9" s="1"/>
      <c r="I9" s="1"/>
    </row>
  </sheetData>
  <mergeCells count="2">
    <mergeCell ref="A3:B3"/>
    <mergeCell ref="A4:B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zoomScale="85" zoomScaleNormal="85" workbookViewId="0">
      <selection activeCell="F15" sqref="F15"/>
    </sheetView>
  </sheetViews>
  <sheetFormatPr defaultRowHeight="15" x14ac:dyDescent="0.25"/>
  <cols>
    <col min="2" max="3" width="5.140625" customWidth="1"/>
    <col min="4" max="4" width="6.140625" customWidth="1"/>
    <col min="5" max="5" width="6.5703125" customWidth="1"/>
    <col min="6" max="6" width="11" customWidth="1"/>
    <col min="11" max="11" width="9.7109375" bestFit="1" customWidth="1"/>
    <col min="12" max="12" width="10.85546875" customWidth="1"/>
    <col min="18" max="18" width="11.85546875" customWidth="1"/>
  </cols>
  <sheetData>
    <row r="1" spans="1:18" x14ac:dyDescent="0.25">
      <c r="A1" t="s">
        <v>15</v>
      </c>
    </row>
    <row r="3" spans="1:18" x14ac:dyDescent="0.25">
      <c r="A3" s="6" t="s">
        <v>0</v>
      </c>
      <c r="B3" s="30" t="s">
        <v>0</v>
      </c>
      <c r="C3" s="30"/>
      <c r="D3" s="30" t="s">
        <v>5</v>
      </c>
      <c r="E3" s="30"/>
      <c r="F3" s="6" t="s">
        <v>18</v>
      </c>
      <c r="G3" s="6" t="s">
        <v>8</v>
      </c>
      <c r="H3" s="6" t="s">
        <v>16</v>
      </c>
      <c r="I3" s="6" t="s">
        <v>10</v>
      </c>
      <c r="J3" s="6" t="s">
        <v>17</v>
      </c>
      <c r="K3" s="6" t="s">
        <v>12</v>
      </c>
      <c r="L3" s="6" t="s">
        <v>13</v>
      </c>
      <c r="M3" s="6" t="str">
        <f>G3</f>
        <v>Rs</v>
      </c>
      <c r="N3" s="6" t="str">
        <f t="shared" ref="N3:P4" si="0">H3</f>
        <v>U(Rs)</v>
      </c>
      <c r="O3" s="6" t="str">
        <f t="shared" si="0"/>
        <v>Xs</v>
      </c>
      <c r="P3" s="6" t="str">
        <f t="shared" si="0"/>
        <v>U(Xs)</v>
      </c>
      <c r="R3" s="6" t="s">
        <v>19</v>
      </c>
    </row>
    <row r="4" spans="1:18" x14ac:dyDescent="0.25">
      <c r="A4" s="1" t="s">
        <v>2</v>
      </c>
      <c r="B4" s="31" t="s">
        <v>1</v>
      </c>
      <c r="C4" s="31"/>
      <c r="D4" s="31" t="s">
        <v>4</v>
      </c>
      <c r="E4" s="31"/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1</v>
      </c>
      <c r="M4" s="1" t="str">
        <f>G4</f>
        <v>Ohm</v>
      </c>
      <c r="N4" s="1" t="str">
        <f t="shared" si="0"/>
        <v>Ohm</v>
      </c>
      <c r="O4" s="1" t="str">
        <f t="shared" si="0"/>
        <v>Ohm</v>
      </c>
      <c r="P4" s="1" t="str">
        <f t="shared" si="0"/>
        <v>Ohm</v>
      </c>
      <c r="R4" s="1" t="s">
        <v>1</v>
      </c>
    </row>
    <row r="5" spans="1:18" x14ac:dyDescent="0.25">
      <c r="A5" s="1">
        <v>0.01</v>
      </c>
      <c r="B5" s="4">
        <f t="shared" ref="B5:B19" si="1">IF(C5="mHz",1000,IF(C5="kHz",0.001,1))*A5</f>
        <v>10</v>
      </c>
      <c r="C5" s="4" t="str">
        <f>IF(A5&gt;=1000,"kHz",IF(A5&gt;=1,"Hz","mHz"))</f>
        <v>mHz</v>
      </c>
      <c r="D5">
        <v>0</v>
      </c>
      <c r="E5" t="s">
        <v>3</v>
      </c>
      <c r="F5" s="1">
        <f>IF(MID(E5,1,1)="m",0.001,IF(OR(MID(E5,1,1)="u",MID(E5,1,1)="µ"),0.000001,1))*D5</f>
        <v>0</v>
      </c>
      <c r="G5" s="9">
        <v>0</v>
      </c>
      <c r="H5" s="9">
        <v>0</v>
      </c>
      <c r="I5" s="9">
        <v>0</v>
      </c>
      <c r="J5" s="9">
        <v>0</v>
      </c>
      <c r="K5" s="10" t="s">
        <v>3</v>
      </c>
      <c r="L5" s="1">
        <f>IF(MID(K5,1,1)="m",0.001,IF(OR(MID(K5,1,1)="u",MID(K5,1,1)="µ"),0.000001,1))</f>
        <v>1E-3</v>
      </c>
      <c r="M5" s="5">
        <f>G5*$L5</f>
        <v>0</v>
      </c>
      <c r="N5" s="5">
        <f t="shared" ref="N5:P5" si="2">H5*$L5</f>
        <v>0</v>
      </c>
      <c r="O5" s="5">
        <f t="shared" si="2"/>
        <v>0</v>
      </c>
      <c r="P5" s="5">
        <f t="shared" si="2"/>
        <v>0</v>
      </c>
      <c r="R5" s="5" t="str">
        <f>B5&amp;C5&amp;D5&amp;E5</f>
        <v>10mHz0m</v>
      </c>
    </row>
    <row r="6" spans="1:18" x14ac:dyDescent="0.25">
      <c r="A6" s="1">
        <v>0.02</v>
      </c>
      <c r="B6" s="4">
        <f t="shared" si="1"/>
        <v>20</v>
      </c>
      <c r="C6" s="4" t="str">
        <f t="shared" ref="C6:C40" si="3">IF(A6&gt;=1000,"kHz",IF(A6&gt;=1,"Hz","mHz"))</f>
        <v>mHz</v>
      </c>
      <c r="D6">
        <f>D5</f>
        <v>0</v>
      </c>
      <c r="E6" t="str">
        <f>E5</f>
        <v>m</v>
      </c>
      <c r="F6" s="1">
        <f t="shared" ref="F6:F40" si="4">IF(MID(E6,1,1)="m",0.001,IF(OR(MID(E6,1,1)="u",MID(E6,1,1)="µ"),0.000001,1))*D6</f>
        <v>0</v>
      </c>
      <c r="G6" s="9">
        <v>0</v>
      </c>
      <c r="H6" s="9">
        <v>0</v>
      </c>
      <c r="I6" s="9">
        <v>0</v>
      </c>
      <c r="J6" s="9">
        <v>0</v>
      </c>
      <c r="K6" s="10" t="s">
        <v>3</v>
      </c>
      <c r="L6" s="1">
        <f t="shared" ref="L6:L40" si="5">IF(MID(K6,1,1)="m",0.001,IF(OR(MID(K6,1,1)="u",MID(K6,1,1)="µ"),0.000001,1))</f>
        <v>1E-3</v>
      </c>
      <c r="M6" s="5">
        <f t="shared" ref="M6:M69" si="6">G6*$L6</f>
        <v>0</v>
      </c>
      <c r="N6" s="5">
        <f t="shared" ref="N6:N69" si="7">H6*$L6</f>
        <v>0</v>
      </c>
      <c r="O6" s="5">
        <f t="shared" ref="O6:O69" si="8">I6*$L6</f>
        <v>0</v>
      </c>
      <c r="P6" s="5">
        <f t="shared" ref="P6:P69" si="9">J6*$L6</f>
        <v>0</v>
      </c>
      <c r="R6" s="5" t="str">
        <f t="shared" ref="R6:R40" si="10">B6&amp;C6&amp;D6&amp;E6</f>
        <v>20mHz0m</v>
      </c>
    </row>
    <row r="7" spans="1:18" x14ac:dyDescent="0.25">
      <c r="A7" s="1">
        <v>0.05</v>
      </c>
      <c r="B7" s="4">
        <f t="shared" si="1"/>
        <v>50</v>
      </c>
      <c r="C7" s="4" t="str">
        <f t="shared" si="3"/>
        <v>mHz</v>
      </c>
      <c r="D7">
        <f t="shared" ref="D7:D22" si="11">D6</f>
        <v>0</v>
      </c>
      <c r="E7" t="str">
        <f t="shared" ref="E7:E22" si="12">E6</f>
        <v>m</v>
      </c>
      <c r="F7" s="1">
        <f t="shared" si="4"/>
        <v>0</v>
      </c>
      <c r="G7" s="9">
        <v>0</v>
      </c>
      <c r="H7" s="9">
        <v>0</v>
      </c>
      <c r="I7" s="9">
        <v>0</v>
      </c>
      <c r="J7" s="9">
        <v>0</v>
      </c>
      <c r="K7" s="10" t="s">
        <v>3</v>
      </c>
      <c r="L7" s="1">
        <f t="shared" si="5"/>
        <v>1E-3</v>
      </c>
      <c r="M7" s="5">
        <f t="shared" si="6"/>
        <v>0</v>
      </c>
      <c r="N7" s="5">
        <f t="shared" si="7"/>
        <v>0</v>
      </c>
      <c r="O7" s="5">
        <f t="shared" si="8"/>
        <v>0</v>
      </c>
      <c r="P7" s="5">
        <f t="shared" si="9"/>
        <v>0</v>
      </c>
      <c r="R7" s="5" t="str">
        <f t="shared" si="10"/>
        <v>50mHz0m</v>
      </c>
    </row>
    <row r="8" spans="1:18" x14ac:dyDescent="0.25">
      <c r="A8" s="1">
        <v>0.1</v>
      </c>
      <c r="B8" s="4">
        <f t="shared" si="1"/>
        <v>100</v>
      </c>
      <c r="C8" s="4" t="str">
        <f t="shared" si="3"/>
        <v>mHz</v>
      </c>
      <c r="D8">
        <f t="shared" si="11"/>
        <v>0</v>
      </c>
      <c r="E8" t="str">
        <f t="shared" si="12"/>
        <v>m</v>
      </c>
      <c r="F8" s="1">
        <f t="shared" si="4"/>
        <v>0</v>
      </c>
      <c r="G8" s="9">
        <v>0</v>
      </c>
      <c r="H8" s="9">
        <v>0</v>
      </c>
      <c r="I8" s="9">
        <v>0</v>
      </c>
      <c r="J8" s="9">
        <v>0</v>
      </c>
      <c r="K8" s="10" t="s">
        <v>3</v>
      </c>
      <c r="L8" s="1">
        <f t="shared" si="5"/>
        <v>1E-3</v>
      </c>
      <c r="M8" s="5">
        <f t="shared" si="6"/>
        <v>0</v>
      </c>
      <c r="N8" s="5">
        <f t="shared" si="7"/>
        <v>0</v>
      </c>
      <c r="O8" s="5">
        <f t="shared" si="8"/>
        <v>0</v>
      </c>
      <c r="P8" s="5">
        <f t="shared" si="9"/>
        <v>0</v>
      </c>
      <c r="R8" s="5" t="str">
        <f t="shared" si="10"/>
        <v>100mHz0m</v>
      </c>
    </row>
    <row r="9" spans="1:18" x14ac:dyDescent="0.25">
      <c r="A9" s="1">
        <v>0.2</v>
      </c>
      <c r="B9" s="4">
        <f t="shared" si="1"/>
        <v>200</v>
      </c>
      <c r="C9" s="4" t="str">
        <f t="shared" si="3"/>
        <v>mHz</v>
      </c>
      <c r="D9">
        <f t="shared" si="11"/>
        <v>0</v>
      </c>
      <c r="E9" t="str">
        <f t="shared" si="12"/>
        <v>m</v>
      </c>
      <c r="F9" s="1">
        <f t="shared" si="4"/>
        <v>0</v>
      </c>
      <c r="G9" s="9">
        <v>0</v>
      </c>
      <c r="H9" s="9">
        <v>0</v>
      </c>
      <c r="I9" s="9">
        <v>0</v>
      </c>
      <c r="J9" s="9">
        <v>0</v>
      </c>
      <c r="K9" s="10" t="s">
        <v>3</v>
      </c>
      <c r="L9" s="1">
        <f t="shared" si="5"/>
        <v>1E-3</v>
      </c>
      <c r="M9" s="5">
        <f t="shared" si="6"/>
        <v>0</v>
      </c>
      <c r="N9" s="5">
        <f t="shared" si="7"/>
        <v>0</v>
      </c>
      <c r="O9" s="5">
        <f t="shared" si="8"/>
        <v>0</v>
      </c>
      <c r="P9" s="5">
        <f t="shared" si="9"/>
        <v>0</v>
      </c>
      <c r="R9" s="5" t="str">
        <f t="shared" si="10"/>
        <v>200mHz0m</v>
      </c>
    </row>
    <row r="10" spans="1:18" x14ac:dyDescent="0.25">
      <c r="A10" s="1">
        <v>0.5</v>
      </c>
      <c r="B10" s="4">
        <f t="shared" si="1"/>
        <v>500</v>
      </c>
      <c r="C10" s="4" t="str">
        <f t="shared" si="3"/>
        <v>mHz</v>
      </c>
      <c r="D10">
        <f t="shared" si="11"/>
        <v>0</v>
      </c>
      <c r="E10" t="str">
        <f t="shared" si="12"/>
        <v>m</v>
      </c>
      <c r="F10" s="1">
        <f t="shared" si="4"/>
        <v>0</v>
      </c>
      <c r="G10" s="9">
        <v>0</v>
      </c>
      <c r="H10" s="9">
        <v>0</v>
      </c>
      <c r="I10" s="9">
        <v>0</v>
      </c>
      <c r="J10" s="9">
        <v>0</v>
      </c>
      <c r="K10" s="10" t="s">
        <v>3</v>
      </c>
      <c r="L10" s="1">
        <f t="shared" si="5"/>
        <v>1E-3</v>
      </c>
      <c r="M10" s="5">
        <f t="shared" si="6"/>
        <v>0</v>
      </c>
      <c r="N10" s="5">
        <f t="shared" si="7"/>
        <v>0</v>
      </c>
      <c r="O10" s="5">
        <f t="shared" si="8"/>
        <v>0</v>
      </c>
      <c r="P10" s="5">
        <f t="shared" si="9"/>
        <v>0</v>
      </c>
      <c r="R10" s="5" t="str">
        <f t="shared" si="10"/>
        <v>500mHz0m</v>
      </c>
    </row>
    <row r="11" spans="1:18" x14ac:dyDescent="0.25">
      <c r="A11" s="1">
        <v>1</v>
      </c>
      <c r="B11" s="4">
        <f t="shared" si="1"/>
        <v>1</v>
      </c>
      <c r="C11" s="4" t="str">
        <f t="shared" si="3"/>
        <v>Hz</v>
      </c>
      <c r="D11">
        <f t="shared" si="11"/>
        <v>0</v>
      </c>
      <c r="E11" t="str">
        <f t="shared" si="12"/>
        <v>m</v>
      </c>
      <c r="F11" s="1">
        <f t="shared" si="4"/>
        <v>0</v>
      </c>
      <c r="G11" s="9">
        <v>0</v>
      </c>
      <c r="H11" s="9">
        <v>0</v>
      </c>
      <c r="I11" s="9">
        <v>0</v>
      </c>
      <c r="J11" s="9">
        <v>0</v>
      </c>
      <c r="K11" s="10" t="s">
        <v>3</v>
      </c>
      <c r="L11" s="1">
        <f t="shared" si="5"/>
        <v>1E-3</v>
      </c>
      <c r="M11" s="5">
        <f t="shared" si="6"/>
        <v>0</v>
      </c>
      <c r="N11" s="5">
        <f t="shared" si="7"/>
        <v>0</v>
      </c>
      <c r="O11" s="5">
        <f t="shared" si="8"/>
        <v>0</v>
      </c>
      <c r="P11" s="5">
        <f t="shared" si="9"/>
        <v>0</v>
      </c>
      <c r="R11" s="5" t="str">
        <f t="shared" si="10"/>
        <v>1Hz0m</v>
      </c>
    </row>
    <row r="12" spans="1:18" x14ac:dyDescent="0.25">
      <c r="A12" s="1">
        <v>2</v>
      </c>
      <c r="B12" s="4">
        <f t="shared" si="1"/>
        <v>2</v>
      </c>
      <c r="C12" s="4" t="str">
        <f t="shared" si="3"/>
        <v>Hz</v>
      </c>
      <c r="D12">
        <f t="shared" si="11"/>
        <v>0</v>
      </c>
      <c r="E12" t="str">
        <f t="shared" si="12"/>
        <v>m</v>
      </c>
      <c r="F12" s="1">
        <f t="shared" si="4"/>
        <v>0</v>
      </c>
      <c r="G12" s="9">
        <v>0</v>
      </c>
      <c r="H12" s="9">
        <v>0</v>
      </c>
      <c r="I12" s="9">
        <v>0</v>
      </c>
      <c r="J12" s="9">
        <v>0</v>
      </c>
      <c r="K12" s="10" t="s">
        <v>3</v>
      </c>
      <c r="L12" s="1">
        <f t="shared" si="5"/>
        <v>1E-3</v>
      </c>
      <c r="M12" s="5">
        <f t="shared" si="6"/>
        <v>0</v>
      </c>
      <c r="N12" s="5">
        <f t="shared" si="7"/>
        <v>0</v>
      </c>
      <c r="O12" s="5">
        <f t="shared" si="8"/>
        <v>0</v>
      </c>
      <c r="P12" s="5">
        <f t="shared" si="9"/>
        <v>0</v>
      </c>
      <c r="R12" s="5" t="str">
        <f t="shared" si="10"/>
        <v>2Hz0m</v>
      </c>
    </row>
    <row r="13" spans="1:18" x14ac:dyDescent="0.25">
      <c r="A13" s="1">
        <v>5</v>
      </c>
      <c r="B13" s="4">
        <f t="shared" si="1"/>
        <v>5</v>
      </c>
      <c r="C13" s="4" t="str">
        <f t="shared" si="3"/>
        <v>Hz</v>
      </c>
      <c r="D13">
        <f t="shared" si="11"/>
        <v>0</v>
      </c>
      <c r="E13" t="str">
        <f t="shared" si="12"/>
        <v>m</v>
      </c>
      <c r="F13" s="1">
        <f t="shared" si="4"/>
        <v>0</v>
      </c>
      <c r="G13" s="9">
        <v>0</v>
      </c>
      <c r="H13" s="9">
        <v>0</v>
      </c>
      <c r="I13" s="9">
        <v>0</v>
      </c>
      <c r="J13" s="9">
        <v>0</v>
      </c>
      <c r="K13" s="10" t="s">
        <v>3</v>
      </c>
      <c r="L13" s="1">
        <f t="shared" si="5"/>
        <v>1E-3</v>
      </c>
      <c r="M13" s="5">
        <f t="shared" si="6"/>
        <v>0</v>
      </c>
      <c r="N13" s="5">
        <f t="shared" si="7"/>
        <v>0</v>
      </c>
      <c r="O13" s="5">
        <f t="shared" si="8"/>
        <v>0</v>
      </c>
      <c r="P13" s="5">
        <f t="shared" si="9"/>
        <v>0</v>
      </c>
      <c r="R13" s="5" t="str">
        <f t="shared" si="10"/>
        <v>5Hz0m</v>
      </c>
    </row>
    <row r="14" spans="1:18" x14ac:dyDescent="0.25">
      <c r="A14" s="1">
        <v>10</v>
      </c>
      <c r="B14" s="4">
        <f t="shared" si="1"/>
        <v>10</v>
      </c>
      <c r="C14" s="4" t="str">
        <f t="shared" si="3"/>
        <v>Hz</v>
      </c>
      <c r="D14">
        <f t="shared" si="11"/>
        <v>0</v>
      </c>
      <c r="E14" t="str">
        <f t="shared" si="12"/>
        <v>m</v>
      </c>
      <c r="F14" s="1">
        <f t="shared" si="4"/>
        <v>0</v>
      </c>
      <c r="G14" s="9">
        <v>0</v>
      </c>
      <c r="H14" s="9">
        <v>0</v>
      </c>
      <c r="I14" s="9">
        <v>0</v>
      </c>
      <c r="J14" s="9">
        <v>0</v>
      </c>
      <c r="K14" s="10" t="s">
        <v>3</v>
      </c>
      <c r="L14" s="1">
        <f t="shared" si="5"/>
        <v>1E-3</v>
      </c>
      <c r="M14" s="5">
        <f t="shared" si="6"/>
        <v>0</v>
      </c>
      <c r="N14" s="5">
        <f t="shared" si="7"/>
        <v>0</v>
      </c>
      <c r="O14" s="5">
        <f t="shared" si="8"/>
        <v>0</v>
      </c>
      <c r="P14" s="5">
        <f t="shared" si="9"/>
        <v>0</v>
      </c>
      <c r="R14" s="5" t="str">
        <f t="shared" si="10"/>
        <v>10Hz0m</v>
      </c>
    </row>
    <row r="15" spans="1:18" x14ac:dyDescent="0.25">
      <c r="A15" s="1">
        <v>20</v>
      </c>
      <c r="B15" s="4">
        <f t="shared" si="1"/>
        <v>20</v>
      </c>
      <c r="C15" s="4" t="str">
        <f t="shared" si="3"/>
        <v>Hz</v>
      </c>
      <c r="D15">
        <f t="shared" si="11"/>
        <v>0</v>
      </c>
      <c r="E15" t="str">
        <f t="shared" si="12"/>
        <v>m</v>
      </c>
      <c r="F15" s="1">
        <f t="shared" si="4"/>
        <v>0</v>
      </c>
      <c r="G15" s="9">
        <v>0</v>
      </c>
      <c r="H15" s="9">
        <v>0</v>
      </c>
      <c r="I15" s="9">
        <v>0</v>
      </c>
      <c r="J15" s="9">
        <v>0</v>
      </c>
      <c r="K15" s="10" t="s">
        <v>3</v>
      </c>
      <c r="L15" s="1">
        <f t="shared" si="5"/>
        <v>1E-3</v>
      </c>
      <c r="M15" s="5">
        <f t="shared" si="6"/>
        <v>0</v>
      </c>
      <c r="N15" s="5">
        <f t="shared" si="7"/>
        <v>0</v>
      </c>
      <c r="O15" s="5">
        <f t="shared" si="8"/>
        <v>0</v>
      </c>
      <c r="P15" s="5">
        <f t="shared" si="9"/>
        <v>0</v>
      </c>
      <c r="R15" s="5" t="str">
        <f t="shared" si="10"/>
        <v>20Hz0m</v>
      </c>
    </row>
    <row r="16" spans="1:18" x14ac:dyDescent="0.25">
      <c r="A16" s="1">
        <v>50</v>
      </c>
      <c r="B16" s="4">
        <f t="shared" si="1"/>
        <v>50</v>
      </c>
      <c r="C16" s="4" t="str">
        <f t="shared" si="3"/>
        <v>Hz</v>
      </c>
      <c r="D16">
        <f t="shared" si="11"/>
        <v>0</v>
      </c>
      <c r="E16" t="str">
        <f t="shared" si="12"/>
        <v>m</v>
      </c>
      <c r="F16" s="1">
        <f t="shared" si="4"/>
        <v>0</v>
      </c>
      <c r="G16" s="9">
        <v>0</v>
      </c>
      <c r="H16" s="9">
        <v>0</v>
      </c>
      <c r="I16" s="9">
        <v>0</v>
      </c>
      <c r="J16" s="9">
        <v>0</v>
      </c>
      <c r="K16" s="10" t="s">
        <v>3</v>
      </c>
      <c r="L16" s="1">
        <f t="shared" si="5"/>
        <v>1E-3</v>
      </c>
      <c r="M16" s="5">
        <f t="shared" si="6"/>
        <v>0</v>
      </c>
      <c r="N16" s="5">
        <f t="shared" si="7"/>
        <v>0</v>
      </c>
      <c r="O16" s="5">
        <f t="shared" si="8"/>
        <v>0</v>
      </c>
      <c r="P16" s="5">
        <f t="shared" si="9"/>
        <v>0</v>
      </c>
      <c r="R16" s="5" t="str">
        <f t="shared" si="10"/>
        <v>50Hz0m</v>
      </c>
    </row>
    <row r="17" spans="1:18" x14ac:dyDescent="0.25">
      <c r="A17" s="1">
        <v>100</v>
      </c>
      <c r="B17" s="4">
        <f t="shared" si="1"/>
        <v>100</v>
      </c>
      <c r="C17" s="4" t="str">
        <f t="shared" si="3"/>
        <v>Hz</v>
      </c>
      <c r="D17">
        <f t="shared" si="11"/>
        <v>0</v>
      </c>
      <c r="E17" t="str">
        <f t="shared" si="12"/>
        <v>m</v>
      </c>
      <c r="F17" s="1">
        <f t="shared" si="4"/>
        <v>0</v>
      </c>
      <c r="G17" s="9">
        <v>0</v>
      </c>
      <c r="H17" s="9">
        <v>0</v>
      </c>
      <c r="I17" s="9">
        <v>0</v>
      </c>
      <c r="J17" s="9">
        <v>0</v>
      </c>
      <c r="K17" s="10" t="s">
        <v>3</v>
      </c>
      <c r="L17" s="1">
        <f t="shared" si="5"/>
        <v>1E-3</v>
      </c>
      <c r="M17" s="5">
        <f t="shared" si="6"/>
        <v>0</v>
      </c>
      <c r="N17" s="5">
        <f t="shared" si="7"/>
        <v>0</v>
      </c>
      <c r="O17" s="5">
        <f t="shared" si="8"/>
        <v>0</v>
      </c>
      <c r="P17" s="5">
        <f t="shared" si="9"/>
        <v>0</v>
      </c>
      <c r="R17" s="5" t="str">
        <f t="shared" si="10"/>
        <v>100Hz0m</v>
      </c>
    </row>
    <row r="18" spans="1:18" x14ac:dyDescent="0.25">
      <c r="A18" s="1">
        <v>200</v>
      </c>
      <c r="B18" s="4">
        <f t="shared" si="1"/>
        <v>200</v>
      </c>
      <c r="C18" s="4" t="str">
        <f t="shared" si="3"/>
        <v>Hz</v>
      </c>
      <c r="D18">
        <f t="shared" si="11"/>
        <v>0</v>
      </c>
      <c r="E18" t="str">
        <f t="shared" si="12"/>
        <v>m</v>
      </c>
      <c r="F18" s="1">
        <f t="shared" si="4"/>
        <v>0</v>
      </c>
      <c r="G18" s="9">
        <v>0</v>
      </c>
      <c r="H18" s="9">
        <v>0</v>
      </c>
      <c r="I18" s="9">
        <v>0</v>
      </c>
      <c r="J18" s="9">
        <v>0</v>
      </c>
      <c r="K18" s="10" t="s">
        <v>3</v>
      </c>
      <c r="L18" s="1">
        <f t="shared" si="5"/>
        <v>1E-3</v>
      </c>
      <c r="M18" s="5">
        <f t="shared" si="6"/>
        <v>0</v>
      </c>
      <c r="N18" s="5">
        <f t="shared" si="7"/>
        <v>0</v>
      </c>
      <c r="O18" s="5">
        <f t="shared" si="8"/>
        <v>0</v>
      </c>
      <c r="P18" s="5">
        <f t="shared" si="9"/>
        <v>0</v>
      </c>
      <c r="R18" s="5" t="str">
        <f t="shared" si="10"/>
        <v>200Hz0m</v>
      </c>
    </row>
    <row r="19" spans="1:18" x14ac:dyDescent="0.25">
      <c r="A19" s="1">
        <v>500</v>
      </c>
      <c r="B19" s="4">
        <f t="shared" si="1"/>
        <v>500</v>
      </c>
      <c r="C19" s="4" t="str">
        <f t="shared" si="3"/>
        <v>Hz</v>
      </c>
      <c r="D19">
        <f t="shared" si="11"/>
        <v>0</v>
      </c>
      <c r="E19" t="str">
        <f t="shared" si="12"/>
        <v>m</v>
      </c>
      <c r="F19" s="1">
        <f t="shared" si="4"/>
        <v>0</v>
      </c>
      <c r="G19" s="9">
        <v>0</v>
      </c>
      <c r="H19" s="9">
        <v>0</v>
      </c>
      <c r="I19" s="9">
        <v>0</v>
      </c>
      <c r="J19" s="9">
        <v>0</v>
      </c>
      <c r="K19" s="10" t="s">
        <v>3</v>
      </c>
      <c r="L19" s="1">
        <f t="shared" si="5"/>
        <v>1E-3</v>
      </c>
      <c r="M19" s="5">
        <f t="shared" si="6"/>
        <v>0</v>
      </c>
      <c r="N19" s="5">
        <f t="shared" si="7"/>
        <v>0</v>
      </c>
      <c r="O19" s="5">
        <f t="shared" si="8"/>
        <v>0</v>
      </c>
      <c r="P19" s="5">
        <f t="shared" si="9"/>
        <v>0</v>
      </c>
      <c r="R19" s="5" t="str">
        <f t="shared" si="10"/>
        <v>500Hz0m</v>
      </c>
    </row>
    <row r="20" spans="1:18" x14ac:dyDescent="0.25">
      <c r="A20" s="1">
        <v>1000</v>
      </c>
      <c r="B20" s="4">
        <f>IF(C20="mHz",1000,IF(C20="kHz",0.001,1))*A20</f>
        <v>1</v>
      </c>
      <c r="C20" s="4" t="str">
        <f t="shared" si="3"/>
        <v>kHz</v>
      </c>
      <c r="D20">
        <f t="shared" si="11"/>
        <v>0</v>
      </c>
      <c r="E20" t="str">
        <f t="shared" si="12"/>
        <v>m</v>
      </c>
      <c r="F20" s="1">
        <f t="shared" si="4"/>
        <v>0</v>
      </c>
      <c r="G20" s="9">
        <v>0</v>
      </c>
      <c r="H20" s="9">
        <v>0</v>
      </c>
      <c r="I20" s="9">
        <v>0</v>
      </c>
      <c r="J20" s="9">
        <v>0</v>
      </c>
      <c r="K20" s="10" t="s">
        <v>3</v>
      </c>
      <c r="L20" s="1">
        <f t="shared" si="5"/>
        <v>1E-3</v>
      </c>
      <c r="M20" s="5">
        <f t="shared" si="6"/>
        <v>0</v>
      </c>
      <c r="N20" s="5">
        <f t="shared" si="7"/>
        <v>0</v>
      </c>
      <c r="O20" s="5">
        <f t="shared" si="8"/>
        <v>0</v>
      </c>
      <c r="P20" s="5">
        <f t="shared" si="9"/>
        <v>0</v>
      </c>
      <c r="R20" s="5" t="str">
        <f t="shared" si="10"/>
        <v>1kHz0m</v>
      </c>
    </row>
    <row r="21" spans="1:18" x14ac:dyDescent="0.25">
      <c r="A21" s="1">
        <v>2000</v>
      </c>
      <c r="B21" s="4">
        <f t="shared" ref="B21:B40" si="13">IF(C21="mHz",1000,IF(C21="kHz",0.001,1))*A21</f>
        <v>2</v>
      </c>
      <c r="C21" s="4" t="str">
        <f t="shared" si="3"/>
        <v>kHz</v>
      </c>
      <c r="D21">
        <f t="shared" si="11"/>
        <v>0</v>
      </c>
      <c r="E21" t="str">
        <f t="shared" si="12"/>
        <v>m</v>
      </c>
      <c r="F21" s="1">
        <f t="shared" si="4"/>
        <v>0</v>
      </c>
      <c r="G21" s="9">
        <v>0</v>
      </c>
      <c r="H21" s="9">
        <v>0</v>
      </c>
      <c r="I21" s="9">
        <v>0</v>
      </c>
      <c r="J21" s="9">
        <v>0</v>
      </c>
      <c r="K21" s="10" t="s">
        <v>3</v>
      </c>
      <c r="L21" s="1">
        <f t="shared" si="5"/>
        <v>1E-3</v>
      </c>
      <c r="M21" s="5">
        <f t="shared" si="6"/>
        <v>0</v>
      </c>
      <c r="N21" s="5">
        <f t="shared" si="7"/>
        <v>0</v>
      </c>
      <c r="O21" s="5">
        <f t="shared" si="8"/>
        <v>0</v>
      </c>
      <c r="P21" s="5">
        <f t="shared" si="9"/>
        <v>0</v>
      </c>
      <c r="R21" s="5" t="str">
        <f t="shared" si="10"/>
        <v>2kHz0m</v>
      </c>
    </row>
    <row r="22" spans="1:18" x14ac:dyDescent="0.25">
      <c r="A22" s="1">
        <v>5000</v>
      </c>
      <c r="B22" s="4">
        <f t="shared" si="13"/>
        <v>5</v>
      </c>
      <c r="C22" s="4" t="str">
        <f t="shared" si="3"/>
        <v>kHz</v>
      </c>
      <c r="D22">
        <f t="shared" si="11"/>
        <v>0</v>
      </c>
      <c r="E22" t="str">
        <f t="shared" si="12"/>
        <v>m</v>
      </c>
      <c r="F22" s="1">
        <f t="shared" si="4"/>
        <v>0</v>
      </c>
      <c r="G22" s="9">
        <v>0</v>
      </c>
      <c r="H22" s="9">
        <v>0</v>
      </c>
      <c r="I22" s="9">
        <v>0</v>
      </c>
      <c r="J22" s="9">
        <v>0</v>
      </c>
      <c r="K22" s="10" t="s">
        <v>3</v>
      </c>
      <c r="L22" s="1">
        <f t="shared" si="5"/>
        <v>1E-3</v>
      </c>
      <c r="M22" s="5">
        <f t="shared" si="6"/>
        <v>0</v>
      </c>
      <c r="N22" s="5">
        <f t="shared" si="7"/>
        <v>0</v>
      </c>
      <c r="O22" s="5">
        <f t="shared" si="8"/>
        <v>0</v>
      </c>
      <c r="P22" s="5">
        <f t="shared" si="9"/>
        <v>0</v>
      </c>
      <c r="R22" s="5" t="str">
        <f t="shared" si="10"/>
        <v>5kHz0m</v>
      </c>
    </row>
    <row r="23" spans="1:18" ht="21.75" customHeight="1" x14ac:dyDescent="0.25">
      <c r="A23" s="1">
        <f>A5</f>
        <v>0.01</v>
      </c>
      <c r="B23" s="4">
        <f t="shared" si="13"/>
        <v>10</v>
      </c>
      <c r="C23" s="4" t="str">
        <f>IF(A23&gt;=1000,"kHz",IF(A23&gt;=1,"Hz","mHz"))</f>
        <v>mHz</v>
      </c>
      <c r="D23">
        <v>1</v>
      </c>
      <c r="E23" t="s">
        <v>3</v>
      </c>
      <c r="F23" s="1">
        <f t="shared" si="4"/>
        <v>1E-3</v>
      </c>
      <c r="G23" s="9">
        <v>0.99995115117675948</v>
      </c>
      <c r="H23" s="9">
        <v>1.0000000000000001E-5</v>
      </c>
      <c r="I23" s="9">
        <v>6.7793871224965116E-5</v>
      </c>
      <c r="J23" s="9">
        <v>5.0000000000000002E-5</v>
      </c>
      <c r="K23" s="10" t="s">
        <v>3</v>
      </c>
      <c r="L23" s="1">
        <f>IF(MID(K23,1,1)="m",0.001,IF(OR(MID(K23,1,1)="u",MID(K23,1,1)="µ"),0.000001,1))</f>
        <v>1E-3</v>
      </c>
      <c r="M23" s="5">
        <f t="shared" si="6"/>
        <v>9.9995115117675949E-4</v>
      </c>
      <c r="N23" s="5">
        <f t="shared" si="7"/>
        <v>1E-8</v>
      </c>
      <c r="O23" s="5">
        <f t="shared" si="8"/>
        <v>6.7793871224965122E-8</v>
      </c>
      <c r="P23" s="5">
        <f t="shared" si="9"/>
        <v>5.0000000000000004E-8</v>
      </c>
      <c r="R23" s="5" t="str">
        <f t="shared" si="10"/>
        <v>10mHz1m</v>
      </c>
    </row>
    <row r="24" spans="1:18" x14ac:dyDescent="0.25">
      <c r="A24" s="1">
        <f t="shared" ref="A24:A87" si="14">A6</f>
        <v>0.02</v>
      </c>
      <c r="B24" s="4">
        <f t="shared" si="13"/>
        <v>20</v>
      </c>
      <c r="C24" s="4" t="str">
        <f t="shared" si="3"/>
        <v>mHz</v>
      </c>
      <c r="D24">
        <f>D23</f>
        <v>1</v>
      </c>
      <c r="E24" t="str">
        <f>E23</f>
        <v>m</v>
      </c>
      <c r="F24" s="1">
        <f t="shared" si="4"/>
        <v>1E-3</v>
      </c>
      <c r="G24" s="9">
        <v>0.99994749852130815</v>
      </c>
      <c r="H24" s="9">
        <v>1.0000000000000001E-5</v>
      </c>
      <c r="I24" s="9">
        <v>-2.6701341010497954E-5</v>
      </c>
      <c r="J24" s="9">
        <v>5.0000000000000002E-5</v>
      </c>
      <c r="K24" s="10" t="s">
        <v>3</v>
      </c>
      <c r="L24" s="1">
        <f t="shared" si="5"/>
        <v>1E-3</v>
      </c>
      <c r="M24" s="5">
        <f t="shared" si="6"/>
        <v>9.9994749852130816E-4</v>
      </c>
      <c r="N24" s="5">
        <f t="shared" si="7"/>
        <v>1E-8</v>
      </c>
      <c r="O24" s="5">
        <f t="shared" si="8"/>
        <v>-2.6701341010497956E-8</v>
      </c>
      <c r="P24" s="5">
        <f t="shared" si="9"/>
        <v>5.0000000000000004E-8</v>
      </c>
      <c r="R24" s="5" t="str">
        <f t="shared" si="10"/>
        <v>20mHz1m</v>
      </c>
    </row>
    <row r="25" spans="1:18" x14ac:dyDescent="0.25">
      <c r="A25" s="1">
        <f t="shared" si="14"/>
        <v>0.05</v>
      </c>
      <c r="B25" s="4">
        <f t="shared" si="13"/>
        <v>50</v>
      </c>
      <c r="C25" s="4" t="str">
        <f t="shared" si="3"/>
        <v>mHz</v>
      </c>
      <c r="D25">
        <f t="shared" ref="D25:D40" si="15">D24</f>
        <v>1</v>
      </c>
      <c r="E25" t="str">
        <f t="shared" ref="E25:E40" si="16">E24</f>
        <v>m</v>
      </c>
      <c r="F25" s="1">
        <f t="shared" si="4"/>
        <v>1E-3</v>
      </c>
      <c r="G25" s="9">
        <v>1.0000232824091253</v>
      </c>
      <c r="H25" s="9">
        <v>1.0000000000000001E-5</v>
      </c>
      <c r="I25" s="9">
        <v>1.6255537766176828E-4</v>
      </c>
      <c r="J25" s="9">
        <v>5.0000000000000002E-5</v>
      </c>
      <c r="K25" s="10" t="s">
        <v>3</v>
      </c>
      <c r="L25" s="1">
        <f t="shared" si="5"/>
        <v>1E-3</v>
      </c>
      <c r="M25" s="5">
        <f t="shared" si="6"/>
        <v>1.0000232824091252E-3</v>
      </c>
      <c r="N25" s="5">
        <f t="shared" si="7"/>
        <v>1E-8</v>
      </c>
      <c r="O25" s="5">
        <f t="shared" si="8"/>
        <v>1.6255537766176829E-7</v>
      </c>
      <c r="P25" s="5">
        <f t="shared" si="9"/>
        <v>5.0000000000000004E-8</v>
      </c>
      <c r="R25" s="5" t="str">
        <f t="shared" si="10"/>
        <v>50mHz1m</v>
      </c>
    </row>
    <row r="26" spans="1:18" x14ac:dyDescent="0.25">
      <c r="A26" s="1">
        <f t="shared" si="14"/>
        <v>0.1</v>
      </c>
      <c r="B26" s="4">
        <f t="shared" si="13"/>
        <v>100</v>
      </c>
      <c r="C26" s="4" t="str">
        <f t="shared" si="3"/>
        <v>mHz</v>
      </c>
      <c r="D26">
        <f t="shared" si="15"/>
        <v>1</v>
      </c>
      <c r="E26" t="str">
        <f t="shared" si="16"/>
        <v>m</v>
      </c>
      <c r="F26" s="1">
        <f t="shared" si="4"/>
        <v>1E-3</v>
      </c>
      <c r="G26" s="9">
        <v>1.0000574528710733</v>
      </c>
      <c r="H26" s="9">
        <v>1.0000000000000001E-5</v>
      </c>
      <c r="I26" s="9">
        <v>6.7205370247019138E-5</v>
      </c>
      <c r="J26" s="9">
        <v>5.0000000000000002E-5</v>
      </c>
      <c r="K26" s="10" t="s">
        <v>3</v>
      </c>
      <c r="L26" s="1">
        <f t="shared" si="5"/>
        <v>1E-3</v>
      </c>
      <c r="M26" s="5">
        <f t="shared" si="6"/>
        <v>1.0000574528710733E-3</v>
      </c>
      <c r="N26" s="5">
        <f t="shared" si="7"/>
        <v>1E-8</v>
      </c>
      <c r="O26" s="5">
        <f t="shared" si="8"/>
        <v>6.7205370247019137E-8</v>
      </c>
      <c r="P26" s="5">
        <f t="shared" si="9"/>
        <v>5.0000000000000004E-8</v>
      </c>
      <c r="R26" s="5" t="str">
        <f t="shared" si="10"/>
        <v>100mHz1m</v>
      </c>
    </row>
    <row r="27" spans="1:18" x14ac:dyDescent="0.25">
      <c r="A27" s="1">
        <f t="shared" si="14"/>
        <v>0.2</v>
      </c>
      <c r="B27" s="4">
        <f t="shared" si="13"/>
        <v>200</v>
      </c>
      <c r="C27" s="4" t="str">
        <f t="shared" si="3"/>
        <v>mHz</v>
      </c>
      <c r="D27">
        <f t="shared" si="15"/>
        <v>1</v>
      </c>
      <c r="E27" t="str">
        <f t="shared" si="16"/>
        <v>m</v>
      </c>
      <c r="F27" s="1">
        <f t="shared" si="4"/>
        <v>1E-3</v>
      </c>
      <c r="G27" s="9">
        <v>1.0000135700078574</v>
      </c>
      <c r="H27" s="9">
        <v>1.0000000000000001E-5</v>
      </c>
      <c r="I27" s="9">
        <v>-3.1062745955016326E-5</v>
      </c>
      <c r="J27" s="9">
        <v>5.0000000000000002E-5</v>
      </c>
      <c r="K27" s="10" t="s">
        <v>3</v>
      </c>
      <c r="L27" s="1">
        <f t="shared" si="5"/>
        <v>1E-3</v>
      </c>
      <c r="M27" s="5">
        <f t="shared" si="6"/>
        <v>1.0000135700078574E-3</v>
      </c>
      <c r="N27" s="5">
        <f t="shared" si="7"/>
        <v>1E-8</v>
      </c>
      <c r="O27" s="5">
        <f t="shared" si="8"/>
        <v>-3.1062745955016327E-8</v>
      </c>
      <c r="P27" s="5">
        <f t="shared" si="9"/>
        <v>5.0000000000000004E-8</v>
      </c>
      <c r="R27" s="5" t="str">
        <f t="shared" si="10"/>
        <v>200mHz1m</v>
      </c>
    </row>
    <row r="28" spans="1:18" x14ac:dyDescent="0.25">
      <c r="A28" s="1">
        <f t="shared" si="14"/>
        <v>0.5</v>
      </c>
      <c r="B28" s="4">
        <f t="shared" si="13"/>
        <v>500</v>
      </c>
      <c r="C28" s="4" t="str">
        <f t="shared" si="3"/>
        <v>mHz</v>
      </c>
      <c r="D28">
        <f t="shared" si="15"/>
        <v>1</v>
      </c>
      <c r="E28" t="str">
        <f t="shared" si="16"/>
        <v>m</v>
      </c>
      <c r="F28" s="1">
        <f t="shared" si="4"/>
        <v>1E-3</v>
      </c>
      <c r="G28" s="9">
        <v>0.99999449864040257</v>
      </c>
      <c r="H28" s="9">
        <v>1.0000000000000001E-5</v>
      </c>
      <c r="I28" s="9">
        <v>-3.3371636193936815E-5</v>
      </c>
      <c r="J28" s="9">
        <v>5.0000000000000002E-5</v>
      </c>
      <c r="K28" s="10" t="s">
        <v>3</v>
      </c>
      <c r="L28" s="1">
        <f t="shared" si="5"/>
        <v>1E-3</v>
      </c>
      <c r="M28" s="5">
        <f t="shared" si="6"/>
        <v>9.9999449864040255E-4</v>
      </c>
      <c r="N28" s="5">
        <f t="shared" si="7"/>
        <v>1E-8</v>
      </c>
      <c r="O28" s="5">
        <f t="shared" si="8"/>
        <v>-3.3371636193936815E-8</v>
      </c>
      <c r="P28" s="5">
        <f t="shared" si="9"/>
        <v>5.0000000000000004E-8</v>
      </c>
      <c r="R28" s="5" t="str">
        <f t="shared" si="10"/>
        <v>500mHz1m</v>
      </c>
    </row>
    <row r="29" spans="1:18" x14ac:dyDescent="0.25">
      <c r="A29" s="1">
        <f t="shared" si="14"/>
        <v>1</v>
      </c>
      <c r="B29" s="4">
        <f t="shared" si="13"/>
        <v>1</v>
      </c>
      <c r="C29" s="4" t="str">
        <f t="shared" si="3"/>
        <v>Hz</v>
      </c>
      <c r="D29">
        <f t="shared" si="15"/>
        <v>1</v>
      </c>
      <c r="E29" t="str">
        <f t="shared" si="16"/>
        <v>m</v>
      </c>
      <c r="F29" s="1">
        <f t="shared" si="4"/>
        <v>1E-3</v>
      </c>
      <c r="G29" s="9">
        <v>1.0000223729478952</v>
      </c>
      <c r="H29" s="9">
        <v>1.0000000000000001E-5</v>
      </c>
      <c r="I29" s="9">
        <v>-4.9729442228075859E-5</v>
      </c>
      <c r="J29" s="9">
        <v>5.0000000000000002E-5</v>
      </c>
      <c r="K29" s="10" t="s">
        <v>3</v>
      </c>
      <c r="L29" s="1">
        <f t="shared" si="5"/>
        <v>1E-3</v>
      </c>
      <c r="M29" s="5">
        <f t="shared" si="6"/>
        <v>1.0000223729478952E-3</v>
      </c>
      <c r="N29" s="5">
        <f t="shared" si="7"/>
        <v>1E-8</v>
      </c>
      <c r="O29" s="5">
        <f t="shared" si="8"/>
        <v>-4.972944222807586E-8</v>
      </c>
      <c r="P29" s="5">
        <f t="shared" si="9"/>
        <v>5.0000000000000004E-8</v>
      </c>
      <c r="R29" s="5" t="str">
        <f t="shared" si="10"/>
        <v>1Hz1m</v>
      </c>
    </row>
    <row r="30" spans="1:18" x14ac:dyDescent="0.25">
      <c r="A30" s="1">
        <f t="shared" si="14"/>
        <v>2</v>
      </c>
      <c r="B30" s="4">
        <f t="shared" si="13"/>
        <v>2</v>
      </c>
      <c r="C30" s="4" t="str">
        <f t="shared" si="3"/>
        <v>Hz</v>
      </c>
      <c r="D30">
        <f t="shared" si="15"/>
        <v>1</v>
      </c>
      <c r="E30" t="str">
        <f t="shared" si="16"/>
        <v>m</v>
      </c>
      <c r="F30" s="1">
        <f t="shared" si="4"/>
        <v>1E-3</v>
      </c>
      <c r="G30" s="9">
        <v>0.99998058025224956</v>
      </c>
      <c r="H30" s="9">
        <v>1.0000000000000001E-5</v>
      </c>
      <c r="I30" s="9">
        <v>-3.085658357533243E-5</v>
      </c>
      <c r="J30" s="9">
        <v>5.0000000000000002E-5</v>
      </c>
      <c r="K30" s="10" t="s">
        <v>3</v>
      </c>
      <c r="L30" s="1">
        <f t="shared" si="5"/>
        <v>1E-3</v>
      </c>
      <c r="M30" s="5">
        <f t="shared" si="6"/>
        <v>9.999805802522496E-4</v>
      </c>
      <c r="N30" s="5">
        <f t="shared" si="7"/>
        <v>1E-8</v>
      </c>
      <c r="O30" s="5">
        <f t="shared" si="8"/>
        <v>-3.0856583575332431E-8</v>
      </c>
      <c r="P30" s="5">
        <f t="shared" si="9"/>
        <v>5.0000000000000004E-8</v>
      </c>
      <c r="R30" s="5" t="str">
        <f t="shared" si="10"/>
        <v>2Hz1m</v>
      </c>
    </row>
    <row r="31" spans="1:18" x14ac:dyDescent="0.25">
      <c r="A31" s="1">
        <f t="shared" si="14"/>
        <v>5</v>
      </c>
      <c r="B31" s="4">
        <f t="shared" si="13"/>
        <v>5</v>
      </c>
      <c r="C31" s="4" t="str">
        <f t="shared" si="3"/>
        <v>Hz</v>
      </c>
      <c r="D31">
        <f t="shared" si="15"/>
        <v>1</v>
      </c>
      <c r="E31" t="str">
        <f t="shared" si="16"/>
        <v>m</v>
      </c>
      <c r="F31" s="1">
        <f t="shared" si="4"/>
        <v>1E-3</v>
      </c>
      <c r="G31" s="9">
        <v>1.0000079818104257</v>
      </c>
      <c r="H31" s="9">
        <v>1.0000000000000001E-5</v>
      </c>
      <c r="I31" s="9">
        <v>-7.5652014771188098E-5</v>
      </c>
      <c r="J31" s="9">
        <v>5.0000000000000002E-5</v>
      </c>
      <c r="K31" s="10" t="s">
        <v>3</v>
      </c>
      <c r="L31" s="1">
        <f t="shared" si="5"/>
        <v>1E-3</v>
      </c>
      <c r="M31" s="5">
        <f t="shared" si="6"/>
        <v>1.0000079818104257E-3</v>
      </c>
      <c r="N31" s="5">
        <f t="shared" si="7"/>
        <v>1E-8</v>
      </c>
      <c r="O31" s="5">
        <f t="shared" si="8"/>
        <v>-7.5652014771188101E-8</v>
      </c>
      <c r="P31" s="5">
        <f t="shared" si="9"/>
        <v>5.0000000000000004E-8</v>
      </c>
      <c r="R31" s="5" t="str">
        <f t="shared" si="10"/>
        <v>5Hz1m</v>
      </c>
    </row>
    <row r="32" spans="1:18" x14ac:dyDescent="0.25">
      <c r="A32" s="1">
        <f t="shared" si="14"/>
        <v>10</v>
      </c>
      <c r="B32" s="4">
        <f t="shared" si="13"/>
        <v>10</v>
      </c>
      <c r="C32" s="4" t="str">
        <f t="shared" si="3"/>
        <v>Hz</v>
      </c>
      <c r="D32">
        <f t="shared" si="15"/>
        <v>1</v>
      </c>
      <c r="E32" t="str">
        <f t="shared" si="16"/>
        <v>m</v>
      </c>
      <c r="F32" s="1">
        <f t="shared" si="4"/>
        <v>1E-3</v>
      </c>
      <c r="G32" s="9">
        <v>0.9999269451208942</v>
      </c>
      <c r="H32" s="9">
        <v>1.0000000000000001E-5</v>
      </c>
      <c r="I32" s="9">
        <v>-1.2146074603553055E-4</v>
      </c>
      <c r="J32" s="9">
        <v>5.0000000000000002E-5</v>
      </c>
      <c r="K32" s="10" t="s">
        <v>3</v>
      </c>
      <c r="L32" s="1">
        <f t="shared" si="5"/>
        <v>1E-3</v>
      </c>
      <c r="M32" s="5">
        <f t="shared" si="6"/>
        <v>9.9992694512089425E-4</v>
      </c>
      <c r="N32" s="5">
        <f t="shared" si="7"/>
        <v>1E-8</v>
      </c>
      <c r="O32" s="5">
        <f t="shared" si="8"/>
        <v>-1.2146074603553055E-7</v>
      </c>
      <c r="P32" s="5">
        <f t="shared" si="9"/>
        <v>5.0000000000000004E-8</v>
      </c>
      <c r="R32" s="5" t="str">
        <f t="shared" si="10"/>
        <v>10Hz1m</v>
      </c>
    </row>
    <row r="33" spans="1:18" x14ac:dyDescent="0.25">
      <c r="A33" s="1">
        <f t="shared" si="14"/>
        <v>20</v>
      </c>
      <c r="B33" s="4">
        <f t="shared" si="13"/>
        <v>20</v>
      </c>
      <c r="C33" s="4" t="str">
        <f t="shared" si="3"/>
        <v>Hz</v>
      </c>
      <c r="D33">
        <f t="shared" si="15"/>
        <v>1</v>
      </c>
      <c r="E33" t="str">
        <f t="shared" si="16"/>
        <v>m</v>
      </c>
      <c r="F33" s="1">
        <f t="shared" si="4"/>
        <v>1E-3</v>
      </c>
      <c r="G33" s="9">
        <v>1.0000578540183021</v>
      </c>
      <c r="H33" s="9">
        <v>1.0000000000000001E-5</v>
      </c>
      <c r="I33" s="9">
        <v>-5.5144619970341496E-5</v>
      </c>
      <c r="J33" s="9">
        <v>5.0000000000000002E-5</v>
      </c>
      <c r="K33" s="10" t="s">
        <v>3</v>
      </c>
      <c r="L33" s="1">
        <f t="shared" si="5"/>
        <v>1E-3</v>
      </c>
      <c r="M33" s="5">
        <f t="shared" si="6"/>
        <v>1.000057854018302E-3</v>
      </c>
      <c r="N33" s="5">
        <f t="shared" si="7"/>
        <v>1E-8</v>
      </c>
      <c r="O33" s="5">
        <f t="shared" si="8"/>
        <v>-5.5144619970341498E-8</v>
      </c>
      <c r="P33" s="5">
        <f t="shared" si="9"/>
        <v>5.0000000000000004E-8</v>
      </c>
      <c r="R33" s="5" t="str">
        <f t="shared" si="10"/>
        <v>20Hz1m</v>
      </c>
    </row>
    <row r="34" spans="1:18" x14ac:dyDescent="0.25">
      <c r="A34" s="1">
        <f t="shared" si="14"/>
        <v>50</v>
      </c>
      <c r="B34" s="4">
        <f t="shared" si="13"/>
        <v>50</v>
      </c>
      <c r="C34" s="4" t="str">
        <f t="shared" si="3"/>
        <v>Hz</v>
      </c>
      <c r="D34">
        <f t="shared" si="15"/>
        <v>1</v>
      </c>
      <c r="E34" t="str">
        <f t="shared" si="16"/>
        <v>m</v>
      </c>
      <c r="F34" s="1">
        <f t="shared" si="4"/>
        <v>1E-3</v>
      </c>
      <c r="G34" s="9">
        <v>1.0000161781007995</v>
      </c>
      <c r="H34" s="9">
        <v>1.0000000000000001E-5</v>
      </c>
      <c r="I34" s="9">
        <v>4.9221359898336788E-5</v>
      </c>
      <c r="J34" s="9">
        <v>5.0000000000000002E-5</v>
      </c>
      <c r="K34" s="10" t="s">
        <v>3</v>
      </c>
      <c r="L34" s="1">
        <f t="shared" si="5"/>
        <v>1E-3</v>
      </c>
      <c r="M34" s="5">
        <f t="shared" si="6"/>
        <v>1.0000161781007996E-3</v>
      </c>
      <c r="N34" s="5">
        <f t="shared" si="7"/>
        <v>1E-8</v>
      </c>
      <c r="O34" s="5">
        <f t="shared" si="8"/>
        <v>4.9221359898336786E-8</v>
      </c>
      <c r="P34" s="5">
        <f t="shared" si="9"/>
        <v>5.0000000000000004E-8</v>
      </c>
      <c r="R34" s="5" t="str">
        <f t="shared" si="10"/>
        <v>50Hz1m</v>
      </c>
    </row>
    <row r="35" spans="1:18" x14ac:dyDescent="0.25">
      <c r="A35" s="1">
        <f t="shared" si="14"/>
        <v>100</v>
      </c>
      <c r="B35" s="4">
        <f t="shared" si="13"/>
        <v>100</v>
      </c>
      <c r="C35" s="4" t="str">
        <f t="shared" si="3"/>
        <v>Hz</v>
      </c>
      <c r="D35">
        <f t="shared" si="15"/>
        <v>1</v>
      </c>
      <c r="E35" t="str">
        <f t="shared" si="16"/>
        <v>m</v>
      </c>
      <c r="F35" s="1">
        <f t="shared" si="4"/>
        <v>1E-3</v>
      </c>
      <c r="G35" s="9">
        <v>1.0004241916516508</v>
      </c>
      <c r="H35" s="9">
        <v>1.0000000000000001E-5</v>
      </c>
      <c r="I35" s="9">
        <v>-8.2708792952564628E-6</v>
      </c>
      <c r="J35" s="9">
        <v>5.0000000000000002E-5</v>
      </c>
      <c r="K35" s="10" t="s">
        <v>3</v>
      </c>
      <c r="L35" s="1">
        <f t="shared" si="5"/>
        <v>1E-3</v>
      </c>
      <c r="M35" s="5">
        <f t="shared" si="6"/>
        <v>1.0004241916516507E-3</v>
      </c>
      <c r="N35" s="5">
        <f t="shared" si="7"/>
        <v>1E-8</v>
      </c>
      <c r="O35" s="5">
        <f t="shared" si="8"/>
        <v>-8.2708792952564629E-9</v>
      </c>
      <c r="P35" s="5">
        <f t="shared" si="9"/>
        <v>5.0000000000000004E-8</v>
      </c>
      <c r="R35" s="5" t="str">
        <f t="shared" si="10"/>
        <v>100Hz1m</v>
      </c>
    </row>
    <row r="36" spans="1:18" x14ac:dyDescent="0.25">
      <c r="A36" s="1">
        <f t="shared" si="14"/>
        <v>200</v>
      </c>
      <c r="B36" s="4">
        <f t="shared" si="13"/>
        <v>200</v>
      </c>
      <c r="C36" s="4" t="str">
        <f t="shared" si="3"/>
        <v>Hz</v>
      </c>
      <c r="D36">
        <f t="shared" si="15"/>
        <v>1</v>
      </c>
      <c r="E36" t="str">
        <f t="shared" si="16"/>
        <v>m</v>
      </c>
      <c r="F36" s="1">
        <f t="shared" si="4"/>
        <v>1E-3</v>
      </c>
      <c r="G36" s="9">
        <v>1.0005411729333773</v>
      </c>
      <c r="H36" s="9">
        <v>1.0000000000000001E-5</v>
      </c>
      <c r="I36" s="9">
        <v>-3.8300866816843973E-5</v>
      </c>
      <c r="J36" s="9">
        <v>5.0000000000000002E-5</v>
      </c>
      <c r="K36" s="10" t="s">
        <v>3</v>
      </c>
      <c r="L36" s="1">
        <f t="shared" si="5"/>
        <v>1E-3</v>
      </c>
      <c r="M36" s="5">
        <f t="shared" si="6"/>
        <v>1.0005411729333772E-3</v>
      </c>
      <c r="N36" s="5">
        <f t="shared" si="7"/>
        <v>1E-8</v>
      </c>
      <c r="O36" s="5">
        <f t="shared" si="8"/>
        <v>-3.8300866816843975E-8</v>
      </c>
      <c r="P36" s="5">
        <f t="shared" si="9"/>
        <v>5.0000000000000004E-8</v>
      </c>
      <c r="R36" s="5" t="str">
        <f t="shared" si="10"/>
        <v>200Hz1m</v>
      </c>
    </row>
    <row r="37" spans="1:18" x14ac:dyDescent="0.25">
      <c r="A37" s="1">
        <f t="shared" si="14"/>
        <v>500</v>
      </c>
      <c r="B37" s="4">
        <f t="shared" si="13"/>
        <v>500</v>
      </c>
      <c r="C37" s="4" t="str">
        <f t="shared" si="3"/>
        <v>Hz</v>
      </c>
      <c r="D37">
        <f t="shared" si="15"/>
        <v>1</v>
      </c>
      <c r="E37" t="str">
        <f t="shared" si="16"/>
        <v>m</v>
      </c>
      <c r="F37" s="1">
        <f t="shared" si="4"/>
        <v>1E-3</v>
      </c>
      <c r="G37" s="9">
        <v>1.002254047321524</v>
      </c>
      <c r="H37" s="9">
        <v>1.5811388300841901E-5</v>
      </c>
      <c r="I37" s="9">
        <v>-2.2622950283874053E-5</v>
      </c>
      <c r="J37" s="9">
        <v>5.0000000000000002E-5</v>
      </c>
      <c r="K37" s="10" t="s">
        <v>3</v>
      </c>
      <c r="L37" s="1">
        <f t="shared" si="5"/>
        <v>1E-3</v>
      </c>
      <c r="M37" s="5">
        <f t="shared" si="6"/>
        <v>1.002254047321524E-3</v>
      </c>
      <c r="N37" s="5">
        <f t="shared" si="7"/>
        <v>1.5811388300841903E-8</v>
      </c>
      <c r="O37" s="5">
        <f t="shared" si="8"/>
        <v>-2.2622950283874054E-8</v>
      </c>
      <c r="P37" s="5">
        <f t="shared" si="9"/>
        <v>5.0000000000000004E-8</v>
      </c>
      <c r="R37" s="5" t="str">
        <f t="shared" si="10"/>
        <v>500Hz1m</v>
      </c>
    </row>
    <row r="38" spans="1:18" x14ac:dyDescent="0.25">
      <c r="A38" s="1">
        <f t="shared" si="14"/>
        <v>1000</v>
      </c>
      <c r="B38" s="4">
        <f>IF(C38="mHz",1000,IF(C38="kHz",0.001,1))*A38</f>
        <v>1</v>
      </c>
      <c r="C38" s="4" t="str">
        <f t="shared" si="3"/>
        <v>kHz</v>
      </c>
      <c r="D38">
        <f t="shared" si="15"/>
        <v>1</v>
      </c>
      <c r="E38" t="str">
        <f t="shared" si="16"/>
        <v>m</v>
      </c>
      <c r="F38" s="1">
        <f t="shared" si="4"/>
        <v>1E-3</v>
      </c>
      <c r="G38" s="9">
        <v>1.0064371094506777</v>
      </c>
      <c r="H38" s="9">
        <v>4.4721359549995802E-5</v>
      </c>
      <c r="I38" s="9">
        <v>3.1806738407201291E-4</v>
      </c>
      <c r="J38" s="9">
        <v>1E-4</v>
      </c>
      <c r="K38" s="10" t="s">
        <v>3</v>
      </c>
      <c r="L38" s="1">
        <f t="shared" si="5"/>
        <v>1E-3</v>
      </c>
      <c r="M38" s="5">
        <f t="shared" si="6"/>
        <v>1.0064371094506777E-3</v>
      </c>
      <c r="N38" s="5">
        <f t="shared" si="7"/>
        <v>4.4721359549995803E-8</v>
      </c>
      <c r="O38" s="5">
        <f t="shared" si="8"/>
        <v>3.1806738407201292E-7</v>
      </c>
      <c r="P38" s="5">
        <f t="shared" si="9"/>
        <v>1.0000000000000001E-7</v>
      </c>
      <c r="R38" s="5" t="str">
        <f t="shared" si="10"/>
        <v>1kHz1m</v>
      </c>
    </row>
    <row r="39" spans="1:18" x14ac:dyDescent="0.25">
      <c r="A39" s="1">
        <f t="shared" si="14"/>
        <v>2000</v>
      </c>
      <c r="B39" s="4">
        <f t="shared" si="13"/>
        <v>2</v>
      </c>
      <c r="C39" s="4" t="str">
        <f t="shared" si="3"/>
        <v>kHz</v>
      </c>
      <c r="D39">
        <f t="shared" si="15"/>
        <v>1</v>
      </c>
      <c r="E39" t="str">
        <f t="shared" si="16"/>
        <v>m</v>
      </c>
      <c r="F39" s="1">
        <f t="shared" si="4"/>
        <v>1E-3</v>
      </c>
      <c r="G39" s="9">
        <v>1.0183457316212696</v>
      </c>
      <c r="H39" s="9">
        <v>1.2649110640673521E-4</v>
      </c>
      <c r="I39" s="9">
        <v>4.9417868195423924E-4</v>
      </c>
      <c r="J39" s="9">
        <v>2.0000000000000001E-4</v>
      </c>
      <c r="K39" s="10" t="s">
        <v>3</v>
      </c>
      <c r="L39" s="1">
        <f t="shared" si="5"/>
        <v>1E-3</v>
      </c>
      <c r="M39" s="5">
        <f t="shared" si="6"/>
        <v>1.0183457316212696E-3</v>
      </c>
      <c r="N39" s="5">
        <f t="shared" si="7"/>
        <v>1.2649110640673522E-7</v>
      </c>
      <c r="O39" s="5">
        <f t="shared" si="8"/>
        <v>4.9417868195423929E-7</v>
      </c>
      <c r="P39" s="5">
        <f t="shared" si="9"/>
        <v>2.0000000000000002E-7</v>
      </c>
      <c r="R39" s="5" t="str">
        <f t="shared" si="10"/>
        <v>2kHz1m</v>
      </c>
    </row>
    <row r="40" spans="1:18" x14ac:dyDescent="0.25">
      <c r="A40" s="1">
        <f t="shared" si="14"/>
        <v>5000</v>
      </c>
      <c r="B40" s="4">
        <f t="shared" si="13"/>
        <v>5</v>
      </c>
      <c r="C40" s="4" t="str">
        <f t="shared" si="3"/>
        <v>kHz</v>
      </c>
      <c r="D40">
        <f t="shared" si="15"/>
        <v>1</v>
      </c>
      <c r="E40" t="str">
        <f t="shared" si="16"/>
        <v>m</v>
      </c>
      <c r="F40" s="1">
        <f t="shared" si="4"/>
        <v>1E-3</v>
      </c>
      <c r="G40" s="9">
        <v>1.0729470009340094</v>
      </c>
      <c r="H40" s="9">
        <v>5.0000000000000001E-4</v>
      </c>
      <c r="I40" s="9">
        <v>1.3751980270604411E-3</v>
      </c>
      <c r="J40" s="9">
        <v>5.0000000000000001E-4</v>
      </c>
      <c r="K40" s="10" t="s">
        <v>3</v>
      </c>
      <c r="L40" s="1">
        <f t="shared" si="5"/>
        <v>1E-3</v>
      </c>
      <c r="M40" s="5">
        <f t="shared" si="6"/>
        <v>1.0729470009340095E-3</v>
      </c>
      <c r="N40" s="5">
        <f t="shared" si="7"/>
        <v>4.9999999999999998E-7</v>
      </c>
      <c r="O40" s="5">
        <f t="shared" si="8"/>
        <v>1.3751980270604412E-6</v>
      </c>
      <c r="P40" s="5">
        <f t="shared" si="9"/>
        <v>4.9999999999999998E-7</v>
      </c>
      <c r="R40" s="5" t="str">
        <f t="shared" si="10"/>
        <v>5kHz1m</v>
      </c>
    </row>
    <row r="41" spans="1:18" ht="21.75" customHeight="1" x14ac:dyDescent="0.25">
      <c r="A41" s="18">
        <f>A23</f>
        <v>0.01</v>
      </c>
      <c r="B41" s="4">
        <f t="shared" ref="B41:B55" si="17">IF(C41="mHz",1000,IF(C41="kHz",0.001,1))*A41</f>
        <v>10</v>
      </c>
      <c r="C41" s="4" t="str">
        <f>IF(A41&gt;=1000,"kHz",IF(A41&gt;=1,"Hz","mHz"))</f>
        <v>mHz</v>
      </c>
      <c r="D41">
        <v>3</v>
      </c>
      <c r="E41" t="s">
        <v>3</v>
      </c>
      <c r="F41" s="18">
        <f t="shared" ref="F41:F58" si="18">IF(MID(E41,1,1)="m",0.001,IF(OR(MID(E41,1,1)="u",MID(E41,1,1)="µ"),0.000001,1))*D41</f>
        <v>3.0000000000000001E-3</v>
      </c>
      <c r="G41" s="9">
        <v>2.9999443313833662</v>
      </c>
      <c r="H41" s="9">
        <v>3.0000000000000004E-5</v>
      </c>
      <c r="I41" s="9">
        <v>2.7584917004167426E-4</v>
      </c>
      <c r="J41" s="9">
        <v>1.5000000000000001E-4</v>
      </c>
      <c r="K41" s="10" t="s">
        <v>3</v>
      </c>
      <c r="L41" s="18">
        <f>IF(MID(K41,1,1)="m",0.001,IF(OR(MID(K41,1,1)="u",MID(K41,1,1)="µ"),0.000001,1))</f>
        <v>1E-3</v>
      </c>
      <c r="M41" s="5">
        <f t="shared" si="6"/>
        <v>2.9999443313833661E-3</v>
      </c>
      <c r="N41" s="5">
        <f t="shared" si="7"/>
        <v>3.0000000000000004E-8</v>
      </c>
      <c r="O41" s="5">
        <f t="shared" si="8"/>
        <v>2.7584917004167426E-7</v>
      </c>
      <c r="P41" s="5">
        <f t="shared" si="9"/>
        <v>1.5000000000000002E-7</v>
      </c>
      <c r="R41" s="5" t="str">
        <f t="shared" ref="R41:R58" si="19">B41&amp;C41&amp;D41&amp;E41</f>
        <v>10mHz3m</v>
      </c>
    </row>
    <row r="42" spans="1:18" x14ac:dyDescent="0.25">
      <c r="A42" s="18">
        <f t="shared" si="14"/>
        <v>0.02</v>
      </c>
      <c r="B42" s="4">
        <f t="shared" si="17"/>
        <v>20</v>
      </c>
      <c r="C42" s="4" t="str">
        <f t="shared" ref="C42:C58" si="20">IF(A42&gt;=1000,"kHz",IF(A42&gt;=1,"Hz","mHz"))</f>
        <v>mHz</v>
      </c>
      <c r="D42">
        <f>D41</f>
        <v>3</v>
      </c>
      <c r="E42" t="str">
        <f>E41</f>
        <v>m</v>
      </c>
      <c r="F42" s="18">
        <f t="shared" si="18"/>
        <v>3.0000000000000001E-3</v>
      </c>
      <c r="G42" s="9">
        <v>3.0000243286221688</v>
      </c>
      <c r="H42" s="9">
        <v>3.0000000000000004E-5</v>
      </c>
      <c r="I42" s="9">
        <v>7.4947643834570056E-4</v>
      </c>
      <c r="J42" s="9">
        <v>1.5000000000000001E-4</v>
      </c>
      <c r="K42" s="10" t="s">
        <v>3</v>
      </c>
      <c r="L42" s="18">
        <f t="shared" ref="L42:L58" si="21">IF(MID(K42,1,1)="m",0.001,IF(OR(MID(K42,1,1)="u",MID(K42,1,1)="µ"),0.000001,1))</f>
        <v>1E-3</v>
      </c>
      <c r="M42" s="5">
        <f t="shared" si="6"/>
        <v>3.000024328622169E-3</v>
      </c>
      <c r="N42" s="5">
        <f t="shared" si="7"/>
        <v>3.0000000000000004E-8</v>
      </c>
      <c r="O42" s="5">
        <f t="shared" si="8"/>
        <v>7.4947643834570057E-7</v>
      </c>
      <c r="P42" s="5">
        <f t="shared" si="9"/>
        <v>1.5000000000000002E-7</v>
      </c>
      <c r="R42" s="5" t="str">
        <f t="shared" si="19"/>
        <v>20mHz3m</v>
      </c>
    </row>
    <row r="43" spans="1:18" x14ac:dyDescent="0.25">
      <c r="A43" s="18">
        <f t="shared" si="14"/>
        <v>0.05</v>
      </c>
      <c r="B43" s="4">
        <f t="shared" si="17"/>
        <v>50</v>
      </c>
      <c r="C43" s="4" t="str">
        <f t="shared" si="20"/>
        <v>mHz</v>
      </c>
      <c r="D43">
        <f t="shared" ref="D43:E58" si="22">D42</f>
        <v>3</v>
      </c>
      <c r="E43" t="str">
        <f t="shared" si="22"/>
        <v>m</v>
      </c>
      <c r="F43" s="18">
        <f t="shared" si="18"/>
        <v>3.0000000000000001E-3</v>
      </c>
      <c r="G43" s="9">
        <v>3.0003630067825027</v>
      </c>
      <c r="H43" s="9">
        <v>3.0000000000000004E-5</v>
      </c>
      <c r="I43" s="9">
        <v>6.3046078699163788E-4</v>
      </c>
      <c r="J43" s="9">
        <v>1.5000000000000001E-4</v>
      </c>
      <c r="K43" s="10" t="s">
        <v>3</v>
      </c>
      <c r="L43" s="18">
        <f t="shared" si="21"/>
        <v>1E-3</v>
      </c>
      <c r="M43" s="5">
        <f t="shared" si="6"/>
        <v>3.0003630067825028E-3</v>
      </c>
      <c r="N43" s="5">
        <f t="shared" si="7"/>
        <v>3.0000000000000004E-8</v>
      </c>
      <c r="O43" s="5">
        <f t="shared" si="8"/>
        <v>6.3046078699163787E-7</v>
      </c>
      <c r="P43" s="5">
        <f t="shared" si="9"/>
        <v>1.5000000000000002E-7</v>
      </c>
      <c r="R43" s="5" t="str">
        <f t="shared" si="19"/>
        <v>50mHz3m</v>
      </c>
    </row>
    <row r="44" spans="1:18" x14ac:dyDescent="0.25">
      <c r="A44" s="18">
        <f t="shared" si="14"/>
        <v>0.1</v>
      </c>
      <c r="B44" s="4">
        <f t="shared" si="17"/>
        <v>100</v>
      </c>
      <c r="C44" s="4" t="str">
        <f t="shared" si="20"/>
        <v>mHz</v>
      </c>
      <c r="D44">
        <f t="shared" si="22"/>
        <v>3</v>
      </c>
      <c r="E44" t="str">
        <f t="shared" si="22"/>
        <v>m</v>
      </c>
      <c r="F44" s="18">
        <f t="shared" si="18"/>
        <v>3.0000000000000001E-3</v>
      </c>
      <c r="G44" s="9">
        <v>2.9993448013385047</v>
      </c>
      <c r="H44" s="9">
        <v>3.0000000000000004E-5</v>
      </c>
      <c r="I44" s="9">
        <v>-8.4074345316475564E-4</v>
      </c>
      <c r="J44" s="9">
        <v>1.5000000000000001E-4</v>
      </c>
      <c r="K44" s="10" t="s">
        <v>3</v>
      </c>
      <c r="L44" s="18">
        <f t="shared" si="21"/>
        <v>1E-3</v>
      </c>
      <c r="M44" s="5">
        <f t="shared" si="6"/>
        <v>2.9993448013385048E-3</v>
      </c>
      <c r="N44" s="5">
        <f t="shared" si="7"/>
        <v>3.0000000000000004E-8</v>
      </c>
      <c r="O44" s="5">
        <f t="shared" si="8"/>
        <v>-8.4074345316475567E-7</v>
      </c>
      <c r="P44" s="5">
        <f t="shared" si="9"/>
        <v>1.5000000000000002E-7</v>
      </c>
      <c r="R44" s="5" t="str">
        <f t="shared" si="19"/>
        <v>100mHz3m</v>
      </c>
    </row>
    <row r="45" spans="1:18" x14ac:dyDescent="0.25">
      <c r="A45" s="18">
        <f t="shared" si="14"/>
        <v>0.2</v>
      </c>
      <c r="B45" s="4">
        <f t="shared" si="17"/>
        <v>200</v>
      </c>
      <c r="C45" s="4" t="str">
        <f t="shared" si="20"/>
        <v>mHz</v>
      </c>
      <c r="D45">
        <f t="shared" si="22"/>
        <v>3</v>
      </c>
      <c r="E45" t="str">
        <f t="shared" si="22"/>
        <v>m</v>
      </c>
      <c r="F45" s="18">
        <f t="shared" si="18"/>
        <v>3.0000000000000001E-3</v>
      </c>
      <c r="G45" s="9">
        <v>2.9997218239633421</v>
      </c>
      <c r="H45" s="9">
        <v>3.0000000000000004E-5</v>
      </c>
      <c r="I45" s="9">
        <v>1.7761884662658028E-4</v>
      </c>
      <c r="J45" s="9">
        <v>1.5000000000000001E-4</v>
      </c>
      <c r="K45" s="10" t="s">
        <v>3</v>
      </c>
      <c r="L45" s="18">
        <f t="shared" si="21"/>
        <v>1E-3</v>
      </c>
      <c r="M45" s="5">
        <f t="shared" si="6"/>
        <v>2.9997218239633423E-3</v>
      </c>
      <c r="N45" s="5">
        <f t="shared" si="7"/>
        <v>3.0000000000000004E-8</v>
      </c>
      <c r="O45" s="5">
        <f t="shared" si="8"/>
        <v>1.7761884662658028E-7</v>
      </c>
      <c r="P45" s="5">
        <f t="shared" si="9"/>
        <v>1.5000000000000002E-7</v>
      </c>
      <c r="R45" s="5" t="str">
        <f t="shared" si="19"/>
        <v>200mHz3m</v>
      </c>
    </row>
    <row r="46" spans="1:18" x14ac:dyDescent="0.25">
      <c r="A46" s="18">
        <f t="shared" si="14"/>
        <v>0.5</v>
      </c>
      <c r="B46" s="4">
        <f t="shared" si="17"/>
        <v>500</v>
      </c>
      <c r="C46" s="4" t="str">
        <f t="shared" si="20"/>
        <v>mHz</v>
      </c>
      <c r="D46">
        <f t="shared" si="22"/>
        <v>3</v>
      </c>
      <c r="E46" t="str">
        <f t="shared" si="22"/>
        <v>m</v>
      </c>
      <c r="F46" s="18">
        <f t="shared" si="18"/>
        <v>3.0000000000000001E-3</v>
      </c>
      <c r="G46" s="9">
        <v>2.9999418005311145</v>
      </c>
      <c r="H46" s="9">
        <v>3.0000000000000004E-5</v>
      </c>
      <c r="I46" s="9">
        <v>-1.5149480654789982E-4</v>
      </c>
      <c r="J46" s="9">
        <v>1.5000000000000001E-4</v>
      </c>
      <c r="K46" s="10" t="s">
        <v>3</v>
      </c>
      <c r="L46" s="18">
        <f t="shared" si="21"/>
        <v>1E-3</v>
      </c>
      <c r="M46" s="5">
        <f t="shared" si="6"/>
        <v>2.9999418005311144E-3</v>
      </c>
      <c r="N46" s="5">
        <f t="shared" si="7"/>
        <v>3.0000000000000004E-8</v>
      </c>
      <c r="O46" s="5">
        <f t="shared" si="8"/>
        <v>-1.5149480654789983E-7</v>
      </c>
      <c r="P46" s="5">
        <f t="shared" si="9"/>
        <v>1.5000000000000002E-7</v>
      </c>
      <c r="R46" s="5" t="str">
        <f t="shared" si="19"/>
        <v>500mHz3m</v>
      </c>
    </row>
    <row r="47" spans="1:18" x14ac:dyDescent="0.25">
      <c r="A47" s="18">
        <f t="shared" si="14"/>
        <v>1</v>
      </c>
      <c r="B47" s="4">
        <f t="shared" si="17"/>
        <v>1</v>
      </c>
      <c r="C47" s="4" t="str">
        <f t="shared" si="20"/>
        <v>Hz</v>
      </c>
      <c r="D47">
        <f t="shared" si="22"/>
        <v>3</v>
      </c>
      <c r="E47" t="str">
        <f t="shared" si="22"/>
        <v>m</v>
      </c>
      <c r="F47" s="18">
        <f t="shared" si="18"/>
        <v>3.0000000000000001E-3</v>
      </c>
      <c r="G47" s="9">
        <v>2.9996204420431303</v>
      </c>
      <c r="H47" s="9">
        <v>3.0000000000000004E-5</v>
      </c>
      <c r="I47" s="9">
        <v>-1.32245820585711E-4</v>
      </c>
      <c r="J47" s="9">
        <v>1.5000000000000001E-4</v>
      </c>
      <c r="K47" s="10" t="s">
        <v>3</v>
      </c>
      <c r="L47" s="18">
        <f t="shared" si="21"/>
        <v>1E-3</v>
      </c>
      <c r="M47" s="5">
        <f t="shared" si="6"/>
        <v>2.9996204420431305E-3</v>
      </c>
      <c r="N47" s="5">
        <f t="shared" si="7"/>
        <v>3.0000000000000004E-8</v>
      </c>
      <c r="O47" s="5">
        <f t="shared" si="8"/>
        <v>-1.3224582058571101E-7</v>
      </c>
      <c r="P47" s="5">
        <f t="shared" si="9"/>
        <v>1.5000000000000002E-7</v>
      </c>
      <c r="R47" s="5" t="str">
        <f t="shared" si="19"/>
        <v>1Hz3m</v>
      </c>
    </row>
    <row r="48" spans="1:18" x14ac:dyDescent="0.25">
      <c r="A48" s="18">
        <f t="shared" si="14"/>
        <v>2</v>
      </c>
      <c r="B48" s="4">
        <f t="shared" si="17"/>
        <v>2</v>
      </c>
      <c r="C48" s="4" t="str">
        <f t="shared" si="20"/>
        <v>Hz</v>
      </c>
      <c r="D48">
        <f t="shared" si="22"/>
        <v>3</v>
      </c>
      <c r="E48" t="str">
        <f t="shared" si="22"/>
        <v>m</v>
      </c>
      <c r="F48" s="18">
        <f t="shared" si="18"/>
        <v>3.0000000000000001E-3</v>
      </c>
      <c r="G48" s="9">
        <v>2.9999891566561212</v>
      </c>
      <c r="H48" s="9">
        <v>3.0000000000000004E-5</v>
      </c>
      <c r="I48" s="9">
        <v>2.032544719450986E-4</v>
      </c>
      <c r="J48" s="9">
        <v>1.5000000000000001E-4</v>
      </c>
      <c r="K48" s="10" t="s">
        <v>3</v>
      </c>
      <c r="L48" s="18">
        <f t="shared" si="21"/>
        <v>1E-3</v>
      </c>
      <c r="M48" s="5">
        <f t="shared" si="6"/>
        <v>2.9999891566561214E-3</v>
      </c>
      <c r="N48" s="5">
        <f t="shared" si="7"/>
        <v>3.0000000000000004E-8</v>
      </c>
      <c r="O48" s="5">
        <f t="shared" si="8"/>
        <v>2.032544719450986E-7</v>
      </c>
      <c r="P48" s="5">
        <f t="shared" si="9"/>
        <v>1.5000000000000002E-7</v>
      </c>
      <c r="R48" s="5" t="str">
        <f t="shared" si="19"/>
        <v>2Hz3m</v>
      </c>
    </row>
    <row r="49" spans="1:18" x14ac:dyDescent="0.25">
      <c r="A49" s="18">
        <f t="shared" si="14"/>
        <v>5</v>
      </c>
      <c r="B49" s="4">
        <f t="shared" si="17"/>
        <v>5</v>
      </c>
      <c r="C49" s="4" t="str">
        <f t="shared" si="20"/>
        <v>Hz</v>
      </c>
      <c r="D49">
        <f t="shared" si="22"/>
        <v>3</v>
      </c>
      <c r="E49" t="str">
        <f t="shared" si="22"/>
        <v>m</v>
      </c>
      <c r="F49" s="18">
        <f t="shared" si="18"/>
        <v>3.0000000000000001E-3</v>
      </c>
      <c r="G49" s="9">
        <v>3.0000925081379468</v>
      </c>
      <c r="H49" s="9">
        <v>3.0000000000000004E-5</v>
      </c>
      <c r="I49" s="9">
        <v>-4.5251766469271091E-4</v>
      </c>
      <c r="J49" s="9">
        <v>1.5000000000000001E-4</v>
      </c>
      <c r="K49" s="10" t="s">
        <v>3</v>
      </c>
      <c r="L49" s="18">
        <f t="shared" si="21"/>
        <v>1E-3</v>
      </c>
      <c r="M49" s="5">
        <f t="shared" si="6"/>
        <v>3.0000925081379469E-3</v>
      </c>
      <c r="N49" s="5">
        <f t="shared" si="7"/>
        <v>3.0000000000000004E-8</v>
      </c>
      <c r="O49" s="5">
        <f t="shared" si="8"/>
        <v>-4.5251766469271093E-7</v>
      </c>
      <c r="P49" s="5">
        <f t="shared" si="9"/>
        <v>1.5000000000000002E-7</v>
      </c>
      <c r="R49" s="5" t="str">
        <f t="shared" si="19"/>
        <v>5Hz3m</v>
      </c>
    </row>
    <row r="50" spans="1:18" x14ac:dyDescent="0.25">
      <c r="A50" s="18">
        <f t="shared" si="14"/>
        <v>10</v>
      </c>
      <c r="B50" s="4">
        <f t="shared" si="17"/>
        <v>10</v>
      </c>
      <c r="C50" s="4" t="str">
        <f t="shared" si="20"/>
        <v>Hz</v>
      </c>
      <c r="D50">
        <f t="shared" si="22"/>
        <v>3</v>
      </c>
      <c r="E50" t="str">
        <f t="shared" si="22"/>
        <v>m</v>
      </c>
      <c r="F50" s="18">
        <f t="shared" si="18"/>
        <v>3.0000000000000001E-3</v>
      </c>
      <c r="G50" s="9">
        <v>3.0001618993819674</v>
      </c>
      <c r="H50" s="9">
        <v>3.0000000000000004E-5</v>
      </c>
      <c r="I50" s="9">
        <v>4.7373177756410498E-4</v>
      </c>
      <c r="J50" s="9">
        <v>1.5000000000000001E-4</v>
      </c>
      <c r="K50" s="10" t="s">
        <v>3</v>
      </c>
      <c r="L50" s="18">
        <f t="shared" si="21"/>
        <v>1E-3</v>
      </c>
      <c r="M50" s="5">
        <f t="shared" si="6"/>
        <v>3.0001618993819677E-3</v>
      </c>
      <c r="N50" s="5">
        <f t="shared" si="7"/>
        <v>3.0000000000000004E-8</v>
      </c>
      <c r="O50" s="5">
        <f t="shared" si="8"/>
        <v>4.7373177756410497E-7</v>
      </c>
      <c r="P50" s="5">
        <f t="shared" si="9"/>
        <v>1.5000000000000002E-7</v>
      </c>
      <c r="R50" s="5" t="str">
        <f t="shared" si="19"/>
        <v>10Hz3m</v>
      </c>
    </row>
    <row r="51" spans="1:18" x14ac:dyDescent="0.25">
      <c r="A51" s="18">
        <f t="shared" si="14"/>
        <v>20</v>
      </c>
      <c r="B51" s="4">
        <f t="shared" si="17"/>
        <v>20</v>
      </c>
      <c r="C51" s="4" t="str">
        <f t="shared" si="20"/>
        <v>Hz</v>
      </c>
      <c r="D51">
        <f t="shared" si="22"/>
        <v>3</v>
      </c>
      <c r="E51" t="str">
        <f t="shared" si="22"/>
        <v>m</v>
      </c>
      <c r="F51" s="18">
        <f t="shared" si="18"/>
        <v>3.0000000000000001E-3</v>
      </c>
      <c r="G51" s="9">
        <v>2.9998977439740111</v>
      </c>
      <c r="H51" s="9">
        <v>3.0000000000000004E-5</v>
      </c>
      <c r="I51" s="9">
        <v>1.9468479764103315E-4</v>
      </c>
      <c r="J51" s="9">
        <v>1.5000000000000001E-4</v>
      </c>
      <c r="K51" s="10" t="s">
        <v>3</v>
      </c>
      <c r="L51" s="18">
        <f t="shared" si="21"/>
        <v>1E-3</v>
      </c>
      <c r="M51" s="5">
        <f t="shared" si="6"/>
        <v>2.9998977439740114E-3</v>
      </c>
      <c r="N51" s="5">
        <f t="shared" si="7"/>
        <v>3.0000000000000004E-8</v>
      </c>
      <c r="O51" s="5">
        <f t="shared" si="8"/>
        <v>1.9468479764103316E-7</v>
      </c>
      <c r="P51" s="5">
        <f t="shared" si="9"/>
        <v>1.5000000000000002E-7</v>
      </c>
      <c r="R51" s="5" t="str">
        <f t="shared" si="19"/>
        <v>20Hz3m</v>
      </c>
    </row>
    <row r="52" spans="1:18" x14ac:dyDescent="0.25">
      <c r="A52" s="18">
        <f t="shared" si="14"/>
        <v>50</v>
      </c>
      <c r="B52" s="4">
        <f t="shared" si="17"/>
        <v>50</v>
      </c>
      <c r="C52" s="4" t="str">
        <f t="shared" si="20"/>
        <v>Hz</v>
      </c>
      <c r="D52">
        <f t="shared" si="22"/>
        <v>3</v>
      </c>
      <c r="E52" t="str">
        <f t="shared" si="22"/>
        <v>m</v>
      </c>
      <c r="F52" s="18">
        <f t="shared" si="18"/>
        <v>3.0000000000000001E-3</v>
      </c>
      <c r="G52" s="9">
        <v>3.000504365014327</v>
      </c>
      <c r="H52" s="9">
        <v>3.0000000000000004E-5</v>
      </c>
      <c r="I52" s="9">
        <v>-6.1695268035185394E-5</v>
      </c>
      <c r="J52" s="9">
        <v>1.5000000000000001E-4</v>
      </c>
      <c r="K52" s="10" t="s">
        <v>3</v>
      </c>
      <c r="L52" s="18">
        <f t="shared" si="21"/>
        <v>1E-3</v>
      </c>
      <c r="M52" s="5">
        <f t="shared" si="6"/>
        <v>3.0005043650143271E-3</v>
      </c>
      <c r="N52" s="5">
        <f t="shared" si="7"/>
        <v>3.0000000000000004E-8</v>
      </c>
      <c r="O52" s="5">
        <f t="shared" si="8"/>
        <v>-6.1695268035185395E-8</v>
      </c>
      <c r="P52" s="5">
        <f t="shared" si="9"/>
        <v>1.5000000000000002E-7</v>
      </c>
      <c r="R52" s="5" t="str">
        <f t="shared" si="19"/>
        <v>50Hz3m</v>
      </c>
    </row>
    <row r="53" spans="1:18" x14ac:dyDescent="0.25">
      <c r="A53" s="18">
        <f t="shared" si="14"/>
        <v>100</v>
      </c>
      <c r="B53" s="4">
        <f t="shared" si="17"/>
        <v>100</v>
      </c>
      <c r="C53" s="4" t="str">
        <f t="shared" si="20"/>
        <v>Hz</v>
      </c>
      <c r="D53">
        <f t="shared" si="22"/>
        <v>3</v>
      </c>
      <c r="E53" t="str">
        <f t="shared" si="22"/>
        <v>m</v>
      </c>
      <c r="F53" s="18">
        <f t="shared" si="18"/>
        <v>3.0000000000000001E-3</v>
      </c>
      <c r="G53" s="9">
        <v>3.0002709669281056</v>
      </c>
      <c r="H53" s="9">
        <v>3.0000000000000004E-5</v>
      </c>
      <c r="I53" s="9">
        <v>2.4904190437535919E-4</v>
      </c>
      <c r="J53" s="9">
        <v>1.5000000000000001E-4</v>
      </c>
      <c r="K53" s="10" t="s">
        <v>3</v>
      </c>
      <c r="L53" s="18">
        <f t="shared" si="21"/>
        <v>1E-3</v>
      </c>
      <c r="M53" s="5">
        <f t="shared" si="6"/>
        <v>3.0002709669281055E-3</v>
      </c>
      <c r="N53" s="5">
        <f t="shared" si="7"/>
        <v>3.0000000000000004E-8</v>
      </c>
      <c r="O53" s="5">
        <f t="shared" si="8"/>
        <v>2.4904190437535919E-7</v>
      </c>
      <c r="P53" s="5">
        <f t="shared" si="9"/>
        <v>1.5000000000000002E-7</v>
      </c>
      <c r="R53" s="5" t="str">
        <f t="shared" si="19"/>
        <v>100Hz3m</v>
      </c>
    </row>
    <row r="54" spans="1:18" x14ac:dyDescent="0.25">
      <c r="A54" s="18">
        <f t="shared" si="14"/>
        <v>200</v>
      </c>
      <c r="B54" s="4">
        <f t="shared" si="17"/>
        <v>200</v>
      </c>
      <c r="C54" s="4" t="str">
        <f t="shared" si="20"/>
        <v>Hz</v>
      </c>
      <c r="D54">
        <f t="shared" si="22"/>
        <v>3</v>
      </c>
      <c r="E54" t="str">
        <f t="shared" si="22"/>
        <v>m</v>
      </c>
      <c r="F54" s="18">
        <f t="shared" si="18"/>
        <v>3.0000000000000001E-3</v>
      </c>
      <c r="G54" s="9">
        <v>3.0015693963679477</v>
      </c>
      <c r="H54" s="9">
        <v>3.0000000000000004E-5</v>
      </c>
      <c r="I54" s="9">
        <v>6.9938390855661998E-5</v>
      </c>
      <c r="J54" s="9">
        <v>1.5000000000000001E-4</v>
      </c>
      <c r="K54" s="10" t="s">
        <v>3</v>
      </c>
      <c r="L54" s="18">
        <f t="shared" si="21"/>
        <v>1E-3</v>
      </c>
      <c r="M54" s="5">
        <f t="shared" si="6"/>
        <v>3.001569396367948E-3</v>
      </c>
      <c r="N54" s="5">
        <f t="shared" si="7"/>
        <v>3.0000000000000004E-8</v>
      </c>
      <c r="O54" s="5">
        <f t="shared" si="8"/>
        <v>6.9938390855662002E-8</v>
      </c>
      <c r="P54" s="5">
        <f t="shared" si="9"/>
        <v>1.5000000000000002E-7</v>
      </c>
      <c r="R54" s="5" t="str">
        <f t="shared" si="19"/>
        <v>200Hz3m</v>
      </c>
    </row>
    <row r="55" spans="1:18" x14ac:dyDescent="0.25">
      <c r="A55" s="18">
        <f t="shared" si="14"/>
        <v>500</v>
      </c>
      <c r="B55" s="4">
        <f t="shared" si="17"/>
        <v>500</v>
      </c>
      <c r="C55" s="4" t="str">
        <f t="shared" si="20"/>
        <v>Hz</v>
      </c>
      <c r="D55">
        <f t="shared" si="22"/>
        <v>3</v>
      </c>
      <c r="E55" t="str">
        <f t="shared" si="22"/>
        <v>m</v>
      </c>
      <c r="F55" s="18">
        <f t="shared" si="18"/>
        <v>3.0000000000000001E-3</v>
      </c>
      <c r="G55" s="9">
        <v>3.0065638881928951</v>
      </c>
      <c r="H55" s="9">
        <v>4.7434164902525703E-5</v>
      </c>
      <c r="I55" s="9">
        <v>1.1110984183260288E-3</v>
      </c>
      <c r="J55" s="9">
        <v>1.5000000000000001E-4</v>
      </c>
      <c r="K55" s="10" t="s">
        <v>3</v>
      </c>
      <c r="L55" s="18">
        <f t="shared" si="21"/>
        <v>1E-3</v>
      </c>
      <c r="M55" s="5">
        <f t="shared" si="6"/>
        <v>3.006563888192895E-3</v>
      </c>
      <c r="N55" s="5">
        <f t="shared" si="7"/>
        <v>4.7434164902525701E-8</v>
      </c>
      <c r="O55" s="5">
        <f t="shared" si="8"/>
        <v>1.1110984183260287E-6</v>
      </c>
      <c r="P55" s="5">
        <f t="shared" si="9"/>
        <v>1.5000000000000002E-7</v>
      </c>
      <c r="R55" s="5" t="str">
        <f t="shared" si="19"/>
        <v>500Hz3m</v>
      </c>
    </row>
    <row r="56" spans="1:18" x14ac:dyDescent="0.25">
      <c r="A56" s="18">
        <f t="shared" si="14"/>
        <v>1000</v>
      </c>
      <c r="B56" s="4">
        <f>IF(C56="mHz",1000,IF(C56="kHz",0.001,1))*A56</f>
        <v>1</v>
      </c>
      <c r="C56" s="4" t="str">
        <f t="shared" si="20"/>
        <v>kHz</v>
      </c>
      <c r="D56">
        <f t="shared" si="22"/>
        <v>3</v>
      </c>
      <c r="E56" t="str">
        <f t="shared" si="22"/>
        <v>m</v>
      </c>
      <c r="F56" s="18">
        <f t="shared" si="18"/>
        <v>3.0000000000000001E-3</v>
      </c>
      <c r="G56" s="9">
        <v>3.0196291642517457</v>
      </c>
      <c r="H56" s="9">
        <v>1.3416407864998741E-4</v>
      </c>
      <c r="I56" s="9">
        <v>1.4353177200033109E-4</v>
      </c>
      <c r="J56" s="9">
        <v>3.0000000000000003E-4</v>
      </c>
      <c r="K56" s="10" t="s">
        <v>3</v>
      </c>
      <c r="L56" s="18">
        <f t="shared" si="21"/>
        <v>1E-3</v>
      </c>
      <c r="M56" s="5">
        <f t="shared" si="6"/>
        <v>3.0196291642517457E-3</v>
      </c>
      <c r="N56" s="5">
        <f t="shared" si="7"/>
        <v>1.3416407864998741E-7</v>
      </c>
      <c r="O56" s="5">
        <f t="shared" si="8"/>
        <v>1.435317720003311E-7</v>
      </c>
      <c r="P56" s="5">
        <f t="shared" si="9"/>
        <v>3.0000000000000004E-7</v>
      </c>
      <c r="R56" s="5" t="str">
        <f t="shared" si="19"/>
        <v>1kHz3m</v>
      </c>
    </row>
    <row r="57" spans="1:18" x14ac:dyDescent="0.25">
      <c r="A57" s="18">
        <f t="shared" si="14"/>
        <v>2000</v>
      </c>
      <c r="B57" s="4">
        <f t="shared" ref="B57:B73" si="23">IF(C57="mHz",1000,IF(C57="kHz",0.001,1))*A57</f>
        <v>2</v>
      </c>
      <c r="C57" s="4" t="str">
        <f t="shared" si="20"/>
        <v>kHz</v>
      </c>
      <c r="D57">
        <f t="shared" si="22"/>
        <v>3</v>
      </c>
      <c r="E57" t="str">
        <f t="shared" si="22"/>
        <v>m</v>
      </c>
      <c r="F57" s="18">
        <f t="shared" si="18"/>
        <v>3.0000000000000001E-3</v>
      </c>
      <c r="G57" s="9">
        <v>3.055423063492011</v>
      </c>
      <c r="H57" s="9">
        <v>3.7947331922020562E-4</v>
      </c>
      <c r="I57" s="9">
        <v>1.6117133995201165E-3</v>
      </c>
      <c r="J57" s="9">
        <v>6.0000000000000006E-4</v>
      </c>
      <c r="K57" s="10" t="s">
        <v>3</v>
      </c>
      <c r="L57" s="18">
        <f t="shared" si="21"/>
        <v>1E-3</v>
      </c>
      <c r="M57" s="5">
        <f t="shared" si="6"/>
        <v>3.0554230634920109E-3</v>
      </c>
      <c r="N57" s="5">
        <f t="shared" si="7"/>
        <v>3.7947331922020561E-7</v>
      </c>
      <c r="O57" s="5">
        <f t="shared" si="8"/>
        <v>1.6117133995201165E-6</v>
      </c>
      <c r="P57" s="5">
        <f t="shared" si="9"/>
        <v>6.0000000000000008E-7</v>
      </c>
      <c r="R57" s="5" t="str">
        <f t="shared" si="19"/>
        <v>2kHz3m</v>
      </c>
    </row>
    <row r="58" spans="1:18" x14ac:dyDescent="0.25">
      <c r="A58" s="18">
        <f t="shared" si="14"/>
        <v>5000</v>
      </c>
      <c r="B58" s="4">
        <f t="shared" si="23"/>
        <v>5</v>
      </c>
      <c r="C58" s="4" t="str">
        <f t="shared" si="20"/>
        <v>kHz</v>
      </c>
      <c r="D58">
        <f t="shared" si="22"/>
        <v>3</v>
      </c>
      <c r="E58" t="str">
        <f t="shared" si="22"/>
        <v>m</v>
      </c>
      <c r="F58" s="18">
        <f t="shared" si="18"/>
        <v>3.0000000000000001E-3</v>
      </c>
      <c r="G58" s="9">
        <v>3.2189135784651204</v>
      </c>
      <c r="H58" s="9">
        <v>1.5E-3</v>
      </c>
      <c r="I58" s="9">
        <v>4.1886551707295714E-3</v>
      </c>
      <c r="J58" s="9">
        <v>1.5E-3</v>
      </c>
      <c r="K58" s="10" t="s">
        <v>3</v>
      </c>
      <c r="L58" s="18">
        <f t="shared" si="21"/>
        <v>1E-3</v>
      </c>
      <c r="M58" s="5">
        <f t="shared" si="6"/>
        <v>3.2189135784651203E-3</v>
      </c>
      <c r="N58" s="5">
        <f t="shared" si="7"/>
        <v>1.5E-6</v>
      </c>
      <c r="O58" s="5">
        <f t="shared" si="8"/>
        <v>4.1886551707295715E-6</v>
      </c>
      <c r="P58" s="5">
        <f t="shared" si="9"/>
        <v>1.5E-6</v>
      </c>
      <c r="R58" s="5" t="str">
        <f t="shared" si="19"/>
        <v>5kHz3m</v>
      </c>
    </row>
    <row r="59" spans="1:18" ht="21.75" customHeight="1" x14ac:dyDescent="0.25">
      <c r="A59" s="18">
        <f>A41</f>
        <v>0.01</v>
      </c>
      <c r="B59" s="4">
        <f t="shared" si="23"/>
        <v>10</v>
      </c>
      <c r="C59" s="4" t="str">
        <f>IF(A59&gt;=1000,"kHz",IF(A59&gt;=1,"Hz","mHz"))</f>
        <v>mHz</v>
      </c>
      <c r="D59">
        <v>10</v>
      </c>
      <c r="E59" t="s">
        <v>3</v>
      </c>
      <c r="F59" s="18">
        <f t="shared" ref="F59:F76" si="24">IF(MID(E59,1,1)="m",0.001,IF(OR(MID(E59,1,1)="u",MID(E59,1,1)="µ"),0.000001,1))*D59</f>
        <v>0.01</v>
      </c>
      <c r="G59" s="9">
        <v>9.9991144889935963</v>
      </c>
      <c r="H59" s="9">
        <v>1E-4</v>
      </c>
      <c r="I59" s="9">
        <v>-1.7067850193039902E-3</v>
      </c>
      <c r="J59" s="9">
        <v>5.0000000000000012E-4</v>
      </c>
      <c r="K59" s="10" t="s">
        <v>3</v>
      </c>
      <c r="L59" s="18">
        <f>IF(MID(K59,1,1)="m",0.001,IF(OR(MID(K59,1,1)="u",MID(K59,1,1)="µ"),0.000001,1))</f>
        <v>1E-3</v>
      </c>
      <c r="M59" s="5">
        <f t="shared" si="6"/>
        <v>9.9991144889935973E-3</v>
      </c>
      <c r="N59" s="5">
        <f t="shared" si="7"/>
        <v>1.0000000000000001E-7</v>
      </c>
      <c r="O59" s="5">
        <f t="shared" si="8"/>
        <v>-1.7067850193039903E-6</v>
      </c>
      <c r="P59" s="5">
        <f t="shared" si="9"/>
        <v>5.0000000000000008E-7</v>
      </c>
      <c r="R59" s="5" t="str">
        <f t="shared" ref="R59:R76" si="25">B59&amp;C59&amp;D59&amp;E59</f>
        <v>10mHz10m</v>
      </c>
    </row>
    <row r="60" spans="1:18" x14ac:dyDescent="0.25">
      <c r="A60" s="18">
        <f t="shared" si="14"/>
        <v>0.02</v>
      </c>
      <c r="B60" s="4">
        <f t="shared" si="23"/>
        <v>20</v>
      </c>
      <c r="C60" s="4" t="str">
        <f t="shared" ref="C60:C76" si="26">IF(A60&gt;=1000,"kHz",IF(A60&gt;=1,"Hz","mHz"))</f>
        <v>mHz</v>
      </c>
      <c r="D60">
        <f>D59</f>
        <v>10</v>
      </c>
      <c r="E60" t="str">
        <f>E59</f>
        <v>m</v>
      </c>
      <c r="F60" s="18">
        <f t="shared" si="24"/>
        <v>0.01</v>
      </c>
      <c r="G60" s="9">
        <v>9.9997714476371229</v>
      </c>
      <c r="H60" s="9">
        <v>1E-4</v>
      </c>
      <c r="I60" s="9">
        <v>2.7631793996423111E-5</v>
      </c>
      <c r="J60" s="9">
        <v>5.0000000000000012E-4</v>
      </c>
      <c r="K60" s="10" t="s">
        <v>3</v>
      </c>
      <c r="L60" s="18">
        <f t="shared" ref="L60:L76" si="27">IF(MID(K60,1,1)="m",0.001,IF(OR(MID(K60,1,1)="u",MID(K60,1,1)="µ"),0.000001,1))</f>
        <v>1E-3</v>
      </c>
      <c r="M60" s="5">
        <f t="shared" si="6"/>
        <v>9.9997714476371229E-3</v>
      </c>
      <c r="N60" s="5">
        <f t="shared" si="7"/>
        <v>1.0000000000000001E-7</v>
      </c>
      <c r="O60" s="5">
        <f t="shared" si="8"/>
        <v>2.7631793996423112E-8</v>
      </c>
      <c r="P60" s="5">
        <f t="shared" si="9"/>
        <v>5.0000000000000008E-7</v>
      </c>
      <c r="R60" s="5" t="str">
        <f t="shared" si="25"/>
        <v>20mHz10m</v>
      </c>
    </row>
    <row r="61" spans="1:18" x14ac:dyDescent="0.25">
      <c r="A61" s="18">
        <f t="shared" si="14"/>
        <v>0.05</v>
      </c>
      <c r="B61" s="4">
        <f t="shared" si="23"/>
        <v>50</v>
      </c>
      <c r="C61" s="4" t="str">
        <f t="shared" si="26"/>
        <v>mHz</v>
      </c>
      <c r="D61">
        <f t="shared" ref="D61:E61" si="28">D60</f>
        <v>10</v>
      </c>
      <c r="E61" t="str">
        <f t="shared" si="28"/>
        <v>m</v>
      </c>
      <c r="F61" s="18">
        <f t="shared" si="24"/>
        <v>0.01</v>
      </c>
      <c r="G61" s="9">
        <v>10.000738681000591</v>
      </c>
      <c r="H61" s="9">
        <v>1E-4</v>
      </c>
      <c r="I61" s="9">
        <v>2.196850938677909E-3</v>
      </c>
      <c r="J61" s="9">
        <v>5.0000000000000012E-4</v>
      </c>
      <c r="K61" s="10" t="s">
        <v>3</v>
      </c>
      <c r="L61" s="18">
        <f t="shared" si="27"/>
        <v>1E-3</v>
      </c>
      <c r="M61" s="5">
        <f t="shared" si="6"/>
        <v>1.0000738681000591E-2</v>
      </c>
      <c r="N61" s="5">
        <f t="shared" si="7"/>
        <v>1.0000000000000001E-7</v>
      </c>
      <c r="O61" s="5">
        <f t="shared" si="8"/>
        <v>2.1968509386779091E-6</v>
      </c>
      <c r="P61" s="5">
        <f t="shared" si="9"/>
        <v>5.0000000000000008E-7</v>
      </c>
      <c r="R61" s="5" t="str">
        <f t="shared" si="25"/>
        <v>50mHz10m</v>
      </c>
    </row>
    <row r="62" spans="1:18" x14ac:dyDescent="0.25">
      <c r="A62" s="18">
        <f t="shared" si="14"/>
        <v>0.1</v>
      </c>
      <c r="B62" s="4">
        <f t="shared" si="23"/>
        <v>100</v>
      </c>
      <c r="C62" s="4" t="str">
        <f t="shared" si="26"/>
        <v>mHz</v>
      </c>
      <c r="D62">
        <f t="shared" ref="D62:E62" si="29">D61</f>
        <v>10</v>
      </c>
      <c r="E62" t="str">
        <f t="shared" si="29"/>
        <v>m</v>
      </c>
      <c r="F62" s="18">
        <f t="shared" si="24"/>
        <v>0.01</v>
      </c>
      <c r="G62" s="9">
        <v>10.000224572716581</v>
      </c>
      <c r="H62" s="9">
        <v>1E-4</v>
      </c>
      <c r="I62" s="9">
        <v>4.9047462066179992E-4</v>
      </c>
      <c r="J62" s="9">
        <v>5.0000000000000012E-4</v>
      </c>
      <c r="K62" s="10" t="s">
        <v>3</v>
      </c>
      <c r="L62" s="18">
        <f t="shared" si="27"/>
        <v>1E-3</v>
      </c>
      <c r="M62" s="5">
        <f t="shared" si="6"/>
        <v>1.0000224572716581E-2</v>
      </c>
      <c r="N62" s="5">
        <f t="shared" si="7"/>
        <v>1.0000000000000001E-7</v>
      </c>
      <c r="O62" s="5">
        <f t="shared" si="8"/>
        <v>4.9047462066179992E-7</v>
      </c>
      <c r="P62" s="5">
        <f t="shared" si="9"/>
        <v>5.0000000000000008E-7</v>
      </c>
      <c r="R62" s="5" t="str">
        <f t="shared" si="25"/>
        <v>100mHz10m</v>
      </c>
    </row>
    <row r="63" spans="1:18" x14ac:dyDescent="0.25">
      <c r="A63" s="18">
        <f t="shared" si="14"/>
        <v>0.2</v>
      </c>
      <c r="B63" s="4">
        <f t="shared" si="23"/>
        <v>200</v>
      </c>
      <c r="C63" s="4" t="str">
        <f t="shared" si="26"/>
        <v>mHz</v>
      </c>
      <c r="D63">
        <f t="shared" ref="D63:E63" si="30">D62</f>
        <v>10</v>
      </c>
      <c r="E63" t="str">
        <f t="shared" si="30"/>
        <v>m</v>
      </c>
      <c r="F63" s="18">
        <f t="shared" si="24"/>
        <v>0.01</v>
      </c>
      <c r="G63" s="9">
        <v>10.001703943277468</v>
      </c>
      <c r="H63" s="9">
        <v>1E-4</v>
      </c>
      <c r="I63" s="9">
        <v>-1.8748628767882997E-3</v>
      </c>
      <c r="J63" s="9">
        <v>5.0000000000000012E-4</v>
      </c>
      <c r="K63" s="10" t="s">
        <v>3</v>
      </c>
      <c r="L63" s="18">
        <f t="shared" si="27"/>
        <v>1E-3</v>
      </c>
      <c r="M63" s="5">
        <f t="shared" si="6"/>
        <v>1.0001703943277467E-2</v>
      </c>
      <c r="N63" s="5">
        <f t="shared" si="7"/>
        <v>1.0000000000000001E-7</v>
      </c>
      <c r="O63" s="5">
        <f t="shared" si="8"/>
        <v>-1.8748628767882997E-6</v>
      </c>
      <c r="P63" s="5">
        <f t="shared" si="9"/>
        <v>5.0000000000000008E-7</v>
      </c>
      <c r="R63" s="5" t="str">
        <f t="shared" si="25"/>
        <v>200mHz10m</v>
      </c>
    </row>
    <row r="64" spans="1:18" x14ac:dyDescent="0.25">
      <c r="A64" s="18">
        <f t="shared" si="14"/>
        <v>0.5</v>
      </c>
      <c r="B64" s="4">
        <f t="shared" si="23"/>
        <v>500</v>
      </c>
      <c r="C64" s="4" t="str">
        <f t="shared" si="26"/>
        <v>mHz</v>
      </c>
      <c r="D64">
        <f t="shared" ref="D64:E64" si="31">D63</f>
        <v>10</v>
      </c>
      <c r="E64" t="str">
        <f t="shared" si="31"/>
        <v>m</v>
      </c>
      <c r="F64" s="18">
        <f t="shared" si="24"/>
        <v>0.01</v>
      </c>
      <c r="G64" s="9">
        <v>10.001322159415819</v>
      </c>
      <c r="H64" s="9">
        <v>1E-4</v>
      </c>
      <c r="I64" s="9">
        <v>-1.5567215206419686E-3</v>
      </c>
      <c r="J64" s="9">
        <v>5.0000000000000012E-4</v>
      </c>
      <c r="K64" s="10" t="s">
        <v>3</v>
      </c>
      <c r="L64" s="18">
        <f t="shared" si="27"/>
        <v>1E-3</v>
      </c>
      <c r="M64" s="5">
        <f t="shared" si="6"/>
        <v>1.0001322159415819E-2</v>
      </c>
      <c r="N64" s="5">
        <f t="shared" si="7"/>
        <v>1.0000000000000001E-7</v>
      </c>
      <c r="O64" s="5">
        <f t="shared" si="8"/>
        <v>-1.5567215206419686E-6</v>
      </c>
      <c r="P64" s="5">
        <f t="shared" si="9"/>
        <v>5.0000000000000008E-7</v>
      </c>
      <c r="R64" s="5" t="str">
        <f t="shared" si="25"/>
        <v>500mHz10m</v>
      </c>
    </row>
    <row r="65" spans="1:18" x14ac:dyDescent="0.25">
      <c r="A65" s="18">
        <f t="shared" si="14"/>
        <v>1</v>
      </c>
      <c r="B65" s="4">
        <f t="shared" si="23"/>
        <v>1</v>
      </c>
      <c r="C65" s="4" t="str">
        <f t="shared" si="26"/>
        <v>Hz</v>
      </c>
      <c r="D65">
        <f t="shared" ref="D65:E65" si="32">D64</f>
        <v>10</v>
      </c>
      <c r="E65" t="str">
        <f t="shared" si="32"/>
        <v>m</v>
      </c>
      <c r="F65" s="18">
        <f t="shared" si="24"/>
        <v>0.01</v>
      </c>
      <c r="G65" s="9">
        <v>9.9988986280801395</v>
      </c>
      <c r="H65" s="9">
        <v>1E-4</v>
      </c>
      <c r="I65" s="9">
        <v>3.6523939255837118E-4</v>
      </c>
      <c r="J65" s="9">
        <v>5.0000000000000012E-4</v>
      </c>
      <c r="K65" s="10" t="s">
        <v>3</v>
      </c>
      <c r="L65" s="18">
        <f t="shared" si="27"/>
        <v>1E-3</v>
      </c>
      <c r="M65" s="5">
        <f t="shared" si="6"/>
        <v>9.9988986280801391E-3</v>
      </c>
      <c r="N65" s="5">
        <f t="shared" si="7"/>
        <v>1.0000000000000001E-7</v>
      </c>
      <c r="O65" s="5">
        <f t="shared" si="8"/>
        <v>3.6523939255837118E-7</v>
      </c>
      <c r="P65" s="5">
        <f t="shared" si="9"/>
        <v>5.0000000000000008E-7</v>
      </c>
      <c r="R65" s="5" t="str">
        <f t="shared" si="25"/>
        <v>1Hz10m</v>
      </c>
    </row>
    <row r="66" spans="1:18" x14ac:dyDescent="0.25">
      <c r="A66" s="18">
        <f t="shared" si="14"/>
        <v>2</v>
      </c>
      <c r="B66" s="4">
        <f t="shared" si="23"/>
        <v>2</v>
      </c>
      <c r="C66" s="4" t="str">
        <f t="shared" si="26"/>
        <v>Hz</v>
      </c>
      <c r="D66">
        <f t="shared" ref="D66:E66" si="33">D65</f>
        <v>10</v>
      </c>
      <c r="E66" t="str">
        <f t="shared" si="33"/>
        <v>m</v>
      </c>
      <c r="F66" s="18">
        <f t="shared" si="24"/>
        <v>0.01</v>
      </c>
      <c r="G66" s="9">
        <v>10.000628562199424</v>
      </c>
      <c r="H66" s="9">
        <v>1E-4</v>
      </c>
      <c r="I66" s="9">
        <v>1.1613524566670311E-4</v>
      </c>
      <c r="J66" s="9">
        <v>5.0000000000000012E-4</v>
      </c>
      <c r="K66" s="10" t="s">
        <v>3</v>
      </c>
      <c r="L66" s="18">
        <f t="shared" si="27"/>
        <v>1E-3</v>
      </c>
      <c r="M66" s="5">
        <f t="shared" si="6"/>
        <v>1.0000628562199423E-2</v>
      </c>
      <c r="N66" s="5">
        <f t="shared" si="7"/>
        <v>1.0000000000000001E-7</v>
      </c>
      <c r="O66" s="5">
        <f t="shared" si="8"/>
        <v>1.1613524566670312E-7</v>
      </c>
      <c r="P66" s="5">
        <f t="shared" si="9"/>
        <v>5.0000000000000008E-7</v>
      </c>
      <c r="R66" s="5" t="str">
        <f t="shared" si="25"/>
        <v>2Hz10m</v>
      </c>
    </row>
    <row r="67" spans="1:18" x14ac:dyDescent="0.25">
      <c r="A67" s="18">
        <f t="shared" si="14"/>
        <v>5</v>
      </c>
      <c r="B67" s="4">
        <f t="shared" si="23"/>
        <v>5</v>
      </c>
      <c r="C67" s="4" t="str">
        <f t="shared" si="26"/>
        <v>Hz</v>
      </c>
      <c r="D67">
        <f t="shared" ref="D67:E67" si="34">D66</f>
        <v>10</v>
      </c>
      <c r="E67" t="str">
        <f t="shared" si="34"/>
        <v>m</v>
      </c>
      <c r="F67" s="18">
        <f t="shared" si="24"/>
        <v>0.01</v>
      </c>
      <c r="G67" s="9">
        <v>9.9992526144549565</v>
      </c>
      <c r="H67" s="9">
        <v>1E-4</v>
      </c>
      <c r="I67" s="9">
        <v>1.442306043524544E-3</v>
      </c>
      <c r="J67" s="9">
        <v>5.0000000000000012E-4</v>
      </c>
      <c r="K67" s="10" t="s">
        <v>3</v>
      </c>
      <c r="L67" s="18">
        <f t="shared" si="27"/>
        <v>1E-3</v>
      </c>
      <c r="M67" s="5">
        <f t="shared" si="6"/>
        <v>9.9992526144549575E-3</v>
      </c>
      <c r="N67" s="5">
        <f t="shared" si="7"/>
        <v>1.0000000000000001E-7</v>
      </c>
      <c r="O67" s="5">
        <f t="shared" si="8"/>
        <v>1.4423060435245439E-6</v>
      </c>
      <c r="P67" s="5">
        <f t="shared" si="9"/>
        <v>5.0000000000000008E-7</v>
      </c>
      <c r="R67" s="5" t="str">
        <f t="shared" si="25"/>
        <v>5Hz10m</v>
      </c>
    </row>
    <row r="68" spans="1:18" x14ac:dyDescent="0.25">
      <c r="A68" s="18">
        <f t="shared" si="14"/>
        <v>10</v>
      </c>
      <c r="B68" s="4">
        <f t="shared" si="23"/>
        <v>10</v>
      </c>
      <c r="C68" s="4" t="str">
        <f t="shared" si="26"/>
        <v>Hz</v>
      </c>
      <c r="D68">
        <f t="shared" ref="D68:E68" si="35">D67</f>
        <v>10</v>
      </c>
      <c r="E68" t="str">
        <f t="shared" si="35"/>
        <v>m</v>
      </c>
      <c r="F68" s="18">
        <f t="shared" si="24"/>
        <v>0.01</v>
      </c>
      <c r="G68" s="9">
        <v>10.00145882395852</v>
      </c>
      <c r="H68" s="9">
        <v>1E-4</v>
      </c>
      <c r="I68" s="9">
        <v>-1.4809947373846024E-3</v>
      </c>
      <c r="J68" s="9">
        <v>5.0000000000000012E-4</v>
      </c>
      <c r="K68" s="10" t="s">
        <v>3</v>
      </c>
      <c r="L68" s="18">
        <f t="shared" si="27"/>
        <v>1E-3</v>
      </c>
      <c r="M68" s="5">
        <f t="shared" si="6"/>
        <v>1.0001458823958521E-2</v>
      </c>
      <c r="N68" s="5">
        <f t="shared" si="7"/>
        <v>1.0000000000000001E-7</v>
      </c>
      <c r="O68" s="5">
        <f t="shared" si="8"/>
        <v>-1.4809947373846025E-6</v>
      </c>
      <c r="P68" s="5">
        <f t="shared" si="9"/>
        <v>5.0000000000000008E-7</v>
      </c>
      <c r="R68" s="5" t="str">
        <f t="shared" si="25"/>
        <v>10Hz10m</v>
      </c>
    </row>
    <row r="69" spans="1:18" x14ac:dyDescent="0.25">
      <c r="A69" s="18">
        <f t="shared" si="14"/>
        <v>20</v>
      </c>
      <c r="B69" s="4">
        <f t="shared" si="23"/>
        <v>20</v>
      </c>
      <c r="C69" s="4" t="str">
        <f t="shared" si="26"/>
        <v>Hz</v>
      </c>
      <c r="D69">
        <f t="shared" ref="D69:E69" si="36">D68</f>
        <v>10</v>
      </c>
      <c r="E69" t="str">
        <f t="shared" si="36"/>
        <v>m</v>
      </c>
      <c r="F69" s="18">
        <f t="shared" si="24"/>
        <v>0.01</v>
      </c>
      <c r="G69" s="9">
        <v>9.9994916154811602</v>
      </c>
      <c r="H69" s="9">
        <v>1E-4</v>
      </c>
      <c r="I69" s="9">
        <v>1.1957684310218331E-3</v>
      </c>
      <c r="J69" s="9">
        <v>5.0000000000000012E-4</v>
      </c>
      <c r="K69" s="10" t="s">
        <v>3</v>
      </c>
      <c r="L69" s="18">
        <f t="shared" si="27"/>
        <v>1E-3</v>
      </c>
      <c r="M69" s="5">
        <f t="shared" si="6"/>
        <v>9.9994916154811601E-3</v>
      </c>
      <c r="N69" s="5">
        <f t="shared" si="7"/>
        <v>1.0000000000000001E-7</v>
      </c>
      <c r="O69" s="5">
        <f t="shared" si="8"/>
        <v>1.1957684310218331E-6</v>
      </c>
      <c r="P69" s="5">
        <f t="shared" si="9"/>
        <v>5.0000000000000008E-7</v>
      </c>
      <c r="R69" s="5" t="str">
        <f t="shared" si="25"/>
        <v>20Hz10m</v>
      </c>
    </row>
    <row r="70" spans="1:18" x14ac:dyDescent="0.25">
      <c r="A70" s="18">
        <f t="shared" si="14"/>
        <v>50</v>
      </c>
      <c r="B70" s="4">
        <f t="shared" si="23"/>
        <v>50</v>
      </c>
      <c r="C70" s="4" t="str">
        <f t="shared" si="26"/>
        <v>Hz</v>
      </c>
      <c r="D70">
        <f t="shared" ref="D70:E70" si="37">D69</f>
        <v>10</v>
      </c>
      <c r="E70" t="str">
        <f t="shared" si="37"/>
        <v>m</v>
      </c>
      <c r="F70" s="18">
        <f t="shared" si="24"/>
        <v>0.01</v>
      </c>
      <c r="G70" s="9">
        <v>10.002207088967911</v>
      </c>
      <c r="H70" s="9">
        <v>1E-4</v>
      </c>
      <c r="I70" s="9">
        <v>-3.6579899997413743E-4</v>
      </c>
      <c r="J70" s="9">
        <v>5.0000000000000012E-4</v>
      </c>
      <c r="K70" s="10" t="s">
        <v>3</v>
      </c>
      <c r="L70" s="18">
        <f t="shared" si="27"/>
        <v>1E-3</v>
      </c>
      <c r="M70" s="5">
        <f t="shared" ref="M70:M94" si="38">G70*$L70</f>
        <v>1.000220708896791E-2</v>
      </c>
      <c r="N70" s="5">
        <f t="shared" ref="N70:N94" si="39">H70*$L70</f>
        <v>1.0000000000000001E-7</v>
      </c>
      <c r="O70" s="5">
        <f t="shared" ref="O70:O94" si="40">I70*$L70</f>
        <v>-3.6579899997413742E-7</v>
      </c>
      <c r="P70" s="5">
        <f t="shared" ref="P70:P94" si="41">J70*$L70</f>
        <v>5.0000000000000008E-7</v>
      </c>
      <c r="R70" s="5" t="str">
        <f t="shared" si="25"/>
        <v>50Hz10m</v>
      </c>
    </row>
    <row r="71" spans="1:18" x14ac:dyDescent="0.25">
      <c r="A71" s="18">
        <f t="shared" si="14"/>
        <v>100</v>
      </c>
      <c r="B71" s="4">
        <f t="shared" si="23"/>
        <v>100</v>
      </c>
      <c r="C71" s="4" t="str">
        <f t="shared" si="26"/>
        <v>Hz</v>
      </c>
      <c r="D71">
        <f t="shared" ref="D71:E71" si="42">D70</f>
        <v>10</v>
      </c>
      <c r="E71" t="str">
        <f t="shared" si="42"/>
        <v>m</v>
      </c>
      <c r="F71" s="18">
        <f t="shared" si="24"/>
        <v>0.01</v>
      </c>
      <c r="G71" s="9">
        <v>10.002395677497985</v>
      </c>
      <c r="H71" s="9">
        <v>1E-4</v>
      </c>
      <c r="I71" s="9">
        <v>4.8189168879896353E-4</v>
      </c>
      <c r="J71" s="9">
        <v>5.0000000000000012E-4</v>
      </c>
      <c r="K71" s="10" t="s">
        <v>3</v>
      </c>
      <c r="L71" s="18">
        <f t="shared" si="27"/>
        <v>1E-3</v>
      </c>
      <c r="M71" s="5">
        <f t="shared" si="38"/>
        <v>1.0002395677497986E-2</v>
      </c>
      <c r="N71" s="5">
        <f t="shared" si="39"/>
        <v>1.0000000000000001E-7</v>
      </c>
      <c r="O71" s="5">
        <f t="shared" si="40"/>
        <v>4.8189168879896353E-7</v>
      </c>
      <c r="P71" s="5">
        <f t="shared" si="41"/>
        <v>5.0000000000000008E-7</v>
      </c>
      <c r="R71" s="5" t="str">
        <f t="shared" si="25"/>
        <v>100Hz10m</v>
      </c>
    </row>
    <row r="72" spans="1:18" x14ac:dyDescent="0.25">
      <c r="A72" s="18">
        <f t="shared" si="14"/>
        <v>200</v>
      </c>
      <c r="B72" s="4">
        <f t="shared" si="23"/>
        <v>200</v>
      </c>
      <c r="C72" s="4" t="str">
        <f t="shared" si="26"/>
        <v>Hz</v>
      </c>
      <c r="D72">
        <f t="shared" ref="D72:E72" si="43">D71</f>
        <v>10</v>
      </c>
      <c r="E72" t="str">
        <f t="shared" si="43"/>
        <v>m</v>
      </c>
      <c r="F72" s="18">
        <f t="shared" si="24"/>
        <v>0.01</v>
      </c>
      <c r="G72" s="9">
        <v>10.005757448373453</v>
      </c>
      <c r="H72" s="9">
        <v>1E-4</v>
      </c>
      <c r="I72" s="9">
        <v>4.5743378693585755E-4</v>
      </c>
      <c r="J72" s="9">
        <v>5.0000000000000012E-4</v>
      </c>
      <c r="K72" s="10" t="s">
        <v>3</v>
      </c>
      <c r="L72" s="18">
        <f t="shared" si="27"/>
        <v>1E-3</v>
      </c>
      <c r="M72" s="5">
        <f t="shared" si="38"/>
        <v>1.0005757448373453E-2</v>
      </c>
      <c r="N72" s="5">
        <f t="shared" si="39"/>
        <v>1.0000000000000001E-7</v>
      </c>
      <c r="O72" s="5">
        <f t="shared" si="40"/>
        <v>4.5743378693585754E-7</v>
      </c>
      <c r="P72" s="5">
        <f t="shared" si="41"/>
        <v>5.0000000000000008E-7</v>
      </c>
      <c r="R72" s="5" t="str">
        <f t="shared" si="25"/>
        <v>200Hz10m</v>
      </c>
    </row>
    <row r="73" spans="1:18" x14ac:dyDescent="0.25">
      <c r="A73" s="18">
        <f t="shared" si="14"/>
        <v>500</v>
      </c>
      <c r="B73" s="4">
        <f t="shared" si="23"/>
        <v>500</v>
      </c>
      <c r="C73" s="4" t="str">
        <f t="shared" si="26"/>
        <v>Hz</v>
      </c>
      <c r="D73">
        <f t="shared" ref="D73:E73" si="44">D72</f>
        <v>10</v>
      </c>
      <c r="E73" t="str">
        <f t="shared" si="44"/>
        <v>m</v>
      </c>
      <c r="F73" s="18">
        <f t="shared" si="24"/>
        <v>0.01</v>
      </c>
      <c r="G73" s="9">
        <v>10.02169683343287</v>
      </c>
      <c r="H73" s="9">
        <v>1.58113883008419E-4</v>
      </c>
      <c r="I73" s="9">
        <v>-9.7479649917832617E-4</v>
      </c>
      <c r="J73" s="9">
        <v>5.0000000000000012E-4</v>
      </c>
      <c r="K73" s="10" t="s">
        <v>3</v>
      </c>
      <c r="L73" s="18">
        <f t="shared" si="27"/>
        <v>1E-3</v>
      </c>
      <c r="M73" s="5">
        <f t="shared" si="38"/>
        <v>1.002169683343287E-2</v>
      </c>
      <c r="N73" s="5">
        <f t="shared" si="39"/>
        <v>1.5811388300841901E-7</v>
      </c>
      <c r="O73" s="5">
        <f t="shared" si="40"/>
        <v>-9.7479649917832614E-7</v>
      </c>
      <c r="P73" s="5">
        <f t="shared" si="41"/>
        <v>5.0000000000000008E-7</v>
      </c>
      <c r="R73" s="5" t="str">
        <f t="shared" si="25"/>
        <v>500Hz10m</v>
      </c>
    </row>
    <row r="74" spans="1:18" x14ac:dyDescent="0.25">
      <c r="A74" s="18">
        <f t="shared" si="14"/>
        <v>1000</v>
      </c>
      <c r="B74" s="4">
        <f>IF(C74="mHz",1000,IF(C74="kHz",0.001,1))*A74</f>
        <v>1</v>
      </c>
      <c r="C74" s="4" t="str">
        <f t="shared" si="26"/>
        <v>kHz</v>
      </c>
      <c r="D74">
        <f t="shared" ref="D74:E74" si="45">D73</f>
        <v>10</v>
      </c>
      <c r="E74" t="str">
        <f t="shared" si="45"/>
        <v>m</v>
      </c>
      <c r="F74" s="18">
        <f t="shared" si="24"/>
        <v>0.01</v>
      </c>
      <c r="G74" s="9">
        <v>10.066102746672584</v>
      </c>
      <c r="H74" s="9">
        <v>4.4721359549995801E-4</v>
      </c>
      <c r="I74" s="9">
        <v>2.0771845034626242E-3</v>
      </c>
      <c r="J74" s="9">
        <v>1.0000000000000002E-3</v>
      </c>
      <c r="K74" s="10" t="s">
        <v>3</v>
      </c>
      <c r="L74" s="18">
        <f t="shared" si="27"/>
        <v>1E-3</v>
      </c>
      <c r="M74" s="5">
        <f t="shared" si="38"/>
        <v>1.0066102746672584E-2</v>
      </c>
      <c r="N74" s="5">
        <f t="shared" si="39"/>
        <v>4.4721359549995803E-7</v>
      </c>
      <c r="O74" s="5">
        <f t="shared" si="40"/>
        <v>2.0771845034626244E-6</v>
      </c>
      <c r="P74" s="5">
        <f t="shared" si="41"/>
        <v>1.0000000000000002E-6</v>
      </c>
      <c r="R74" s="5" t="str">
        <f t="shared" si="25"/>
        <v>1kHz10m</v>
      </c>
    </row>
    <row r="75" spans="1:18" x14ac:dyDescent="0.25">
      <c r="A75" s="18">
        <f t="shared" si="14"/>
        <v>2000</v>
      </c>
      <c r="B75" s="4">
        <f t="shared" ref="B75:B91" si="46">IF(C75="mHz",1000,IF(C75="kHz",0.001,1))*A75</f>
        <v>2</v>
      </c>
      <c r="C75" s="4" t="str">
        <f t="shared" si="26"/>
        <v>kHz</v>
      </c>
      <c r="D75">
        <f t="shared" ref="D75:E75" si="47">D74</f>
        <v>10</v>
      </c>
      <c r="E75" t="str">
        <f t="shared" si="47"/>
        <v>m</v>
      </c>
      <c r="F75" s="18">
        <f t="shared" si="24"/>
        <v>0.01</v>
      </c>
      <c r="G75" s="9">
        <v>10.184729180333388</v>
      </c>
      <c r="H75" s="9">
        <v>1.264911064067352E-3</v>
      </c>
      <c r="I75" s="9">
        <v>5.7028679008076866E-3</v>
      </c>
      <c r="J75" s="9">
        <v>2.0000000000000005E-3</v>
      </c>
      <c r="K75" s="10" t="s">
        <v>3</v>
      </c>
      <c r="L75" s="18">
        <f t="shared" si="27"/>
        <v>1E-3</v>
      </c>
      <c r="M75" s="5">
        <f t="shared" si="38"/>
        <v>1.0184729180333389E-2</v>
      </c>
      <c r="N75" s="5">
        <f t="shared" si="39"/>
        <v>1.2649110640673521E-6</v>
      </c>
      <c r="O75" s="5">
        <f t="shared" si="40"/>
        <v>5.7028679008076867E-6</v>
      </c>
      <c r="P75" s="5">
        <f t="shared" si="41"/>
        <v>2.0000000000000003E-6</v>
      </c>
      <c r="R75" s="5" t="str">
        <f t="shared" si="25"/>
        <v>2kHz10m</v>
      </c>
    </row>
    <row r="76" spans="1:18" x14ac:dyDescent="0.25">
      <c r="A76" s="18">
        <f t="shared" si="14"/>
        <v>5000</v>
      </c>
      <c r="B76" s="4">
        <f t="shared" si="46"/>
        <v>5</v>
      </c>
      <c r="C76" s="4" t="str">
        <f t="shared" si="26"/>
        <v>kHz</v>
      </c>
      <c r="D76">
        <f t="shared" ref="D76:E76" si="48">D75</f>
        <v>10</v>
      </c>
      <c r="E76" t="str">
        <f t="shared" si="48"/>
        <v>m</v>
      </c>
      <c r="F76" s="18">
        <f t="shared" si="24"/>
        <v>0.01</v>
      </c>
      <c r="G76" s="9">
        <v>10.729557931699313</v>
      </c>
      <c r="H76" s="9">
        <v>5.0000000000000001E-3</v>
      </c>
      <c r="I76" s="9">
        <v>1.3428289997504245E-2</v>
      </c>
      <c r="J76" s="9">
        <v>5.0000000000000001E-3</v>
      </c>
      <c r="K76" s="10" t="s">
        <v>3</v>
      </c>
      <c r="L76" s="18">
        <f t="shared" si="27"/>
        <v>1E-3</v>
      </c>
      <c r="M76" s="5">
        <f t="shared" si="38"/>
        <v>1.0729557931699314E-2</v>
      </c>
      <c r="N76" s="5">
        <f t="shared" si="39"/>
        <v>5.0000000000000004E-6</v>
      </c>
      <c r="O76" s="5">
        <f t="shared" si="40"/>
        <v>1.3428289997504245E-5</v>
      </c>
      <c r="P76" s="5">
        <f t="shared" si="41"/>
        <v>5.0000000000000004E-6</v>
      </c>
      <c r="R76" s="5" t="str">
        <f t="shared" si="25"/>
        <v>5kHz10m</v>
      </c>
    </row>
    <row r="77" spans="1:18" ht="21.75" customHeight="1" x14ac:dyDescent="0.25">
      <c r="A77" s="18">
        <f>A59</f>
        <v>0.01</v>
      </c>
      <c r="B77" s="4">
        <f t="shared" si="46"/>
        <v>10</v>
      </c>
      <c r="C77" s="4" t="str">
        <f>IF(A77&gt;=1000,"kHz",IF(A77&gt;=1,"Hz","mHz"))</f>
        <v>mHz</v>
      </c>
      <c r="D77">
        <v>100</v>
      </c>
      <c r="E77" t="s">
        <v>3</v>
      </c>
      <c r="F77" s="18">
        <f t="shared" ref="F77:F94" si="49">IF(MID(E77,1,1)="m",0.001,IF(OR(MID(E77,1,1)="u",MID(E77,1,1)="µ"),0.000001,1))*D77</f>
        <v>0.1</v>
      </c>
      <c r="G77" s="9">
        <v>99.997703742193067</v>
      </c>
      <c r="H77" s="9">
        <v>1.0000000000000002E-3</v>
      </c>
      <c r="I77" s="9">
        <v>-3.6935594886265593E-3</v>
      </c>
      <c r="J77" s="9">
        <v>5.0000000000000001E-3</v>
      </c>
      <c r="K77" s="10" t="s">
        <v>3</v>
      </c>
      <c r="L77" s="18">
        <f>IF(MID(K77,1,1)="m",0.001,IF(OR(MID(K77,1,1)="u",MID(K77,1,1)="µ"),0.000001,1))</f>
        <v>1E-3</v>
      </c>
      <c r="M77" s="5">
        <f t="shared" si="38"/>
        <v>9.9997703742193064E-2</v>
      </c>
      <c r="N77" s="5">
        <f t="shared" si="39"/>
        <v>1.0000000000000002E-6</v>
      </c>
      <c r="O77" s="5">
        <f t="shared" si="40"/>
        <v>-3.6935594886265593E-6</v>
      </c>
      <c r="P77" s="5">
        <f t="shared" si="41"/>
        <v>5.0000000000000004E-6</v>
      </c>
      <c r="R77" s="5" t="str">
        <f t="shared" ref="R77:R94" si="50">B77&amp;C77&amp;D77&amp;E77</f>
        <v>10mHz100m</v>
      </c>
    </row>
    <row r="78" spans="1:18" x14ac:dyDescent="0.25">
      <c r="A78" s="18">
        <f t="shared" si="14"/>
        <v>0.02</v>
      </c>
      <c r="B78" s="4">
        <f t="shared" si="46"/>
        <v>20</v>
      </c>
      <c r="C78" s="4" t="str">
        <f t="shared" ref="C78:C94" si="51">IF(A78&gt;=1000,"kHz",IF(A78&gt;=1,"Hz","mHz"))</f>
        <v>mHz</v>
      </c>
      <c r="D78">
        <f>D77</f>
        <v>100</v>
      </c>
      <c r="E78" t="str">
        <f>E77</f>
        <v>m</v>
      </c>
      <c r="F78" s="18">
        <f t="shared" si="49"/>
        <v>0.1</v>
      </c>
      <c r="G78" s="9">
        <v>99.992250411534286</v>
      </c>
      <c r="H78" s="9">
        <v>1.0000000000000002E-3</v>
      </c>
      <c r="I78" s="9">
        <v>7.0063999093389262E-3</v>
      </c>
      <c r="J78" s="9">
        <v>5.0000000000000001E-3</v>
      </c>
      <c r="K78" s="10" t="s">
        <v>3</v>
      </c>
      <c r="L78" s="18">
        <f t="shared" ref="L78:L94" si="52">IF(MID(K78,1,1)="m",0.001,IF(OR(MID(K78,1,1)="u",MID(K78,1,1)="µ"),0.000001,1))</f>
        <v>1E-3</v>
      </c>
      <c r="M78" s="5">
        <f t="shared" si="38"/>
        <v>9.9992250411534284E-2</v>
      </c>
      <c r="N78" s="5">
        <f t="shared" si="39"/>
        <v>1.0000000000000002E-6</v>
      </c>
      <c r="O78" s="5">
        <f t="shared" si="40"/>
        <v>7.0063999093389266E-6</v>
      </c>
      <c r="P78" s="5">
        <f t="shared" si="41"/>
        <v>5.0000000000000004E-6</v>
      </c>
      <c r="R78" s="5" t="str">
        <f t="shared" si="50"/>
        <v>20mHz100m</v>
      </c>
    </row>
    <row r="79" spans="1:18" x14ac:dyDescent="0.25">
      <c r="A79" s="18">
        <f t="shared" si="14"/>
        <v>0.05</v>
      </c>
      <c r="B79" s="4">
        <f t="shared" si="46"/>
        <v>50</v>
      </c>
      <c r="C79" s="4" t="str">
        <f t="shared" si="51"/>
        <v>mHz</v>
      </c>
      <c r="D79">
        <f t="shared" ref="D79:E79" si="53">D78</f>
        <v>100</v>
      </c>
      <c r="E79" t="str">
        <f t="shared" si="53"/>
        <v>m</v>
      </c>
      <c r="F79" s="18">
        <f t="shared" si="49"/>
        <v>0.1</v>
      </c>
      <c r="G79" s="9">
        <v>100.0164640747405</v>
      </c>
      <c r="H79" s="9">
        <v>1.0000000000000002E-3</v>
      </c>
      <c r="I79" s="9">
        <v>8.2677529996164172E-3</v>
      </c>
      <c r="J79" s="9">
        <v>5.0000000000000001E-3</v>
      </c>
      <c r="K79" s="10" t="s">
        <v>3</v>
      </c>
      <c r="L79" s="18">
        <f t="shared" si="52"/>
        <v>1E-3</v>
      </c>
      <c r="M79" s="5">
        <f t="shared" si="38"/>
        <v>0.1000164640747405</v>
      </c>
      <c r="N79" s="5">
        <f t="shared" si="39"/>
        <v>1.0000000000000002E-6</v>
      </c>
      <c r="O79" s="5">
        <f t="shared" si="40"/>
        <v>8.2677529996164165E-6</v>
      </c>
      <c r="P79" s="5">
        <f t="shared" si="41"/>
        <v>5.0000000000000004E-6</v>
      </c>
      <c r="R79" s="5" t="str">
        <f t="shared" si="50"/>
        <v>50mHz100m</v>
      </c>
    </row>
    <row r="80" spans="1:18" x14ac:dyDescent="0.25">
      <c r="A80" s="18">
        <f t="shared" si="14"/>
        <v>0.1</v>
      </c>
      <c r="B80" s="4">
        <f t="shared" si="46"/>
        <v>100</v>
      </c>
      <c r="C80" s="4" t="str">
        <f t="shared" si="51"/>
        <v>mHz</v>
      </c>
      <c r="D80">
        <f t="shared" ref="D80:E80" si="54">D79</f>
        <v>100</v>
      </c>
      <c r="E80" t="str">
        <f t="shared" si="54"/>
        <v>m</v>
      </c>
      <c r="F80" s="18">
        <f t="shared" si="49"/>
        <v>0.1</v>
      </c>
      <c r="G80" s="9">
        <v>99.996003760803745</v>
      </c>
      <c r="H80" s="9">
        <v>1.0000000000000002E-3</v>
      </c>
      <c r="I80" s="9">
        <v>1.2928616856415552E-2</v>
      </c>
      <c r="J80" s="9">
        <v>5.0000000000000001E-3</v>
      </c>
      <c r="K80" s="10" t="s">
        <v>3</v>
      </c>
      <c r="L80" s="18">
        <f t="shared" si="52"/>
        <v>1E-3</v>
      </c>
      <c r="M80" s="5">
        <f t="shared" si="38"/>
        <v>9.9996003760803753E-2</v>
      </c>
      <c r="N80" s="5">
        <f t="shared" si="39"/>
        <v>1.0000000000000002E-6</v>
      </c>
      <c r="O80" s="5">
        <f t="shared" si="40"/>
        <v>1.2928616856415552E-5</v>
      </c>
      <c r="P80" s="5">
        <f t="shared" si="41"/>
        <v>5.0000000000000004E-6</v>
      </c>
      <c r="R80" s="5" t="str">
        <f t="shared" si="50"/>
        <v>100mHz100m</v>
      </c>
    </row>
    <row r="81" spans="1:18" x14ac:dyDescent="0.25">
      <c r="A81" s="18">
        <f t="shared" si="14"/>
        <v>0.2</v>
      </c>
      <c r="B81" s="4">
        <f t="shared" si="46"/>
        <v>200</v>
      </c>
      <c r="C81" s="4" t="str">
        <f t="shared" si="51"/>
        <v>mHz</v>
      </c>
      <c r="D81">
        <f t="shared" ref="D81:E81" si="55">D80</f>
        <v>100</v>
      </c>
      <c r="E81" t="str">
        <f t="shared" si="55"/>
        <v>m</v>
      </c>
      <c r="F81" s="18">
        <f t="shared" si="49"/>
        <v>0.1</v>
      </c>
      <c r="G81" s="9">
        <v>100.00008095930419</v>
      </c>
      <c r="H81" s="9">
        <v>1.0000000000000002E-3</v>
      </c>
      <c r="I81" s="9">
        <v>-1.2329038864208324E-3</v>
      </c>
      <c r="J81" s="9">
        <v>5.0000000000000001E-3</v>
      </c>
      <c r="K81" s="10" t="s">
        <v>3</v>
      </c>
      <c r="L81" s="18">
        <f t="shared" si="52"/>
        <v>1E-3</v>
      </c>
      <c r="M81" s="5">
        <f t="shared" si="38"/>
        <v>0.10000008095930418</v>
      </c>
      <c r="N81" s="5">
        <f t="shared" si="39"/>
        <v>1.0000000000000002E-6</v>
      </c>
      <c r="O81" s="5">
        <f t="shared" si="40"/>
        <v>-1.2329038864208324E-6</v>
      </c>
      <c r="P81" s="5">
        <f t="shared" si="41"/>
        <v>5.0000000000000004E-6</v>
      </c>
      <c r="R81" s="5" t="str">
        <f t="shared" si="50"/>
        <v>200mHz100m</v>
      </c>
    </row>
    <row r="82" spans="1:18" x14ac:dyDescent="0.25">
      <c r="A82" s="18">
        <f t="shared" si="14"/>
        <v>0.5</v>
      </c>
      <c r="B82" s="4">
        <f t="shared" si="46"/>
        <v>500</v>
      </c>
      <c r="C82" s="4" t="str">
        <f t="shared" si="51"/>
        <v>mHz</v>
      </c>
      <c r="D82">
        <f t="shared" ref="D82:E82" si="56">D81</f>
        <v>100</v>
      </c>
      <c r="E82" t="str">
        <f t="shared" si="56"/>
        <v>m</v>
      </c>
      <c r="F82" s="18">
        <f t="shared" si="49"/>
        <v>0.1</v>
      </c>
      <c r="G82" s="9">
        <v>100.00485923665974</v>
      </c>
      <c r="H82" s="9">
        <v>1.0000000000000002E-3</v>
      </c>
      <c r="I82" s="9">
        <v>2.8994478711587405E-3</v>
      </c>
      <c r="J82" s="9">
        <v>5.0000000000000001E-3</v>
      </c>
      <c r="K82" s="10" t="s">
        <v>3</v>
      </c>
      <c r="L82" s="18">
        <f t="shared" si="52"/>
        <v>1E-3</v>
      </c>
      <c r="M82" s="5">
        <f t="shared" si="38"/>
        <v>0.10000485923665975</v>
      </c>
      <c r="N82" s="5">
        <f t="shared" si="39"/>
        <v>1.0000000000000002E-6</v>
      </c>
      <c r="O82" s="5">
        <f t="shared" si="40"/>
        <v>2.8994478711587406E-6</v>
      </c>
      <c r="P82" s="5">
        <f t="shared" si="41"/>
        <v>5.0000000000000004E-6</v>
      </c>
      <c r="R82" s="5" t="str">
        <f t="shared" si="50"/>
        <v>500mHz100m</v>
      </c>
    </row>
    <row r="83" spans="1:18" x14ac:dyDescent="0.25">
      <c r="A83" s="18">
        <f t="shared" si="14"/>
        <v>1</v>
      </c>
      <c r="B83" s="4">
        <f t="shared" si="46"/>
        <v>1</v>
      </c>
      <c r="C83" s="4" t="str">
        <f t="shared" si="51"/>
        <v>Hz</v>
      </c>
      <c r="D83">
        <f t="shared" ref="D83:E83" si="57">D82</f>
        <v>100</v>
      </c>
      <c r="E83" t="str">
        <f t="shared" si="57"/>
        <v>m</v>
      </c>
      <c r="F83" s="18">
        <f t="shared" si="49"/>
        <v>0.1</v>
      </c>
      <c r="G83" s="9">
        <v>99.982802132324778</v>
      </c>
      <c r="H83" s="9">
        <v>1.0000000000000002E-3</v>
      </c>
      <c r="I83" s="9">
        <v>-1.8230338222470297E-3</v>
      </c>
      <c r="J83" s="9">
        <v>5.0000000000000001E-3</v>
      </c>
      <c r="K83" s="10" t="s">
        <v>3</v>
      </c>
      <c r="L83" s="18">
        <f t="shared" si="52"/>
        <v>1E-3</v>
      </c>
      <c r="M83" s="5">
        <f t="shared" si="38"/>
        <v>9.9982802132324786E-2</v>
      </c>
      <c r="N83" s="5">
        <f t="shared" si="39"/>
        <v>1.0000000000000002E-6</v>
      </c>
      <c r="O83" s="5">
        <f t="shared" si="40"/>
        <v>-1.8230338222470298E-6</v>
      </c>
      <c r="P83" s="5">
        <f t="shared" si="41"/>
        <v>5.0000000000000004E-6</v>
      </c>
      <c r="R83" s="5" t="str">
        <f t="shared" si="50"/>
        <v>1Hz100m</v>
      </c>
    </row>
    <row r="84" spans="1:18" x14ac:dyDescent="0.25">
      <c r="A84" s="18">
        <f t="shared" si="14"/>
        <v>2</v>
      </c>
      <c r="B84" s="4">
        <f t="shared" si="46"/>
        <v>2</v>
      </c>
      <c r="C84" s="4" t="str">
        <f t="shared" si="51"/>
        <v>Hz</v>
      </c>
      <c r="D84">
        <f t="shared" ref="D84:E84" si="58">D83</f>
        <v>100</v>
      </c>
      <c r="E84" t="str">
        <f t="shared" si="58"/>
        <v>m</v>
      </c>
      <c r="F84" s="18">
        <f t="shared" si="49"/>
        <v>0.1</v>
      </c>
      <c r="G84" s="9">
        <v>100.01168493747087</v>
      </c>
      <c r="H84" s="9">
        <v>1.0000000000000002E-3</v>
      </c>
      <c r="I84" s="9">
        <v>-1.1701645877084522E-3</v>
      </c>
      <c r="J84" s="9">
        <v>5.0000000000000001E-3</v>
      </c>
      <c r="K84" s="10" t="s">
        <v>3</v>
      </c>
      <c r="L84" s="18">
        <f t="shared" si="52"/>
        <v>1E-3</v>
      </c>
      <c r="M84" s="5">
        <f t="shared" si="38"/>
        <v>0.10001168493747088</v>
      </c>
      <c r="N84" s="5">
        <f t="shared" si="39"/>
        <v>1.0000000000000002E-6</v>
      </c>
      <c r="O84" s="5">
        <f t="shared" si="40"/>
        <v>-1.1701645877084522E-6</v>
      </c>
      <c r="P84" s="5">
        <f t="shared" si="41"/>
        <v>5.0000000000000004E-6</v>
      </c>
      <c r="R84" s="5" t="str">
        <f t="shared" si="50"/>
        <v>2Hz100m</v>
      </c>
    </row>
    <row r="85" spans="1:18" x14ac:dyDescent="0.25">
      <c r="A85" s="18">
        <f t="shared" si="14"/>
        <v>5</v>
      </c>
      <c r="B85" s="4">
        <f t="shared" si="46"/>
        <v>5</v>
      </c>
      <c r="C85" s="4" t="str">
        <f t="shared" si="51"/>
        <v>Hz</v>
      </c>
      <c r="D85">
        <f t="shared" ref="D85:E85" si="59">D84</f>
        <v>100</v>
      </c>
      <c r="E85" t="str">
        <f t="shared" si="59"/>
        <v>m</v>
      </c>
      <c r="F85" s="18">
        <f t="shared" si="49"/>
        <v>0.1</v>
      </c>
      <c r="G85" s="9">
        <v>100.01105298908182</v>
      </c>
      <c r="H85" s="9">
        <v>1.0000000000000002E-3</v>
      </c>
      <c r="I85" s="9">
        <v>-2.9867915866376724E-3</v>
      </c>
      <c r="J85" s="9">
        <v>5.0000000000000001E-3</v>
      </c>
      <c r="K85" s="10" t="s">
        <v>3</v>
      </c>
      <c r="L85" s="18">
        <f t="shared" si="52"/>
        <v>1E-3</v>
      </c>
      <c r="M85" s="5">
        <f t="shared" si="38"/>
        <v>0.10001105298908182</v>
      </c>
      <c r="N85" s="5">
        <f t="shared" si="39"/>
        <v>1.0000000000000002E-6</v>
      </c>
      <c r="O85" s="5">
        <f t="shared" si="40"/>
        <v>-2.9867915866376724E-6</v>
      </c>
      <c r="P85" s="5">
        <f t="shared" si="41"/>
        <v>5.0000000000000004E-6</v>
      </c>
      <c r="R85" s="5" t="str">
        <f t="shared" si="50"/>
        <v>5Hz100m</v>
      </c>
    </row>
    <row r="86" spans="1:18" x14ac:dyDescent="0.25">
      <c r="A86" s="18">
        <f t="shared" si="14"/>
        <v>10</v>
      </c>
      <c r="B86" s="4">
        <f t="shared" si="46"/>
        <v>10</v>
      </c>
      <c r="C86" s="4" t="str">
        <f t="shared" si="51"/>
        <v>Hz</v>
      </c>
      <c r="D86">
        <f t="shared" ref="D86:E86" si="60">D85</f>
        <v>100</v>
      </c>
      <c r="E86" t="str">
        <f t="shared" si="60"/>
        <v>m</v>
      </c>
      <c r="F86" s="18">
        <f t="shared" si="49"/>
        <v>0.1</v>
      </c>
      <c r="G86" s="9">
        <v>99.996813452448677</v>
      </c>
      <c r="H86" s="9">
        <v>1.0000000000000002E-3</v>
      </c>
      <c r="I86" s="9">
        <v>-5.0856671564570421E-3</v>
      </c>
      <c r="J86" s="9">
        <v>5.0000000000000001E-3</v>
      </c>
      <c r="K86" s="10" t="s">
        <v>3</v>
      </c>
      <c r="L86" s="18">
        <f t="shared" si="52"/>
        <v>1E-3</v>
      </c>
      <c r="M86" s="5">
        <f t="shared" si="38"/>
        <v>9.999681345244868E-2</v>
      </c>
      <c r="N86" s="5">
        <f t="shared" si="39"/>
        <v>1.0000000000000002E-6</v>
      </c>
      <c r="O86" s="5">
        <f t="shared" si="40"/>
        <v>-5.0856671564570422E-6</v>
      </c>
      <c r="P86" s="5">
        <f t="shared" si="41"/>
        <v>5.0000000000000004E-6</v>
      </c>
      <c r="R86" s="5" t="str">
        <f t="shared" si="50"/>
        <v>10Hz100m</v>
      </c>
    </row>
    <row r="87" spans="1:18" x14ac:dyDescent="0.25">
      <c r="A87" s="18">
        <f t="shared" si="14"/>
        <v>20</v>
      </c>
      <c r="B87" s="4">
        <f t="shared" si="46"/>
        <v>20</v>
      </c>
      <c r="C87" s="4" t="str">
        <f t="shared" si="51"/>
        <v>Hz</v>
      </c>
      <c r="D87">
        <f t="shared" ref="D87:E87" si="61">D86</f>
        <v>100</v>
      </c>
      <c r="E87" t="str">
        <f t="shared" si="61"/>
        <v>m</v>
      </c>
      <c r="F87" s="18">
        <f t="shared" si="49"/>
        <v>0.1</v>
      </c>
      <c r="G87" s="9">
        <v>100.00352874094085</v>
      </c>
      <c r="H87" s="9">
        <v>1.0000000000000002E-3</v>
      </c>
      <c r="I87" s="9">
        <v>7.863712945968538E-3</v>
      </c>
      <c r="J87" s="9">
        <v>5.0000000000000001E-3</v>
      </c>
      <c r="K87" s="10" t="s">
        <v>3</v>
      </c>
      <c r="L87" s="18">
        <f t="shared" si="52"/>
        <v>1E-3</v>
      </c>
      <c r="M87" s="5">
        <f t="shared" si="38"/>
        <v>0.10000352874094086</v>
      </c>
      <c r="N87" s="5">
        <f t="shared" si="39"/>
        <v>1.0000000000000002E-6</v>
      </c>
      <c r="O87" s="5">
        <f t="shared" si="40"/>
        <v>7.8637129459685386E-6</v>
      </c>
      <c r="P87" s="5">
        <f t="shared" si="41"/>
        <v>5.0000000000000004E-6</v>
      </c>
      <c r="R87" s="5" t="str">
        <f t="shared" si="50"/>
        <v>20Hz100m</v>
      </c>
    </row>
    <row r="88" spans="1:18" x14ac:dyDescent="0.25">
      <c r="A88" s="18">
        <f t="shared" ref="A88:A94" si="62">A70</f>
        <v>50</v>
      </c>
      <c r="B88" s="4">
        <f t="shared" si="46"/>
        <v>50</v>
      </c>
      <c r="C88" s="4" t="str">
        <f t="shared" si="51"/>
        <v>Hz</v>
      </c>
      <c r="D88">
        <f t="shared" ref="D88:E88" si="63">D87</f>
        <v>100</v>
      </c>
      <c r="E88" t="str">
        <f t="shared" si="63"/>
        <v>m</v>
      </c>
      <c r="F88" s="18">
        <f t="shared" si="49"/>
        <v>0.1</v>
      </c>
      <c r="G88" s="9">
        <v>99.985914269162663</v>
      </c>
      <c r="H88" s="9">
        <v>1.0000000000000002E-3</v>
      </c>
      <c r="I88" s="9">
        <v>7.0348682888888301E-3</v>
      </c>
      <c r="J88" s="9">
        <v>5.0000000000000001E-3</v>
      </c>
      <c r="K88" s="10" t="s">
        <v>3</v>
      </c>
      <c r="L88" s="18">
        <f t="shared" si="52"/>
        <v>1E-3</v>
      </c>
      <c r="M88" s="5">
        <f t="shared" si="38"/>
        <v>9.998591426916266E-2</v>
      </c>
      <c r="N88" s="5">
        <f t="shared" si="39"/>
        <v>1.0000000000000002E-6</v>
      </c>
      <c r="O88" s="5">
        <f t="shared" si="40"/>
        <v>7.0348682888888301E-6</v>
      </c>
      <c r="P88" s="5">
        <f t="shared" si="41"/>
        <v>5.0000000000000004E-6</v>
      </c>
      <c r="R88" s="5" t="str">
        <f t="shared" si="50"/>
        <v>50Hz100m</v>
      </c>
    </row>
    <row r="89" spans="1:18" x14ac:dyDescent="0.25">
      <c r="A89" s="18">
        <f t="shared" si="62"/>
        <v>100</v>
      </c>
      <c r="B89" s="4">
        <f t="shared" si="46"/>
        <v>100</v>
      </c>
      <c r="C89" s="4" t="str">
        <f t="shared" si="51"/>
        <v>Hz</v>
      </c>
      <c r="D89">
        <f t="shared" ref="D89:E89" si="64">D88</f>
        <v>100</v>
      </c>
      <c r="E89" t="str">
        <f t="shared" si="64"/>
        <v>m</v>
      </c>
      <c r="F89" s="18">
        <f t="shared" si="49"/>
        <v>0.1</v>
      </c>
      <c r="G89" s="9">
        <v>100.03343607707625</v>
      </c>
      <c r="H89" s="9">
        <v>1.0000000000000002E-3</v>
      </c>
      <c r="I89" s="9">
        <v>1.8681711302179164E-4</v>
      </c>
      <c r="J89" s="9">
        <v>5.0000000000000001E-3</v>
      </c>
      <c r="K89" s="10" t="s">
        <v>3</v>
      </c>
      <c r="L89" s="18">
        <f t="shared" si="52"/>
        <v>1E-3</v>
      </c>
      <c r="M89" s="5">
        <f t="shared" si="38"/>
        <v>0.10003343607707625</v>
      </c>
      <c r="N89" s="5">
        <f t="shared" si="39"/>
        <v>1.0000000000000002E-6</v>
      </c>
      <c r="O89" s="5">
        <f t="shared" si="40"/>
        <v>1.8681711302179165E-7</v>
      </c>
      <c r="P89" s="5">
        <f t="shared" si="41"/>
        <v>5.0000000000000004E-6</v>
      </c>
      <c r="R89" s="5" t="str">
        <f t="shared" si="50"/>
        <v>100Hz100m</v>
      </c>
    </row>
    <row r="90" spans="1:18" x14ac:dyDescent="0.25">
      <c r="A90" s="18">
        <f t="shared" si="62"/>
        <v>200</v>
      </c>
      <c r="B90" s="4">
        <f t="shared" si="46"/>
        <v>200</v>
      </c>
      <c r="C90" s="4" t="str">
        <f t="shared" si="51"/>
        <v>Hz</v>
      </c>
      <c r="D90">
        <f t="shared" ref="D90:E90" si="65">D89</f>
        <v>100</v>
      </c>
      <c r="E90" t="str">
        <f t="shared" si="65"/>
        <v>m</v>
      </c>
      <c r="F90" s="18">
        <f t="shared" si="49"/>
        <v>0.1</v>
      </c>
      <c r="G90" s="9">
        <v>100.0711183222089</v>
      </c>
      <c r="H90" s="9">
        <v>1.0000000000000002E-3</v>
      </c>
      <c r="I90" s="9">
        <v>-6.8813328444162927E-4</v>
      </c>
      <c r="J90" s="9">
        <v>5.0000000000000001E-3</v>
      </c>
      <c r="K90" s="10" t="s">
        <v>3</v>
      </c>
      <c r="L90" s="18">
        <f t="shared" si="52"/>
        <v>1E-3</v>
      </c>
      <c r="M90" s="5">
        <f t="shared" si="38"/>
        <v>0.1000711183222089</v>
      </c>
      <c r="N90" s="5">
        <f t="shared" si="39"/>
        <v>1.0000000000000002E-6</v>
      </c>
      <c r="O90" s="5">
        <f t="shared" si="40"/>
        <v>-6.8813328444162928E-7</v>
      </c>
      <c r="P90" s="5">
        <f t="shared" si="41"/>
        <v>5.0000000000000004E-6</v>
      </c>
      <c r="R90" s="5" t="str">
        <f t="shared" si="50"/>
        <v>200Hz100m</v>
      </c>
    </row>
    <row r="91" spans="1:18" x14ac:dyDescent="0.25">
      <c r="A91" s="18">
        <f t="shared" si="62"/>
        <v>500</v>
      </c>
      <c r="B91" s="4">
        <f t="shared" si="46"/>
        <v>500</v>
      </c>
      <c r="C91" s="4" t="str">
        <f t="shared" si="51"/>
        <v>Hz</v>
      </c>
      <c r="D91">
        <f t="shared" ref="D91:E91" si="66">D90</f>
        <v>100</v>
      </c>
      <c r="E91" t="str">
        <f t="shared" si="66"/>
        <v>m</v>
      </c>
      <c r="F91" s="18">
        <f t="shared" si="49"/>
        <v>0.1</v>
      </c>
      <c r="G91" s="9">
        <v>100.22054218332113</v>
      </c>
      <c r="H91" s="9">
        <v>1.5811388300841901E-3</v>
      </c>
      <c r="I91" s="9">
        <v>1.3827233014292895E-3</v>
      </c>
      <c r="J91" s="9">
        <v>5.0000000000000001E-3</v>
      </c>
      <c r="K91" s="10" t="s">
        <v>3</v>
      </c>
      <c r="L91" s="18">
        <f t="shared" si="52"/>
        <v>1E-3</v>
      </c>
      <c r="M91" s="5">
        <f t="shared" si="38"/>
        <v>0.10022054218332113</v>
      </c>
      <c r="N91" s="5">
        <f t="shared" si="39"/>
        <v>1.5811388300841902E-6</v>
      </c>
      <c r="O91" s="5">
        <f t="shared" si="40"/>
        <v>1.3827233014292895E-6</v>
      </c>
      <c r="P91" s="5">
        <f t="shared" si="41"/>
        <v>5.0000000000000004E-6</v>
      </c>
      <c r="R91" s="5" t="str">
        <f t="shared" si="50"/>
        <v>500Hz100m</v>
      </c>
    </row>
    <row r="92" spans="1:18" x14ac:dyDescent="0.25">
      <c r="A92" s="18">
        <f t="shared" si="62"/>
        <v>1000</v>
      </c>
      <c r="B92" s="4">
        <f>IF(C92="mHz",1000,IF(C92="kHz",0.001,1))*A92</f>
        <v>1</v>
      </c>
      <c r="C92" s="4" t="str">
        <f t="shared" si="51"/>
        <v>kHz</v>
      </c>
      <c r="D92">
        <f t="shared" ref="D92:E92" si="67">D91</f>
        <v>100</v>
      </c>
      <c r="E92" t="str">
        <f t="shared" si="67"/>
        <v>m</v>
      </c>
      <c r="F92" s="18">
        <f t="shared" si="49"/>
        <v>0.1</v>
      </c>
      <c r="G92" s="9">
        <v>100.66123664147636</v>
      </c>
      <c r="H92" s="9">
        <v>4.4721359549995806E-3</v>
      </c>
      <c r="I92" s="9">
        <v>2.432666213370225E-2</v>
      </c>
      <c r="J92" s="9">
        <v>0.01</v>
      </c>
      <c r="K92" s="10" t="s">
        <v>3</v>
      </c>
      <c r="L92" s="18">
        <f t="shared" si="52"/>
        <v>1E-3</v>
      </c>
      <c r="M92" s="5">
        <f t="shared" si="38"/>
        <v>0.10066123664147637</v>
      </c>
      <c r="N92" s="5">
        <f t="shared" si="39"/>
        <v>4.4721359549995807E-6</v>
      </c>
      <c r="O92" s="5">
        <f t="shared" si="40"/>
        <v>2.4326662133702251E-5</v>
      </c>
      <c r="P92" s="5">
        <f t="shared" si="41"/>
        <v>1.0000000000000001E-5</v>
      </c>
      <c r="R92" s="5" t="str">
        <f t="shared" si="50"/>
        <v>1kHz100m</v>
      </c>
    </row>
    <row r="93" spans="1:18" x14ac:dyDescent="0.25">
      <c r="A93" s="18">
        <f t="shared" si="62"/>
        <v>2000</v>
      </c>
      <c r="B93" s="4">
        <f t="shared" ref="B93:B94" si="68">IF(C93="mHz",1000,IF(C93="kHz",0.001,1))*A93</f>
        <v>2</v>
      </c>
      <c r="C93" s="4" t="str">
        <f t="shared" si="51"/>
        <v>kHz</v>
      </c>
      <c r="D93">
        <f t="shared" ref="D93:E93" si="69">D92</f>
        <v>100</v>
      </c>
      <c r="E93" t="str">
        <f t="shared" si="69"/>
        <v>m</v>
      </c>
      <c r="F93" s="18">
        <f t="shared" si="49"/>
        <v>0.1</v>
      </c>
      <c r="G93" s="9">
        <v>101.85375129724972</v>
      </c>
      <c r="H93" s="9">
        <v>1.2649110640673521E-2</v>
      </c>
      <c r="I93" s="9">
        <v>6.6749146535953804E-2</v>
      </c>
      <c r="J93" s="9">
        <v>0.02</v>
      </c>
      <c r="K93" s="10" t="s">
        <v>3</v>
      </c>
      <c r="L93" s="18">
        <f t="shared" si="52"/>
        <v>1E-3</v>
      </c>
      <c r="M93" s="5">
        <f t="shared" si="38"/>
        <v>0.10185375129724972</v>
      </c>
      <c r="N93" s="5">
        <f t="shared" si="39"/>
        <v>1.2649110640673522E-5</v>
      </c>
      <c r="O93" s="5">
        <f t="shared" si="40"/>
        <v>6.6749146535953802E-5</v>
      </c>
      <c r="P93" s="5">
        <f t="shared" si="41"/>
        <v>2.0000000000000002E-5</v>
      </c>
      <c r="R93" s="5" t="str">
        <f t="shared" si="50"/>
        <v>2kHz100m</v>
      </c>
    </row>
    <row r="94" spans="1:18" x14ac:dyDescent="0.25">
      <c r="A94" s="18">
        <f t="shared" si="62"/>
        <v>5000</v>
      </c>
      <c r="B94" s="4">
        <f t="shared" si="68"/>
        <v>5</v>
      </c>
      <c r="C94" s="4" t="str">
        <f t="shared" si="51"/>
        <v>kHz</v>
      </c>
      <c r="D94">
        <f t="shared" ref="D94:E94" si="70">D93</f>
        <v>100</v>
      </c>
      <c r="E94" t="str">
        <f t="shared" si="70"/>
        <v>m</v>
      </c>
      <c r="F94" s="18">
        <f t="shared" si="49"/>
        <v>0.1</v>
      </c>
      <c r="G94" s="9">
        <v>107.28867354421182</v>
      </c>
      <c r="H94" s="9">
        <v>0.05</v>
      </c>
      <c r="I94" s="9">
        <v>0.14312582864329634</v>
      </c>
      <c r="J94" s="9">
        <v>0.05</v>
      </c>
      <c r="K94" s="10" t="s">
        <v>3</v>
      </c>
      <c r="L94" s="18">
        <f t="shared" si="52"/>
        <v>1E-3</v>
      </c>
      <c r="M94" s="5">
        <f t="shared" si="38"/>
        <v>0.10728867354421182</v>
      </c>
      <c r="N94" s="5">
        <f t="shared" si="39"/>
        <v>5.0000000000000002E-5</v>
      </c>
      <c r="O94" s="5">
        <f t="shared" si="40"/>
        <v>1.4312582864329634E-4</v>
      </c>
      <c r="P94" s="5">
        <f t="shared" si="41"/>
        <v>5.0000000000000002E-5</v>
      </c>
      <c r="R94" s="5" t="str">
        <f t="shared" si="50"/>
        <v>5kHz100m</v>
      </c>
    </row>
  </sheetData>
  <mergeCells count="4">
    <mergeCell ref="D4:E4"/>
    <mergeCell ref="D3:E3"/>
    <mergeCell ref="B3:C3"/>
    <mergeCell ref="B4:C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Measurement</vt:lpstr>
      <vt:lpstr>Ranges</vt:lpstr>
      <vt:lpstr>Cal Data</vt:lpstr>
      <vt:lpstr>Ref Z list</vt:lpstr>
      <vt:lpstr>Ref Z</vt:lpstr>
    </vt:vector>
  </TitlesOfParts>
  <Company>doma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stenli</dc:creator>
  <cp:lastModifiedBy>stenli</cp:lastModifiedBy>
  <dcterms:created xsi:type="dcterms:W3CDTF">2021-03-17T18:51:20Z</dcterms:created>
  <dcterms:modified xsi:type="dcterms:W3CDTF">2021-03-22T21:01:43Z</dcterms:modified>
</cp:coreProperties>
</file>