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maslan\data\Z\LiB\RLC_corr\"/>
    </mc:Choice>
  </mc:AlternateContent>
  <xr:revisionPtr revIDLastSave="0" documentId="13_ncr:1_{358F55DE-9446-4D8D-AA46-E3F1FBBCBF33}" xr6:coauthVersionLast="46" xr6:coauthVersionMax="46" xr10:uidLastSave="{00000000-0000-0000-0000-000000000000}"/>
  <bookViews>
    <workbookView xWindow="4710" yWindow="7545" windowWidth="7335" windowHeight="1035" xr2:uid="{00000000-000D-0000-FFFF-FFFF00000000}"/>
  </bookViews>
  <sheets>
    <sheet name="Measurement" sheetId="3" r:id="rId1"/>
    <sheet name="Ranges" sheetId="4" r:id="rId2"/>
    <sheet name="Cal Data" sheetId="1" r:id="rId3"/>
    <sheet name="Ref Z list" sheetId="5" r:id="rId4"/>
    <sheet name="Ref Z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3" l="1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6" i="3"/>
  <c r="AA5" i="3"/>
  <c r="Y5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6" i="3"/>
  <c r="E7" i="3"/>
  <c r="D7" i="3" s="1"/>
  <c r="AD7" i="3"/>
  <c r="AE7" i="3" s="1"/>
  <c r="P7" i="3"/>
  <c r="E8" i="3"/>
  <c r="D8" i="3" s="1"/>
  <c r="AD8" i="3"/>
  <c r="AH8" i="3" s="1"/>
  <c r="P8" i="3"/>
  <c r="E9" i="3"/>
  <c r="D9" i="3" s="1"/>
  <c r="AD9" i="3"/>
  <c r="AE9" i="3" s="1"/>
  <c r="P9" i="3"/>
  <c r="E10" i="3"/>
  <c r="D10" i="3" s="1"/>
  <c r="AD10" i="3"/>
  <c r="AE10" i="3" s="1"/>
  <c r="P10" i="3"/>
  <c r="E11" i="3"/>
  <c r="D11" i="3" s="1"/>
  <c r="AD11" i="3"/>
  <c r="AH11" i="3" s="1"/>
  <c r="P11" i="3"/>
  <c r="E12" i="3"/>
  <c r="D12" i="3" s="1"/>
  <c r="AD12" i="3"/>
  <c r="AE12" i="3" s="1"/>
  <c r="P12" i="3"/>
  <c r="E13" i="3"/>
  <c r="D13" i="3" s="1"/>
  <c r="AD13" i="3"/>
  <c r="AH13" i="3" s="1"/>
  <c r="P13" i="3"/>
  <c r="E14" i="3"/>
  <c r="D14" i="3" s="1"/>
  <c r="AD14" i="3"/>
  <c r="AG14" i="3" s="1"/>
  <c r="P14" i="3"/>
  <c r="E15" i="3"/>
  <c r="D15" i="3" s="1"/>
  <c r="AD15" i="3"/>
  <c r="AH15" i="3" s="1"/>
  <c r="P15" i="3"/>
  <c r="E16" i="3"/>
  <c r="D16" i="3" s="1"/>
  <c r="AD16" i="3"/>
  <c r="AG16" i="3" s="1"/>
  <c r="P16" i="3"/>
  <c r="E17" i="3"/>
  <c r="D17" i="3" s="1"/>
  <c r="AD17" i="3"/>
  <c r="AG17" i="3" s="1"/>
  <c r="P17" i="3"/>
  <c r="E18" i="3"/>
  <c r="D18" i="3" s="1"/>
  <c r="AD18" i="3"/>
  <c r="P18" i="3"/>
  <c r="E19" i="3"/>
  <c r="D19" i="3" s="1"/>
  <c r="AD19" i="3"/>
  <c r="P19" i="3"/>
  <c r="E20" i="3"/>
  <c r="D20" i="3" s="1"/>
  <c r="AD20" i="3"/>
  <c r="AE20" i="3" s="1"/>
  <c r="P20" i="3"/>
  <c r="E21" i="3"/>
  <c r="D21" i="3" s="1"/>
  <c r="AD21" i="3"/>
  <c r="AF21" i="3" s="1"/>
  <c r="P21" i="3"/>
  <c r="E22" i="3"/>
  <c r="D22" i="3" s="1"/>
  <c r="AD22" i="3"/>
  <c r="AE22" i="3" s="1"/>
  <c r="P22" i="3"/>
  <c r="E23" i="3"/>
  <c r="D23" i="3" s="1"/>
  <c r="AD23" i="3"/>
  <c r="AH23" i="3" s="1"/>
  <c r="P23" i="3"/>
  <c r="E24" i="3"/>
  <c r="D24" i="3" s="1"/>
  <c r="AD24" i="3"/>
  <c r="AG24" i="3" s="1"/>
  <c r="P24" i="3"/>
  <c r="E25" i="3"/>
  <c r="D25" i="3" s="1"/>
  <c r="AD25" i="3"/>
  <c r="AG25" i="3" s="1"/>
  <c r="P25" i="3"/>
  <c r="E26" i="3"/>
  <c r="D26" i="3" s="1"/>
  <c r="AD26" i="3"/>
  <c r="AE26" i="3" s="1"/>
  <c r="P26" i="3"/>
  <c r="E27" i="3"/>
  <c r="D27" i="3" s="1"/>
  <c r="AD27" i="3"/>
  <c r="P27" i="3"/>
  <c r="E28" i="3"/>
  <c r="D28" i="3" s="1"/>
  <c r="AD28" i="3"/>
  <c r="AE28" i="3" s="1"/>
  <c r="P28" i="3"/>
  <c r="E29" i="3"/>
  <c r="D29" i="3" s="1"/>
  <c r="AD29" i="3"/>
  <c r="AG29" i="3" s="1"/>
  <c r="P29" i="3"/>
  <c r="E30" i="3"/>
  <c r="D30" i="3" s="1"/>
  <c r="AD30" i="3"/>
  <c r="AH30" i="3" s="1"/>
  <c r="P30" i="3"/>
  <c r="E31" i="3"/>
  <c r="D31" i="3" s="1"/>
  <c r="AD31" i="3"/>
  <c r="AH31" i="3" s="1"/>
  <c r="P31" i="3"/>
  <c r="E32" i="3"/>
  <c r="D32" i="3" s="1"/>
  <c r="AD32" i="3"/>
  <c r="AF32" i="3" s="1"/>
  <c r="P32" i="3"/>
  <c r="E33" i="3"/>
  <c r="D33" i="3" s="1"/>
  <c r="AD33" i="3"/>
  <c r="P33" i="3"/>
  <c r="E34" i="3"/>
  <c r="D34" i="3" s="1"/>
  <c r="AD34" i="3"/>
  <c r="AF34" i="3" s="1"/>
  <c r="P34" i="3"/>
  <c r="E35" i="3"/>
  <c r="D35" i="3" s="1"/>
  <c r="AD35" i="3"/>
  <c r="AF35" i="3" s="1"/>
  <c r="P35" i="3"/>
  <c r="E36" i="3"/>
  <c r="D36" i="3" s="1"/>
  <c r="AD36" i="3"/>
  <c r="AF36" i="3" s="1"/>
  <c r="P36" i="3"/>
  <c r="E37" i="3"/>
  <c r="D37" i="3" s="1"/>
  <c r="AD37" i="3"/>
  <c r="AH37" i="3" s="1"/>
  <c r="P37" i="3"/>
  <c r="E38" i="3"/>
  <c r="D38" i="3" s="1"/>
  <c r="AD38" i="3"/>
  <c r="AF38" i="3" s="1"/>
  <c r="P38" i="3"/>
  <c r="E39" i="3"/>
  <c r="D39" i="3" s="1"/>
  <c r="AD39" i="3"/>
  <c r="P39" i="3"/>
  <c r="E40" i="3"/>
  <c r="D40" i="3" s="1"/>
  <c r="AD40" i="3"/>
  <c r="AF40" i="3" s="1"/>
  <c r="P40" i="3"/>
  <c r="E41" i="3"/>
  <c r="D41" i="3" s="1"/>
  <c r="AD41" i="3"/>
  <c r="AE41" i="3" s="1"/>
  <c r="P41" i="3"/>
  <c r="E42" i="3"/>
  <c r="D42" i="3" s="1"/>
  <c r="AD42" i="3"/>
  <c r="AF42" i="3" s="1"/>
  <c r="P42" i="3"/>
  <c r="E43" i="3"/>
  <c r="D43" i="3" s="1"/>
  <c r="AD43" i="3"/>
  <c r="AG43" i="3" s="1"/>
  <c r="P43" i="3"/>
  <c r="E44" i="3"/>
  <c r="D44" i="3" s="1"/>
  <c r="AD44" i="3"/>
  <c r="P44" i="3"/>
  <c r="E45" i="3"/>
  <c r="D45" i="3" s="1"/>
  <c r="AD45" i="3"/>
  <c r="AE45" i="3" s="1"/>
  <c r="P45" i="3"/>
  <c r="E46" i="3"/>
  <c r="D46" i="3" s="1"/>
  <c r="AD46" i="3"/>
  <c r="AG46" i="3" s="1"/>
  <c r="P46" i="3"/>
  <c r="E47" i="3"/>
  <c r="D47" i="3" s="1"/>
  <c r="AD47" i="3"/>
  <c r="AE47" i="3" s="1"/>
  <c r="P47" i="3"/>
  <c r="E48" i="3"/>
  <c r="D48" i="3" s="1"/>
  <c r="AD48" i="3"/>
  <c r="AE48" i="3" s="1"/>
  <c r="P48" i="3"/>
  <c r="E49" i="3"/>
  <c r="D49" i="3" s="1"/>
  <c r="AD49" i="3"/>
  <c r="AG49" i="3" s="1"/>
  <c r="P49" i="3"/>
  <c r="E50" i="3"/>
  <c r="D50" i="3" s="1"/>
  <c r="AD50" i="3"/>
  <c r="AE50" i="3" s="1"/>
  <c r="P50" i="3"/>
  <c r="E51" i="3"/>
  <c r="D51" i="3" s="1"/>
  <c r="AD51" i="3"/>
  <c r="AF51" i="3" s="1"/>
  <c r="P51" i="3"/>
  <c r="E52" i="3"/>
  <c r="D52" i="3" s="1"/>
  <c r="AD52" i="3"/>
  <c r="AE52" i="3" s="1"/>
  <c r="P52" i="3"/>
  <c r="E53" i="3"/>
  <c r="D53" i="3" s="1"/>
  <c r="AD53" i="3"/>
  <c r="AF53" i="3" s="1"/>
  <c r="P53" i="3"/>
  <c r="E54" i="3"/>
  <c r="D54" i="3" s="1"/>
  <c r="AD54" i="3"/>
  <c r="AE54" i="3" s="1"/>
  <c r="P54" i="3"/>
  <c r="E55" i="3"/>
  <c r="D55" i="3" s="1"/>
  <c r="AD55" i="3"/>
  <c r="AE55" i="3" s="1"/>
  <c r="P55" i="3"/>
  <c r="E56" i="3"/>
  <c r="D56" i="3" s="1"/>
  <c r="AD56" i="3"/>
  <c r="AG56" i="3" s="1"/>
  <c r="P56" i="3"/>
  <c r="E57" i="3"/>
  <c r="D57" i="3" s="1"/>
  <c r="AD57" i="3"/>
  <c r="AF57" i="3" s="1"/>
  <c r="P57" i="3"/>
  <c r="E58" i="3"/>
  <c r="D58" i="3" s="1"/>
  <c r="AD58" i="3"/>
  <c r="AE58" i="3" s="1"/>
  <c r="P58" i="3"/>
  <c r="E59" i="3"/>
  <c r="D59" i="3" s="1"/>
  <c r="AD59" i="3"/>
  <c r="AG59" i="3" s="1"/>
  <c r="P59" i="3"/>
  <c r="E60" i="3"/>
  <c r="D60" i="3" s="1"/>
  <c r="AD60" i="3"/>
  <c r="AG60" i="3" s="1"/>
  <c r="P60" i="3"/>
  <c r="E61" i="3"/>
  <c r="D61" i="3" s="1"/>
  <c r="AD61" i="3"/>
  <c r="AF61" i="3" s="1"/>
  <c r="P61" i="3"/>
  <c r="E62" i="3"/>
  <c r="D62" i="3" s="1"/>
  <c r="AD62" i="3"/>
  <c r="AE62" i="3" s="1"/>
  <c r="P62" i="3"/>
  <c r="E63" i="3"/>
  <c r="D63" i="3" s="1"/>
  <c r="AD63" i="3"/>
  <c r="AE63" i="3" s="1"/>
  <c r="P63" i="3"/>
  <c r="E64" i="3"/>
  <c r="D64" i="3" s="1"/>
  <c r="AD64" i="3"/>
  <c r="AG64" i="3" s="1"/>
  <c r="P64" i="3"/>
  <c r="E65" i="3"/>
  <c r="D65" i="3" s="1"/>
  <c r="AD65" i="3"/>
  <c r="P65" i="3"/>
  <c r="E66" i="3"/>
  <c r="D66" i="3" s="1"/>
  <c r="AD66" i="3"/>
  <c r="AG66" i="3" s="1"/>
  <c r="P66" i="3"/>
  <c r="E67" i="3"/>
  <c r="D67" i="3" s="1"/>
  <c r="AD67" i="3"/>
  <c r="AF67" i="3" s="1"/>
  <c r="P67" i="3"/>
  <c r="E68" i="3"/>
  <c r="D68" i="3" s="1"/>
  <c r="AD68" i="3"/>
  <c r="AF68" i="3" s="1"/>
  <c r="P68" i="3"/>
  <c r="E69" i="3"/>
  <c r="D69" i="3" s="1"/>
  <c r="AD69" i="3"/>
  <c r="AF69" i="3" s="1"/>
  <c r="P69" i="3"/>
  <c r="E70" i="3"/>
  <c r="D70" i="3" s="1"/>
  <c r="AD70" i="3"/>
  <c r="AE70" i="3" s="1"/>
  <c r="P70" i="3"/>
  <c r="E71" i="3"/>
  <c r="D71" i="3" s="1"/>
  <c r="AD71" i="3"/>
  <c r="AF71" i="3" s="1"/>
  <c r="P71" i="3"/>
  <c r="E72" i="3"/>
  <c r="D72" i="3" s="1"/>
  <c r="AD72" i="3"/>
  <c r="AG72" i="3" s="1"/>
  <c r="P72" i="3"/>
  <c r="E73" i="3"/>
  <c r="D73" i="3" s="1"/>
  <c r="AD73" i="3"/>
  <c r="AF73" i="3" s="1"/>
  <c r="P73" i="3"/>
  <c r="E74" i="3"/>
  <c r="D74" i="3" s="1"/>
  <c r="AD74" i="3"/>
  <c r="AE74" i="3" s="1"/>
  <c r="P74" i="3"/>
  <c r="E75" i="3"/>
  <c r="D75" i="3" s="1"/>
  <c r="AD75" i="3"/>
  <c r="AG75" i="3" s="1"/>
  <c r="P75" i="3"/>
  <c r="E76" i="3"/>
  <c r="D76" i="3" s="1"/>
  <c r="AD76" i="3"/>
  <c r="AG76" i="3" s="1"/>
  <c r="AH76" i="3"/>
  <c r="P76" i="3"/>
  <c r="E77" i="3"/>
  <c r="D77" i="3" s="1"/>
  <c r="AD77" i="3"/>
  <c r="P77" i="3"/>
  <c r="E78" i="3"/>
  <c r="D78" i="3" s="1"/>
  <c r="AD78" i="3"/>
  <c r="AH78" i="3" s="1"/>
  <c r="P78" i="3"/>
  <c r="E79" i="3"/>
  <c r="D79" i="3" s="1"/>
  <c r="AD79" i="3"/>
  <c r="AG79" i="3" s="1"/>
  <c r="P79" i="3"/>
  <c r="E80" i="3"/>
  <c r="D80" i="3" s="1"/>
  <c r="AD80" i="3"/>
  <c r="AE80" i="3" s="1"/>
  <c r="P80" i="3"/>
  <c r="E81" i="3"/>
  <c r="D81" i="3" s="1"/>
  <c r="AD81" i="3"/>
  <c r="AF81" i="3" s="1"/>
  <c r="P81" i="3"/>
  <c r="E82" i="3"/>
  <c r="D82" i="3" s="1"/>
  <c r="AD82" i="3"/>
  <c r="AF82" i="3" s="1"/>
  <c r="P82" i="3"/>
  <c r="E83" i="3"/>
  <c r="D83" i="3" s="1"/>
  <c r="AD83" i="3"/>
  <c r="AF83" i="3" s="1"/>
  <c r="P83" i="3"/>
  <c r="E84" i="3"/>
  <c r="D84" i="3" s="1"/>
  <c r="AD84" i="3"/>
  <c r="AH84" i="3" s="1"/>
  <c r="P84" i="3"/>
  <c r="E85" i="3"/>
  <c r="D85" i="3" s="1"/>
  <c r="AD85" i="3"/>
  <c r="AF85" i="3" s="1"/>
  <c r="P85" i="3"/>
  <c r="E86" i="3"/>
  <c r="D86" i="3" s="1"/>
  <c r="AD86" i="3"/>
  <c r="AE86" i="3" s="1"/>
  <c r="P86" i="3"/>
  <c r="E87" i="3"/>
  <c r="D87" i="3" s="1"/>
  <c r="AD87" i="3"/>
  <c r="AF87" i="3" s="1"/>
  <c r="P87" i="3"/>
  <c r="E88" i="3"/>
  <c r="D88" i="3" s="1"/>
  <c r="AD88" i="3"/>
  <c r="AG88" i="3" s="1"/>
  <c r="P88" i="3"/>
  <c r="E89" i="3"/>
  <c r="D89" i="3" s="1"/>
  <c r="AD89" i="3"/>
  <c r="AF89" i="3" s="1"/>
  <c r="P89" i="3"/>
  <c r="E90" i="3"/>
  <c r="D90" i="3" s="1"/>
  <c r="AD90" i="3"/>
  <c r="AE90" i="3" s="1"/>
  <c r="P90" i="3"/>
  <c r="E91" i="3"/>
  <c r="D91" i="3" s="1"/>
  <c r="AD91" i="3"/>
  <c r="AE91" i="3" s="1"/>
  <c r="P91" i="3"/>
  <c r="E92" i="3"/>
  <c r="D92" i="3" s="1"/>
  <c r="AD92" i="3"/>
  <c r="AG92" i="3" s="1"/>
  <c r="P92" i="3"/>
  <c r="E93" i="3"/>
  <c r="D93" i="3" s="1"/>
  <c r="AD93" i="3"/>
  <c r="AF93" i="3" s="1"/>
  <c r="P93" i="3"/>
  <c r="E94" i="3"/>
  <c r="D94" i="3" s="1"/>
  <c r="AD94" i="3"/>
  <c r="AE94" i="3" s="1"/>
  <c r="P94" i="3"/>
  <c r="E95" i="3"/>
  <c r="D95" i="3" s="1"/>
  <c r="AD95" i="3"/>
  <c r="AE95" i="3" s="1"/>
  <c r="P95" i="3"/>
  <c r="E96" i="3"/>
  <c r="D96" i="3" s="1"/>
  <c r="AD96" i="3"/>
  <c r="AE96" i="3" s="1"/>
  <c r="P96" i="3"/>
  <c r="E97" i="3"/>
  <c r="D97" i="3" s="1"/>
  <c r="AD97" i="3"/>
  <c r="AG97" i="3" s="1"/>
  <c r="P97" i="3"/>
  <c r="E98" i="3"/>
  <c r="D98" i="3" s="1"/>
  <c r="AD98" i="3"/>
  <c r="AG98" i="3" s="1"/>
  <c r="P98" i="3"/>
  <c r="E99" i="3"/>
  <c r="D99" i="3" s="1"/>
  <c r="AD99" i="3"/>
  <c r="AF99" i="3" s="1"/>
  <c r="P99" i="3"/>
  <c r="E100" i="3"/>
  <c r="D100" i="3" s="1"/>
  <c r="AD100" i="3"/>
  <c r="AE100" i="3" s="1"/>
  <c r="P100" i="3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N5" i="2"/>
  <c r="O5" i="2"/>
  <c r="P5" i="2"/>
  <c r="M5" i="2"/>
  <c r="C42" i="1"/>
  <c r="I42" i="1"/>
  <c r="O42" i="1"/>
  <c r="P42" i="1" s="1"/>
  <c r="Q42" i="1"/>
  <c r="A43" i="1"/>
  <c r="B43" i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H43" i="1"/>
  <c r="I43" i="1" s="1"/>
  <c r="O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H44" i="1"/>
  <c r="O44" i="1"/>
  <c r="R44" i="1" s="1"/>
  <c r="Q44" i="1"/>
  <c r="S44" i="1"/>
  <c r="O45" i="1"/>
  <c r="O46" i="1"/>
  <c r="R46" i="1" s="1"/>
  <c r="Q46" i="1"/>
  <c r="S46" i="1"/>
  <c r="O47" i="1"/>
  <c r="S47" i="1" s="1"/>
  <c r="O48" i="1"/>
  <c r="R48" i="1" s="1"/>
  <c r="Q48" i="1"/>
  <c r="O49" i="1"/>
  <c r="Q49" i="1"/>
  <c r="O50" i="1"/>
  <c r="O51" i="1"/>
  <c r="Q51" i="1"/>
  <c r="S51" i="1"/>
  <c r="O52" i="1"/>
  <c r="P52" i="1" s="1"/>
  <c r="R52" i="1"/>
  <c r="O53" i="1"/>
  <c r="R53" i="1" s="1"/>
  <c r="O54" i="1"/>
  <c r="P54" i="1" s="1"/>
  <c r="Q54" i="1"/>
  <c r="S54" i="1"/>
  <c r="O55" i="1"/>
  <c r="P55" i="1" s="1"/>
  <c r="S55" i="1"/>
  <c r="O56" i="1"/>
  <c r="R56" i="1" s="1"/>
  <c r="O57" i="1"/>
  <c r="P57" i="1" s="1"/>
  <c r="S57" i="1"/>
  <c r="O58" i="1"/>
  <c r="R58" i="1" s="1"/>
  <c r="Q58" i="1"/>
  <c r="S58" i="1"/>
  <c r="O59" i="1"/>
  <c r="P59" i="1" s="1"/>
  <c r="O149" i="1"/>
  <c r="S149" i="1" s="1"/>
  <c r="O148" i="1"/>
  <c r="O147" i="1"/>
  <c r="O146" i="1"/>
  <c r="S146" i="1" s="1"/>
  <c r="O145" i="1"/>
  <c r="S145" i="1" s="1"/>
  <c r="O144" i="1"/>
  <c r="S144" i="1" s="1"/>
  <c r="O143" i="1"/>
  <c r="P143" i="1" s="1"/>
  <c r="O142" i="1"/>
  <c r="Q141" i="1"/>
  <c r="O141" i="1"/>
  <c r="S141" i="1" s="1"/>
  <c r="O140" i="1"/>
  <c r="O139" i="1"/>
  <c r="S138" i="1"/>
  <c r="O138" i="1"/>
  <c r="O137" i="1"/>
  <c r="S137" i="1" s="1"/>
  <c r="O136" i="1"/>
  <c r="S136" i="1" s="1"/>
  <c r="O135" i="1"/>
  <c r="S135" i="1" s="1"/>
  <c r="O134" i="1"/>
  <c r="S134" i="1" s="1"/>
  <c r="O133" i="1"/>
  <c r="S133" i="1" s="1"/>
  <c r="H133" i="1"/>
  <c r="H134" i="1" s="1"/>
  <c r="H135" i="1" s="1"/>
  <c r="H136" i="1" s="1"/>
  <c r="G133" i="1"/>
  <c r="G134" i="1" s="1"/>
  <c r="B133" i="1"/>
  <c r="B134" i="1" s="1"/>
  <c r="B135" i="1" s="1"/>
  <c r="B136" i="1" s="1"/>
  <c r="B137" i="1" s="1"/>
  <c r="B138" i="1" s="1"/>
  <c r="A133" i="1"/>
  <c r="O132" i="1"/>
  <c r="I132" i="1"/>
  <c r="C132" i="1"/>
  <c r="O131" i="1"/>
  <c r="S131" i="1" s="1"/>
  <c r="O130" i="1"/>
  <c r="Q130" i="1" s="1"/>
  <c r="O129" i="1"/>
  <c r="S129" i="1" s="1"/>
  <c r="O128" i="1"/>
  <c r="Q128" i="1" s="1"/>
  <c r="O127" i="1"/>
  <c r="S127" i="1" s="1"/>
  <c r="O126" i="1"/>
  <c r="Q126" i="1" s="1"/>
  <c r="O125" i="1"/>
  <c r="S125" i="1" s="1"/>
  <c r="O124" i="1"/>
  <c r="Q124" i="1" s="1"/>
  <c r="O123" i="1"/>
  <c r="S123" i="1" s="1"/>
  <c r="O122" i="1"/>
  <c r="Q122" i="1" s="1"/>
  <c r="O121" i="1"/>
  <c r="S121" i="1" s="1"/>
  <c r="O120" i="1"/>
  <c r="Q120" i="1" s="1"/>
  <c r="P119" i="1"/>
  <c r="O119" i="1"/>
  <c r="S119" i="1" s="1"/>
  <c r="O118" i="1"/>
  <c r="O117" i="1"/>
  <c r="Q116" i="1"/>
  <c r="O116" i="1"/>
  <c r="P116" i="1" s="1"/>
  <c r="O115" i="1"/>
  <c r="P115" i="1" s="1"/>
  <c r="H115" i="1"/>
  <c r="H116" i="1" s="1"/>
  <c r="H117" i="1" s="1"/>
  <c r="H118" i="1" s="1"/>
  <c r="H119" i="1" s="1"/>
  <c r="H120" i="1" s="1"/>
  <c r="G115" i="1"/>
  <c r="B115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O114" i="1"/>
  <c r="P114" i="1" s="1"/>
  <c r="I114" i="1"/>
  <c r="C114" i="1"/>
  <c r="O113" i="1"/>
  <c r="Q113" i="1" s="1"/>
  <c r="Q112" i="1"/>
  <c r="O112" i="1"/>
  <c r="S112" i="1" s="1"/>
  <c r="O111" i="1"/>
  <c r="Q111" i="1" s="1"/>
  <c r="O110" i="1"/>
  <c r="S110" i="1" s="1"/>
  <c r="O109" i="1"/>
  <c r="Q109" i="1" s="1"/>
  <c r="O108" i="1"/>
  <c r="S108" i="1" s="1"/>
  <c r="O107" i="1"/>
  <c r="S107" i="1" s="1"/>
  <c r="O106" i="1"/>
  <c r="R106" i="1" s="1"/>
  <c r="O105" i="1"/>
  <c r="P105" i="1" s="1"/>
  <c r="O104" i="1"/>
  <c r="Q104" i="1" s="1"/>
  <c r="O103" i="1"/>
  <c r="Q103" i="1" s="1"/>
  <c r="O102" i="1"/>
  <c r="S102" i="1" s="1"/>
  <c r="O101" i="1"/>
  <c r="O100" i="1"/>
  <c r="Q100" i="1" s="1"/>
  <c r="O99" i="1"/>
  <c r="P99" i="1" s="1"/>
  <c r="O98" i="1"/>
  <c r="O97" i="1"/>
  <c r="Q97" i="1" s="1"/>
  <c r="H97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B97" i="1"/>
  <c r="B98" i="1" s="1"/>
  <c r="B99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O96" i="1"/>
  <c r="P96" i="1" s="1"/>
  <c r="I96" i="1"/>
  <c r="C96" i="1"/>
  <c r="O95" i="1"/>
  <c r="S95" i="1" s="1"/>
  <c r="O94" i="1"/>
  <c r="P94" i="1" s="1"/>
  <c r="O93" i="1"/>
  <c r="O92" i="1"/>
  <c r="R92" i="1" s="1"/>
  <c r="O91" i="1"/>
  <c r="R91" i="1" s="1"/>
  <c r="O90" i="1"/>
  <c r="O89" i="1"/>
  <c r="S89" i="1" s="1"/>
  <c r="O88" i="1"/>
  <c r="S88" i="1" s="1"/>
  <c r="O87" i="1"/>
  <c r="S87" i="1" s="1"/>
  <c r="O86" i="1"/>
  <c r="Q86" i="1" s="1"/>
  <c r="O85" i="1"/>
  <c r="O84" i="1"/>
  <c r="P84" i="1" s="1"/>
  <c r="O83" i="1"/>
  <c r="O82" i="1"/>
  <c r="S82" i="1" s="1"/>
  <c r="O81" i="1"/>
  <c r="S81" i="1" s="1"/>
  <c r="O80" i="1"/>
  <c r="P80" i="1" s="1"/>
  <c r="O79" i="1"/>
  <c r="S79" i="1" s="1"/>
  <c r="H79" i="1"/>
  <c r="H80" i="1" s="1"/>
  <c r="H81" i="1" s="1"/>
  <c r="H82" i="1" s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B79" i="1"/>
  <c r="B8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O78" i="1"/>
  <c r="P78" i="1" s="1"/>
  <c r="I78" i="1"/>
  <c r="C78" i="1"/>
  <c r="O77" i="1"/>
  <c r="P77" i="1" s="1"/>
  <c r="O76" i="1"/>
  <c r="O75" i="1"/>
  <c r="S75" i="1" s="1"/>
  <c r="O74" i="1"/>
  <c r="P73" i="1"/>
  <c r="O73" i="1"/>
  <c r="O72" i="1"/>
  <c r="O71" i="1"/>
  <c r="O70" i="1"/>
  <c r="O69" i="1"/>
  <c r="O68" i="1"/>
  <c r="S68" i="1" s="1"/>
  <c r="O67" i="1"/>
  <c r="R66" i="1"/>
  <c r="O66" i="1"/>
  <c r="O65" i="1"/>
  <c r="O64" i="1"/>
  <c r="P64" i="1" s="1"/>
  <c r="S63" i="1"/>
  <c r="O63" i="1"/>
  <c r="P63" i="1" s="1"/>
  <c r="O62" i="1"/>
  <c r="O61" i="1"/>
  <c r="H61" i="1"/>
  <c r="H62" i="1" s="1"/>
  <c r="H63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B61" i="1"/>
  <c r="B62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O60" i="1"/>
  <c r="I60" i="1"/>
  <c r="C60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E78" i="2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L77" i="2"/>
  <c r="F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E60" i="2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L59" i="2"/>
  <c r="F59" i="2"/>
  <c r="L58" i="2"/>
  <c r="L57" i="2"/>
  <c r="L56" i="2"/>
  <c r="L55" i="2"/>
  <c r="L54" i="2"/>
  <c r="L53" i="2"/>
  <c r="L52" i="2"/>
  <c r="L51" i="2"/>
  <c r="A51" i="2"/>
  <c r="C51" i="2" s="1"/>
  <c r="B51" i="2" s="1"/>
  <c r="L50" i="2"/>
  <c r="L49" i="2"/>
  <c r="L48" i="2"/>
  <c r="L47" i="2"/>
  <c r="L46" i="2"/>
  <c r="L45" i="2"/>
  <c r="L44" i="2"/>
  <c r="L43" i="2"/>
  <c r="A43" i="2"/>
  <c r="L42" i="2"/>
  <c r="E42" i="2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L41" i="2"/>
  <c r="F41" i="2"/>
  <c r="A41" i="2"/>
  <c r="C41" i="2" s="1"/>
  <c r="B41" i="2" s="1"/>
  <c r="R41" i="2" s="1"/>
  <c r="P6" i="3"/>
  <c r="BN5" i="3"/>
  <c r="BM5" i="3"/>
  <c r="BL5" i="3"/>
  <c r="BK5" i="3"/>
  <c r="M5" i="3"/>
  <c r="N5" i="3"/>
  <c r="O5" i="3"/>
  <c r="L5" i="3"/>
  <c r="BI5" i="3"/>
  <c r="BH5" i="3"/>
  <c r="BG5" i="3"/>
  <c r="BF5" i="3"/>
  <c r="D6" i="5"/>
  <c r="D7" i="5"/>
  <c r="D8" i="5"/>
  <c r="D9" i="5"/>
  <c r="D5" i="5"/>
  <c r="C9" i="5"/>
  <c r="C8" i="5"/>
  <c r="C7" i="5"/>
  <c r="C6" i="5"/>
  <c r="C5" i="5"/>
  <c r="I8" i="4"/>
  <c r="I7" i="4"/>
  <c r="I6" i="4"/>
  <c r="I5" i="4"/>
  <c r="F8" i="4"/>
  <c r="F7" i="4"/>
  <c r="F6" i="4"/>
  <c r="F5" i="4"/>
  <c r="C5" i="4"/>
  <c r="C6" i="4"/>
  <c r="C7" i="4"/>
  <c r="C8" i="4"/>
  <c r="AD6" i="3"/>
  <c r="AG6" i="3" s="1"/>
  <c r="AH5" i="3"/>
  <c r="AG5" i="3"/>
  <c r="AF5" i="3"/>
  <c r="AE5" i="3"/>
  <c r="E6" i="3"/>
  <c r="D6" i="3" s="1"/>
  <c r="O41" i="1"/>
  <c r="R41" i="1" s="1"/>
  <c r="O40" i="1"/>
  <c r="R40" i="1" s="1"/>
  <c r="O39" i="1"/>
  <c r="R39" i="1" s="1"/>
  <c r="O38" i="1"/>
  <c r="R38" i="1" s="1"/>
  <c r="O37" i="1"/>
  <c r="R37" i="1" s="1"/>
  <c r="O36" i="1"/>
  <c r="R36" i="1" s="1"/>
  <c r="O35" i="1"/>
  <c r="R35" i="1" s="1"/>
  <c r="O34" i="1"/>
  <c r="R34" i="1" s="1"/>
  <c r="O33" i="1"/>
  <c r="R33" i="1" s="1"/>
  <c r="O32" i="1"/>
  <c r="R32" i="1" s="1"/>
  <c r="O31" i="1"/>
  <c r="R31" i="1" s="1"/>
  <c r="O30" i="1"/>
  <c r="R30" i="1" s="1"/>
  <c r="O29" i="1"/>
  <c r="R29" i="1" s="1"/>
  <c r="O28" i="1"/>
  <c r="R28" i="1" s="1"/>
  <c r="O27" i="1"/>
  <c r="R27" i="1" s="1"/>
  <c r="O26" i="1"/>
  <c r="R26" i="1" s="1"/>
  <c r="O25" i="1"/>
  <c r="R25" i="1" s="1"/>
  <c r="O24" i="1"/>
  <c r="R24" i="1" s="1"/>
  <c r="H25" i="1"/>
  <c r="H26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24" i="1"/>
  <c r="D25" i="1"/>
  <c r="D26" i="1"/>
  <c r="F26" i="1" s="1"/>
  <c r="E26" i="1" s="1"/>
  <c r="D27" i="1"/>
  <c r="D28" i="1"/>
  <c r="F28" i="1" s="1"/>
  <c r="E28" i="1" s="1"/>
  <c r="D29" i="1"/>
  <c r="D47" i="1" s="1"/>
  <c r="F47" i="1" s="1"/>
  <c r="E47" i="1" s="1"/>
  <c r="D30" i="1"/>
  <c r="F30" i="1" s="1"/>
  <c r="E30" i="1" s="1"/>
  <c r="D31" i="1"/>
  <c r="D49" i="1" s="1"/>
  <c r="F49" i="1" s="1"/>
  <c r="E49" i="1" s="1"/>
  <c r="D32" i="1"/>
  <c r="D50" i="1" s="1"/>
  <c r="F50" i="1" s="1"/>
  <c r="E50" i="1" s="1"/>
  <c r="D33" i="1"/>
  <c r="D51" i="1" s="1"/>
  <c r="F51" i="1" s="1"/>
  <c r="E51" i="1" s="1"/>
  <c r="D34" i="1"/>
  <c r="D52" i="1" s="1"/>
  <c r="F52" i="1" s="1"/>
  <c r="E52" i="1" s="1"/>
  <c r="D35" i="1"/>
  <c r="D53" i="1" s="1"/>
  <c r="F53" i="1" s="1"/>
  <c r="E53" i="1" s="1"/>
  <c r="D36" i="1"/>
  <c r="D54" i="1" s="1"/>
  <c r="F54" i="1" s="1"/>
  <c r="E54" i="1" s="1"/>
  <c r="D37" i="1"/>
  <c r="D55" i="1" s="1"/>
  <c r="F55" i="1" s="1"/>
  <c r="E55" i="1" s="1"/>
  <c r="D38" i="1"/>
  <c r="D56" i="1" s="1"/>
  <c r="F56" i="1" s="1"/>
  <c r="E56" i="1" s="1"/>
  <c r="D39" i="1"/>
  <c r="D57" i="1" s="1"/>
  <c r="F57" i="1" s="1"/>
  <c r="E57" i="1" s="1"/>
  <c r="D40" i="1"/>
  <c r="D58" i="1" s="1"/>
  <c r="F58" i="1" s="1"/>
  <c r="E58" i="1" s="1"/>
  <c r="D41" i="1"/>
  <c r="D59" i="1" s="1"/>
  <c r="F59" i="1" s="1"/>
  <c r="E59" i="1" s="1"/>
  <c r="D24" i="1"/>
  <c r="C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G5" i="1"/>
  <c r="AF5" i="1"/>
  <c r="AD5" i="1"/>
  <c r="AE5" i="1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F23" i="2"/>
  <c r="F31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A24" i="2"/>
  <c r="C24" i="2" s="1"/>
  <c r="B24" i="2" s="1"/>
  <c r="R24" i="2" s="1"/>
  <c r="A25" i="2"/>
  <c r="C25" i="2" s="1"/>
  <c r="B25" i="2" s="1"/>
  <c r="A26" i="2"/>
  <c r="C26" i="2" s="1"/>
  <c r="B26" i="2" s="1"/>
  <c r="R26" i="2" s="1"/>
  <c r="A27" i="2"/>
  <c r="C27" i="2" s="1"/>
  <c r="B27" i="2" s="1"/>
  <c r="A28" i="2"/>
  <c r="C28" i="2" s="1"/>
  <c r="B28" i="2" s="1"/>
  <c r="R28" i="2" s="1"/>
  <c r="A29" i="2"/>
  <c r="C29" i="2" s="1"/>
  <c r="B29" i="2" s="1"/>
  <c r="A30" i="2"/>
  <c r="C30" i="2" s="1"/>
  <c r="B30" i="2" s="1"/>
  <c r="R30" i="2" s="1"/>
  <c r="A31" i="2"/>
  <c r="C31" i="2" s="1"/>
  <c r="B31" i="2" s="1"/>
  <c r="A32" i="2"/>
  <c r="C32" i="2" s="1"/>
  <c r="B32" i="2" s="1"/>
  <c r="R32" i="2" s="1"/>
  <c r="A33" i="2"/>
  <c r="C33" i="2" s="1"/>
  <c r="B33" i="2" s="1"/>
  <c r="A34" i="2"/>
  <c r="C34" i="2" s="1"/>
  <c r="B34" i="2" s="1"/>
  <c r="R34" i="2" s="1"/>
  <c r="A35" i="2"/>
  <c r="C35" i="2" s="1"/>
  <c r="B35" i="2" s="1"/>
  <c r="A36" i="2"/>
  <c r="C36" i="2" s="1"/>
  <c r="B36" i="2" s="1"/>
  <c r="R36" i="2" s="1"/>
  <c r="A37" i="2"/>
  <c r="C37" i="2" s="1"/>
  <c r="B37" i="2" s="1"/>
  <c r="A38" i="2"/>
  <c r="C38" i="2" s="1"/>
  <c r="B38" i="2" s="1"/>
  <c r="R38" i="2" s="1"/>
  <c r="A39" i="2"/>
  <c r="C39" i="2" s="1"/>
  <c r="B39" i="2" s="1"/>
  <c r="A40" i="2"/>
  <c r="A23" i="2"/>
  <c r="C23" i="2" s="1"/>
  <c r="B23" i="2" s="1"/>
  <c r="R23" i="2" s="1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B10" i="2" s="1"/>
  <c r="C9" i="2"/>
  <c r="B9" i="2" s="1"/>
  <c r="C8" i="2"/>
  <c r="B8" i="2" s="1"/>
  <c r="C7" i="2"/>
  <c r="B7" i="2" s="1"/>
  <c r="C6" i="2"/>
  <c r="B6" i="2" s="1"/>
  <c r="C5" i="2"/>
  <c r="B5" i="2" s="1"/>
  <c r="R5" i="2" s="1"/>
  <c r="P4" i="2"/>
  <c r="O4" i="2"/>
  <c r="N4" i="2"/>
  <c r="M4" i="2"/>
  <c r="P3" i="2"/>
  <c r="O3" i="2"/>
  <c r="N3" i="2"/>
  <c r="M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F5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6" i="1"/>
  <c r="E6" i="1" s="1"/>
  <c r="V6" i="1" s="1"/>
  <c r="Q5" i="1"/>
  <c r="R5" i="1"/>
  <c r="S5" i="1"/>
  <c r="P5" i="1"/>
  <c r="Q4" i="1"/>
  <c r="R4" i="1"/>
  <c r="S4" i="1"/>
  <c r="P4" i="1"/>
  <c r="C6" i="1"/>
  <c r="I6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Q20" i="1" s="1"/>
  <c r="O21" i="1"/>
  <c r="S21" i="1" s="1"/>
  <c r="O22" i="1"/>
  <c r="S22" i="1" s="1"/>
  <c r="O23" i="1"/>
  <c r="S23" i="1" s="1"/>
  <c r="O6" i="1"/>
  <c r="P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7" i="1"/>
  <c r="H8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G100" i="3" l="1"/>
  <c r="AG50" i="3"/>
  <c r="AH41" i="3"/>
  <c r="AH24" i="3"/>
  <c r="AF60" i="3"/>
  <c r="AH100" i="3"/>
  <c r="AG34" i="3"/>
  <c r="AG95" i="3"/>
  <c r="AI95" i="3" s="1"/>
  <c r="AK95" i="3" s="1"/>
  <c r="AN95" i="3" s="1"/>
  <c r="AE76" i="3"/>
  <c r="AH75" i="3"/>
  <c r="AE73" i="3"/>
  <c r="AH67" i="3"/>
  <c r="AF62" i="3"/>
  <c r="AH38" i="3"/>
  <c r="AF37" i="3"/>
  <c r="AG9" i="3"/>
  <c r="AG8" i="3"/>
  <c r="AH95" i="3"/>
  <c r="AF95" i="3"/>
  <c r="AE75" i="3"/>
  <c r="AI75" i="3" s="1"/>
  <c r="AK75" i="3" s="1"/>
  <c r="AM75" i="3" s="1"/>
  <c r="AQ75" i="3" s="1"/>
  <c r="AS75" i="3" s="1"/>
  <c r="AG69" i="3"/>
  <c r="AH28" i="3"/>
  <c r="AF100" i="3"/>
  <c r="AF94" i="3"/>
  <c r="AH93" i="3"/>
  <c r="AF79" i="3"/>
  <c r="AF75" i="3"/>
  <c r="AG73" i="3"/>
  <c r="AH71" i="3"/>
  <c r="AE69" i="3"/>
  <c r="AE67" i="3"/>
  <c r="AH60" i="3"/>
  <c r="AG41" i="3"/>
  <c r="AH40" i="3"/>
  <c r="AH32" i="3"/>
  <c r="AG31" i="3"/>
  <c r="AE30" i="3"/>
  <c r="AG28" i="3"/>
  <c r="AI28" i="3" s="1"/>
  <c r="AK28" i="3" s="1"/>
  <c r="AF24" i="3"/>
  <c r="AF14" i="3"/>
  <c r="AF13" i="3"/>
  <c r="AE81" i="3"/>
  <c r="AG71" i="3"/>
  <c r="AH59" i="3"/>
  <c r="AF28" i="3"/>
  <c r="AF90" i="3"/>
  <c r="AG89" i="3"/>
  <c r="AF84" i="3"/>
  <c r="AE83" i="3"/>
  <c r="AE71" i="3"/>
  <c r="AF70" i="3"/>
  <c r="AH69" i="3"/>
  <c r="AE59" i="3"/>
  <c r="AF54" i="3"/>
  <c r="AE17" i="3"/>
  <c r="AI17" i="3" s="1"/>
  <c r="AK17" i="3" s="1"/>
  <c r="AG93" i="3"/>
  <c r="AI93" i="3" s="1"/>
  <c r="AK93" i="3" s="1"/>
  <c r="AE89" i="3"/>
  <c r="AE88" i="3"/>
  <c r="AI88" i="3" s="1"/>
  <c r="AK88" i="3" s="1"/>
  <c r="AE87" i="3"/>
  <c r="AI87" i="3" s="1"/>
  <c r="AK87" i="3" s="1"/>
  <c r="AF86" i="3"/>
  <c r="AE85" i="3"/>
  <c r="AG81" i="3"/>
  <c r="AI81" i="3" s="1"/>
  <c r="AK81" i="3" s="1"/>
  <c r="AE79" i="3"/>
  <c r="AI79" i="3" s="1"/>
  <c r="AK79" i="3" s="1"/>
  <c r="AF76" i="3"/>
  <c r="AF59" i="3"/>
  <c r="AH57" i="3"/>
  <c r="AG54" i="3"/>
  <c r="AI54" i="3" s="1"/>
  <c r="AK54" i="3" s="1"/>
  <c r="AF50" i="3"/>
  <c r="AH48" i="3"/>
  <c r="AH46" i="3"/>
  <c r="AG40" i="3"/>
  <c r="AE38" i="3"/>
  <c r="AE34" i="3"/>
  <c r="AE32" i="3"/>
  <c r="AE24" i="3"/>
  <c r="AI24" i="3" s="1"/>
  <c r="AK24" i="3" s="1"/>
  <c r="AG23" i="3"/>
  <c r="AH17" i="3"/>
  <c r="AE14" i="3"/>
  <c r="AI14" i="3" s="1"/>
  <c r="AK14" i="3" s="1"/>
  <c r="AM14" i="3" s="1"/>
  <c r="AQ14" i="3" s="1"/>
  <c r="AS14" i="3" s="1"/>
  <c r="AF11" i="3"/>
  <c r="AF9" i="3"/>
  <c r="AE93" i="3"/>
  <c r="AH80" i="3"/>
  <c r="AH61" i="3"/>
  <c r="AG57" i="3"/>
  <c r="AG53" i="3"/>
  <c r="AH51" i="3"/>
  <c r="AF46" i="3"/>
  <c r="AH43" i="3"/>
  <c r="AE98" i="3"/>
  <c r="AF80" i="3"/>
  <c r="AH79" i="3"/>
  <c r="AE64" i="3"/>
  <c r="AI64" i="3" s="1"/>
  <c r="AK64" i="3" s="1"/>
  <c r="AE61" i="3"/>
  <c r="AE57" i="3"/>
  <c r="AE53" i="3"/>
  <c r="AI53" i="3" s="1"/>
  <c r="AK53" i="3" s="1"/>
  <c r="AE51" i="3"/>
  <c r="AH50" i="3"/>
  <c r="AE46" i="3"/>
  <c r="AI46" i="3" s="1"/>
  <c r="AK46" i="3" s="1"/>
  <c r="AF45" i="3"/>
  <c r="AF43" i="3"/>
  <c r="AE42" i="3"/>
  <c r="AH26" i="3"/>
  <c r="AH14" i="3"/>
  <c r="AH10" i="3"/>
  <c r="AG91" i="3"/>
  <c r="AH74" i="3"/>
  <c r="AG63" i="3"/>
  <c r="AI63" i="3" s="1"/>
  <c r="AK63" i="3" s="1"/>
  <c r="AO63" i="3" s="1"/>
  <c r="AG10" i="3"/>
  <c r="AI10" i="3" s="1"/>
  <c r="AK10" i="3" s="1"/>
  <c r="AM10" i="3" s="1"/>
  <c r="AQ10" i="3" s="1"/>
  <c r="AS10" i="3" s="1"/>
  <c r="AH55" i="3"/>
  <c r="AG96" i="3"/>
  <c r="AI96" i="3" s="1"/>
  <c r="AK96" i="3" s="1"/>
  <c r="AH87" i="3"/>
  <c r="AH83" i="3"/>
  <c r="AH42" i="3"/>
  <c r="AH96" i="3"/>
  <c r="AH91" i="3"/>
  <c r="AH63" i="3"/>
  <c r="AH97" i="3"/>
  <c r="AH72" i="3"/>
  <c r="AH58" i="3"/>
  <c r="AG55" i="3"/>
  <c r="AI55" i="3" s="1"/>
  <c r="AK55" i="3" s="1"/>
  <c r="AH36" i="3"/>
  <c r="AH29" i="3"/>
  <c r="AH25" i="3"/>
  <c r="AF97" i="3"/>
  <c r="AF96" i="3"/>
  <c r="AH94" i="3"/>
  <c r="AF92" i="3"/>
  <c r="AF91" i="3"/>
  <c r="AG87" i="3"/>
  <c r="AG83" i="3"/>
  <c r="AI83" i="3" s="1"/>
  <c r="AK83" i="3" s="1"/>
  <c r="AL83" i="3" s="1"/>
  <c r="AP83" i="3" s="1"/>
  <c r="AR83" i="3" s="1"/>
  <c r="AG74" i="3"/>
  <c r="AI74" i="3" s="1"/>
  <c r="AK74" i="3" s="1"/>
  <c r="AF72" i="3"/>
  <c r="AH70" i="3"/>
  <c r="AG67" i="3"/>
  <c r="AF63" i="3"/>
  <c r="AG58" i="3"/>
  <c r="AI58" i="3" s="1"/>
  <c r="AK58" i="3" s="1"/>
  <c r="AF56" i="3"/>
  <c r="AF55" i="3"/>
  <c r="AG51" i="3"/>
  <c r="AG42" i="3"/>
  <c r="AI42" i="3" s="1"/>
  <c r="AK42" i="3" s="1"/>
  <c r="AG38" i="3"/>
  <c r="AG36" i="3"/>
  <c r="AG32" i="3"/>
  <c r="AF29" i="3"/>
  <c r="AF25" i="3"/>
  <c r="AH22" i="3"/>
  <c r="AH12" i="3"/>
  <c r="AF10" i="3"/>
  <c r="AE97" i="3"/>
  <c r="AG94" i="3"/>
  <c r="AI94" i="3" s="1"/>
  <c r="AK94" i="3" s="1"/>
  <c r="AE92" i="3"/>
  <c r="AI92" i="3" s="1"/>
  <c r="AK92" i="3" s="1"/>
  <c r="AG90" i="3"/>
  <c r="AI90" i="3" s="1"/>
  <c r="AK90" i="3" s="1"/>
  <c r="AH81" i="3"/>
  <c r="AF74" i="3"/>
  <c r="AH73" i="3"/>
  <c r="AE72" i="3"/>
  <c r="AI72" i="3" s="1"/>
  <c r="AK72" i="3" s="1"/>
  <c r="AG70" i="3"/>
  <c r="AH64" i="3"/>
  <c r="AH62" i="3"/>
  <c r="AF58" i="3"/>
  <c r="AE56" i="3"/>
  <c r="AE36" i="3"/>
  <c r="AI36" i="3" s="1"/>
  <c r="AK36" i="3" s="1"/>
  <c r="AH35" i="3"/>
  <c r="AH34" i="3"/>
  <c r="AE29" i="3"/>
  <c r="AI29" i="3" s="1"/>
  <c r="AK29" i="3" s="1"/>
  <c r="AE25" i="3"/>
  <c r="AI25" i="3" s="1"/>
  <c r="AK25" i="3" s="1"/>
  <c r="AH9" i="3"/>
  <c r="AI9" i="3"/>
  <c r="AK9" i="3" s="1"/>
  <c r="AN9" i="3" s="1"/>
  <c r="AI91" i="3"/>
  <c r="AK91" i="3" s="1"/>
  <c r="AN91" i="3" s="1"/>
  <c r="AI76" i="3"/>
  <c r="AK76" i="3" s="1"/>
  <c r="AM76" i="3" s="1"/>
  <c r="AQ76" i="3" s="1"/>
  <c r="AS76" i="3" s="1"/>
  <c r="AZ76" i="3" s="1"/>
  <c r="AI100" i="3"/>
  <c r="AK100" i="3" s="1"/>
  <c r="AN100" i="3" s="1"/>
  <c r="AI97" i="3"/>
  <c r="AK97" i="3" s="1"/>
  <c r="AI98" i="3"/>
  <c r="AK98" i="3" s="1"/>
  <c r="AH98" i="3"/>
  <c r="AE99" i="3"/>
  <c r="AF98" i="3"/>
  <c r="AH92" i="3"/>
  <c r="AH90" i="3"/>
  <c r="AH89" i="3"/>
  <c r="AF88" i="3"/>
  <c r="AG86" i="3"/>
  <c r="AI86" i="3" s="1"/>
  <c r="AK86" i="3" s="1"/>
  <c r="AG85" i="3"/>
  <c r="AI85" i="3" s="1"/>
  <c r="AK85" i="3" s="1"/>
  <c r="AF77" i="3"/>
  <c r="AG77" i="3"/>
  <c r="AH77" i="3"/>
  <c r="AE77" i="3"/>
  <c r="AG82" i="3"/>
  <c r="AE82" i="3"/>
  <c r="AH99" i="3"/>
  <c r="AF78" i="3"/>
  <c r="AG78" i="3"/>
  <c r="AE78" i="3"/>
  <c r="AF65" i="3"/>
  <c r="AE65" i="3"/>
  <c r="AH65" i="3"/>
  <c r="AG65" i="3"/>
  <c r="AG99" i="3"/>
  <c r="AH88" i="3"/>
  <c r="AH86" i="3"/>
  <c r="AH85" i="3"/>
  <c r="AE84" i="3"/>
  <c r="AG84" i="3"/>
  <c r="AH82" i="3"/>
  <c r="AG80" i="3"/>
  <c r="AE66" i="3"/>
  <c r="AF66" i="3"/>
  <c r="AH66" i="3"/>
  <c r="AI56" i="3"/>
  <c r="AK56" i="3" s="1"/>
  <c r="AG68" i="3"/>
  <c r="AE68" i="3"/>
  <c r="AH68" i="3"/>
  <c r="AI59" i="3"/>
  <c r="AK59" i="3" s="1"/>
  <c r="AI70" i="3"/>
  <c r="AK70" i="3" s="1"/>
  <c r="AF64" i="3"/>
  <c r="AG62" i="3"/>
  <c r="AG61" i="3"/>
  <c r="AI61" i="3" s="1"/>
  <c r="AK61" i="3" s="1"/>
  <c r="AE60" i="3"/>
  <c r="AH52" i="3"/>
  <c r="AE49" i="3"/>
  <c r="AF49" i="3"/>
  <c r="AG47" i="3"/>
  <c r="AF47" i="3"/>
  <c r="AH47" i="3"/>
  <c r="AH56" i="3"/>
  <c r="AH54" i="3"/>
  <c r="AH53" i="3"/>
  <c r="AF52" i="3"/>
  <c r="AG52" i="3"/>
  <c r="AI50" i="3"/>
  <c r="AK50" i="3" s="1"/>
  <c r="AH49" i="3"/>
  <c r="AF48" i="3"/>
  <c r="AG48" i="3"/>
  <c r="AI48" i="3" s="1"/>
  <c r="AK48" i="3" s="1"/>
  <c r="AE44" i="3"/>
  <c r="AF44" i="3"/>
  <c r="AG44" i="3"/>
  <c r="AH44" i="3"/>
  <c r="AH45" i="3"/>
  <c r="AG45" i="3"/>
  <c r="AI45" i="3" s="1"/>
  <c r="AK45" i="3" s="1"/>
  <c r="AE39" i="3"/>
  <c r="AG39" i="3"/>
  <c r="AF39" i="3"/>
  <c r="AH39" i="3"/>
  <c r="AE43" i="3"/>
  <c r="AF41" i="3"/>
  <c r="AE40" i="3"/>
  <c r="AG37" i="3"/>
  <c r="AE37" i="3"/>
  <c r="AG33" i="3"/>
  <c r="AE33" i="3"/>
  <c r="AF33" i="3"/>
  <c r="AH33" i="3"/>
  <c r="AI41" i="3"/>
  <c r="AK41" i="3" s="1"/>
  <c r="AE35" i="3"/>
  <c r="AG35" i="3"/>
  <c r="AE27" i="3"/>
  <c r="AF27" i="3"/>
  <c r="AG27" i="3"/>
  <c r="AH27" i="3"/>
  <c r="AE31" i="3"/>
  <c r="AF31" i="3"/>
  <c r="AF22" i="3"/>
  <c r="AG22" i="3"/>
  <c r="AG19" i="3"/>
  <c r="AE19" i="3"/>
  <c r="AF19" i="3"/>
  <c r="AH19" i="3"/>
  <c r="AF26" i="3"/>
  <c r="AG26" i="3"/>
  <c r="AE21" i="3"/>
  <c r="AG21" i="3"/>
  <c r="AH21" i="3"/>
  <c r="AF30" i="3"/>
  <c r="AG30" i="3"/>
  <c r="AE23" i="3"/>
  <c r="AF23" i="3"/>
  <c r="AF20" i="3"/>
  <c r="AG20" i="3"/>
  <c r="AH20" i="3"/>
  <c r="AF18" i="3"/>
  <c r="AH18" i="3"/>
  <c r="AE18" i="3"/>
  <c r="AG18" i="3"/>
  <c r="AF16" i="3"/>
  <c r="AH16" i="3"/>
  <c r="AE16" i="3"/>
  <c r="AG15" i="3"/>
  <c r="AF15" i="3"/>
  <c r="AE15" i="3"/>
  <c r="AG11" i="3"/>
  <c r="AE11" i="3"/>
  <c r="AF17" i="3"/>
  <c r="AE13" i="3"/>
  <c r="AG13" i="3"/>
  <c r="AF12" i="3"/>
  <c r="AG12" i="3"/>
  <c r="AF7" i="3"/>
  <c r="AG7" i="3"/>
  <c r="AE8" i="3"/>
  <c r="AF8" i="3"/>
  <c r="AH7" i="3"/>
  <c r="P122" i="1"/>
  <c r="P124" i="1"/>
  <c r="P128" i="1"/>
  <c r="P130" i="1"/>
  <c r="R137" i="1"/>
  <c r="S53" i="1"/>
  <c r="P103" i="1"/>
  <c r="R113" i="1"/>
  <c r="P120" i="1"/>
  <c r="S124" i="1"/>
  <c r="S128" i="1"/>
  <c r="S59" i="1"/>
  <c r="S56" i="1"/>
  <c r="Q53" i="1"/>
  <c r="S42" i="1"/>
  <c r="P126" i="1"/>
  <c r="R149" i="1"/>
  <c r="R123" i="1"/>
  <c r="R127" i="1"/>
  <c r="R131" i="1"/>
  <c r="Q56" i="1"/>
  <c r="P53" i="1"/>
  <c r="T53" i="1" s="1"/>
  <c r="S48" i="1"/>
  <c r="R42" i="1"/>
  <c r="T42" i="1" s="1"/>
  <c r="R50" i="1"/>
  <c r="P50" i="1"/>
  <c r="D48" i="1"/>
  <c r="F48" i="1" s="1"/>
  <c r="E48" i="1" s="1"/>
  <c r="P45" i="1"/>
  <c r="Q45" i="1"/>
  <c r="R45" i="1"/>
  <c r="P43" i="1"/>
  <c r="Q43" i="1"/>
  <c r="R43" i="1"/>
  <c r="C43" i="1"/>
  <c r="B44" i="1"/>
  <c r="F25" i="1"/>
  <c r="E25" i="1" s="1"/>
  <c r="D43" i="1"/>
  <c r="F43" i="1" s="1"/>
  <c r="E43" i="1" s="1"/>
  <c r="R87" i="1"/>
  <c r="I97" i="1"/>
  <c r="P102" i="1"/>
  <c r="R103" i="1"/>
  <c r="S109" i="1"/>
  <c r="S111" i="1"/>
  <c r="R112" i="1"/>
  <c r="S113" i="1"/>
  <c r="R114" i="1"/>
  <c r="T114" i="1" s="1"/>
  <c r="P121" i="1"/>
  <c r="S122" i="1"/>
  <c r="P125" i="1"/>
  <c r="S126" i="1"/>
  <c r="P129" i="1"/>
  <c r="S130" i="1"/>
  <c r="Q133" i="1"/>
  <c r="Q145" i="1"/>
  <c r="R59" i="1"/>
  <c r="T59" i="1" s="1"/>
  <c r="P58" i="1"/>
  <c r="T58" i="1" s="1"/>
  <c r="R57" i="1"/>
  <c r="T57" i="1" s="1"/>
  <c r="P56" i="1"/>
  <c r="T56" i="1" s="1"/>
  <c r="R55" i="1"/>
  <c r="T55" i="1" s="1"/>
  <c r="R54" i="1"/>
  <c r="T54" i="1" s="1"/>
  <c r="Q52" i="1"/>
  <c r="P49" i="1"/>
  <c r="R49" i="1"/>
  <c r="P47" i="1"/>
  <c r="Q47" i="1"/>
  <c r="R47" i="1"/>
  <c r="I44" i="1"/>
  <c r="H45" i="1"/>
  <c r="Q102" i="1"/>
  <c r="R121" i="1"/>
  <c r="R125" i="1"/>
  <c r="R129" i="1"/>
  <c r="Q59" i="1"/>
  <c r="Q57" i="1"/>
  <c r="Q55" i="1"/>
  <c r="T52" i="1"/>
  <c r="S50" i="1"/>
  <c r="D44" i="1"/>
  <c r="F44" i="1" s="1"/>
  <c r="E44" i="1" s="1"/>
  <c r="F24" i="1"/>
  <c r="E24" i="1" s="1"/>
  <c r="V24" i="1" s="1"/>
  <c r="D42" i="1"/>
  <c r="F42" i="1" s="1"/>
  <c r="E42" i="1" s="1"/>
  <c r="F27" i="1"/>
  <c r="E27" i="1" s="1"/>
  <c r="D45" i="1"/>
  <c r="F45" i="1" s="1"/>
  <c r="E45" i="1" s="1"/>
  <c r="R88" i="1"/>
  <c r="R108" i="1"/>
  <c r="R110" i="1"/>
  <c r="P112" i="1"/>
  <c r="P113" i="1"/>
  <c r="S120" i="1"/>
  <c r="P123" i="1"/>
  <c r="P127" i="1"/>
  <c r="P131" i="1"/>
  <c r="P137" i="1"/>
  <c r="R141" i="1"/>
  <c r="S52" i="1"/>
  <c r="P51" i="1"/>
  <c r="R51" i="1"/>
  <c r="Q50" i="1"/>
  <c r="S49" i="1"/>
  <c r="D46" i="1"/>
  <c r="F46" i="1" s="1"/>
  <c r="E46" i="1" s="1"/>
  <c r="S45" i="1"/>
  <c r="S43" i="1"/>
  <c r="P48" i="1"/>
  <c r="T48" i="1" s="1"/>
  <c r="P46" i="1"/>
  <c r="T46" i="1" s="1"/>
  <c r="P44" i="1"/>
  <c r="T44" i="1" s="1"/>
  <c r="R78" i="1"/>
  <c r="T78" i="1" s="1"/>
  <c r="P86" i="1"/>
  <c r="H98" i="1"/>
  <c r="H99" i="1" s="1"/>
  <c r="H100" i="1" s="1"/>
  <c r="Q119" i="1"/>
  <c r="R120" i="1"/>
  <c r="Q121" i="1"/>
  <c r="R122" i="1"/>
  <c r="Q123" i="1"/>
  <c r="R124" i="1"/>
  <c r="Q125" i="1"/>
  <c r="R126" i="1"/>
  <c r="Q127" i="1"/>
  <c r="R128" i="1"/>
  <c r="Q129" i="1"/>
  <c r="R130" i="1"/>
  <c r="Q131" i="1"/>
  <c r="R133" i="1"/>
  <c r="P135" i="1"/>
  <c r="R136" i="1"/>
  <c r="Q137" i="1"/>
  <c r="R145" i="1"/>
  <c r="P82" i="1"/>
  <c r="R84" i="1"/>
  <c r="T84" i="1" s="1"/>
  <c r="P88" i="1"/>
  <c r="T88" i="1" s="1"/>
  <c r="P89" i="1"/>
  <c r="Q94" i="1"/>
  <c r="R102" i="1"/>
  <c r="P106" i="1"/>
  <c r="T106" i="1" s="1"/>
  <c r="P108" i="1"/>
  <c r="P109" i="1"/>
  <c r="P110" i="1"/>
  <c r="P111" i="1"/>
  <c r="R119" i="1"/>
  <c r="T119" i="1" s="1"/>
  <c r="Q135" i="1"/>
  <c r="R75" i="1"/>
  <c r="Q82" i="1"/>
  <c r="Q88" i="1"/>
  <c r="R89" i="1"/>
  <c r="R104" i="1"/>
  <c r="Q108" i="1"/>
  <c r="R109" i="1"/>
  <c r="Q110" i="1"/>
  <c r="R111" i="1"/>
  <c r="P133" i="1"/>
  <c r="R135" i="1"/>
  <c r="P145" i="1"/>
  <c r="Q149" i="1"/>
  <c r="S83" i="1"/>
  <c r="P83" i="1"/>
  <c r="R83" i="1"/>
  <c r="S90" i="1"/>
  <c r="P90" i="1"/>
  <c r="R90" i="1"/>
  <c r="Q90" i="1"/>
  <c r="S93" i="1"/>
  <c r="R93" i="1"/>
  <c r="P93" i="1"/>
  <c r="S139" i="1"/>
  <c r="Q139" i="1"/>
  <c r="P139" i="1"/>
  <c r="R139" i="1"/>
  <c r="S98" i="1"/>
  <c r="Q98" i="1"/>
  <c r="R98" i="1"/>
  <c r="P98" i="1"/>
  <c r="Q101" i="1"/>
  <c r="R101" i="1"/>
  <c r="P101" i="1"/>
  <c r="Q118" i="1"/>
  <c r="P118" i="1"/>
  <c r="S118" i="1"/>
  <c r="R118" i="1"/>
  <c r="Q75" i="1"/>
  <c r="Q78" i="1"/>
  <c r="S86" i="1"/>
  <c r="R86" i="1"/>
  <c r="P87" i="1"/>
  <c r="S91" i="1"/>
  <c r="P91" i="1"/>
  <c r="T91" i="1" s="1"/>
  <c r="R95" i="1"/>
  <c r="Q99" i="1"/>
  <c r="R99" i="1"/>
  <c r="T99" i="1" s="1"/>
  <c r="S106" i="1"/>
  <c r="Q106" i="1"/>
  <c r="S116" i="1"/>
  <c r="R116" i="1"/>
  <c r="T116" i="1" s="1"/>
  <c r="I133" i="1"/>
  <c r="S143" i="1"/>
  <c r="R143" i="1"/>
  <c r="T143" i="1" s="1"/>
  <c r="Q143" i="1"/>
  <c r="P62" i="1"/>
  <c r="Q62" i="1"/>
  <c r="S85" i="1"/>
  <c r="R85" i="1"/>
  <c r="S92" i="1"/>
  <c r="Q92" i="1"/>
  <c r="S100" i="1"/>
  <c r="R100" i="1"/>
  <c r="S147" i="1"/>
  <c r="Q147" i="1"/>
  <c r="P147" i="1"/>
  <c r="R62" i="1"/>
  <c r="T62" i="1" s="1"/>
  <c r="S84" i="1"/>
  <c r="Q84" i="1"/>
  <c r="P85" i="1"/>
  <c r="P92" i="1"/>
  <c r="T92" i="1" s="1"/>
  <c r="S94" i="1"/>
  <c r="R94" i="1"/>
  <c r="T94" i="1" s="1"/>
  <c r="P95" i="1"/>
  <c r="S96" i="1"/>
  <c r="Q96" i="1"/>
  <c r="R97" i="1"/>
  <c r="P100" i="1"/>
  <c r="S104" i="1"/>
  <c r="P104" i="1"/>
  <c r="S105" i="1"/>
  <c r="S114" i="1"/>
  <c r="Q114" i="1"/>
  <c r="R144" i="1"/>
  <c r="R147" i="1"/>
  <c r="T147" i="1" s="1"/>
  <c r="C41" i="1"/>
  <c r="I115" i="1"/>
  <c r="P141" i="1"/>
  <c r="P149" i="1"/>
  <c r="B100" i="1"/>
  <c r="C99" i="1"/>
  <c r="H121" i="1"/>
  <c r="Q132" i="1"/>
  <c r="S132" i="1"/>
  <c r="R132" i="1"/>
  <c r="P132" i="1"/>
  <c r="R64" i="1"/>
  <c r="T64" i="1" s="1"/>
  <c r="P81" i="1"/>
  <c r="S97" i="1"/>
  <c r="C98" i="1"/>
  <c r="G116" i="1"/>
  <c r="Q117" i="1"/>
  <c r="R117" i="1"/>
  <c r="S117" i="1"/>
  <c r="H137" i="1"/>
  <c r="Q142" i="1"/>
  <c r="P142" i="1"/>
  <c r="S142" i="1"/>
  <c r="Q80" i="1"/>
  <c r="R82" i="1"/>
  <c r="R96" i="1"/>
  <c r="T96" i="1" s="1"/>
  <c r="C97" i="1"/>
  <c r="P97" i="1"/>
  <c r="S99" i="1"/>
  <c r="S101" i="1"/>
  <c r="S103" i="1"/>
  <c r="Q107" i="1"/>
  <c r="R107" i="1"/>
  <c r="P117" i="1"/>
  <c r="C133" i="1"/>
  <c r="A134" i="1"/>
  <c r="R142" i="1"/>
  <c r="C79" i="1"/>
  <c r="R80" i="1"/>
  <c r="T80" i="1" s="1"/>
  <c r="Q105" i="1"/>
  <c r="R105" i="1"/>
  <c r="T105" i="1" s="1"/>
  <c r="P107" i="1"/>
  <c r="Q115" i="1"/>
  <c r="R115" i="1"/>
  <c r="T115" i="1" s="1"/>
  <c r="S115" i="1"/>
  <c r="B116" i="1"/>
  <c r="C115" i="1"/>
  <c r="G135" i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I134" i="1"/>
  <c r="Q134" i="1"/>
  <c r="R134" i="1"/>
  <c r="P134" i="1"/>
  <c r="T122" i="1"/>
  <c r="B139" i="1"/>
  <c r="Q140" i="1"/>
  <c r="P140" i="1"/>
  <c r="S140" i="1"/>
  <c r="R140" i="1"/>
  <c r="Q148" i="1"/>
  <c r="P148" i="1"/>
  <c r="S148" i="1"/>
  <c r="R148" i="1"/>
  <c r="Q138" i="1"/>
  <c r="P138" i="1"/>
  <c r="Q146" i="1"/>
  <c r="P146" i="1"/>
  <c r="Q136" i="1"/>
  <c r="P136" i="1"/>
  <c r="R138" i="1"/>
  <c r="Q144" i="1"/>
  <c r="P144" i="1"/>
  <c r="R146" i="1"/>
  <c r="C61" i="1"/>
  <c r="H83" i="1"/>
  <c r="I82" i="1"/>
  <c r="P60" i="1"/>
  <c r="R60" i="1"/>
  <c r="Q60" i="1"/>
  <c r="S73" i="1"/>
  <c r="R73" i="1"/>
  <c r="T73" i="1" s="1"/>
  <c r="Q73" i="1"/>
  <c r="S77" i="1"/>
  <c r="R77" i="1"/>
  <c r="T77" i="1" s="1"/>
  <c r="Q77" i="1"/>
  <c r="C80" i="1"/>
  <c r="I79" i="1"/>
  <c r="B81" i="1"/>
  <c r="R81" i="1"/>
  <c r="Q81" i="1"/>
  <c r="R65" i="1"/>
  <c r="S65" i="1"/>
  <c r="Q65" i="1"/>
  <c r="S71" i="1"/>
  <c r="Q71" i="1"/>
  <c r="R79" i="1"/>
  <c r="Q79" i="1"/>
  <c r="I81" i="1"/>
  <c r="P66" i="1"/>
  <c r="T66" i="1" s="1"/>
  <c r="S66" i="1"/>
  <c r="P71" i="1"/>
  <c r="P79" i="1"/>
  <c r="I80" i="1"/>
  <c r="S78" i="1"/>
  <c r="S80" i="1"/>
  <c r="Q64" i="1"/>
  <c r="P75" i="1"/>
  <c r="Q83" i="1"/>
  <c r="Q85" i="1"/>
  <c r="Q87" i="1"/>
  <c r="Q89" i="1"/>
  <c r="Q91" i="1"/>
  <c r="Q93" i="1"/>
  <c r="Q95" i="1"/>
  <c r="R61" i="1"/>
  <c r="Q61" i="1"/>
  <c r="I63" i="1"/>
  <c r="R69" i="1"/>
  <c r="S69" i="1"/>
  <c r="Q69" i="1"/>
  <c r="Q72" i="1"/>
  <c r="P72" i="1"/>
  <c r="S72" i="1"/>
  <c r="R72" i="1"/>
  <c r="D74" i="1"/>
  <c r="D70" i="1"/>
  <c r="Q34" i="1"/>
  <c r="P61" i="1"/>
  <c r="I62" i="1"/>
  <c r="R67" i="1"/>
  <c r="Q67" i="1"/>
  <c r="P67" i="1"/>
  <c r="P69" i="1"/>
  <c r="Q74" i="1"/>
  <c r="P74" i="1"/>
  <c r="S74" i="1"/>
  <c r="R74" i="1"/>
  <c r="V25" i="1"/>
  <c r="S61" i="1"/>
  <c r="S67" i="1"/>
  <c r="P70" i="1"/>
  <c r="S70" i="1"/>
  <c r="R70" i="1"/>
  <c r="Q76" i="1"/>
  <c r="P76" i="1"/>
  <c r="S76" i="1"/>
  <c r="R76" i="1"/>
  <c r="R7" i="1"/>
  <c r="C62" i="1"/>
  <c r="I61" i="1"/>
  <c r="B63" i="1"/>
  <c r="R63" i="1"/>
  <c r="T63" i="1" s="1"/>
  <c r="Q63" i="1"/>
  <c r="H64" i="1"/>
  <c r="D67" i="1"/>
  <c r="P68" i="1"/>
  <c r="R68" i="1"/>
  <c r="Q68" i="1"/>
  <c r="Q70" i="1"/>
  <c r="S60" i="1"/>
  <c r="S62" i="1"/>
  <c r="S64" i="1"/>
  <c r="P65" i="1"/>
  <c r="Q66" i="1"/>
  <c r="R71" i="1"/>
  <c r="F34" i="1"/>
  <c r="E34" i="1" s="1"/>
  <c r="P27" i="1"/>
  <c r="T27" i="1" s="1"/>
  <c r="P35" i="1"/>
  <c r="T35" i="1" s="1"/>
  <c r="P39" i="1"/>
  <c r="T39" i="1" s="1"/>
  <c r="F39" i="1"/>
  <c r="E39" i="1" s="1"/>
  <c r="F35" i="1"/>
  <c r="E35" i="1" s="1"/>
  <c r="F31" i="1"/>
  <c r="E31" i="1" s="1"/>
  <c r="Q19" i="1"/>
  <c r="AC7" i="1"/>
  <c r="F41" i="1"/>
  <c r="E41" i="1" s="1"/>
  <c r="F37" i="1"/>
  <c r="E37" i="1" s="1"/>
  <c r="F33" i="1"/>
  <c r="E33" i="1" s="1"/>
  <c r="F29" i="1"/>
  <c r="E29" i="1" s="1"/>
  <c r="F38" i="1"/>
  <c r="E38" i="1" s="1"/>
  <c r="P26" i="1"/>
  <c r="T26" i="1" s="1"/>
  <c r="Q27" i="1"/>
  <c r="P34" i="1"/>
  <c r="T34" i="1" s="1"/>
  <c r="Q35" i="1"/>
  <c r="P38" i="1"/>
  <c r="T38" i="1" s="1"/>
  <c r="Q39" i="1"/>
  <c r="R15" i="1"/>
  <c r="C25" i="1"/>
  <c r="F40" i="1"/>
  <c r="E40" i="1" s="1"/>
  <c r="F36" i="1"/>
  <c r="E36" i="1" s="1"/>
  <c r="F32" i="1"/>
  <c r="E32" i="1" s="1"/>
  <c r="Q26" i="1"/>
  <c r="Q38" i="1"/>
  <c r="F78" i="2"/>
  <c r="A58" i="2"/>
  <c r="C58" i="2" s="1"/>
  <c r="B58" i="2" s="1"/>
  <c r="C40" i="2"/>
  <c r="B40" i="2" s="1"/>
  <c r="R40" i="2" s="1"/>
  <c r="E79" i="2"/>
  <c r="C43" i="2"/>
  <c r="B43" i="2" s="1"/>
  <c r="A61" i="2"/>
  <c r="F40" i="2"/>
  <c r="A49" i="2"/>
  <c r="C49" i="2" s="1"/>
  <c r="B49" i="2" s="1"/>
  <c r="F60" i="2"/>
  <c r="F42" i="2"/>
  <c r="E61" i="2"/>
  <c r="A67" i="2"/>
  <c r="A69" i="2"/>
  <c r="A76" i="2"/>
  <c r="A45" i="2"/>
  <c r="A47" i="2"/>
  <c r="A54" i="2"/>
  <c r="A42" i="2"/>
  <c r="A50" i="2"/>
  <c r="A57" i="2"/>
  <c r="A59" i="2"/>
  <c r="F39" i="2"/>
  <c r="A46" i="2"/>
  <c r="A53" i="2"/>
  <c r="A55" i="2"/>
  <c r="E43" i="2"/>
  <c r="W6" i="1"/>
  <c r="Y6" i="1" s="1"/>
  <c r="AE6" i="1" s="1"/>
  <c r="R37" i="2"/>
  <c r="R33" i="2"/>
  <c r="R29" i="2"/>
  <c r="R25" i="2"/>
  <c r="F36" i="2"/>
  <c r="F28" i="2"/>
  <c r="A44" i="2"/>
  <c r="A48" i="2"/>
  <c r="A52" i="2"/>
  <c r="A56" i="2"/>
  <c r="F35" i="2"/>
  <c r="F27" i="2"/>
  <c r="R39" i="2"/>
  <c r="R35" i="2"/>
  <c r="R31" i="2"/>
  <c r="R27" i="2"/>
  <c r="F32" i="2"/>
  <c r="F24" i="2"/>
  <c r="B22" i="1"/>
  <c r="B23" i="1" s="1"/>
  <c r="C23" i="1" s="1"/>
  <c r="AC8" i="1"/>
  <c r="P22" i="1"/>
  <c r="Q10" i="1"/>
  <c r="AF6" i="3"/>
  <c r="AC25" i="1"/>
  <c r="R22" i="2"/>
  <c r="P24" i="1"/>
  <c r="T24" i="1" s="1"/>
  <c r="P33" i="1"/>
  <c r="T33" i="1" s="1"/>
  <c r="P37" i="1"/>
  <c r="T37" i="1" s="1"/>
  <c r="P25" i="1"/>
  <c r="T25" i="1" s="1"/>
  <c r="P41" i="1"/>
  <c r="T41" i="1" s="1"/>
  <c r="AE6" i="3"/>
  <c r="R22" i="1"/>
  <c r="R18" i="1"/>
  <c r="P14" i="1"/>
  <c r="F38" i="2"/>
  <c r="F34" i="2"/>
  <c r="F30" i="2"/>
  <c r="F26" i="2"/>
  <c r="Q24" i="1"/>
  <c r="Q25" i="1"/>
  <c r="P28" i="1"/>
  <c r="T28" i="1" s="1"/>
  <c r="Q33" i="1"/>
  <c r="P36" i="1"/>
  <c r="T36" i="1" s="1"/>
  <c r="Q37" i="1"/>
  <c r="P40" i="1"/>
  <c r="T40" i="1" s="1"/>
  <c r="Q41" i="1"/>
  <c r="AH6" i="3"/>
  <c r="Q14" i="1"/>
  <c r="Q22" i="1"/>
  <c r="P18" i="1"/>
  <c r="R10" i="1"/>
  <c r="F37" i="2"/>
  <c r="F33" i="2"/>
  <c r="F29" i="2"/>
  <c r="F25" i="2"/>
  <c r="V26" i="1"/>
  <c r="Q28" i="1"/>
  <c r="Q36" i="1"/>
  <c r="Q40" i="1"/>
  <c r="AC6" i="1"/>
  <c r="AC26" i="1"/>
  <c r="S6" i="1"/>
  <c r="C34" i="1"/>
  <c r="R23" i="1"/>
  <c r="Q15" i="1"/>
  <c r="R12" i="1"/>
  <c r="Q7" i="1"/>
  <c r="C37" i="1"/>
  <c r="C33" i="1"/>
  <c r="C29" i="1"/>
  <c r="P29" i="1"/>
  <c r="T29" i="1" s="1"/>
  <c r="P30" i="1"/>
  <c r="T30" i="1" s="1"/>
  <c r="P31" i="1"/>
  <c r="T31" i="1" s="1"/>
  <c r="P32" i="1"/>
  <c r="T32" i="1" s="1"/>
  <c r="Q23" i="1"/>
  <c r="R20" i="1"/>
  <c r="Q18" i="1"/>
  <c r="R14" i="1"/>
  <c r="R11" i="1"/>
  <c r="P10" i="1"/>
  <c r="C40" i="1"/>
  <c r="C36" i="1"/>
  <c r="C32" i="1"/>
  <c r="C28" i="1"/>
  <c r="Q29" i="1"/>
  <c r="Q30" i="1"/>
  <c r="Q31" i="1"/>
  <c r="Q32" i="1"/>
  <c r="C38" i="1"/>
  <c r="C30" i="1"/>
  <c r="C26" i="1"/>
  <c r="R19" i="1"/>
  <c r="Q11" i="1"/>
  <c r="R8" i="1"/>
  <c r="C39" i="1"/>
  <c r="C35" i="1"/>
  <c r="C31" i="1"/>
  <c r="C27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H27" i="1"/>
  <c r="V27" i="1" s="1"/>
  <c r="I26" i="1"/>
  <c r="I25" i="1"/>
  <c r="I7" i="1"/>
  <c r="V7" i="1"/>
  <c r="V8" i="1"/>
  <c r="F22" i="2"/>
  <c r="F14" i="2"/>
  <c r="F10" i="2"/>
  <c r="R20" i="2"/>
  <c r="R12" i="2"/>
  <c r="F17" i="2"/>
  <c r="F13" i="2"/>
  <c r="F9" i="2"/>
  <c r="R19" i="2"/>
  <c r="R7" i="2"/>
  <c r="F19" i="2"/>
  <c r="F15" i="2"/>
  <c r="F11" i="2"/>
  <c r="F7" i="2"/>
  <c r="R21" i="2"/>
  <c r="R17" i="2"/>
  <c r="R13" i="2"/>
  <c r="R9" i="2"/>
  <c r="F21" i="2"/>
  <c r="R15" i="2"/>
  <c r="F18" i="2"/>
  <c r="F6" i="2"/>
  <c r="R16" i="2"/>
  <c r="R8" i="2"/>
  <c r="R11" i="2"/>
  <c r="F20" i="2"/>
  <c r="F16" i="2"/>
  <c r="F12" i="2"/>
  <c r="F8" i="2"/>
  <c r="R18" i="2"/>
  <c r="R14" i="2"/>
  <c r="R10" i="2"/>
  <c r="R6" i="2"/>
  <c r="H9" i="1"/>
  <c r="V9" i="1" s="1"/>
  <c r="I8" i="1"/>
  <c r="C17" i="1"/>
  <c r="C13" i="1"/>
  <c r="R21" i="1"/>
  <c r="R17" i="1"/>
  <c r="R16" i="1"/>
  <c r="R13" i="1"/>
  <c r="R9" i="1"/>
  <c r="C20" i="1"/>
  <c r="C16" i="1"/>
  <c r="C12" i="1"/>
  <c r="C8" i="1"/>
  <c r="R6" i="1"/>
  <c r="T6" i="1" s="1"/>
  <c r="Q21" i="1"/>
  <c r="Q17" i="1"/>
  <c r="Q16" i="1"/>
  <c r="Q13" i="1"/>
  <c r="Q12" i="1"/>
  <c r="Q9" i="1"/>
  <c r="Q8" i="1"/>
  <c r="C19" i="1"/>
  <c r="C15" i="1"/>
  <c r="C11" i="1"/>
  <c r="C7" i="1"/>
  <c r="Q6" i="1"/>
  <c r="P23" i="1"/>
  <c r="P21" i="1"/>
  <c r="P20" i="1"/>
  <c r="P19" i="1"/>
  <c r="P17" i="1"/>
  <c r="P16" i="1"/>
  <c r="P15" i="1"/>
  <c r="P13" i="1"/>
  <c r="P12" i="1"/>
  <c r="P11" i="1"/>
  <c r="P9" i="1"/>
  <c r="P8" i="1"/>
  <c r="P7" i="1"/>
  <c r="C18" i="1"/>
  <c r="C14" i="1"/>
  <c r="C10" i="1"/>
  <c r="S20" i="1"/>
  <c r="C21" i="1"/>
  <c r="C9" i="1"/>
  <c r="T102" i="1" l="1"/>
  <c r="AI34" i="3"/>
  <c r="AK34" i="3" s="1"/>
  <c r="AM9" i="3"/>
  <c r="AQ9" i="3" s="1"/>
  <c r="AS9" i="3" s="1"/>
  <c r="AL55" i="3"/>
  <c r="AP55" i="3" s="1"/>
  <c r="AR55" i="3" s="1"/>
  <c r="AU55" i="3" s="1"/>
  <c r="AO55" i="3"/>
  <c r="AL10" i="3"/>
  <c r="AP10" i="3" s="1"/>
  <c r="AR10" i="3" s="1"/>
  <c r="AL9" i="3"/>
  <c r="AP9" i="3" s="1"/>
  <c r="AR9" i="3" s="1"/>
  <c r="AI57" i="3"/>
  <c r="AK57" i="3" s="1"/>
  <c r="AN10" i="3"/>
  <c r="AI51" i="3"/>
  <c r="AK51" i="3" s="1"/>
  <c r="AM51" i="3" s="1"/>
  <c r="AQ51" i="3" s="1"/>
  <c r="AS51" i="3" s="1"/>
  <c r="AZ51" i="3" s="1"/>
  <c r="AI89" i="3"/>
  <c r="AK89" i="3" s="1"/>
  <c r="AO89" i="3" s="1"/>
  <c r="AO10" i="3"/>
  <c r="AO9" i="3"/>
  <c r="T131" i="1"/>
  <c r="T113" i="1"/>
  <c r="AM93" i="3"/>
  <c r="AQ93" i="3" s="1"/>
  <c r="AS93" i="3" s="1"/>
  <c r="AN93" i="3"/>
  <c r="AI69" i="3"/>
  <c r="AK69" i="3" s="1"/>
  <c r="AM69" i="3" s="1"/>
  <c r="AQ69" i="3" s="1"/>
  <c r="AS69" i="3" s="1"/>
  <c r="AI73" i="3"/>
  <c r="AK73" i="3" s="1"/>
  <c r="AN73" i="3" s="1"/>
  <c r="AI38" i="3"/>
  <c r="AK38" i="3" s="1"/>
  <c r="T124" i="1"/>
  <c r="AO73" i="3"/>
  <c r="AL93" i="3"/>
  <c r="AP93" i="3" s="1"/>
  <c r="AR93" i="3" s="1"/>
  <c r="AI67" i="3"/>
  <c r="AK67" i="3" s="1"/>
  <c r="AN67" i="3" s="1"/>
  <c r="AI32" i="3"/>
  <c r="AK32" i="3" s="1"/>
  <c r="AN32" i="3" s="1"/>
  <c r="AI71" i="3"/>
  <c r="AK71" i="3" s="1"/>
  <c r="AO91" i="3"/>
  <c r="AO46" i="3"/>
  <c r="AM46" i="3"/>
  <c r="AQ46" i="3" s="1"/>
  <c r="AS46" i="3" s="1"/>
  <c r="AZ46" i="3" s="1"/>
  <c r="AN89" i="3"/>
  <c r="AL89" i="3"/>
  <c r="AP89" i="3" s="1"/>
  <c r="AR89" i="3" s="1"/>
  <c r="AO93" i="3"/>
  <c r="AO76" i="3"/>
  <c r="AN76" i="3"/>
  <c r="AN87" i="3"/>
  <c r="AO87" i="3"/>
  <c r="AM87" i="3"/>
  <c r="AQ87" i="3" s="1"/>
  <c r="AS87" i="3" s="1"/>
  <c r="AZ87" i="3" s="1"/>
  <c r="AL87" i="3"/>
  <c r="AP87" i="3" s="1"/>
  <c r="AR87" i="3" s="1"/>
  <c r="AM96" i="3"/>
  <c r="AQ96" i="3" s="1"/>
  <c r="AS96" i="3" s="1"/>
  <c r="AN96" i="3"/>
  <c r="AL96" i="3"/>
  <c r="AP96" i="3" s="1"/>
  <c r="AR96" i="3" s="1"/>
  <c r="AU96" i="3" s="1"/>
  <c r="AL81" i="3"/>
  <c r="AP81" i="3" s="1"/>
  <c r="AR81" i="3" s="1"/>
  <c r="AU81" i="3" s="1"/>
  <c r="AO81" i="3"/>
  <c r="AO51" i="3"/>
  <c r="AN51" i="3"/>
  <c r="AN55" i="3"/>
  <c r="AL75" i="3"/>
  <c r="AP75" i="3" s="1"/>
  <c r="AR75" i="3" s="1"/>
  <c r="Q75" i="3" s="1"/>
  <c r="AO100" i="3"/>
  <c r="AM63" i="3"/>
  <c r="AQ63" i="3" s="1"/>
  <c r="AS63" i="3" s="1"/>
  <c r="AZ63" i="3" s="1"/>
  <c r="AL100" i="3"/>
  <c r="AP100" i="3" s="1"/>
  <c r="AR100" i="3" s="1"/>
  <c r="AL46" i="3"/>
  <c r="AP46" i="3" s="1"/>
  <c r="AR46" i="3" s="1"/>
  <c r="AL51" i="3"/>
  <c r="AP51" i="3" s="1"/>
  <c r="AR51" i="3" s="1"/>
  <c r="AL63" i="3"/>
  <c r="AP63" i="3" s="1"/>
  <c r="AR63" i="3" s="1"/>
  <c r="AU63" i="3" s="1"/>
  <c r="AM55" i="3"/>
  <c r="AQ55" i="3" s="1"/>
  <c r="AS55" i="3" s="1"/>
  <c r="AZ55" i="3" s="1"/>
  <c r="AO75" i="3"/>
  <c r="AM89" i="3"/>
  <c r="AQ89" i="3" s="1"/>
  <c r="AS89" i="3" s="1"/>
  <c r="AZ89" i="3" s="1"/>
  <c r="AM100" i="3"/>
  <c r="AQ100" i="3" s="1"/>
  <c r="AS100" i="3" s="1"/>
  <c r="AZ100" i="3" s="1"/>
  <c r="AM29" i="3"/>
  <c r="AQ29" i="3" s="1"/>
  <c r="AS29" i="3" s="1"/>
  <c r="AZ29" i="3" s="1"/>
  <c r="AN29" i="3"/>
  <c r="AO96" i="3"/>
  <c r="AM95" i="3"/>
  <c r="AQ95" i="3" s="1"/>
  <c r="AS95" i="3" s="1"/>
  <c r="AN75" i="3"/>
  <c r="AL76" i="3"/>
  <c r="AP76" i="3" s="1"/>
  <c r="AR76" i="3" s="1"/>
  <c r="Q76" i="3" s="1"/>
  <c r="AM73" i="3"/>
  <c r="AQ73" i="3" s="1"/>
  <c r="AS73" i="3" s="1"/>
  <c r="AZ73" i="3" s="1"/>
  <c r="AN63" i="3"/>
  <c r="AL14" i="3"/>
  <c r="AP14" i="3" s="1"/>
  <c r="AR14" i="3" s="1"/>
  <c r="AU14" i="3" s="1"/>
  <c r="AM91" i="3"/>
  <c r="AQ91" i="3" s="1"/>
  <c r="AS91" i="3" s="1"/>
  <c r="AZ91" i="3" s="1"/>
  <c r="AO14" i="3"/>
  <c r="AO29" i="3"/>
  <c r="AM67" i="3"/>
  <c r="AQ67" i="3" s="1"/>
  <c r="AS67" i="3" s="1"/>
  <c r="AZ67" i="3" s="1"/>
  <c r="AL91" i="3"/>
  <c r="AP91" i="3" s="1"/>
  <c r="AR91" i="3" s="1"/>
  <c r="AN81" i="3"/>
  <c r="AM81" i="3"/>
  <c r="AQ81" i="3" s="1"/>
  <c r="AS81" i="3" s="1"/>
  <c r="AN14" i="3"/>
  <c r="T149" i="1"/>
  <c r="T112" i="1"/>
  <c r="T120" i="1"/>
  <c r="AL29" i="3"/>
  <c r="AP29" i="3" s="1"/>
  <c r="AR29" i="3" s="1"/>
  <c r="AU29" i="3" s="1"/>
  <c r="AO69" i="3"/>
  <c r="AL69" i="3"/>
  <c r="AP69" i="3" s="1"/>
  <c r="AR69" i="3" s="1"/>
  <c r="Q69" i="3" s="1"/>
  <c r="AN46" i="3"/>
  <c r="AN83" i="3"/>
  <c r="AM83" i="3"/>
  <c r="AQ83" i="3" s="1"/>
  <c r="AS83" i="3" s="1"/>
  <c r="AZ83" i="3" s="1"/>
  <c r="AL95" i="3"/>
  <c r="AP95" i="3" s="1"/>
  <c r="AR95" i="3" s="1"/>
  <c r="AU95" i="3" s="1"/>
  <c r="AO83" i="3"/>
  <c r="AO95" i="3"/>
  <c r="T86" i="1"/>
  <c r="T82" i="1"/>
  <c r="T9" i="1"/>
  <c r="T100" i="1"/>
  <c r="T141" i="1"/>
  <c r="T137" i="1"/>
  <c r="T135" i="1"/>
  <c r="T128" i="1"/>
  <c r="T89" i="1"/>
  <c r="AM61" i="3"/>
  <c r="AQ61" i="3" s="1"/>
  <c r="AS61" i="3" s="1"/>
  <c r="AN61" i="3"/>
  <c r="AL61" i="3"/>
  <c r="AP61" i="3" s="1"/>
  <c r="AR61" i="3" s="1"/>
  <c r="AO61" i="3"/>
  <c r="AZ93" i="3"/>
  <c r="AZ69" i="3"/>
  <c r="AL86" i="3"/>
  <c r="AP86" i="3" s="1"/>
  <c r="AR86" i="3" s="1"/>
  <c r="AN86" i="3"/>
  <c r="AO86" i="3"/>
  <c r="AM86" i="3"/>
  <c r="AQ86" i="3" s="1"/>
  <c r="AS86" i="3" s="1"/>
  <c r="AI13" i="3"/>
  <c r="AK13" i="3" s="1"/>
  <c r="AI39" i="3"/>
  <c r="AK39" i="3" s="1"/>
  <c r="AL45" i="3"/>
  <c r="AP45" i="3" s="1"/>
  <c r="AR45" i="3" s="1"/>
  <c r="AO45" i="3"/>
  <c r="AM45" i="3"/>
  <c r="AQ45" i="3" s="1"/>
  <c r="AS45" i="3" s="1"/>
  <c r="AN45" i="3"/>
  <c r="AL70" i="3"/>
  <c r="AP70" i="3" s="1"/>
  <c r="AR70" i="3" s="1"/>
  <c r="AO70" i="3"/>
  <c r="AN70" i="3"/>
  <c r="AM70" i="3"/>
  <c r="AQ70" i="3" s="1"/>
  <c r="AS70" i="3" s="1"/>
  <c r="AO59" i="3"/>
  <c r="AM59" i="3"/>
  <c r="AQ59" i="3" s="1"/>
  <c r="AS59" i="3" s="1"/>
  <c r="AN59" i="3"/>
  <c r="AL59" i="3"/>
  <c r="AP59" i="3" s="1"/>
  <c r="AR59" i="3" s="1"/>
  <c r="AN56" i="3"/>
  <c r="AL56" i="3"/>
  <c r="AP56" i="3" s="1"/>
  <c r="AR56" i="3" s="1"/>
  <c r="AM56" i="3"/>
  <c r="AQ56" i="3" s="1"/>
  <c r="AS56" i="3" s="1"/>
  <c r="AO56" i="3"/>
  <c r="AI66" i="3"/>
  <c r="AK66" i="3" s="1"/>
  <c r="AL90" i="3"/>
  <c r="AP90" i="3" s="1"/>
  <c r="AR90" i="3" s="1"/>
  <c r="AO90" i="3"/>
  <c r="AM90" i="3"/>
  <c r="AQ90" i="3" s="1"/>
  <c r="AS90" i="3" s="1"/>
  <c r="AN90" i="3"/>
  <c r="Q10" i="3"/>
  <c r="AU10" i="3"/>
  <c r="AI15" i="3"/>
  <c r="AK15" i="3" s="1"/>
  <c r="AI20" i="3"/>
  <c r="AK20" i="3" s="1"/>
  <c r="AI35" i="3"/>
  <c r="AK35" i="3" s="1"/>
  <c r="AL41" i="3"/>
  <c r="AP41" i="3" s="1"/>
  <c r="AR41" i="3" s="1"/>
  <c r="AO41" i="3"/>
  <c r="AM41" i="3"/>
  <c r="AQ41" i="3" s="1"/>
  <c r="AS41" i="3" s="1"/>
  <c r="AN41" i="3"/>
  <c r="AI43" i="3"/>
  <c r="AK43" i="3" s="1"/>
  <c r="AM34" i="3"/>
  <c r="AQ34" i="3" s="1"/>
  <c r="AS34" i="3" s="1"/>
  <c r="AN34" i="3"/>
  <c r="AO34" i="3"/>
  <c r="AL34" i="3"/>
  <c r="AP34" i="3" s="1"/>
  <c r="AR34" i="3" s="1"/>
  <c r="AO36" i="3"/>
  <c r="AM36" i="3"/>
  <c r="AQ36" i="3" s="1"/>
  <c r="AS36" i="3" s="1"/>
  <c r="AN36" i="3"/>
  <c r="AL36" i="3"/>
  <c r="AP36" i="3" s="1"/>
  <c r="AR36" i="3" s="1"/>
  <c r="AI44" i="3"/>
  <c r="AK44" i="3" s="1"/>
  <c r="AO50" i="3"/>
  <c r="AL50" i="3"/>
  <c r="AP50" i="3" s="1"/>
  <c r="AR50" i="3" s="1"/>
  <c r="AM50" i="3"/>
  <c r="AQ50" i="3" s="1"/>
  <c r="AS50" i="3" s="1"/>
  <c r="AN50" i="3"/>
  <c r="AN72" i="3"/>
  <c r="AO72" i="3"/>
  <c r="AM72" i="3"/>
  <c r="AQ72" i="3" s="1"/>
  <c r="AS72" i="3" s="1"/>
  <c r="AL72" i="3"/>
  <c r="AP72" i="3" s="1"/>
  <c r="AR72" i="3" s="1"/>
  <c r="AU93" i="3"/>
  <c r="AI65" i="3"/>
  <c r="AK65" i="3" s="1"/>
  <c r="AM85" i="3"/>
  <c r="AQ85" i="3" s="1"/>
  <c r="AS85" i="3" s="1"/>
  <c r="AL85" i="3"/>
  <c r="AP85" i="3" s="1"/>
  <c r="AR85" i="3" s="1"/>
  <c r="AN85" i="3"/>
  <c r="AO85" i="3"/>
  <c r="AU87" i="3"/>
  <c r="AI8" i="3"/>
  <c r="AK8" i="3" s="1"/>
  <c r="AI11" i="3"/>
  <c r="AK11" i="3" s="1"/>
  <c r="AI23" i="3"/>
  <c r="AK23" i="3" s="1"/>
  <c r="AI22" i="3"/>
  <c r="AK22" i="3" s="1"/>
  <c r="AI27" i="3"/>
  <c r="AK27" i="3" s="1"/>
  <c r="AI26" i="3"/>
  <c r="AK26" i="3" s="1"/>
  <c r="AI33" i="3"/>
  <c r="AK33" i="3" s="1"/>
  <c r="AI37" i="3"/>
  <c r="AK37" i="3" s="1"/>
  <c r="AI40" i="3"/>
  <c r="AK40" i="3" s="1"/>
  <c r="AN25" i="3"/>
  <c r="AO25" i="3"/>
  <c r="AL25" i="3"/>
  <c r="AP25" i="3" s="1"/>
  <c r="AR25" i="3" s="1"/>
  <c r="AM25" i="3"/>
  <c r="AQ25" i="3" s="1"/>
  <c r="AS25" i="3" s="1"/>
  <c r="AL58" i="3"/>
  <c r="AP58" i="3" s="1"/>
  <c r="AR58" i="3" s="1"/>
  <c r="AN58" i="3"/>
  <c r="AO58" i="3"/>
  <c r="AM58" i="3"/>
  <c r="AQ58" i="3" s="1"/>
  <c r="AS58" i="3" s="1"/>
  <c r="AI60" i="3"/>
  <c r="AK60" i="3" s="1"/>
  <c r="AI68" i="3"/>
  <c r="AK68" i="3" s="1"/>
  <c r="AM53" i="3"/>
  <c r="AQ53" i="3" s="1"/>
  <c r="AS53" i="3" s="1"/>
  <c r="AL53" i="3"/>
  <c r="AP53" i="3" s="1"/>
  <c r="AR53" i="3" s="1"/>
  <c r="AN53" i="3"/>
  <c r="AO53" i="3"/>
  <c r="AM57" i="3"/>
  <c r="AQ57" i="3" s="1"/>
  <c r="AS57" i="3" s="1"/>
  <c r="AL57" i="3"/>
  <c r="AP57" i="3" s="1"/>
  <c r="AR57" i="3" s="1"/>
  <c r="AN57" i="3"/>
  <c r="AO57" i="3"/>
  <c r="AI84" i="3"/>
  <c r="AK84" i="3" s="1"/>
  <c r="AN92" i="3"/>
  <c r="AO92" i="3"/>
  <c r="AL92" i="3"/>
  <c r="AP92" i="3" s="1"/>
  <c r="AR92" i="3" s="1"/>
  <c r="AM92" i="3"/>
  <c r="AQ92" i="3" s="1"/>
  <c r="AS92" i="3" s="1"/>
  <c r="AN98" i="3"/>
  <c r="AL98" i="3"/>
  <c r="AP98" i="3" s="1"/>
  <c r="AR98" i="3" s="1"/>
  <c r="AM98" i="3"/>
  <c r="AQ98" i="3" s="1"/>
  <c r="AS98" i="3" s="1"/>
  <c r="AO98" i="3"/>
  <c r="AU9" i="3"/>
  <c r="Q9" i="3"/>
  <c r="AI49" i="3"/>
  <c r="AK49" i="3" s="1"/>
  <c r="AI7" i="3"/>
  <c r="AK7" i="3" s="1"/>
  <c r="AZ9" i="3"/>
  <c r="AZ14" i="3"/>
  <c r="AO28" i="3"/>
  <c r="AL28" i="3"/>
  <c r="AP28" i="3" s="1"/>
  <c r="AR28" i="3" s="1"/>
  <c r="AM28" i="3"/>
  <c r="AQ28" i="3" s="1"/>
  <c r="AS28" i="3" s="1"/>
  <c r="AN28" i="3"/>
  <c r="AO42" i="3"/>
  <c r="AN42" i="3"/>
  <c r="AL42" i="3"/>
  <c r="AP42" i="3" s="1"/>
  <c r="AR42" i="3" s="1"/>
  <c r="AM42" i="3"/>
  <c r="AQ42" i="3" s="1"/>
  <c r="AS42" i="3" s="1"/>
  <c r="AI62" i="3"/>
  <c r="AK62" i="3" s="1"/>
  <c r="AL54" i="3"/>
  <c r="AP54" i="3" s="1"/>
  <c r="AR54" i="3" s="1"/>
  <c r="AM54" i="3"/>
  <c r="AQ54" i="3" s="1"/>
  <c r="AS54" i="3" s="1"/>
  <c r="AN54" i="3"/>
  <c r="AO54" i="3"/>
  <c r="AI47" i="3"/>
  <c r="AK47" i="3" s="1"/>
  <c r="AN64" i="3"/>
  <c r="AO64" i="3"/>
  <c r="AL64" i="3"/>
  <c r="AP64" i="3" s="1"/>
  <c r="AR64" i="3" s="1"/>
  <c r="AM64" i="3"/>
  <c r="AQ64" i="3" s="1"/>
  <c r="AS64" i="3" s="1"/>
  <c r="AL74" i="3"/>
  <c r="AP74" i="3" s="1"/>
  <c r="AR74" i="3" s="1"/>
  <c r="AM74" i="3"/>
  <c r="AQ74" i="3" s="1"/>
  <c r="AS74" i="3" s="1"/>
  <c r="AO74" i="3"/>
  <c r="AN74" i="3"/>
  <c r="AI78" i="3"/>
  <c r="AK78" i="3" s="1"/>
  <c r="AI80" i="3"/>
  <c r="AK80" i="3" s="1"/>
  <c r="AN88" i="3"/>
  <c r="AM88" i="3"/>
  <c r="AQ88" i="3" s="1"/>
  <c r="AS88" i="3" s="1"/>
  <c r="AO88" i="3"/>
  <c r="AL88" i="3"/>
  <c r="AP88" i="3" s="1"/>
  <c r="AR88" i="3" s="1"/>
  <c r="AM48" i="3"/>
  <c r="AQ48" i="3" s="1"/>
  <c r="AS48" i="3" s="1"/>
  <c r="AN48" i="3"/>
  <c r="AL48" i="3"/>
  <c r="AP48" i="3" s="1"/>
  <c r="AR48" i="3" s="1"/>
  <c r="AO48" i="3"/>
  <c r="AI82" i="3"/>
  <c r="AK82" i="3" s="1"/>
  <c r="AI52" i="3"/>
  <c r="AK52" i="3" s="1"/>
  <c r="AZ75" i="3"/>
  <c r="AI99" i="3"/>
  <c r="AK99" i="3" s="1"/>
  <c r="AO97" i="3"/>
  <c r="AL97" i="3"/>
  <c r="AP97" i="3" s="1"/>
  <c r="AR97" i="3" s="1"/>
  <c r="AM97" i="3"/>
  <c r="AQ97" i="3" s="1"/>
  <c r="AS97" i="3" s="1"/>
  <c r="AN97" i="3"/>
  <c r="AO71" i="3"/>
  <c r="AN71" i="3"/>
  <c r="AL71" i="3"/>
  <c r="AP71" i="3" s="1"/>
  <c r="AR71" i="3" s="1"/>
  <c r="AM71" i="3"/>
  <c r="AQ71" i="3" s="1"/>
  <c r="AS71" i="3" s="1"/>
  <c r="AI77" i="3"/>
  <c r="AK77" i="3" s="1"/>
  <c r="AL94" i="3"/>
  <c r="AP94" i="3" s="1"/>
  <c r="AR94" i="3" s="1"/>
  <c r="AM94" i="3"/>
  <c r="AQ94" i="3" s="1"/>
  <c r="AS94" i="3" s="1"/>
  <c r="AN94" i="3"/>
  <c r="AO94" i="3"/>
  <c r="AZ95" i="3"/>
  <c r="AZ10" i="3"/>
  <c r="AI16" i="3"/>
  <c r="AK16" i="3" s="1"/>
  <c r="AI18" i="3"/>
  <c r="AK18" i="3" s="1"/>
  <c r="AI30" i="3"/>
  <c r="AK30" i="3" s="1"/>
  <c r="AI21" i="3"/>
  <c r="AK21" i="3" s="1"/>
  <c r="AO24" i="3"/>
  <c r="AL24" i="3"/>
  <c r="AP24" i="3" s="1"/>
  <c r="AR24" i="3" s="1"/>
  <c r="AN24" i="3"/>
  <c r="AM24" i="3"/>
  <c r="AQ24" i="3" s="1"/>
  <c r="AS24" i="3" s="1"/>
  <c r="AN17" i="3"/>
  <c r="AL17" i="3"/>
  <c r="AP17" i="3" s="1"/>
  <c r="AR17" i="3" s="1"/>
  <c r="AO17" i="3"/>
  <c r="AM17" i="3"/>
  <c r="AQ17" i="3" s="1"/>
  <c r="AS17" i="3" s="1"/>
  <c r="AI19" i="3"/>
  <c r="AK19" i="3" s="1"/>
  <c r="AI31" i="3"/>
  <c r="AK31" i="3" s="1"/>
  <c r="AI12" i="3"/>
  <c r="AK12" i="3" s="1"/>
  <c r="AL79" i="3"/>
  <c r="AP79" i="3" s="1"/>
  <c r="AR79" i="3" s="1"/>
  <c r="AM79" i="3"/>
  <c r="AQ79" i="3" s="1"/>
  <c r="AS79" i="3" s="1"/>
  <c r="AO79" i="3"/>
  <c r="AN79" i="3"/>
  <c r="AU91" i="3"/>
  <c r="AU83" i="3"/>
  <c r="T123" i="1"/>
  <c r="T127" i="1"/>
  <c r="T144" i="1"/>
  <c r="T129" i="1"/>
  <c r="T121" i="1"/>
  <c r="T103" i="1"/>
  <c r="T139" i="1"/>
  <c r="T145" i="1"/>
  <c r="AC24" i="1"/>
  <c r="T87" i="1"/>
  <c r="T110" i="1"/>
  <c r="T130" i="1"/>
  <c r="T126" i="1"/>
  <c r="T51" i="1"/>
  <c r="T108" i="1"/>
  <c r="T125" i="1"/>
  <c r="T97" i="1"/>
  <c r="T133" i="1"/>
  <c r="T45" i="1"/>
  <c r="I99" i="1"/>
  <c r="AC42" i="1"/>
  <c r="V42" i="1"/>
  <c r="W42" i="1" s="1"/>
  <c r="T49" i="1"/>
  <c r="T81" i="1"/>
  <c r="T104" i="1"/>
  <c r="V45" i="1"/>
  <c r="W45" i="1" s="1"/>
  <c r="AC45" i="1"/>
  <c r="C44" i="1"/>
  <c r="B45" i="1"/>
  <c r="T43" i="1"/>
  <c r="V43" i="1"/>
  <c r="W43" i="1" s="1"/>
  <c r="AC43" i="1"/>
  <c r="T75" i="1"/>
  <c r="T136" i="1"/>
  <c r="I98" i="1"/>
  <c r="T111" i="1"/>
  <c r="AC44" i="1"/>
  <c r="V44" i="1"/>
  <c r="W44" i="1" s="1"/>
  <c r="I45" i="1"/>
  <c r="H46" i="1"/>
  <c r="T47" i="1"/>
  <c r="T50" i="1"/>
  <c r="T98" i="1"/>
  <c r="T109" i="1"/>
  <c r="T69" i="1"/>
  <c r="T74" i="1"/>
  <c r="T142" i="1"/>
  <c r="T132" i="1"/>
  <c r="T118" i="1"/>
  <c r="T85" i="1"/>
  <c r="T65" i="1"/>
  <c r="T95" i="1"/>
  <c r="T93" i="1"/>
  <c r="T90" i="1"/>
  <c r="T83" i="1"/>
  <c r="T138" i="1"/>
  <c r="T148" i="1"/>
  <c r="T140" i="1"/>
  <c r="T7" i="1"/>
  <c r="T12" i="1"/>
  <c r="T101" i="1"/>
  <c r="H138" i="1"/>
  <c r="I137" i="1"/>
  <c r="T10" i="1"/>
  <c r="B117" i="1"/>
  <c r="C116" i="1"/>
  <c r="T117" i="1"/>
  <c r="I136" i="1"/>
  <c r="H122" i="1"/>
  <c r="T68" i="1"/>
  <c r="T146" i="1"/>
  <c r="B140" i="1"/>
  <c r="I135" i="1"/>
  <c r="T107" i="1"/>
  <c r="G117" i="1"/>
  <c r="I116" i="1"/>
  <c r="T134" i="1"/>
  <c r="A135" i="1"/>
  <c r="C134" i="1"/>
  <c r="H101" i="1"/>
  <c r="I100" i="1"/>
  <c r="B101" i="1"/>
  <c r="C100" i="1"/>
  <c r="F67" i="1"/>
  <c r="E67" i="1" s="1"/>
  <c r="D85" i="1"/>
  <c r="B82" i="1"/>
  <c r="C81" i="1"/>
  <c r="H84" i="1"/>
  <c r="I83" i="1"/>
  <c r="T71" i="1"/>
  <c r="F74" i="1"/>
  <c r="E74" i="1" s="1"/>
  <c r="D92" i="1"/>
  <c r="T79" i="1"/>
  <c r="F70" i="1"/>
  <c r="E70" i="1" s="1"/>
  <c r="D88" i="1"/>
  <c r="T8" i="1"/>
  <c r="T67" i="1"/>
  <c r="T61" i="1"/>
  <c r="T60" i="1"/>
  <c r="D60" i="1"/>
  <c r="D66" i="1"/>
  <c r="D62" i="1"/>
  <c r="D71" i="1"/>
  <c r="D63" i="1"/>
  <c r="H65" i="1"/>
  <c r="I64" i="1"/>
  <c r="D68" i="1"/>
  <c r="D76" i="1"/>
  <c r="D69" i="1"/>
  <c r="D77" i="1"/>
  <c r="B64" i="1"/>
  <c r="C63" i="1"/>
  <c r="T16" i="1"/>
  <c r="D72" i="1"/>
  <c r="D65" i="1"/>
  <c r="D73" i="1"/>
  <c r="T76" i="1"/>
  <c r="T70" i="1"/>
  <c r="T72" i="1"/>
  <c r="D75" i="1"/>
  <c r="D64" i="1"/>
  <c r="D61" i="1"/>
  <c r="T15" i="1"/>
  <c r="T14" i="1"/>
  <c r="C59" i="2"/>
  <c r="B59" i="2" s="1"/>
  <c r="R59" i="2" s="1"/>
  <c r="A77" i="2"/>
  <c r="C77" i="2" s="1"/>
  <c r="B77" i="2" s="1"/>
  <c r="R77" i="2" s="1"/>
  <c r="C69" i="2"/>
  <c r="B69" i="2" s="1"/>
  <c r="A87" i="2"/>
  <c r="C87" i="2" s="1"/>
  <c r="B87" i="2" s="1"/>
  <c r="C67" i="2"/>
  <c r="B67" i="2" s="1"/>
  <c r="A85" i="2"/>
  <c r="C85" i="2" s="1"/>
  <c r="B85" i="2" s="1"/>
  <c r="F79" i="2"/>
  <c r="E80" i="2"/>
  <c r="W7" i="1"/>
  <c r="AA7" i="1" s="1"/>
  <c r="AG7" i="1" s="1"/>
  <c r="C76" i="2"/>
  <c r="B76" i="2" s="1"/>
  <c r="A94" i="2"/>
  <c r="C94" i="2" s="1"/>
  <c r="B94" i="2" s="1"/>
  <c r="C61" i="2"/>
  <c r="B61" i="2" s="1"/>
  <c r="A79" i="2"/>
  <c r="C79" i="2" s="1"/>
  <c r="B79" i="2" s="1"/>
  <c r="R79" i="2" s="1"/>
  <c r="W8" i="1"/>
  <c r="Z8" i="1" s="1"/>
  <c r="AF8" i="1" s="1"/>
  <c r="C56" i="2"/>
  <c r="B56" i="2" s="1"/>
  <c r="A74" i="2"/>
  <c r="C55" i="2"/>
  <c r="B55" i="2" s="1"/>
  <c r="A73" i="2"/>
  <c r="C54" i="2"/>
  <c r="B54" i="2" s="1"/>
  <c r="A72" i="2"/>
  <c r="C52" i="2"/>
  <c r="B52" i="2" s="1"/>
  <c r="A70" i="2"/>
  <c r="C53" i="2"/>
  <c r="B53" i="2" s="1"/>
  <c r="A71" i="2"/>
  <c r="C57" i="2"/>
  <c r="B57" i="2" s="1"/>
  <c r="A75" i="2"/>
  <c r="C47" i="2"/>
  <c r="B47" i="2" s="1"/>
  <c r="A65" i="2"/>
  <c r="C48" i="2"/>
  <c r="B48" i="2" s="1"/>
  <c r="A66" i="2"/>
  <c r="C46" i="2"/>
  <c r="B46" i="2" s="1"/>
  <c r="A64" i="2"/>
  <c r="C50" i="2"/>
  <c r="B50" i="2" s="1"/>
  <c r="A68" i="2"/>
  <c r="C45" i="2"/>
  <c r="B45" i="2" s="1"/>
  <c r="A63" i="2"/>
  <c r="F61" i="2"/>
  <c r="E62" i="2"/>
  <c r="X6" i="1"/>
  <c r="AD6" i="1" s="1"/>
  <c r="C44" i="2"/>
  <c r="B44" i="2" s="1"/>
  <c r="A62" i="2"/>
  <c r="C42" i="2"/>
  <c r="B42" i="2" s="1"/>
  <c r="R42" i="2" s="1"/>
  <c r="A60" i="2"/>
  <c r="R61" i="2"/>
  <c r="W9" i="1"/>
  <c r="Z9" i="1" s="1"/>
  <c r="AF9" i="1" s="1"/>
  <c r="W24" i="1"/>
  <c r="X24" i="1" s="1"/>
  <c r="AD24" i="1" s="1"/>
  <c r="Z6" i="1"/>
  <c r="AF6" i="1" s="1"/>
  <c r="AA6" i="1"/>
  <c r="AG6" i="1" s="1"/>
  <c r="E44" i="2"/>
  <c r="F43" i="2"/>
  <c r="R43" i="2"/>
  <c r="W27" i="1"/>
  <c r="X27" i="1" s="1"/>
  <c r="AD27" i="1" s="1"/>
  <c r="W26" i="1"/>
  <c r="AC27" i="1"/>
  <c r="C22" i="1"/>
  <c r="T11" i="1"/>
  <c r="T21" i="1"/>
  <c r="W25" i="1"/>
  <c r="AC9" i="1"/>
  <c r="T17" i="1"/>
  <c r="T23" i="1"/>
  <c r="T18" i="1"/>
  <c r="T22" i="1"/>
  <c r="T13" i="1"/>
  <c r="T19" i="1"/>
  <c r="T20" i="1"/>
  <c r="I27" i="1"/>
  <c r="H28" i="1"/>
  <c r="X9" i="1"/>
  <c r="AD9" i="1" s="1"/>
  <c r="H10" i="1"/>
  <c r="I9" i="1"/>
  <c r="Q81" i="3" l="1"/>
  <c r="Q14" i="3"/>
  <c r="Q51" i="3"/>
  <c r="Q46" i="3"/>
  <c r="AN69" i="3"/>
  <c r="AU51" i="3"/>
  <c r="Q93" i="3"/>
  <c r="AL73" i="3"/>
  <c r="AP73" i="3" s="1"/>
  <c r="AR73" i="3" s="1"/>
  <c r="AU73" i="3" s="1"/>
  <c r="AU46" i="3"/>
  <c r="AZ81" i="3"/>
  <c r="AU76" i="3"/>
  <c r="AO67" i="3"/>
  <c r="AO32" i="3"/>
  <c r="AM32" i="3"/>
  <c r="AQ32" i="3" s="1"/>
  <c r="AS32" i="3" s="1"/>
  <c r="AZ32" i="3" s="1"/>
  <c r="AL32" i="3"/>
  <c r="AP32" i="3" s="1"/>
  <c r="AR32" i="3" s="1"/>
  <c r="AL67" i="3"/>
  <c r="AP67" i="3" s="1"/>
  <c r="AR67" i="3" s="1"/>
  <c r="AU67" i="3" s="1"/>
  <c r="Q96" i="3"/>
  <c r="Q100" i="3"/>
  <c r="AM38" i="3"/>
  <c r="AQ38" i="3" s="1"/>
  <c r="AS38" i="3" s="1"/>
  <c r="AZ38" i="3" s="1"/>
  <c r="AO38" i="3"/>
  <c r="AL38" i="3"/>
  <c r="AP38" i="3" s="1"/>
  <c r="AR38" i="3" s="1"/>
  <c r="AN38" i="3"/>
  <c r="Q89" i="3"/>
  <c r="AZ96" i="3"/>
  <c r="AU100" i="3"/>
  <c r="AU75" i="3"/>
  <c r="AU89" i="3"/>
  <c r="Q55" i="3"/>
  <c r="Q29" i="3"/>
  <c r="Q91" i="3"/>
  <c r="Q87" i="3"/>
  <c r="AU69" i="3"/>
  <c r="Q63" i="3"/>
  <c r="Q83" i="3"/>
  <c r="Q95" i="3"/>
  <c r="AU74" i="3"/>
  <c r="Q74" i="3"/>
  <c r="AZ58" i="3"/>
  <c r="AZ85" i="3"/>
  <c r="AZ72" i="3"/>
  <c r="AN43" i="3"/>
  <c r="AO43" i="3"/>
  <c r="AL43" i="3"/>
  <c r="AP43" i="3" s="1"/>
  <c r="AR43" i="3" s="1"/>
  <c r="AM43" i="3"/>
  <c r="AQ43" i="3" s="1"/>
  <c r="AS43" i="3" s="1"/>
  <c r="AZ41" i="3"/>
  <c r="AL35" i="3"/>
  <c r="AP35" i="3" s="1"/>
  <c r="AR35" i="3" s="1"/>
  <c r="AN35" i="3"/>
  <c r="AO35" i="3"/>
  <c r="AM35" i="3"/>
  <c r="AQ35" i="3" s="1"/>
  <c r="AS35" i="3" s="1"/>
  <c r="AU59" i="3"/>
  <c r="Q59" i="3"/>
  <c r="AZ70" i="3"/>
  <c r="AZ61" i="3"/>
  <c r="AM12" i="3"/>
  <c r="AQ12" i="3" s="1"/>
  <c r="AS12" i="3" s="1"/>
  <c r="AL12" i="3"/>
  <c r="AP12" i="3" s="1"/>
  <c r="AR12" i="3" s="1"/>
  <c r="AN12" i="3"/>
  <c r="AO12" i="3"/>
  <c r="AL31" i="3"/>
  <c r="AP31" i="3" s="1"/>
  <c r="AR31" i="3" s="1"/>
  <c r="AM31" i="3"/>
  <c r="AQ31" i="3" s="1"/>
  <c r="AS31" i="3" s="1"/>
  <c r="AN31" i="3"/>
  <c r="AO31" i="3"/>
  <c r="AZ94" i="3"/>
  <c r="AM77" i="3"/>
  <c r="AQ77" i="3" s="1"/>
  <c r="AS77" i="3" s="1"/>
  <c r="AL77" i="3"/>
  <c r="AP77" i="3" s="1"/>
  <c r="AR77" i="3" s="1"/>
  <c r="AO77" i="3"/>
  <c r="AN77" i="3"/>
  <c r="AZ97" i="3"/>
  <c r="Q88" i="3"/>
  <c r="AU88" i="3"/>
  <c r="AO80" i="3"/>
  <c r="AL80" i="3"/>
  <c r="AP80" i="3" s="1"/>
  <c r="AR80" i="3" s="1"/>
  <c r="AN80" i="3"/>
  <c r="AM80" i="3"/>
  <c r="AQ80" i="3" s="1"/>
  <c r="AS80" i="3" s="1"/>
  <c r="AZ64" i="3"/>
  <c r="AN47" i="3"/>
  <c r="AO47" i="3"/>
  <c r="AL47" i="3"/>
  <c r="AP47" i="3" s="1"/>
  <c r="AR47" i="3" s="1"/>
  <c r="AM47" i="3"/>
  <c r="AQ47" i="3" s="1"/>
  <c r="AS47" i="3" s="1"/>
  <c r="AU54" i="3"/>
  <c r="Q54" i="3"/>
  <c r="AL62" i="3"/>
  <c r="AP62" i="3" s="1"/>
  <c r="AR62" i="3" s="1"/>
  <c r="AO62" i="3"/>
  <c r="AM62" i="3"/>
  <c r="AQ62" i="3" s="1"/>
  <c r="AS62" i="3" s="1"/>
  <c r="AN62" i="3"/>
  <c r="AU42" i="3"/>
  <c r="Q42" i="3"/>
  <c r="AZ79" i="3"/>
  <c r="AN19" i="3"/>
  <c r="AL19" i="3"/>
  <c r="AP19" i="3" s="1"/>
  <c r="AR19" i="3" s="1"/>
  <c r="AM19" i="3"/>
  <c r="AQ19" i="3" s="1"/>
  <c r="AS19" i="3" s="1"/>
  <c r="AO19" i="3"/>
  <c r="Q17" i="3"/>
  <c r="AU17" i="3"/>
  <c r="AU24" i="3"/>
  <c r="Q24" i="3"/>
  <c r="AM30" i="3"/>
  <c r="AQ30" i="3" s="1"/>
  <c r="AS30" i="3" s="1"/>
  <c r="AN30" i="3"/>
  <c r="AL30" i="3"/>
  <c r="AP30" i="3" s="1"/>
  <c r="AR30" i="3" s="1"/>
  <c r="AO30" i="3"/>
  <c r="AM18" i="3"/>
  <c r="AQ18" i="3" s="1"/>
  <c r="AS18" i="3" s="1"/>
  <c r="AL18" i="3"/>
  <c r="AP18" i="3" s="1"/>
  <c r="AR18" i="3" s="1"/>
  <c r="AN18" i="3"/>
  <c r="AO18" i="3"/>
  <c r="AU94" i="3"/>
  <c r="Q94" i="3"/>
  <c r="Q97" i="3"/>
  <c r="AU97" i="3"/>
  <c r="AM52" i="3"/>
  <c r="AQ52" i="3" s="1"/>
  <c r="AS52" i="3" s="1"/>
  <c r="AN52" i="3"/>
  <c r="AL52" i="3"/>
  <c r="AP52" i="3" s="1"/>
  <c r="AR52" i="3" s="1"/>
  <c r="AO52" i="3"/>
  <c r="Q48" i="3"/>
  <c r="AU48" i="3"/>
  <c r="AM78" i="3"/>
  <c r="AQ78" i="3" s="1"/>
  <c r="AS78" i="3" s="1"/>
  <c r="AN78" i="3"/>
  <c r="AL78" i="3"/>
  <c r="AP78" i="3" s="1"/>
  <c r="AR78" i="3" s="1"/>
  <c r="AO78" i="3"/>
  <c r="AZ74" i="3"/>
  <c r="Q64" i="3"/>
  <c r="AU64" i="3"/>
  <c r="AZ98" i="3"/>
  <c r="AU58" i="3"/>
  <c r="Q58" i="3"/>
  <c r="AL23" i="3"/>
  <c r="AP23" i="3" s="1"/>
  <c r="AR23" i="3" s="1"/>
  <c r="AM23" i="3"/>
  <c r="AQ23" i="3" s="1"/>
  <c r="AS23" i="3" s="1"/>
  <c r="AN23" i="3"/>
  <c r="AO23" i="3"/>
  <c r="Q85" i="3"/>
  <c r="AU85" i="3"/>
  <c r="Q72" i="3"/>
  <c r="AU72" i="3"/>
  <c r="AU50" i="3"/>
  <c r="Q50" i="3"/>
  <c r="Q36" i="3"/>
  <c r="AU36" i="3"/>
  <c r="Q34" i="3"/>
  <c r="AU34" i="3"/>
  <c r="AU90" i="3"/>
  <c r="Q90" i="3"/>
  <c r="AU70" i="3"/>
  <c r="Q70" i="3"/>
  <c r="AU79" i="3"/>
  <c r="Q79" i="3"/>
  <c r="AZ71" i="3"/>
  <c r="AM99" i="3"/>
  <c r="AQ99" i="3" s="1"/>
  <c r="AS99" i="3" s="1"/>
  <c r="AN99" i="3"/>
  <c r="AO99" i="3"/>
  <c r="AL99" i="3"/>
  <c r="AP99" i="3" s="1"/>
  <c r="AR99" i="3" s="1"/>
  <c r="AN82" i="3"/>
  <c r="AL82" i="3"/>
  <c r="AP82" i="3" s="1"/>
  <c r="AR82" i="3" s="1"/>
  <c r="AM82" i="3"/>
  <c r="AQ82" i="3" s="1"/>
  <c r="AS82" i="3" s="1"/>
  <c r="AO82" i="3"/>
  <c r="AZ88" i="3"/>
  <c r="Q98" i="3"/>
  <c r="AU98" i="3"/>
  <c r="Q57" i="3"/>
  <c r="AU57" i="3"/>
  <c r="Q53" i="3"/>
  <c r="AU53" i="3"/>
  <c r="AZ25" i="3"/>
  <c r="AN33" i="3"/>
  <c r="AL33" i="3"/>
  <c r="AP33" i="3" s="1"/>
  <c r="AR33" i="3" s="1"/>
  <c r="AM33" i="3"/>
  <c r="AQ33" i="3" s="1"/>
  <c r="AS33" i="3" s="1"/>
  <c r="AO33" i="3"/>
  <c r="AL27" i="3"/>
  <c r="AP27" i="3" s="1"/>
  <c r="AR27" i="3" s="1"/>
  <c r="AM27" i="3"/>
  <c r="AQ27" i="3" s="1"/>
  <c r="AS27" i="3" s="1"/>
  <c r="AO27" i="3"/>
  <c r="AN27" i="3"/>
  <c r="AN11" i="3"/>
  <c r="AL11" i="3"/>
  <c r="AP11" i="3" s="1"/>
  <c r="AR11" i="3" s="1"/>
  <c r="AM11" i="3"/>
  <c r="AQ11" i="3" s="1"/>
  <c r="AS11" i="3" s="1"/>
  <c r="AO11" i="3"/>
  <c r="AZ17" i="3"/>
  <c r="AZ24" i="3"/>
  <c r="AN21" i="3"/>
  <c r="AO21" i="3"/>
  <c r="AM21" i="3"/>
  <c r="AQ21" i="3" s="1"/>
  <c r="AS21" i="3" s="1"/>
  <c r="AL21" i="3"/>
  <c r="AP21" i="3" s="1"/>
  <c r="AR21" i="3" s="1"/>
  <c r="AO16" i="3"/>
  <c r="AL16" i="3"/>
  <c r="AP16" i="3" s="1"/>
  <c r="AR16" i="3" s="1"/>
  <c r="AN16" i="3"/>
  <c r="AM16" i="3"/>
  <c r="AQ16" i="3" s="1"/>
  <c r="AS16" i="3" s="1"/>
  <c r="AU71" i="3"/>
  <c r="Q71" i="3"/>
  <c r="AZ48" i="3"/>
  <c r="AZ54" i="3"/>
  <c r="AZ42" i="3"/>
  <c r="AZ28" i="3"/>
  <c r="AL49" i="3"/>
  <c r="AP49" i="3" s="1"/>
  <c r="AR49" i="3" s="1"/>
  <c r="AM49" i="3"/>
  <c r="AQ49" i="3" s="1"/>
  <c r="AS49" i="3" s="1"/>
  <c r="AN49" i="3"/>
  <c r="AO49" i="3"/>
  <c r="AZ92" i="3"/>
  <c r="AZ57" i="3"/>
  <c r="AZ53" i="3"/>
  <c r="AN60" i="3"/>
  <c r="AM60" i="3"/>
  <c r="AQ60" i="3" s="1"/>
  <c r="AS60" i="3" s="1"/>
  <c r="AO60" i="3"/>
  <c r="AL60" i="3"/>
  <c r="AP60" i="3" s="1"/>
  <c r="AR60" i="3" s="1"/>
  <c r="Q25" i="3"/>
  <c r="AU25" i="3"/>
  <c r="AN40" i="3"/>
  <c r="AO40" i="3"/>
  <c r="AL40" i="3"/>
  <c r="AP40" i="3" s="1"/>
  <c r="AR40" i="3" s="1"/>
  <c r="AM22" i="3"/>
  <c r="AQ22" i="3" s="1"/>
  <c r="AS22" i="3" s="1"/>
  <c r="AN22" i="3"/>
  <c r="AL22" i="3"/>
  <c r="AP22" i="3" s="1"/>
  <c r="AR22" i="3" s="1"/>
  <c r="AO22" i="3"/>
  <c r="AL8" i="3"/>
  <c r="AP8" i="3" s="1"/>
  <c r="AR8" i="3" s="1"/>
  <c r="AM8" i="3"/>
  <c r="AQ8" i="3" s="1"/>
  <c r="AS8" i="3" s="1"/>
  <c r="AN8" i="3"/>
  <c r="AO8" i="3"/>
  <c r="AZ36" i="3"/>
  <c r="AZ90" i="3"/>
  <c r="AZ56" i="3"/>
  <c r="AU45" i="3"/>
  <c r="Q45" i="3"/>
  <c r="AU28" i="3"/>
  <c r="Q28" i="3"/>
  <c r="AM7" i="3"/>
  <c r="AQ7" i="3" s="1"/>
  <c r="AS7" i="3" s="1"/>
  <c r="AN7" i="3"/>
  <c r="AO7" i="3"/>
  <c r="AL7" i="3"/>
  <c r="AP7" i="3" s="1"/>
  <c r="AR7" i="3" s="1"/>
  <c r="Q92" i="3"/>
  <c r="AU92" i="3"/>
  <c r="AL84" i="3"/>
  <c r="AP84" i="3" s="1"/>
  <c r="AR84" i="3" s="1"/>
  <c r="AN84" i="3"/>
  <c r="AO84" i="3"/>
  <c r="AM84" i="3"/>
  <c r="AQ84" i="3" s="1"/>
  <c r="AS84" i="3" s="1"/>
  <c r="AN68" i="3"/>
  <c r="AM68" i="3"/>
  <c r="AQ68" i="3" s="1"/>
  <c r="AS68" i="3" s="1"/>
  <c r="AL68" i="3"/>
  <c r="AP68" i="3" s="1"/>
  <c r="AR68" i="3" s="1"/>
  <c r="AO68" i="3"/>
  <c r="AN37" i="3"/>
  <c r="AL37" i="3"/>
  <c r="AP37" i="3" s="1"/>
  <c r="AR37" i="3" s="1"/>
  <c r="AM37" i="3"/>
  <c r="AQ37" i="3" s="1"/>
  <c r="AS37" i="3" s="1"/>
  <c r="AO37" i="3"/>
  <c r="AM26" i="3"/>
  <c r="AQ26" i="3" s="1"/>
  <c r="AS26" i="3" s="1"/>
  <c r="AN26" i="3"/>
  <c r="AL26" i="3"/>
  <c r="AP26" i="3" s="1"/>
  <c r="AR26" i="3" s="1"/>
  <c r="AO26" i="3"/>
  <c r="AO65" i="3"/>
  <c r="AL65" i="3"/>
  <c r="AP65" i="3" s="1"/>
  <c r="AR65" i="3" s="1"/>
  <c r="AN65" i="3"/>
  <c r="AZ50" i="3"/>
  <c r="AL44" i="3"/>
  <c r="AP44" i="3" s="1"/>
  <c r="AR44" i="3" s="1"/>
  <c r="AM44" i="3"/>
  <c r="AQ44" i="3" s="1"/>
  <c r="AS44" i="3" s="1"/>
  <c r="AO44" i="3"/>
  <c r="AN44" i="3"/>
  <c r="AZ34" i="3"/>
  <c r="AU41" i="3"/>
  <c r="Q41" i="3"/>
  <c r="AL20" i="3"/>
  <c r="AP20" i="3" s="1"/>
  <c r="AR20" i="3" s="1"/>
  <c r="AN20" i="3"/>
  <c r="AO20" i="3"/>
  <c r="AN15" i="3"/>
  <c r="AL15" i="3"/>
  <c r="AP15" i="3" s="1"/>
  <c r="AR15" i="3" s="1"/>
  <c r="AO15" i="3"/>
  <c r="AM15" i="3"/>
  <c r="AQ15" i="3" s="1"/>
  <c r="AS15" i="3" s="1"/>
  <c r="AL66" i="3"/>
  <c r="AP66" i="3" s="1"/>
  <c r="AR66" i="3" s="1"/>
  <c r="AN66" i="3"/>
  <c r="AM66" i="3"/>
  <c r="AQ66" i="3" s="1"/>
  <c r="AS66" i="3" s="1"/>
  <c r="AO66" i="3"/>
  <c r="Q56" i="3"/>
  <c r="AU56" i="3"/>
  <c r="AZ59" i="3"/>
  <c r="AL13" i="3"/>
  <c r="AP13" i="3" s="1"/>
  <c r="AR13" i="3" s="1"/>
  <c r="AM13" i="3"/>
  <c r="AQ13" i="3" s="1"/>
  <c r="AS13" i="3" s="1"/>
  <c r="AN13" i="3"/>
  <c r="AO13" i="3"/>
  <c r="AU86" i="3"/>
  <c r="Q86" i="3"/>
  <c r="Q61" i="3"/>
  <c r="AU61" i="3"/>
  <c r="AZ45" i="3"/>
  <c r="AL39" i="3"/>
  <c r="AP39" i="3" s="1"/>
  <c r="AR39" i="3" s="1"/>
  <c r="AN39" i="3"/>
  <c r="AM39" i="3"/>
  <c r="AQ39" i="3" s="1"/>
  <c r="AS39" i="3" s="1"/>
  <c r="AO39" i="3"/>
  <c r="AZ86" i="3"/>
  <c r="AA44" i="1"/>
  <c r="AG44" i="1" s="1"/>
  <c r="X44" i="1"/>
  <c r="AD44" i="1" s="1"/>
  <c r="Y44" i="1"/>
  <c r="AE44" i="1" s="1"/>
  <c r="Z44" i="1"/>
  <c r="AF44" i="1" s="1"/>
  <c r="Y43" i="1"/>
  <c r="AE43" i="1" s="1"/>
  <c r="Z43" i="1"/>
  <c r="AF43" i="1" s="1"/>
  <c r="AA43" i="1"/>
  <c r="AG43" i="1" s="1"/>
  <c r="X43" i="1"/>
  <c r="AD43" i="1" s="1"/>
  <c r="C45" i="1"/>
  <c r="B46" i="1"/>
  <c r="AA42" i="1"/>
  <c r="AG42" i="1" s="1"/>
  <c r="X42" i="1"/>
  <c r="AD42" i="1" s="1"/>
  <c r="Y42" i="1"/>
  <c r="AE42" i="1" s="1"/>
  <c r="Z42" i="1"/>
  <c r="AF42" i="1" s="1"/>
  <c r="I46" i="1"/>
  <c r="H47" i="1"/>
  <c r="V46" i="1"/>
  <c r="W46" i="1" s="1"/>
  <c r="Y45" i="1"/>
  <c r="AE45" i="1" s="1"/>
  <c r="Z45" i="1"/>
  <c r="AF45" i="1" s="1"/>
  <c r="AA45" i="1"/>
  <c r="AG45" i="1" s="1"/>
  <c r="X45" i="1"/>
  <c r="AD45" i="1" s="1"/>
  <c r="F88" i="1"/>
  <c r="E88" i="1" s="1"/>
  <c r="D106" i="1"/>
  <c r="I101" i="1"/>
  <c r="H102" i="1"/>
  <c r="B141" i="1"/>
  <c r="X7" i="1"/>
  <c r="AD7" i="1" s="1"/>
  <c r="B102" i="1"/>
  <c r="C101" i="1"/>
  <c r="A136" i="1"/>
  <c r="C135" i="1"/>
  <c r="G118" i="1"/>
  <c r="I117" i="1"/>
  <c r="H123" i="1"/>
  <c r="C117" i="1"/>
  <c r="B118" i="1"/>
  <c r="Z7" i="1"/>
  <c r="AF7" i="1" s="1"/>
  <c r="Y9" i="1"/>
  <c r="AE9" i="1" s="1"/>
  <c r="F92" i="1"/>
  <c r="E92" i="1" s="1"/>
  <c r="D110" i="1"/>
  <c r="F85" i="1"/>
  <c r="E85" i="1" s="1"/>
  <c r="D103" i="1"/>
  <c r="H139" i="1"/>
  <c r="I138" i="1"/>
  <c r="F61" i="1"/>
  <c r="E61" i="1" s="1"/>
  <c r="V61" i="1" s="1"/>
  <c r="W61" i="1" s="1"/>
  <c r="D79" i="1"/>
  <c r="F75" i="1"/>
  <c r="E75" i="1" s="1"/>
  <c r="D93" i="1"/>
  <c r="F65" i="1"/>
  <c r="E65" i="1" s="1"/>
  <c r="V65" i="1" s="1"/>
  <c r="W65" i="1" s="1"/>
  <c r="D83" i="1"/>
  <c r="F71" i="1"/>
  <c r="E71" i="1" s="1"/>
  <c r="D89" i="1"/>
  <c r="F64" i="1"/>
  <c r="E64" i="1" s="1"/>
  <c r="AC64" i="1" s="1"/>
  <c r="D82" i="1"/>
  <c r="F73" i="1"/>
  <c r="E73" i="1" s="1"/>
  <c r="D91" i="1"/>
  <c r="F72" i="1"/>
  <c r="E72" i="1" s="1"/>
  <c r="D90" i="1"/>
  <c r="F63" i="1"/>
  <c r="E63" i="1" s="1"/>
  <c r="V63" i="1" s="1"/>
  <c r="W63" i="1" s="1"/>
  <c r="D81" i="1"/>
  <c r="F62" i="1"/>
  <c r="E62" i="1" s="1"/>
  <c r="V62" i="1" s="1"/>
  <c r="W62" i="1" s="1"/>
  <c r="D80" i="1"/>
  <c r="F77" i="1"/>
  <c r="E77" i="1" s="1"/>
  <c r="D95" i="1"/>
  <c r="F76" i="1"/>
  <c r="E76" i="1" s="1"/>
  <c r="D94" i="1"/>
  <c r="F60" i="1"/>
  <c r="E60" i="1" s="1"/>
  <c r="V60" i="1" s="1"/>
  <c r="W60" i="1" s="1"/>
  <c r="D78" i="1"/>
  <c r="B83" i="1"/>
  <c r="C82" i="1"/>
  <c r="Y7" i="1"/>
  <c r="AE7" i="1" s="1"/>
  <c r="F69" i="1"/>
  <c r="E69" i="1" s="1"/>
  <c r="D87" i="1"/>
  <c r="F68" i="1"/>
  <c r="E68" i="1" s="1"/>
  <c r="D86" i="1"/>
  <c r="F66" i="1"/>
  <c r="E66" i="1" s="1"/>
  <c r="D84" i="1"/>
  <c r="H85" i="1"/>
  <c r="I84" i="1"/>
  <c r="C64" i="1"/>
  <c r="B65" i="1"/>
  <c r="I65" i="1"/>
  <c r="H66" i="1"/>
  <c r="V64" i="1"/>
  <c r="W64" i="1" s="1"/>
  <c r="X8" i="1"/>
  <c r="AD8" i="1" s="1"/>
  <c r="AA9" i="1"/>
  <c r="AG9" i="1" s="1"/>
  <c r="C64" i="2"/>
  <c r="B64" i="2" s="1"/>
  <c r="A82" i="2"/>
  <c r="C82" i="2" s="1"/>
  <c r="B82" i="2" s="1"/>
  <c r="C65" i="2"/>
  <c r="B65" i="2" s="1"/>
  <c r="A83" i="2"/>
  <c r="C83" i="2" s="1"/>
  <c r="B83" i="2" s="1"/>
  <c r="C71" i="2"/>
  <c r="B71" i="2" s="1"/>
  <c r="A89" i="2"/>
  <c r="C89" i="2" s="1"/>
  <c r="B89" i="2" s="1"/>
  <c r="C72" i="2"/>
  <c r="B72" i="2" s="1"/>
  <c r="A90" i="2"/>
  <c r="C90" i="2" s="1"/>
  <c r="B90" i="2" s="1"/>
  <c r="C74" i="2"/>
  <c r="B74" i="2" s="1"/>
  <c r="A92" i="2"/>
  <c r="C92" i="2" s="1"/>
  <c r="B92" i="2" s="1"/>
  <c r="C60" i="2"/>
  <c r="B60" i="2" s="1"/>
  <c r="R60" i="2" s="1"/>
  <c r="A78" i="2"/>
  <c r="C78" i="2" s="1"/>
  <c r="B78" i="2" s="1"/>
  <c r="R78" i="2" s="1"/>
  <c r="C63" i="2"/>
  <c r="B63" i="2" s="1"/>
  <c r="A81" i="2"/>
  <c r="C81" i="2" s="1"/>
  <c r="B81" i="2" s="1"/>
  <c r="R81" i="2" s="1"/>
  <c r="F80" i="2"/>
  <c r="E81" i="2"/>
  <c r="C68" i="2"/>
  <c r="B68" i="2" s="1"/>
  <c r="A86" i="2"/>
  <c r="C86" i="2" s="1"/>
  <c r="B86" i="2" s="1"/>
  <c r="C66" i="2"/>
  <c r="B66" i="2" s="1"/>
  <c r="A84" i="2"/>
  <c r="C84" i="2" s="1"/>
  <c r="B84" i="2" s="1"/>
  <c r="C75" i="2"/>
  <c r="B75" i="2" s="1"/>
  <c r="A93" i="2"/>
  <c r="C93" i="2" s="1"/>
  <c r="B93" i="2" s="1"/>
  <c r="C70" i="2"/>
  <c r="B70" i="2" s="1"/>
  <c r="A88" i="2"/>
  <c r="C88" i="2" s="1"/>
  <c r="B88" i="2" s="1"/>
  <c r="C73" i="2"/>
  <c r="B73" i="2" s="1"/>
  <c r="A91" i="2"/>
  <c r="C91" i="2" s="1"/>
  <c r="B91" i="2" s="1"/>
  <c r="AA8" i="1"/>
  <c r="AG8" i="1" s="1"/>
  <c r="R44" i="2"/>
  <c r="C62" i="2"/>
  <c r="B62" i="2" s="1"/>
  <c r="R62" i="2" s="1"/>
  <c r="A80" i="2"/>
  <c r="C80" i="2" s="1"/>
  <c r="B80" i="2" s="1"/>
  <c r="R80" i="2" s="1"/>
  <c r="Y8" i="1"/>
  <c r="AE8" i="1" s="1"/>
  <c r="Y24" i="1"/>
  <c r="AE24" i="1" s="1"/>
  <c r="F62" i="2"/>
  <c r="E63" i="2"/>
  <c r="Z24" i="1"/>
  <c r="AF24" i="1" s="1"/>
  <c r="AA24" i="1"/>
  <c r="AG24" i="1" s="1"/>
  <c r="AA27" i="1"/>
  <c r="AG27" i="1" s="1"/>
  <c r="Z27" i="1"/>
  <c r="AF27" i="1" s="1"/>
  <c r="Y27" i="1"/>
  <c r="AE27" i="1" s="1"/>
  <c r="E45" i="2"/>
  <c r="F44" i="2"/>
  <c r="V28" i="1"/>
  <c r="W28" i="1" s="1"/>
  <c r="Y28" i="1" s="1"/>
  <c r="AE28" i="1" s="1"/>
  <c r="AC28" i="1"/>
  <c r="V10" i="1"/>
  <c r="W10" i="1" s="1"/>
  <c r="AA10" i="1" s="1"/>
  <c r="AG10" i="1" s="1"/>
  <c r="AC10" i="1"/>
  <c r="Y26" i="1"/>
  <c r="AE26" i="1" s="1"/>
  <c r="AA26" i="1"/>
  <c r="AG26" i="1" s="1"/>
  <c r="X26" i="1"/>
  <c r="AD26" i="1" s="1"/>
  <c r="Z26" i="1"/>
  <c r="AF26" i="1" s="1"/>
  <c r="Y25" i="1"/>
  <c r="AE25" i="1" s="1"/>
  <c r="X25" i="1"/>
  <c r="AD25" i="1" s="1"/>
  <c r="AA25" i="1"/>
  <c r="AG25" i="1" s="1"/>
  <c r="Z25" i="1"/>
  <c r="AF25" i="1" s="1"/>
  <c r="H29" i="1"/>
  <c r="I28" i="1"/>
  <c r="H11" i="1"/>
  <c r="I10" i="1"/>
  <c r="AM20" i="3" l="1"/>
  <c r="AQ20" i="3" s="1"/>
  <c r="AS20" i="3" s="1"/>
  <c r="AZ20" i="3" s="1"/>
  <c r="Q73" i="3"/>
  <c r="AU32" i="3"/>
  <c r="Q32" i="3"/>
  <c r="Q67" i="3"/>
  <c r="Q38" i="3"/>
  <c r="AU38" i="3"/>
  <c r="AM65" i="3"/>
  <c r="AQ65" i="3" s="1"/>
  <c r="AS65" i="3" s="1"/>
  <c r="Q65" i="3" s="1"/>
  <c r="AM40" i="3"/>
  <c r="AQ40" i="3" s="1"/>
  <c r="AS40" i="3" s="1"/>
  <c r="Q40" i="3" s="1"/>
  <c r="AZ39" i="3"/>
  <c r="AU65" i="3"/>
  <c r="Q68" i="3"/>
  <c r="AU68" i="3"/>
  <c r="AU39" i="3"/>
  <c r="Q39" i="3"/>
  <c r="AZ13" i="3"/>
  <c r="AU66" i="3"/>
  <c r="Q66" i="3"/>
  <c r="AZ26" i="3"/>
  <c r="AU84" i="3"/>
  <c r="Q84" i="3"/>
  <c r="AZ8" i="3"/>
  <c r="Q60" i="3"/>
  <c r="AU60" i="3"/>
  <c r="AZ11" i="3"/>
  <c r="AZ33" i="3"/>
  <c r="AZ82" i="3"/>
  <c r="AZ62" i="3"/>
  <c r="AU80" i="3"/>
  <c r="Q80" i="3"/>
  <c r="AZ77" i="3"/>
  <c r="AZ31" i="3"/>
  <c r="AU12" i="3"/>
  <c r="Q12" i="3"/>
  <c r="Q43" i="3"/>
  <c r="AU43" i="3"/>
  <c r="AZ44" i="3"/>
  <c r="AZ7" i="3"/>
  <c r="AU13" i="3"/>
  <c r="Q13" i="3"/>
  <c r="AZ15" i="3"/>
  <c r="AZ84" i="3"/>
  <c r="AU8" i="3"/>
  <c r="Q8" i="3"/>
  <c r="AZ22" i="3"/>
  <c r="AZ49" i="3"/>
  <c r="AZ16" i="3"/>
  <c r="Q21" i="3"/>
  <c r="AU21" i="3"/>
  <c r="Q11" i="3"/>
  <c r="AU11" i="3"/>
  <c r="AZ27" i="3"/>
  <c r="Q33" i="3"/>
  <c r="AU33" i="3"/>
  <c r="Q82" i="3"/>
  <c r="AU82" i="3"/>
  <c r="AZ78" i="3"/>
  <c r="Q52" i="3"/>
  <c r="AU52" i="3"/>
  <c r="Q30" i="3"/>
  <c r="AU30" i="3"/>
  <c r="AZ19" i="3"/>
  <c r="AZ47" i="3"/>
  <c r="AU31" i="3"/>
  <c r="Q31" i="3"/>
  <c r="AZ12" i="3"/>
  <c r="AU35" i="3"/>
  <c r="Q35" i="3"/>
  <c r="Q26" i="3"/>
  <c r="AU26" i="3"/>
  <c r="AZ60" i="3"/>
  <c r="AU27" i="3"/>
  <c r="Q27" i="3"/>
  <c r="Q19" i="3"/>
  <c r="AU19" i="3"/>
  <c r="Q47" i="3"/>
  <c r="AU47" i="3"/>
  <c r="AZ80" i="3"/>
  <c r="AZ35" i="3"/>
  <c r="AZ66" i="3"/>
  <c r="AZ37" i="3"/>
  <c r="AU40" i="3"/>
  <c r="AU49" i="3"/>
  <c r="Q49" i="3"/>
  <c r="AZ21" i="3"/>
  <c r="AZ99" i="3"/>
  <c r="AZ23" i="3"/>
  <c r="AU18" i="3"/>
  <c r="Q18" i="3"/>
  <c r="AU62" i="3"/>
  <c r="Q62" i="3"/>
  <c r="Q15" i="3"/>
  <c r="AU15" i="3"/>
  <c r="AU20" i="3"/>
  <c r="Q44" i="3"/>
  <c r="AU44" i="3"/>
  <c r="Q37" i="3"/>
  <c r="AU37" i="3"/>
  <c r="AZ68" i="3"/>
  <c r="Q7" i="3"/>
  <c r="AU7" i="3"/>
  <c r="Q22" i="3"/>
  <c r="AU22" i="3"/>
  <c r="AU16" i="3"/>
  <c r="Q16" i="3"/>
  <c r="Q99" i="3"/>
  <c r="AU99" i="3"/>
  <c r="AU23" i="3"/>
  <c r="Q23" i="3"/>
  <c r="Q78" i="3"/>
  <c r="AU78" i="3"/>
  <c r="AZ52" i="3"/>
  <c r="AZ18" i="3"/>
  <c r="AZ30" i="3"/>
  <c r="Q77" i="3"/>
  <c r="AU77" i="3"/>
  <c r="AZ43" i="3"/>
  <c r="AC60" i="1"/>
  <c r="I47" i="1"/>
  <c r="H48" i="1"/>
  <c r="V47" i="1"/>
  <c r="W47" i="1" s="1"/>
  <c r="C46" i="1"/>
  <c r="B47" i="1"/>
  <c r="AC46" i="1"/>
  <c r="AA46" i="1"/>
  <c r="AG46" i="1" s="1"/>
  <c r="X46" i="1"/>
  <c r="AD46" i="1" s="1"/>
  <c r="Y46" i="1"/>
  <c r="AE46" i="1" s="1"/>
  <c r="Z46" i="1"/>
  <c r="AF46" i="1" s="1"/>
  <c r="AC63" i="1"/>
  <c r="AC62" i="1"/>
  <c r="F87" i="1"/>
  <c r="E87" i="1" s="1"/>
  <c r="D105" i="1"/>
  <c r="AC61" i="1"/>
  <c r="F78" i="1"/>
  <c r="E78" i="1" s="1"/>
  <c r="AC78" i="1" s="1"/>
  <c r="D96" i="1"/>
  <c r="F95" i="1"/>
  <c r="E95" i="1" s="1"/>
  <c r="D113" i="1"/>
  <c r="F81" i="1"/>
  <c r="E81" i="1" s="1"/>
  <c r="AC81" i="1" s="1"/>
  <c r="D99" i="1"/>
  <c r="F91" i="1"/>
  <c r="E91" i="1" s="1"/>
  <c r="D109" i="1"/>
  <c r="F89" i="1"/>
  <c r="E89" i="1" s="1"/>
  <c r="D107" i="1"/>
  <c r="F93" i="1"/>
  <c r="E93" i="1" s="1"/>
  <c r="D111" i="1"/>
  <c r="D128" i="1"/>
  <c r="F110" i="1"/>
  <c r="E110" i="1" s="1"/>
  <c r="H124" i="1"/>
  <c r="A137" i="1"/>
  <c r="C136" i="1"/>
  <c r="H103" i="1"/>
  <c r="I102" i="1"/>
  <c r="F86" i="1"/>
  <c r="E86" i="1" s="1"/>
  <c r="D104" i="1"/>
  <c r="H140" i="1"/>
  <c r="I139" i="1"/>
  <c r="B119" i="1"/>
  <c r="C118" i="1"/>
  <c r="B142" i="1"/>
  <c r="D124" i="1"/>
  <c r="F106" i="1"/>
  <c r="E106" i="1" s="1"/>
  <c r="F84" i="1"/>
  <c r="E84" i="1" s="1"/>
  <c r="V84" i="1" s="1"/>
  <c r="W84" i="1" s="1"/>
  <c r="D102" i="1"/>
  <c r="F94" i="1"/>
  <c r="E94" i="1" s="1"/>
  <c r="D112" i="1"/>
  <c r="F80" i="1"/>
  <c r="E80" i="1" s="1"/>
  <c r="D98" i="1"/>
  <c r="F90" i="1"/>
  <c r="E90" i="1" s="1"/>
  <c r="D108" i="1"/>
  <c r="F82" i="1"/>
  <c r="E82" i="1" s="1"/>
  <c r="V82" i="1" s="1"/>
  <c r="W82" i="1" s="1"/>
  <c r="D100" i="1"/>
  <c r="F83" i="1"/>
  <c r="E83" i="1" s="1"/>
  <c r="V83" i="1" s="1"/>
  <c r="W83" i="1" s="1"/>
  <c r="D101" i="1"/>
  <c r="F79" i="1"/>
  <c r="E79" i="1" s="1"/>
  <c r="V79" i="1" s="1"/>
  <c r="W79" i="1" s="1"/>
  <c r="D97" i="1"/>
  <c r="D121" i="1"/>
  <c r="F103" i="1"/>
  <c r="E103" i="1" s="1"/>
  <c r="G119" i="1"/>
  <c r="I118" i="1"/>
  <c r="B103" i="1"/>
  <c r="C102" i="1"/>
  <c r="AC82" i="1"/>
  <c r="H86" i="1"/>
  <c r="I85" i="1"/>
  <c r="V85" i="1"/>
  <c r="W85" i="1" s="1"/>
  <c r="AC80" i="1"/>
  <c r="V80" i="1"/>
  <c r="W80" i="1" s="1"/>
  <c r="B84" i="1"/>
  <c r="AC84" i="1" s="1"/>
  <c r="C83" i="1"/>
  <c r="Y64" i="1"/>
  <c r="AE64" i="1" s="1"/>
  <c r="AA64" i="1"/>
  <c r="AG64" i="1" s="1"/>
  <c r="Z64" i="1"/>
  <c r="AF64" i="1" s="1"/>
  <c r="X64" i="1"/>
  <c r="AD64" i="1" s="1"/>
  <c r="AA65" i="1"/>
  <c r="AG65" i="1" s="1"/>
  <c r="Z65" i="1"/>
  <c r="AF65" i="1" s="1"/>
  <c r="X65" i="1"/>
  <c r="AD65" i="1" s="1"/>
  <c r="Y65" i="1"/>
  <c r="AE65" i="1" s="1"/>
  <c r="I66" i="1"/>
  <c r="H67" i="1"/>
  <c r="B66" i="1"/>
  <c r="C65" i="1"/>
  <c r="AA63" i="1"/>
  <c r="AG63" i="1" s="1"/>
  <c r="Z63" i="1"/>
  <c r="AF63" i="1" s="1"/>
  <c r="X63" i="1"/>
  <c r="AD63" i="1" s="1"/>
  <c r="Y63" i="1"/>
  <c r="AE63" i="1" s="1"/>
  <c r="Y62" i="1"/>
  <c r="AE62" i="1" s="1"/>
  <c r="X62" i="1"/>
  <c r="AD62" i="1" s="1"/>
  <c r="Z62" i="1"/>
  <c r="AF62" i="1" s="1"/>
  <c r="AA62" i="1"/>
  <c r="AG62" i="1" s="1"/>
  <c r="AC65" i="1"/>
  <c r="V66" i="1"/>
  <c r="W66" i="1" s="1"/>
  <c r="AA61" i="1"/>
  <c r="AG61" i="1" s="1"/>
  <c r="Z61" i="1"/>
  <c r="AF61" i="1" s="1"/>
  <c r="Y61" i="1"/>
  <c r="AE61" i="1" s="1"/>
  <c r="X61" i="1"/>
  <c r="AD61" i="1" s="1"/>
  <c r="Y60" i="1"/>
  <c r="AE60" i="1" s="1"/>
  <c r="X60" i="1"/>
  <c r="AD60" i="1" s="1"/>
  <c r="AA60" i="1"/>
  <c r="AG60" i="1" s="1"/>
  <c r="Z60" i="1"/>
  <c r="AF60" i="1" s="1"/>
  <c r="F81" i="2"/>
  <c r="E82" i="2"/>
  <c r="R82" i="2" s="1"/>
  <c r="Z28" i="1"/>
  <c r="AF28" i="1" s="1"/>
  <c r="F63" i="2"/>
  <c r="E64" i="2"/>
  <c r="AA28" i="1"/>
  <c r="AG28" i="1" s="1"/>
  <c r="R63" i="2"/>
  <c r="E46" i="2"/>
  <c r="F45" i="2"/>
  <c r="R45" i="2"/>
  <c r="Y10" i="1"/>
  <c r="AE10" i="1" s="1"/>
  <c r="V29" i="1"/>
  <c r="W29" i="1" s="1"/>
  <c r="X29" i="1" s="1"/>
  <c r="AD29" i="1" s="1"/>
  <c r="AC29" i="1"/>
  <c r="X28" i="1"/>
  <c r="AD28" i="1" s="1"/>
  <c r="X10" i="1"/>
  <c r="AD10" i="1" s="1"/>
  <c r="Z10" i="1"/>
  <c r="AF10" i="1" s="1"/>
  <c r="V11" i="1"/>
  <c r="W11" i="1" s="1"/>
  <c r="Y11" i="1" s="1"/>
  <c r="AE11" i="1" s="1"/>
  <c r="AC11" i="1"/>
  <c r="H30" i="1"/>
  <c r="I29" i="1"/>
  <c r="H12" i="1"/>
  <c r="I11" i="1"/>
  <c r="Q20" i="3" l="1"/>
  <c r="AZ65" i="3"/>
  <c r="AZ40" i="3"/>
  <c r="AC79" i="1"/>
  <c r="V81" i="1"/>
  <c r="W81" i="1" s="1"/>
  <c r="Z81" i="1" s="1"/>
  <c r="AF81" i="1" s="1"/>
  <c r="Y47" i="1"/>
  <c r="AE47" i="1" s="1"/>
  <c r="Z47" i="1"/>
  <c r="AF47" i="1" s="1"/>
  <c r="AA47" i="1"/>
  <c r="AG47" i="1" s="1"/>
  <c r="X47" i="1"/>
  <c r="AD47" i="1" s="1"/>
  <c r="I48" i="1"/>
  <c r="H49" i="1"/>
  <c r="V48" i="1"/>
  <c r="W48" i="1" s="1"/>
  <c r="C47" i="1"/>
  <c r="B48" i="1"/>
  <c r="AC47" i="1"/>
  <c r="B104" i="1"/>
  <c r="C103" i="1"/>
  <c r="F121" i="1"/>
  <c r="E121" i="1" s="1"/>
  <c r="D139" i="1"/>
  <c r="A138" i="1"/>
  <c r="C137" i="1"/>
  <c r="D146" i="1"/>
  <c r="F128" i="1"/>
  <c r="E128" i="1" s="1"/>
  <c r="V78" i="1"/>
  <c r="W78" i="1" s="1"/>
  <c r="Z78" i="1" s="1"/>
  <c r="AF78" i="1" s="1"/>
  <c r="D115" i="1"/>
  <c r="F97" i="1"/>
  <c r="E97" i="1" s="1"/>
  <c r="D118" i="1"/>
  <c r="F100" i="1"/>
  <c r="E100" i="1" s="1"/>
  <c r="F98" i="1"/>
  <c r="E98" i="1" s="1"/>
  <c r="D116" i="1"/>
  <c r="D120" i="1"/>
  <c r="F102" i="1"/>
  <c r="E102" i="1" s="1"/>
  <c r="D129" i="1"/>
  <c r="F111" i="1"/>
  <c r="E111" i="1" s="1"/>
  <c r="D127" i="1"/>
  <c r="F109" i="1"/>
  <c r="E109" i="1" s="1"/>
  <c r="D131" i="1"/>
  <c r="F113" i="1"/>
  <c r="E113" i="1" s="1"/>
  <c r="AC83" i="1"/>
  <c r="D142" i="1"/>
  <c r="F124" i="1"/>
  <c r="E124" i="1" s="1"/>
  <c r="G120" i="1"/>
  <c r="I119" i="1"/>
  <c r="B143" i="1"/>
  <c r="H141" i="1"/>
  <c r="I140" i="1"/>
  <c r="I103" i="1"/>
  <c r="H104" i="1"/>
  <c r="H125" i="1"/>
  <c r="D123" i="1"/>
  <c r="F105" i="1"/>
  <c r="E105" i="1" s="1"/>
  <c r="C119" i="1"/>
  <c r="B120" i="1"/>
  <c r="V103" i="1"/>
  <c r="W103" i="1" s="1"/>
  <c r="AC103" i="1"/>
  <c r="D119" i="1"/>
  <c r="F101" i="1"/>
  <c r="E101" i="1" s="1"/>
  <c r="D126" i="1"/>
  <c r="F108" i="1"/>
  <c r="E108" i="1" s="1"/>
  <c r="D130" i="1"/>
  <c r="F112" i="1"/>
  <c r="E112" i="1" s="1"/>
  <c r="D122" i="1"/>
  <c r="F104" i="1"/>
  <c r="E104" i="1" s="1"/>
  <c r="D125" i="1"/>
  <c r="F107" i="1"/>
  <c r="E107" i="1" s="1"/>
  <c r="D117" i="1"/>
  <c r="F99" i="1"/>
  <c r="E99" i="1" s="1"/>
  <c r="D114" i="1"/>
  <c r="F96" i="1"/>
  <c r="E96" i="1" s="1"/>
  <c r="X83" i="1"/>
  <c r="AD83" i="1" s="1"/>
  <c r="Z83" i="1"/>
  <c r="AF83" i="1" s="1"/>
  <c r="AA83" i="1"/>
  <c r="AG83" i="1" s="1"/>
  <c r="Y83" i="1"/>
  <c r="AE83" i="1" s="1"/>
  <c r="H87" i="1"/>
  <c r="I86" i="1"/>
  <c r="B85" i="1"/>
  <c r="C84" i="1"/>
  <c r="Z84" i="1"/>
  <c r="AF84" i="1" s="1"/>
  <c r="X84" i="1"/>
  <c r="AD84" i="1" s="1"/>
  <c r="AA84" i="1"/>
  <c r="AG84" i="1" s="1"/>
  <c r="Y84" i="1"/>
  <c r="AE84" i="1" s="1"/>
  <c r="AA78" i="1"/>
  <c r="AG78" i="1" s="1"/>
  <c r="X82" i="1"/>
  <c r="AD82" i="1" s="1"/>
  <c r="Z82" i="1"/>
  <c r="AF82" i="1" s="1"/>
  <c r="Y82" i="1"/>
  <c r="AE82" i="1" s="1"/>
  <c r="AA82" i="1"/>
  <c r="AG82" i="1" s="1"/>
  <c r="Y80" i="1"/>
  <c r="AE80" i="1" s="1"/>
  <c r="X80" i="1"/>
  <c r="AD80" i="1" s="1"/>
  <c r="AA80" i="1"/>
  <c r="AG80" i="1" s="1"/>
  <c r="Z80" i="1"/>
  <c r="AF80" i="1" s="1"/>
  <c r="X85" i="1"/>
  <c r="AD85" i="1" s="1"/>
  <c r="Z85" i="1"/>
  <c r="AF85" i="1" s="1"/>
  <c r="AA85" i="1"/>
  <c r="AG85" i="1" s="1"/>
  <c r="Y85" i="1"/>
  <c r="AE85" i="1" s="1"/>
  <c r="AA81" i="1"/>
  <c r="AG81" i="1" s="1"/>
  <c r="Y81" i="1"/>
  <c r="AE81" i="1" s="1"/>
  <c r="AA79" i="1"/>
  <c r="AG79" i="1" s="1"/>
  <c r="Z79" i="1"/>
  <c r="AF79" i="1" s="1"/>
  <c r="Y79" i="1"/>
  <c r="AE79" i="1" s="1"/>
  <c r="X79" i="1"/>
  <c r="AD79" i="1" s="1"/>
  <c r="V86" i="1"/>
  <c r="W86" i="1" s="1"/>
  <c r="C66" i="1"/>
  <c r="B67" i="1"/>
  <c r="AC66" i="1"/>
  <c r="Y66" i="1"/>
  <c r="AE66" i="1" s="1"/>
  <c r="AA66" i="1"/>
  <c r="AG66" i="1" s="1"/>
  <c r="Z66" i="1"/>
  <c r="AF66" i="1" s="1"/>
  <c r="X66" i="1"/>
  <c r="AD66" i="1" s="1"/>
  <c r="I67" i="1"/>
  <c r="H68" i="1"/>
  <c r="V67" i="1"/>
  <c r="W67" i="1" s="1"/>
  <c r="F82" i="2"/>
  <c r="E83" i="2"/>
  <c r="Y29" i="1"/>
  <c r="AE29" i="1" s="1"/>
  <c r="F64" i="2"/>
  <c r="E65" i="2"/>
  <c r="R64" i="2"/>
  <c r="Z11" i="1"/>
  <c r="AF11" i="1" s="1"/>
  <c r="X11" i="1"/>
  <c r="AD11" i="1" s="1"/>
  <c r="AA11" i="1"/>
  <c r="AG11" i="1" s="1"/>
  <c r="F46" i="2"/>
  <c r="E47" i="2"/>
  <c r="R46" i="2"/>
  <c r="AA29" i="1"/>
  <c r="AG29" i="1" s="1"/>
  <c r="V30" i="1"/>
  <c r="W30" i="1" s="1"/>
  <c r="Y30" i="1" s="1"/>
  <c r="AE30" i="1" s="1"/>
  <c r="AC30" i="1"/>
  <c r="Z29" i="1"/>
  <c r="AF29" i="1" s="1"/>
  <c r="V12" i="1"/>
  <c r="W12" i="1" s="1"/>
  <c r="X12" i="1" s="1"/>
  <c r="AD12" i="1" s="1"/>
  <c r="AC12" i="1"/>
  <c r="H31" i="1"/>
  <c r="I30" i="1"/>
  <c r="H13" i="1"/>
  <c r="I12" i="1"/>
  <c r="X81" i="1" l="1"/>
  <c r="AD81" i="1" s="1"/>
  <c r="AA48" i="1"/>
  <c r="AG48" i="1" s="1"/>
  <c r="Y48" i="1"/>
  <c r="AE48" i="1" s="1"/>
  <c r="X48" i="1"/>
  <c r="AD48" i="1" s="1"/>
  <c r="Z48" i="1"/>
  <c r="AF48" i="1" s="1"/>
  <c r="I49" i="1"/>
  <c r="H50" i="1"/>
  <c r="V49" i="1"/>
  <c r="W49" i="1" s="1"/>
  <c r="C48" i="1"/>
  <c r="B49" i="1"/>
  <c r="AC48" i="1"/>
  <c r="X78" i="1"/>
  <c r="AD78" i="1" s="1"/>
  <c r="Y78" i="1"/>
  <c r="AE78" i="1" s="1"/>
  <c r="F139" i="1"/>
  <c r="E139" i="1" s="1"/>
  <c r="V139" i="1" s="1"/>
  <c r="W139" i="1" s="1"/>
  <c r="F146" i="1"/>
  <c r="E146" i="1" s="1"/>
  <c r="F142" i="1"/>
  <c r="E142" i="1" s="1"/>
  <c r="V101" i="1"/>
  <c r="W101" i="1" s="1"/>
  <c r="AC101" i="1"/>
  <c r="D132" i="1"/>
  <c r="F114" i="1"/>
  <c r="E114" i="1" s="1"/>
  <c r="F125" i="1"/>
  <c r="E125" i="1" s="1"/>
  <c r="D143" i="1"/>
  <c r="D140" i="1"/>
  <c r="F122" i="1"/>
  <c r="E122" i="1" s="1"/>
  <c r="D148" i="1"/>
  <c r="F130" i="1"/>
  <c r="E130" i="1" s="1"/>
  <c r="F119" i="1"/>
  <c r="E119" i="1" s="1"/>
  <c r="D137" i="1"/>
  <c r="H126" i="1"/>
  <c r="H142" i="1"/>
  <c r="I141" i="1"/>
  <c r="G121" i="1"/>
  <c r="V121" i="1" s="1"/>
  <c r="W121" i="1" s="1"/>
  <c r="I120" i="1"/>
  <c r="D134" i="1"/>
  <c r="F116" i="1"/>
  <c r="E116" i="1" s="1"/>
  <c r="V97" i="1"/>
  <c r="W97" i="1" s="1"/>
  <c r="AC97" i="1"/>
  <c r="AC96" i="1"/>
  <c r="V96" i="1"/>
  <c r="W96" i="1" s="1"/>
  <c r="B121" i="1"/>
  <c r="C120" i="1"/>
  <c r="F127" i="1"/>
  <c r="E127" i="1" s="1"/>
  <c r="D145" i="1"/>
  <c r="D138" i="1"/>
  <c r="F120" i="1"/>
  <c r="E120" i="1" s="1"/>
  <c r="D136" i="1"/>
  <c r="F118" i="1"/>
  <c r="E118" i="1" s="1"/>
  <c r="V99" i="1"/>
  <c r="W99" i="1" s="1"/>
  <c r="AC99" i="1"/>
  <c r="H105" i="1"/>
  <c r="I104" i="1"/>
  <c r="F131" i="1"/>
  <c r="E131" i="1" s="1"/>
  <c r="D149" i="1"/>
  <c r="F129" i="1"/>
  <c r="E129" i="1" s="1"/>
  <c r="D147" i="1"/>
  <c r="AC98" i="1"/>
  <c r="V98" i="1"/>
  <c r="W98" i="1" s="1"/>
  <c r="D133" i="1"/>
  <c r="F115" i="1"/>
  <c r="E115" i="1" s="1"/>
  <c r="AC104" i="1"/>
  <c r="V104" i="1"/>
  <c r="W104" i="1" s="1"/>
  <c r="D135" i="1"/>
  <c r="F117" i="1"/>
  <c r="E117" i="1" s="1"/>
  <c r="D144" i="1"/>
  <c r="F126" i="1"/>
  <c r="E126" i="1" s="1"/>
  <c r="Z103" i="1"/>
  <c r="AF103" i="1" s="1"/>
  <c r="AA103" i="1"/>
  <c r="AG103" i="1" s="1"/>
  <c r="Y103" i="1"/>
  <c r="AE103" i="1" s="1"/>
  <c r="X103" i="1"/>
  <c r="AD103" i="1" s="1"/>
  <c r="F123" i="1"/>
  <c r="E123" i="1" s="1"/>
  <c r="D141" i="1"/>
  <c r="B144" i="1"/>
  <c r="AC102" i="1"/>
  <c r="V102" i="1"/>
  <c r="W102" i="1" s="1"/>
  <c r="AC100" i="1"/>
  <c r="V100" i="1"/>
  <c r="W100" i="1" s="1"/>
  <c r="A139" i="1"/>
  <c r="AC139" i="1" s="1"/>
  <c r="C138" i="1"/>
  <c r="B105" i="1"/>
  <c r="C104" i="1"/>
  <c r="B86" i="1"/>
  <c r="C85" i="1"/>
  <c r="AC85" i="1"/>
  <c r="Z86" i="1"/>
  <c r="AF86" i="1" s="1"/>
  <c r="X86" i="1"/>
  <c r="AD86" i="1" s="1"/>
  <c r="AA86" i="1"/>
  <c r="AG86" i="1" s="1"/>
  <c r="Y86" i="1"/>
  <c r="AE86" i="1" s="1"/>
  <c r="H88" i="1"/>
  <c r="I87" i="1"/>
  <c r="V87" i="1"/>
  <c r="W87" i="1" s="1"/>
  <c r="AA67" i="1"/>
  <c r="AG67" i="1" s="1"/>
  <c r="X67" i="1"/>
  <c r="AD67" i="1" s="1"/>
  <c r="Z67" i="1"/>
  <c r="AF67" i="1" s="1"/>
  <c r="Y67" i="1"/>
  <c r="AE67" i="1" s="1"/>
  <c r="B68" i="1"/>
  <c r="C67" i="1"/>
  <c r="AC67" i="1"/>
  <c r="H69" i="1"/>
  <c r="I68" i="1"/>
  <c r="V68" i="1"/>
  <c r="W68" i="1" s="1"/>
  <c r="F83" i="2"/>
  <c r="E84" i="2"/>
  <c r="R83" i="2"/>
  <c r="AA12" i="1"/>
  <c r="AG12" i="1" s="1"/>
  <c r="F65" i="2"/>
  <c r="E66" i="2"/>
  <c r="R65" i="2"/>
  <c r="X30" i="1"/>
  <c r="AD30" i="1" s="1"/>
  <c r="E48" i="2"/>
  <c r="F47" i="2"/>
  <c r="R47" i="2"/>
  <c r="V13" i="1"/>
  <c r="W13" i="1" s="1"/>
  <c r="AA13" i="1" s="1"/>
  <c r="AG13" i="1" s="1"/>
  <c r="AC13" i="1"/>
  <c r="Z12" i="1"/>
  <c r="AF12" i="1" s="1"/>
  <c r="Z30" i="1"/>
  <c r="AF30" i="1" s="1"/>
  <c r="Y12" i="1"/>
  <c r="AE12" i="1" s="1"/>
  <c r="AA30" i="1"/>
  <c r="AG30" i="1" s="1"/>
  <c r="V31" i="1"/>
  <c r="W31" i="1" s="1"/>
  <c r="Y31" i="1" s="1"/>
  <c r="AE31" i="1" s="1"/>
  <c r="AC31" i="1"/>
  <c r="H32" i="1"/>
  <c r="I31" i="1"/>
  <c r="H14" i="1"/>
  <c r="I13" i="1"/>
  <c r="AY86" i="3" l="1"/>
  <c r="AW86" i="3"/>
  <c r="AX86" i="3"/>
  <c r="AV86" i="3"/>
  <c r="V142" i="1"/>
  <c r="W142" i="1" s="1"/>
  <c r="Y49" i="1"/>
  <c r="AE49" i="1" s="1"/>
  <c r="AA49" i="1"/>
  <c r="AG49" i="1" s="1"/>
  <c r="X49" i="1"/>
  <c r="AD49" i="1" s="1"/>
  <c r="Z49" i="1"/>
  <c r="AF49" i="1" s="1"/>
  <c r="I50" i="1"/>
  <c r="H51" i="1"/>
  <c r="V50" i="1"/>
  <c r="W50" i="1" s="1"/>
  <c r="C49" i="1"/>
  <c r="B50" i="1"/>
  <c r="AC49" i="1"/>
  <c r="F149" i="1"/>
  <c r="E149" i="1" s="1"/>
  <c r="F136" i="1"/>
  <c r="E136" i="1" s="1"/>
  <c r="F134" i="1"/>
  <c r="E134" i="1" s="1"/>
  <c r="F143" i="1"/>
  <c r="E143" i="1" s="1"/>
  <c r="F144" i="1"/>
  <c r="E144" i="1" s="1"/>
  <c r="F148" i="1"/>
  <c r="E148" i="1" s="1"/>
  <c r="F141" i="1"/>
  <c r="E141" i="1" s="1"/>
  <c r="F138" i="1"/>
  <c r="E138" i="1" s="1"/>
  <c r="F137" i="1"/>
  <c r="E137" i="1" s="1"/>
  <c r="AC137" i="1" s="1"/>
  <c r="F147" i="1"/>
  <c r="E147" i="1" s="1"/>
  <c r="F135" i="1"/>
  <c r="E135" i="1" s="1"/>
  <c r="F133" i="1"/>
  <c r="E133" i="1" s="1"/>
  <c r="F145" i="1"/>
  <c r="E145" i="1" s="1"/>
  <c r="F140" i="1"/>
  <c r="E140" i="1" s="1"/>
  <c r="V140" i="1" s="1"/>
  <c r="W140" i="1" s="1"/>
  <c r="F132" i="1"/>
  <c r="E132" i="1" s="1"/>
  <c r="X100" i="1"/>
  <c r="AD100" i="1" s="1"/>
  <c r="Z100" i="1"/>
  <c r="AF100" i="1" s="1"/>
  <c r="Y100" i="1"/>
  <c r="AE100" i="1" s="1"/>
  <c r="AA100" i="1"/>
  <c r="AG100" i="1" s="1"/>
  <c r="X104" i="1"/>
  <c r="AD104" i="1" s="1"/>
  <c r="AA104" i="1"/>
  <c r="AG104" i="1" s="1"/>
  <c r="Z104" i="1"/>
  <c r="AF104" i="1" s="1"/>
  <c r="Y104" i="1"/>
  <c r="AE104" i="1" s="1"/>
  <c r="X96" i="1"/>
  <c r="AD96" i="1" s="1"/>
  <c r="AA96" i="1"/>
  <c r="AG96" i="1" s="1"/>
  <c r="Z96" i="1"/>
  <c r="AF96" i="1" s="1"/>
  <c r="Y96" i="1"/>
  <c r="AE96" i="1" s="1"/>
  <c r="V137" i="1"/>
  <c r="W137" i="1" s="1"/>
  <c r="AC114" i="1"/>
  <c r="V114" i="1"/>
  <c r="W114" i="1" s="1"/>
  <c r="B106" i="1"/>
  <c r="C105" i="1"/>
  <c r="B145" i="1"/>
  <c r="H106" i="1"/>
  <c r="I105" i="1"/>
  <c r="V138" i="1"/>
  <c r="W138" i="1" s="1"/>
  <c r="AC138" i="1"/>
  <c r="B122" i="1"/>
  <c r="C121" i="1"/>
  <c r="V134" i="1"/>
  <c r="W134" i="1" s="1"/>
  <c r="AC134" i="1"/>
  <c r="I142" i="1"/>
  <c r="H143" i="1"/>
  <c r="V143" i="1" s="1"/>
  <c r="W143" i="1" s="1"/>
  <c r="AC119" i="1"/>
  <c r="V119" i="1"/>
  <c r="W119" i="1" s="1"/>
  <c r="V132" i="1"/>
  <c r="W132" i="1" s="1"/>
  <c r="AC132" i="1"/>
  <c r="Z101" i="1"/>
  <c r="AF101" i="1" s="1"/>
  <c r="AA101" i="1"/>
  <c r="AG101" i="1" s="1"/>
  <c r="Y101" i="1"/>
  <c r="AE101" i="1" s="1"/>
  <c r="X101" i="1"/>
  <c r="AD101" i="1" s="1"/>
  <c r="X98" i="1"/>
  <c r="AD98" i="1" s="1"/>
  <c r="Z98" i="1"/>
  <c r="AF98" i="1" s="1"/>
  <c r="Y98" i="1"/>
  <c r="AE98" i="1" s="1"/>
  <c r="AA98" i="1"/>
  <c r="AG98" i="1" s="1"/>
  <c r="V120" i="1"/>
  <c r="W120" i="1" s="1"/>
  <c r="AC120" i="1"/>
  <c r="AC116" i="1"/>
  <c r="V116" i="1"/>
  <c r="W116" i="1" s="1"/>
  <c r="X102" i="1"/>
  <c r="AD102" i="1" s="1"/>
  <c r="Z102" i="1"/>
  <c r="AF102" i="1" s="1"/>
  <c r="Y102" i="1"/>
  <c r="AE102" i="1" s="1"/>
  <c r="AA102" i="1"/>
  <c r="AG102" i="1" s="1"/>
  <c r="V141" i="1"/>
  <c r="W141" i="1" s="1"/>
  <c r="AC117" i="1"/>
  <c r="V117" i="1"/>
  <c r="W117" i="1" s="1"/>
  <c r="V115" i="1"/>
  <c r="W115" i="1" s="1"/>
  <c r="AC115" i="1"/>
  <c r="AC105" i="1"/>
  <c r="V118" i="1"/>
  <c r="W118" i="1" s="1"/>
  <c r="AC118" i="1"/>
  <c r="X121" i="1"/>
  <c r="AD121" i="1" s="1"/>
  <c r="Z121" i="1"/>
  <c r="AF121" i="1" s="1"/>
  <c r="AA121" i="1"/>
  <c r="AG121" i="1" s="1"/>
  <c r="Y121" i="1"/>
  <c r="AE121" i="1" s="1"/>
  <c r="X139" i="1"/>
  <c r="AD139" i="1" s="1"/>
  <c r="AA139" i="1"/>
  <c r="AG139" i="1" s="1"/>
  <c r="Y139" i="1"/>
  <c r="AE139" i="1" s="1"/>
  <c r="Z139" i="1"/>
  <c r="AF139" i="1" s="1"/>
  <c r="A140" i="1"/>
  <c r="C139" i="1"/>
  <c r="Z142" i="1"/>
  <c r="AF142" i="1" s="1"/>
  <c r="AA142" i="1"/>
  <c r="AG142" i="1" s="1"/>
  <c r="Y142" i="1"/>
  <c r="AE142" i="1" s="1"/>
  <c r="X142" i="1"/>
  <c r="AD142" i="1" s="1"/>
  <c r="AC135" i="1"/>
  <c r="V135" i="1"/>
  <c r="W135" i="1" s="1"/>
  <c r="AC133" i="1"/>
  <c r="V133" i="1"/>
  <c r="W133" i="1" s="1"/>
  <c r="V105" i="1"/>
  <c r="W105" i="1" s="1"/>
  <c r="Z99" i="1"/>
  <c r="AF99" i="1" s="1"/>
  <c r="AA99" i="1"/>
  <c r="AG99" i="1" s="1"/>
  <c r="Y99" i="1"/>
  <c r="AE99" i="1" s="1"/>
  <c r="X99" i="1"/>
  <c r="AD99" i="1" s="1"/>
  <c r="V136" i="1"/>
  <c r="W136" i="1" s="1"/>
  <c r="AC136" i="1"/>
  <c r="AC121" i="1"/>
  <c r="Z97" i="1"/>
  <c r="AF97" i="1" s="1"/>
  <c r="AA97" i="1"/>
  <c r="AG97" i="1" s="1"/>
  <c r="Y97" i="1"/>
  <c r="AE97" i="1" s="1"/>
  <c r="X97" i="1"/>
  <c r="AD97" i="1" s="1"/>
  <c r="G122" i="1"/>
  <c r="I121" i="1"/>
  <c r="H127" i="1"/>
  <c r="H89" i="1"/>
  <c r="I88" i="1"/>
  <c r="V88" i="1"/>
  <c r="W88" i="1" s="1"/>
  <c r="X87" i="1"/>
  <c r="AD87" i="1" s="1"/>
  <c r="Z87" i="1"/>
  <c r="AF87" i="1" s="1"/>
  <c r="Y87" i="1"/>
  <c r="AE87" i="1" s="1"/>
  <c r="AA87" i="1"/>
  <c r="AG87" i="1" s="1"/>
  <c r="B87" i="1"/>
  <c r="C86" i="1"/>
  <c r="AC86" i="1"/>
  <c r="I69" i="1"/>
  <c r="H70" i="1"/>
  <c r="V69" i="1"/>
  <c r="W69" i="1" s="1"/>
  <c r="Y68" i="1"/>
  <c r="AE68" i="1" s="1"/>
  <c r="X68" i="1"/>
  <c r="AD68" i="1" s="1"/>
  <c r="AA68" i="1"/>
  <c r="AG68" i="1" s="1"/>
  <c r="Z68" i="1"/>
  <c r="AF68" i="1" s="1"/>
  <c r="C68" i="1"/>
  <c r="B69" i="1"/>
  <c r="AC68" i="1"/>
  <c r="F84" i="2"/>
  <c r="E85" i="2"/>
  <c r="R84" i="2"/>
  <c r="Z13" i="1"/>
  <c r="AF13" i="1" s="1"/>
  <c r="F66" i="2"/>
  <c r="E67" i="2"/>
  <c r="R66" i="2"/>
  <c r="Y13" i="1"/>
  <c r="AE13" i="1" s="1"/>
  <c r="X13" i="1"/>
  <c r="AD13" i="1" s="1"/>
  <c r="X31" i="1"/>
  <c r="AD31" i="1" s="1"/>
  <c r="E49" i="2"/>
  <c r="F48" i="2"/>
  <c r="R48" i="2"/>
  <c r="Z31" i="1"/>
  <c r="AF31" i="1" s="1"/>
  <c r="V14" i="1"/>
  <c r="W14" i="1" s="1"/>
  <c r="AA14" i="1" s="1"/>
  <c r="AG14" i="1" s="1"/>
  <c r="AC14" i="1"/>
  <c r="AA31" i="1"/>
  <c r="AG31" i="1" s="1"/>
  <c r="V32" i="1"/>
  <c r="W32" i="1" s="1"/>
  <c r="Z32" i="1" s="1"/>
  <c r="AF32" i="1" s="1"/>
  <c r="AC32" i="1"/>
  <c r="H33" i="1"/>
  <c r="I32" i="1"/>
  <c r="H15" i="1"/>
  <c r="I14" i="1"/>
  <c r="AA50" i="1" l="1"/>
  <c r="AG50" i="1" s="1"/>
  <c r="AY11" i="3" s="1"/>
  <c r="Y50" i="1"/>
  <c r="AE50" i="1" s="1"/>
  <c r="AW11" i="3" s="1"/>
  <c r="Z50" i="1"/>
  <c r="AF50" i="1" s="1"/>
  <c r="AX11" i="3" s="1"/>
  <c r="X50" i="1"/>
  <c r="AD50" i="1" s="1"/>
  <c r="AV11" i="3" s="1"/>
  <c r="I51" i="1"/>
  <c r="H52" i="1"/>
  <c r="V51" i="1"/>
  <c r="W51" i="1" s="1"/>
  <c r="C50" i="1"/>
  <c r="B51" i="1"/>
  <c r="AC50" i="1"/>
  <c r="X143" i="1"/>
  <c r="AD143" i="1" s="1"/>
  <c r="AA143" i="1"/>
  <c r="AG143" i="1" s="1"/>
  <c r="Z143" i="1"/>
  <c r="AF143" i="1" s="1"/>
  <c r="Y143" i="1"/>
  <c r="AE143" i="1" s="1"/>
  <c r="G123" i="1"/>
  <c r="I122" i="1"/>
  <c r="A141" i="1"/>
  <c r="C140" i="1"/>
  <c r="X116" i="1"/>
  <c r="AD116" i="1" s="1"/>
  <c r="Y116" i="1"/>
  <c r="AE116" i="1" s="1"/>
  <c r="AA116" i="1"/>
  <c r="AG116" i="1" s="1"/>
  <c r="Z116" i="1"/>
  <c r="AF116" i="1" s="1"/>
  <c r="AC140" i="1"/>
  <c r="H128" i="1"/>
  <c r="Z136" i="1"/>
  <c r="AF136" i="1" s="1"/>
  <c r="X136" i="1"/>
  <c r="AD136" i="1" s="1"/>
  <c r="AA136" i="1"/>
  <c r="AG136" i="1" s="1"/>
  <c r="Y136" i="1"/>
  <c r="AE136" i="1" s="1"/>
  <c r="BB13" i="3" s="1"/>
  <c r="X133" i="1"/>
  <c r="AD133" i="1" s="1"/>
  <c r="AA133" i="1"/>
  <c r="AG133" i="1" s="1"/>
  <c r="Y133" i="1"/>
  <c r="AE133" i="1" s="1"/>
  <c r="Z133" i="1"/>
  <c r="AF133" i="1" s="1"/>
  <c r="Z115" i="1"/>
  <c r="AF115" i="1" s="1"/>
  <c r="X115" i="1"/>
  <c r="AD115" i="1" s="1"/>
  <c r="AA115" i="1"/>
  <c r="AG115" i="1" s="1"/>
  <c r="Y115" i="1"/>
  <c r="AE115" i="1" s="1"/>
  <c r="Z140" i="1"/>
  <c r="AF140" i="1" s="1"/>
  <c r="AA140" i="1"/>
  <c r="AG140" i="1" s="1"/>
  <c r="Y140" i="1"/>
  <c r="AE140" i="1" s="1"/>
  <c r="X140" i="1"/>
  <c r="AD140" i="1" s="1"/>
  <c r="B123" i="1"/>
  <c r="C122" i="1"/>
  <c r="H107" i="1"/>
  <c r="I106" i="1"/>
  <c r="V106" i="1"/>
  <c r="W106" i="1" s="1"/>
  <c r="B107" i="1"/>
  <c r="C106" i="1"/>
  <c r="AC106" i="1"/>
  <c r="X141" i="1"/>
  <c r="AD141" i="1" s="1"/>
  <c r="AA141" i="1"/>
  <c r="AG141" i="1" s="1"/>
  <c r="Z141" i="1"/>
  <c r="AF141" i="1" s="1"/>
  <c r="Y141" i="1"/>
  <c r="AE141" i="1" s="1"/>
  <c r="H144" i="1"/>
  <c r="I143" i="1"/>
  <c r="Z105" i="1"/>
  <c r="AF105" i="1" s="1"/>
  <c r="X105" i="1"/>
  <c r="AD105" i="1" s="1"/>
  <c r="AA105" i="1"/>
  <c r="AG105" i="1" s="1"/>
  <c r="Y105" i="1"/>
  <c r="AE105" i="1" s="1"/>
  <c r="Z117" i="1"/>
  <c r="AF117" i="1" s="1"/>
  <c r="X117" i="1"/>
  <c r="AD117" i="1" s="1"/>
  <c r="AA117" i="1"/>
  <c r="AG117" i="1" s="1"/>
  <c r="Y117" i="1"/>
  <c r="AE117" i="1" s="1"/>
  <c r="AC122" i="1"/>
  <c r="X119" i="1"/>
  <c r="AD119" i="1" s="1"/>
  <c r="Z119" i="1"/>
  <c r="AF119" i="1" s="1"/>
  <c r="AA119" i="1"/>
  <c r="AG119" i="1" s="1"/>
  <c r="Y119" i="1"/>
  <c r="AE119" i="1" s="1"/>
  <c r="X114" i="1"/>
  <c r="AD114" i="1" s="1"/>
  <c r="Y114" i="1"/>
  <c r="AE114" i="1" s="1"/>
  <c r="AA114" i="1"/>
  <c r="AG114" i="1" s="1"/>
  <c r="Z114" i="1"/>
  <c r="AF114" i="1" s="1"/>
  <c r="Z118" i="1"/>
  <c r="AF118" i="1" s="1"/>
  <c r="AA118" i="1"/>
  <c r="AG118" i="1" s="1"/>
  <c r="X118" i="1"/>
  <c r="AD118" i="1" s="1"/>
  <c r="Y118" i="1"/>
  <c r="AE118" i="1" s="1"/>
  <c r="X137" i="1"/>
  <c r="AD137" i="1" s="1"/>
  <c r="AA137" i="1"/>
  <c r="AG137" i="1" s="1"/>
  <c r="Y137" i="1"/>
  <c r="AE137" i="1" s="1"/>
  <c r="Z137" i="1"/>
  <c r="AF137" i="1" s="1"/>
  <c r="X135" i="1"/>
  <c r="AD135" i="1" s="1"/>
  <c r="AA135" i="1"/>
  <c r="AG135" i="1" s="1"/>
  <c r="Y135" i="1"/>
  <c r="AE135" i="1" s="1"/>
  <c r="Z135" i="1"/>
  <c r="AF135" i="1" s="1"/>
  <c r="V122" i="1"/>
  <c r="W122" i="1" s="1"/>
  <c r="Z120" i="1"/>
  <c r="AF120" i="1" s="1"/>
  <c r="AA120" i="1"/>
  <c r="AG120" i="1" s="1"/>
  <c r="X120" i="1"/>
  <c r="AD120" i="1" s="1"/>
  <c r="Y120" i="1"/>
  <c r="AE120" i="1" s="1"/>
  <c r="Z132" i="1"/>
  <c r="AF132" i="1" s="1"/>
  <c r="Y132" i="1"/>
  <c r="AE132" i="1" s="1"/>
  <c r="X132" i="1"/>
  <c r="AD132" i="1" s="1"/>
  <c r="AA132" i="1"/>
  <c r="AG132" i="1" s="1"/>
  <c r="Z134" i="1"/>
  <c r="AF134" i="1" s="1"/>
  <c r="X134" i="1"/>
  <c r="AD134" i="1" s="1"/>
  <c r="Y134" i="1"/>
  <c r="AE134" i="1" s="1"/>
  <c r="AA134" i="1"/>
  <c r="AG134" i="1" s="1"/>
  <c r="Z138" i="1"/>
  <c r="AF138" i="1" s="1"/>
  <c r="Y138" i="1"/>
  <c r="AE138" i="1" s="1"/>
  <c r="X138" i="1"/>
  <c r="AD138" i="1" s="1"/>
  <c r="AA138" i="1"/>
  <c r="AG138" i="1" s="1"/>
  <c r="B146" i="1"/>
  <c r="Z88" i="1"/>
  <c r="AF88" i="1" s="1"/>
  <c r="X88" i="1"/>
  <c r="AD88" i="1" s="1"/>
  <c r="AA88" i="1"/>
  <c r="AG88" i="1" s="1"/>
  <c r="Y88" i="1"/>
  <c r="AE88" i="1" s="1"/>
  <c r="B88" i="1"/>
  <c r="C87" i="1"/>
  <c r="AC87" i="1"/>
  <c r="H90" i="1"/>
  <c r="I89" i="1"/>
  <c r="V89" i="1"/>
  <c r="W89" i="1" s="1"/>
  <c r="AA69" i="1"/>
  <c r="AG69" i="1" s="1"/>
  <c r="Y69" i="1"/>
  <c r="AE69" i="1" s="1"/>
  <c r="X69" i="1"/>
  <c r="AD69" i="1" s="1"/>
  <c r="Z69" i="1"/>
  <c r="AF69" i="1" s="1"/>
  <c r="I70" i="1"/>
  <c r="H71" i="1"/>
  <c r="V70" i="1"/>
  <c r="W70" i="1" s="1"/>
  <c r="C69" i="1"/>
  <c r="B70" i="1"/>
  <c r="AC69" i="1"/>
  <c r="F85" i="2"/>
  <c r="E86" i="2"/>
  <c r="R85" i="2"/>
  <c r="F67" i="2"/>
  <c r="E68" i="2"/>
  <c r="R67" i="2"/>
  <c r="X32" i="1"/>
  <c r="AD32" i="1" s="1"/>
  <c r="Z14" i="1"/>
  <c r="AF14" i="1" s="1"/>
  <c r="Y32" i="1"/>
  <c r="AE32" i="1" s="1"/>
  <c r="F49" i="2"/>
  <c r="E50" i="2"/>
  <c r="R49" i="2"/>
  <c r="AA32" i="1"/>
  <c r="AG32" i="1" s="1"/>
  <c r="Y14" i="1"/>
  <c r="AE14" i="1" s="1"/>
  <c r="X14" i="1"/>
  <c r="AD14" i="1" s="1"/>
  <c r="V33" i="1"/>
  <c r="W33" i="1" s="1"/>
  <c r="Z33" i="1" s="1"/>
  <c r="AF33" i="1" s="1"/>
  <c r="AC33" i="1"/>
  <c r="V15" i="1"/>
  <c r="W15" i="1" s="1"/>
  <c r="X15" i="1" s="1"/>
  <c r="AD15" i="1" s="1"/>
  <c r="AC15" i="1"/>
  <c r="H34" i="1"/>
  <c r="I33" i="1"/>
  <c r="H16" i="1"/>
  <c r="I15" i="1"/>
  <c r="BD13" i="3" l="1"/>
  <c r="BC13" i="3"/>
  <c r="BA13" i="3"/>
  <c r="BD62" i="3"/>
  <c r="BB62" i="3"/>
  <c r="BC62" i="3"/>
  <c r="BA62" i="3"/>
  <c r="BD86" i="3"/>
  <c r="BI86" i="3" s="1"/>
  <c r="BN86" i="3" s="1"/>
  <c r="O86" i="3" s="1"/>
  <c r="BB86" i="3"/>
  <c r="BG86" i="3" s="1"/>
  <c r="BL86" i="3" s="1"/>
  <c r="M86" i="3" s="1"/>
  <c r="BC86" i="3"/>
  <c r="BH86" i="3" s="1"/>
  <c r="BM86" i="3" s="1"/>
  <c r="N86" i="3" s="1"/>
  <c r="AA86" i="3" s="1"/>
  <c r="BA86" i="3"/>
  <c r="BF86" i="3" s="1"/>
  <c r="BK86" i="3" s="1"/>
  <c r="L86" i="3" s="1"/>
  <c r="Y86" i="3" s="1"/>
  <c r="Y51" i="1"/>
  <c r="AE51" i="1" s="1"/>
  <c r="AW13" i="3" s="1"/>
  <c r="BG13" i="3" s="1"/>
  <c r="BL13" i="3" s="1"/>
  <c r="M13" i="3" s="1"/>
  <c r="AA51" i="1"/>
  <c r="AG51" i="1" s="1"/>
  <c r="X51" i="1"/>
  <c r="AD51" i="1" s="1"/>
  <c r="Z51" i="1"/>
  <c r="AF51" i="1" s="1"/>
  <c r="I52" i="1"/>
  <c r="H53" i="1"/>
  <c r="V52" i="1"/>
  <c r="W52" i="1" s="1"/>
  <c r="C51" i="1"/>
  <c r="B52" i="1"/>
  <c r="AC51" i="1"/>
  <c r="X106" i="1"/>
  <c r="AD106" i="1" s="1"/>
  <c r="AA106" i="1"/>
  <c r="AG106" i="1" s="1"/>
  <c r="Z106" i="1"/>
  <c r="AF106" i="1" s="1"/>
  <c r="Y106" i="1"/>
  <c r="AE106" i="1" s="1"/>
  <c r="Z122" i="1"/>
  <c r="AF122" i="1" s="1"/>
  <c r="AA122" i="1"/>
  <c r="AG122" i="1" s="1"/>
  <c r="X122" i="1"/>
  <c r="AD122" i="1" s="1"/>
  <c r="Y122" i="1"/>
  <c r="AE122" i="1" s="1"/>
  <c r="A142" i="1"/>
  <c r="C141" i="1"/>
  <c r="AC141" i="1"/>
  <c r="I144" i="1"/>
  <c r="H145" i="1"/>
  <c r="V144" i="1"/>
  <c r="W144" i="1" s="1"/>
  <c r="H108" i="1"/>
  <c r="I107" i="1"/>
  <c r="V107" i="1"/>
  <c r="W107" i="1" s="1"/>
  <c r="H129" i="1"/>
  <c r="B147" i="1"/>
  <c r="C123" i="1"/>
  <c r="B124" i="1"/>
  <c r="AC123" i="1"/>
  <c r="B108" i="1"/>
  <c r="C107" i="1"/>
  <c r="AC107" i="1"/>
  <c r="G124" i="1"/>
  <c r="I123" i="1"/>
  <c r="V123" i="1"/>
  <c r="W123" i="1" s="1"/>
  <c r="H91" i="1"/>
  <c r="I90" i="1"/>
  <c r="V90" i="1"/>
  <c r="W90" i="1" s="1"/>
  <c r="X89" i="1"/>
  <c r="AD89" i="1" s="1"/>
  <c r="AV98" i="3" s="1"/>
  <c r="Z89" i="1"/>
  <c r="AF89" i="1" s="1"/>
  <c r="AX98" i="3" s="1"/>
  <c r="AA89" i="1"/>
  <c r="AG89" i="1" s="1"/>
  <c r="AY98" i="3" s="1"/>
  <c r="Y89" i="1"/>
  <c r="AE89" i="1" s="1"/>
  <c r="AW98" i="3" s="1"/>
  <c r="B89" i="1"/>
  <c r="C88" i="1"/>
  <c r="AC88" i="1"/>
  <c r="Y70" i="1"/>
  <c r="AE70" i="1" s="1"/>
  <c r="BB81" i="3" s="1"/>
  <c r="Z70" i="1"/>
  <c r="AF70" i="1" s="1"/>
  <c r="BC81" i="3" s="1"/>
  <c r="X70" i="1"/>
  <c r="AD70" i="1" s="1"/>
  <c r="BA81" i="3" s="1"/>
  <c r="AA70" i="1"/>
  <c r="AG70" i="1" s="1"/>
  <c r="BD81" i="3" s="1"/>
  <c r="H72" i="1"/>
  <c r="I71" i="1"/>
  <c r="V71" i="1"/>
  <c r="W71" i="1" s="1"/>
  <c r="C70" i="1"/>
  <c r="B71" i="1"/>
  <c r="AC70" i="1"/>
  <c r="F86" i="2"/>
  <c r="E87" i="2"/>
  <c r="R86" i="2"/>
  <c r="X33" i="1"/>
  <c r="AD33" i="1" s="1"/>
  <c r="F68" i="2"/>
  <c r="E69" i="2"/>
  <c r="R68" i="2"/>
  <c r="Y33" i="1"/>
  <c r="AE33" i="1" s="1"/>
  <c r="AA33" i="1"/>
  <c r="AG33" i="1" s="1"/>
  <c r="Z15" i="1"/>
  <c r="AF15" i="1" s="1"/>
  <c r="F50" i="2"/>
  <c r="E51" i="2"/>
  <c r="R50" i="2"/>
  <c r="Y15" i="1"/>
  <c r="AE15" i="1" s="1"/>
  <c r="V16" i="1"/>
  <c r="W16" i="1" s="1"/>
  <c r="X16" i="1" s="1"/>
  <c r="AD16" i="1" s="1"/>
  <c r="AC16" i="1"/>
  <c r="AA15" i="1"/>
  <c r="AG15" i="1" s="1"/>
  <c r="V34" i="1"/>
  <c r="W34" i="1" s="1"/>
  <c r="Y34" i="1" s="1"/>
  <c r="AE34" i="1" s="1"/>
  <c r="AC34" i="1"/>
  <c r="H35" i="1"/>
  <c r="I34" i="1"/>
  <c r="H17" i="1"/>
  <c r="I16" i="1"/>
  <c r="AY13" i="3" l="1"/>
  <c r="AX13" i="3"/>
  <c r="AV13" i="3"/>
  <c r="BF13" i="3" s="1"/>
  <c r="BK13" i="3" s="1"/>
  <c r="L13" i="3" s="1"/>
  <c r="Y13" i="3" s="1"/>
  <c r="BD65" i="3"/>
  <c r="BB65" i="3"/>
  <c r="BC65" i="3"/>
  <c r="BA65" i="3"/>
  <c r="AY62" i="3"/>
  <c r="AY65" i="3"/>
  <c r="AW62" i="3"/>
  <c r="BG62" i="3" s="1"/>
  <c r="BL62" i="3" s="1"/>
  <c r="M62" i="3" s="1"/>
  <c r="AX62" i="3"/>
  <c r="AV62" i="3"/>
  <c r="BF62" i="3" s="1"/>
  <c r="BK62" i="3" s="1"/>
  <c r="L62" i="3" s="1"/>
  <c r="Y62" i="3" s="1"/>
  <c r="BI13" i="3"/>
  <c r="BN13" i="3" s="1"/>
  <c r="O13" i="3" s="1"/>
  <c r="BB100" i="3"/>
  <c r="AV100" i="3"/>
  <c r="BD89" i="3"/>
  <c r="AY89" i="3"/>
  <c r="BB89" i="3"/>
  <c r="AW89" i="3"/>
  <c r="AX89" i="3"/>
  <c r="AV89" i="3"/>
  <c r="AV16" i="3"/>
  <c r="Y52" i="1"/>
  <c r="AE52" i="1" s="1"/>
  <c r="AW65" i="3" s="1"/>
  <c r="Z52" i="1"/>
  <c r="AF52" i="1" s="1"/>
  <c r="AX81" i="3" s="1"/>
  <c r="AA52" i="1"/>
  <c r="AG52" i="1" s="1"/>
  <c r="X52" i="1"/>
  <c r="AD52" i="1" s="1"/>
  <c r="AV65" i="3" s="1"/>
  <c r="I53" i="1"/>
  <c r="H54" i="1"/>
  <c r="V53" i="1"/>
  <c r="W53" i="1" s="1"/>
  <c r="C52" i="1"/>
  <c r="B53" i="1"/>
  <c r="AC52" i="1"/>
  <c r="G125" i="1"/>
  <c r="I124" i="1"/>
  <c r="V124" i="1"/>
  <c r="W124" i="1" s="1"/>
  <c r="B125" i="1"/>
  <c r="C124" i="1"/>
  <c r="AC124" i="1"/>
  <c r="H130" i="1"/>
  <c r="H109" i="1"/>
  <c r="I108" i="1"/>
  <c r="V108" i="1"/>
  <c r="W108" i="1" s="1"/>
  <c r="B148" i="1"/>
  <c r="X123" i="1"/>
  <c r="AD123" i="1" s="1"/>
  <c r="Z123" i="1"/>
  <c r="AF123" i="1" s="1"/>
  <c r="AA123" i="1"/>
  <c r="AG123" i="1" s="1"/>
  <c r="Y123" i="1"/>
  <c r="AE123" i="1" s="1"/>
  <c r="Z144" i="1"/>
  <c r="AF144" i="1" s="1"/>
  <c r="X144" i="1"/>
  <c r="AD144" i="1" s="1"/>
  <c r="AA144" i="1"/>
  <c r="AG144" i="1" s="1"/>
  <c r="Y144" i="1"/>
  <c r="AE144" i="1" s="1"/>
  <c r="C108" i="1"/>
  <c r="B109" i="1"/>
  <c r="AC108" i="1"/>
  <c r="Z107" i="1"/>
  <c r="AF107" i="1" s="1"/>
  <c r="BC89" i="3" s="1"/>
  <c r="X107" i="1"/>
  <c r="AD107" i="1" s="1"/>
  <c r="BA89" i="3" s="1"/>
  <c r="Y107" i="1"/>
  <c r="AE107" i="1" s="1"/>
  <c r="AA107" i="1"/>
  <c r="AG107" i="1" s="1"/>
  <c r="H146" i="1"/>
  <c r="I145" i="1"/>
  <c r="V145" i="1"/>
  <c r="W145" i="1" s="1"/>
  <c r="A143" i="1"/>
  <c r="C142" i="1"/>
  <c r="AC142" i="1"/>
  <c r="B90" i="1"/>
  <c r="C89" i="1"/>
  <c r="AC89" i="1"/>
  <c r="Z90" i="1"/>
  <c r="AF90" i="1" s="1"/>
  <c r="X90" i="1"/>
  <c r="AD90" i="1" s="1"/>
  <c r="Y90" i="1"/>
  <c r="AE90" i="1" s="1"/>
  <c r="AA90" i="1"/>
  <c r="AG90" i="1" s="1"/>
  <c r="H92" i="1"/>
  <c r="I91" i="1"/>
  <c r="V91" i="1"/>
  <c r="W91" i="1" s="1"/>
  <c r="X71" i="1"/>
  <c r="AD71" i="1" s="1"/>
  <c r="BA96" i="3" s="1"/>
  <c r="AA71" i="1"/>
  <c r="AG71" i="1" s="1"/>
  <c r="BD96" i="3" s="1"/>
  <c r="Y71" i="1"/>
  <c r="AE71" i="1" s="1"/>
  <c r="BB96" i="3" s="1"/>
  <c r="Z71" i="1"/>
  <c r="AF71" i="1" s="1"/>
  <c r="BC96" i="3" s="1"/>
  <c r="C71" i="1"/>
  <c r="B72" i="1"/>
  <c r="AC71" i="1"/>
  <c r="I72" i="1"/>
  <c r="H73" i="1"/>
  <c r="V72" i="1"/>
  <c r="W72" i="1" s="1"/>
  <c r="F87" i="2"/>
  <c r="E88" i="2"/>
  <c r="R87" i="2"/>
  <c r="F69" i="2"/>
  <c r="E70" i="2"/>
  <c r="R69" i="2"/>
  <c r="AA16" i="1"/>
  <c r="AG16" i="1" s="1"/>
  <c r="AY100" i="3" s="1"/>
  <c r="X34" i="1"/>
  <c r="AD34" i="1" s="1"/>
  <c r="BA100" i="3" s="1"/>
  <c r="Y16" i="1"/>
  <c r="AE16" i="1" s="1"/>
  <c r="AW100" i="3" s="1"/>
  <c r="Z34" i="1"/>
  <c r="AF34" i="1" s="1"/>
  <c r="BC100" i="3" s="1"/>
  <c r="Z16" i="1"/>
  <c r="AF16" i="1" s="1"/>
  <c r="AX100" i="3" s="1"/>
  <c r="AA34" i="1"/>
  <c r="AG34" i="1" s="1"/>
  <c r="BD100" i="3" s="1"/>
  <c r="E52" i="2"/>
  <c r="F51" i="2"/>
  <c r="R51" i="2"/>
  <c r="V35" i="1"/>
  <c r="W35" i="1" s="1"/>
  <c r="Z35" i="1" s="1"/>
  <c r="AF35" i="1" s="1"/>
  <c r="AC35" i="1"/>
  <c r="V17" i="1"/>
  <c r="W17" i="1" s="1"/>
  <c r="X17" i="1" s="1"/>
  <c r="AD17" i="1" s="1"/>
  <c r="AC17" i="1"/>
  <c r="H36" i="1"/>
  <c r="I35" i="1"/>
  <c r="H18" i="1"/>
  <c r="I17" i="1"/>
  <c r="BG65" i="3" l="1"/>
  <c r="BL65" i="3" s="1"/>
  <c r="M65" i="3" s="1"/>
  <c r="BH13" i="3"/>
  <c r="BM13" i="3" s="1"/>
  <c r="N13" i="3" s="1"/>
  <c r="AA13" i="3" s="1"/>
  <c r="AY49" i="3"/>
  <c r="AY60" i="3"/>
  <c r="AY32" i="3"/>
  <c r="AW49" i="3"/>
  <c r="AW60" i="3"/>
  <c r="AW32" i="3"/>
  <c r="AX49" i="3"/>
  <c r="AX60" i="3"/>
  <c r="AX32" i="3"/>
  <c r="AV49" i="3"/>
  <c r="AV60" i="3"/>
  <c r="AV32" i="3"/>
  <c r="AX46" i="3"/>
  <c r="AX65" i="3"/>
  <c r="BH65" i="3" s="1"/>
  <c r="BM65" i="3" s="1"/>
  <c r="N65" i="3" s="1"/>
  <c r="AA65" i="3" s="1"/>
  <c r="AV46" i="3"/>
  <c r="BF100" i="3"/>
  <c r="BK100" i="3" s="1"/>
  <c r="L100" i="3" s="1"/>
  <c r="Y100" i="3" s="1"/>
  <c r="BI65" i="3"/>
  <c r="BN65" i="3" s="1"/>
  <c r="O65" i="3" s="1"/>
  <c r="BI62" i="3"/>
  <c r="BN62" i="3" s="1"/>
  <c r="O62" i="3" s="1"/>
  <c r="BF65" i="3"/>
  <c r="BK65" i="3" s="1"/>
  <c r="L65" i="3" s="1"/>
  <c r="Y65" i="3" s="1"/>
  <c r="BH62" i="3"/>
  <c r="BM62" i="3" s="1"/>
  <c r="N62" i="3" s="1"/>
  <c r="AA62" i="3" s="1"/>
  <c r="AY85" i="3"/>
  <c r="AY46" i="3"/>
  <c r="AW85" i="3"/>
  <c r="AW46" i="3"/>
  <c r="BC12" i="3"/>
  <c r="BG100" i="3"/>
  <c r="BL100" i="3" s="1"/>
  <c r="M100" i="3" s="1"/>
  <c r="BI100" i="3"/>
  <c r="BN100" i="3" s="1"/>
  <c r="O100" i="3" s="1"/>
  <c r="AY81" i="3"/>
  <c r="AW81" i="3"/>
  <c r="BH100" i="3"/>
  <c r="BM100" i="3" s="1"/>
  <c r="N100" i="3" s="1"/>
  <c r="AA100" i="3" s="1"/>
  <c r="AX85" i="3"/>
  <c r="AV81" i="3"/>
  <c r="AV96" i="3"/>
  <c r="AV85" i="3"/>
  <c r="BF89" i="3"/>
  <c r="BK89" i="3" s="1"/>
  <c r="L89" i="3" s="1"/>
  <c r="Y89" i="3" s="1"/>
  <c r="BG89" i="3"/>
  <c r="BL89" i="3" s="1"/>
  <c r="M89" i="3" s="1"/>
  <c r="BH89" i="3"/>
  <c r="BM89" i="3" s="1"/>
  <c r="N89" i="3" s="1"/>
  <c r="AA89" i="3" s="1"/>
  <c r="BI89" i="3"/>
  <c r="BN89" i="3" s="1"/>
  <c r="O89" i="3" s="1"/>
  <c r="AY16" i="3"/>
  <c r="AW16" i="3"/>
  <c r="AX16" i="3"/>
  <c r="AA53" i="1"/>
  <c r="AG53" i="1" s="1"/>
  <c r="Z53" i="1"/>
  <c r="AF53" i="1" s="1"/>
  <c r="X53" i="1"/>
  <c r="AD53" i="1" s="1"/>
  <c r="Y53" i="1"/>
  <c r="AE53" i="1" s="1"/>
  <c r="H55" i="1"/>
  <c r="I54" i="1"/>
  <c r="V54" i="1"/>
  <c r="W54" i="1" s="1"/>
  <c r="B54" i="1"/>
  <c r="C53" i="1"/>
  <c r="AC53" i="1"/>
  <c r="X145" i="1"/>
  <c r="AD145" i="1" s="1"/>
  <c r="AA145" i="1"/>
  <c r="AG145" i="1" s="1"/>
  <c r="Y145" i="1"/>
  <c r="AE145" i="1" s="1"/>
  <c r="Z145" i="1"/>
  <c r="AF145" i="1" s="1"/>
  <c r="B110" i="1"/>
  <c r="C109" i="1"/>
  <c r="AC109" i="1"/>
  <c r="X108" i="1"/>
  <c r="AD108" i="1" s="1"/>
  <c r="Z108" i="1"/>
  <c r="AF108" i="1" s="1"/>
  <c r="Y108" i="1"/>
  <c r="AE108" i="1" s="1"/>
  <c r="AA108" i="1"/>
  <c r="AG108" i="1" s="1"/>
  <c r="H131" i="1"/>
  <c r="Z124" i="1"/>
  <c r="AF124" i="1" s="1"/>
  <c r="AA124" i="1"/>
  <c r="AG124" i="1" s="1"/>
  <c r="X124" i="1"/>
  <c r="AD124" i="1" s="1"/>
  <c r="Y124" i="1"/>
  <c r="AE124" i="1" s="1"/>
  <c r="B126" i="1"/>
  <c r="C125" i="1"/>
  <c r="AC125" i="1"/>
  <c r="A144" i="1"/>
  <c r="C143" i="1"/>
  <c r="AC143" i="1"/>
  <c r="H147" i="1"/>
  <c r="I146" i="1"/>
  <c r="V146" i="1"/>
  <c r="W146" i="1" s="1"/>
  <c r="B149" i="1"/>
  <c r="H110" i="1"/>
  <c r="I109" i="1"/>
  <c r="V109" i="1"/>
  <c r="W109" i="1" s="1"/>
  <c r="G126" i="1"/>
  <c r="I125" i="1"/>
  <c r="V125" i="1"/>
  <c r="W125" i="1" s="1"/>
  <c r="H93" i="1"/>
  <c r="I92" i="1"/>
  <c r="V92" i="1"/>
  <c r="W92" i="1" s="1"/>
  <c r="X91" i="1"/>
  <c r="AD91" i="1" s="1"/>
  <c r="AV47" i="3" s="1"/>
  <c r="Z91" i="1"/>
  <c r="AF91" i="1" s="1"/>
  <c r="AA91" i="1"/>
  <c r="AG91" i="1" s="1"/>
  <c r="AY27" i="3" s="1"/>
  <c r="Y91" i="1"/>
  <c r="AE91" i="1" s="1"/>
  <c r="AW27" i="3" s="1"/>
  <c r="B91" i="1"/>
  <c r="C90" i="1"/>
  <c r="AC90" i="1"/>
  <c r="Z72" i="1"/>
  <c r="AF72" i="1" s="1"/>
  <c r="BC69" i="3" s="1"/>
  <c r="Y72" i="1"/>
  <c r="AE72" i="1" s="1"/>
  <c r="BB69" i="3" s="1"/>
  <c r="AA72" i="1"/>
  <c r="AG72" i="1" s="1"/>
  <c r="BD69" i="3" s="1"/>
  <c r="X72" i="1"/>
  <c r="AD72" i="1" s="1"/>
  <c r="BA69" i="3" s="1"/>
  <c r="B73" i="1"/>
  <c r="C72" i="1"/>
  <c r="AC72" i="1"/>
  <c r="H74" i="1"/>
  <c r="I73" i="1"/>
  <c r="V73" i="1"/>
  <c r="W73" i="1" s="1"/>
  <c r="F88" i="2"/>
  <c r="E89" i="2"/>
  <c r="R88" i="2"/>
  <c r="Y35" i="1"/>
  <c r="AE35" i="1" s="1"/>
  <c r="AA35" i="1"/>
  <c r="AG35" i="1" s="1"/>
  <c r="X35" i="1"/>
  <c r="AD35" i="1" s="1"/>
  <c r="F70" i="2"/>
  <c r="E71" i="2"/>
  <c r="R70" i="2"/>
  <c r="Z17" i="1"/>
  <c r="AF17" i="1" s="1"/>
  <c r="E53" i="2"/>
  <c r="F52" i="2"/>
  <c r="R52" i="2"/>
  <c r="Y17" i="1"/>
  <c r="AE17" i="1" s="1"/>
  <c r="AW82" i="3" s="1"/>
  <c r="V18" i="1"/>
  <c r="W18" i="1" s="1"/>
  <c r="AA18" i="1" s="1"/>
  <c r="AG18" i="1" s="1"/>
  <c r="AC18" i="1"/>
  <c r="AA17" i="1"/>
  <c r="AG17" i="1" s="1"/>
  <c r="V36" i="1"/>
  <c r="W36" i="1" s="1"/>
  <c r="AA36" i="1" s="1"/>
  <c r="AG36" i="1" s="1"/>
  <c r="AC36" i="1"/>
  <c r="H37" i="1"/>
  <c r="I36" i="1"/>
  <c r="H19" i="1"/>
  <c r="I18" i="1"/>
  <c r="BD49" i="3" l="1"/>
  <c r="BI49" i="3" s="1"/>
  <c r="BN49" i="3" s="1"/>
  <c r="O49" i="3" s="1"/>
  <c r="BD60" i="3"/>
  <c r="BI60" i="3" s="1"/>
  <c r="BN60" i="3" s="1"/>
  <c r="O60" i="3" s="1"/>
  <c r="BD32" i="3"/>
  <c r="BI32" i="3" s="1"/>
  <c r="BN32" i="3" s="1"/>
  <c r="O32" i="3" s="1"/>
  <c r="AY97" i="3"/>
  <c r="AW97" i="3"/>
  <c r="BB49" i="3"/>
  <c r="BG49" i="3" s="1"/>
  <c r="BL49" i="3" s="1"/>
  <c r="M49" i="3" s="1"/>
  <c r="BB60" i="3"/>
  <c r="BG60" i="3" s="1"/>
  <c r="BL60" i="3" s="1"/>
  <c r="M60" i="3" s="1"/>
  <c r="BB32" i="3"/>
  <c r="BG32" i="3" s="1"/>
  <c r="BL32" i="3" s="1"/>
  <c r="M32" i="3" s="1"/>
  <c r="BC49" i="3"/>
  <c r="BH49" i="3" s="1"/>
  <c r="BM49" i="3" s="1"/>
  <c r="N49" i="3" s="1"/>
  <c r="AA49" i="3" s="1"/>
  <c r="BC60" i="3"/>
  <c r="BH60" i="3" s="1"/>
  <c r="BM60" i="3" s="1"/>
  <c r="N60" i="3" s="1"/>
  <c r="AA60" i="3" s="1"/>
  <c r="BC32" i="3"/>
  <c r="BH32" i="3" s="1"/>
  <c r="BM32" i="3" s="1"/>
  <c r="N32" i="3" s="1"/>
  <c r="AA32" i="3" s="1"/>
  <c r="AX97" i="3"/>
  <c r="AV97" i="3"/>
  <c r="BA49" i="3"/>
  <c r="BF49" i="3" s="1"/>
  <c r="BK49" i="3" s="1"/>
  <c r="L49" i="3" s="1"/>
  <c r="Y49" i="3" s="1"/>
  <c r="BA60" i="3"/>
  <c r="BF60" i="3" s="1"/>
  <c r="BK60" i="3" s="1"/>
  <c r="L60" i="3" s="1"/>
  <c r="Y60" i="3" s="1"/>
  <c r="BA32" i="3"/>
  <c r="BF32" i="3" s="1"/>
  <c r="BK32" i="3" s="1"/>
  <c r="L32" i="3" s="1"/>
  <c r="Y32" i="3" s="1"/>
  <c r="AX82" i="3"/>
  <c r="AY82" i="3"/>
  <c r="AV82" i="3"/>
  <c r="AY96" i="3"/>
  <c r="BD98" i="3"/>
  <c r="BI98" i="3" s="1"/>
  <c r="BN98" i="3" s="1"/>
  <c r="O98" i="3" s="1"/>
  <c r="BD12" i="3"/>
  <c r="AY47" i="3"/>
  <c r="AW96" i="3"/>
  <c r="BG96" i="3" s="1"/>
  <c r="BL96" i="3" s="1"/>
  <c r="M96" i="3" s="1"/>
  <c r="BB12" i="3"/>
  <c r="AW47" i="3"/>
  <c r="BB98" i="3"/>
  <c r="BG98" i="3" s="1"/>
  <c r="BL98" i="3" s="1"/>
  <c r="M98" i="3" s="1"/>
  <c r="AX96" i="3"/>
  <c r="BH96" i="3" s="1"/>
  <c r="BM96" i="3" s="1"/>
  <c r="N96" i="3" s="1"/>
  <c r="AA96" i="3" s="1"/>
  <c r="AX47" i="3"/>
  <c r="AX27" i="3"/>
  <c r="BC98" i="3"/>
  <c r="BH98" i="3" s="1"/>
  <c r="BM98" i="3" s="1"/>
  <c r="N98" i="3" s="1"/>
  <c r="AA98" i="3" s="1"/>
  <c r="BA12" i="3"/>
  <c r="AV27" i="3"/>
  <c r="BA98" i="3"/>
  <c r="BF98" i="3" s="1"/>
  <c r="BK98" i="3" s="1"/>
  <c r="L98" i="3" s="1"/>
  <c r="Y98" i="3" s="1"/>
  <c r="BI81" i="3"/>
  <c r="BN81" i="3" s="1"/>
  <c r="O81" i="3" s="1"/>
  <c r="BG81" i="3"/>
  <c r="BL81" i="3" s="1"/>
  <c r="M81" i="3" s="1"/>
  <c r="AY34" i="3"/>
  <c r="BD11" i="3"/>
  <c r="BI11" i="3" s="1"/>
  <c r="BN11" i="3" s="1"/>
  <c r="O11" i="3" s="1"/>
  <c r="BD9" i="3"/>
  <c r="BB9" i="3"/>
  <c r="AW34" i="3"/>
  <c r="BB11" i="3"/>
  <c r="BG11" i="3" s="1"/>
  <c r="BL11" i="3" s="1"/>
  <c r="M11" i="3" s="1"/>
  <c r="BC9" i="3"/>
  <c r="AX34" i="3"/>
  <c r="BC11" i="3"/>
  <c r="BH11" i="3" s="1"/>
  <c r="BM11" i="3" s="1"/>
  <c r="N11" i="3" s="1"/>
  <c r="AA11" i="3" s="1"/>
  <c r="BF96" i="3"/>
  <c r="BK96" i="3" s="1"/>
  <c r="L96" i="3" s="1"/>
  <c r="Y96" i="3" s="1"/>
  <c r="BA9" i="3"/>
  <c r="BH81" i="3"/>
  <c r="BM81" i="3" s="1"/>
  <c r="N81" i="3" s="1"/>
  <c r="AA81" i="3" s="1"/>
  <c r="BF81" i="3"/>
  <c r="BK81" i="3" s="1"/>
  <c r="L81" i="3" s="1"/>
  <c r="Y81" i="3" s="1"/>
  <c r="AV34" i="3"/>
  <c r="BA11" i="3"/>
  <c r="BF11" i="3" s="1"/>
  <c r="BK11" i="3" s="1"/>
  <c r="L11" i="3" s="1"/>
  <c r="Y11" i="3" s="1"/>
  <c r="AY36" i="3"/>
  <c r="BD72" i="3"/>
  <c r="AY53" i="3"/>
  <c r="BD53" i="3"/>
  <c r="BB72" i="3"/>
  <c r="BB53" i="3"/>
  <c r="AW53" i="3"/>
  <c r="AX53" i="3"/>
  <c r="BC53" i="3"/>
  <c r="BC72" i="3"/>
  <c r="BA72" i="3"/>
  <c r="BA53" i="3"/>
  <c r="AV53" i="3"/>
  <c r="C54" i="1"/>
  <c r="B55" i="1"/>
  <c r="AC54" i="1"/>
  <c r="Y54" i="1"/>
  <c r="AE54" i="1" s="1"/>
  <c r="AW69" i="3" s="1"/>
  <c r="BG69" i="3" s="1"/>
  <c r="BL69" i="3" s="1"/>
  <c r="M69" i="3" s="1"/>
  <c r="AA54" i="1"/>
  <c r="AG54" i="1" s="1"/>
  <c r="AY69" i="3" s="1"/>
  <c r="X54" i="1"/>
  <c r="AD54" i="1" s="1"/>
  <c r="AV69" i="3" s="1"/>
  <c r="Z54" i="1"/>
  <c r="AF54" i="1" s="1"/>
  <c r="AX69" i="3" s="1"/>
  <c r="I55" i="1"/>
  <c r="H56" i="1"/>
  <c r="V55" i="1"/>
  <c r="W55" i="1" s="1"/>
  <c r="G127" i="1"/>
  <c r="I126" i="1"/>
  <c r="V126" i="1"/>
  <c r="W126" i="1" s="1"/>
  <c r="Z109" i="1"/>
  <c r="AF109" i="1" s="1"/>
  <c r="AA109" i="1"/>
  <c r="AG109" i="1" s="1"/>
  <c r="BD47" i="3" s="1"/>
  <c r="Y109" i="1"/>
  <c r="AE109" i="1" s="1"/>
  <c r="BB47" i="3" s="1"/>
  <c r="X109" i="1"/>
  <c r="AD109" i="1" s="1"/>
  <c r="BA47" i="3" s="1"/>
  <c r="BF47" i="3" s="1"/>
  <c r="BK47" i="3" s="1"/>
  <c r="L47" i="3" s="1"/>
  <c r="Y47" i="3" s="1"/>
  <c r="X125" i="1"/>
  <c r="AD125" i="1" s="1"/>
  <c r="AV42" i="3" s="1"/>
  <c r="Z125" i="1"/>
  <c r="AF125" i="1" s="1"/>
  <c r="AX42" i="3" s="1"/>
  <c r="Y125" i="1"/>
  <c r="AE125" i="1" s="1"/>
  <c r="AW42" i="3" s="1"/>
  <c r="AA125" i="1"/>
  <c r="AG125" i="1" s="1"/>
  <c r="AY42" i="3" s="1"/>
  <c r="Z146" i="1"/>
  <c r="AF146" i="1" s="1"/>
  <c r="Y146" i="1"/>
  <c r="AE146" i="1" s="1"/>
  <c r="X146" i="1"/>
  <c r="AD146" i="1" s="1"/>
  <c r="AA146" i="1"/>
  <c r="AG146" i="1" s="1"/>
  <c r="B127" i="1"/>
  <c r="C126" i="1"/>
  <c r="AC126" i="1"/>
  <c r="H148" i="1"/>
  <c r="I147" i="1"/>
  <c r="V147" i="1"/>
  <c r="W147" i="1" s="1"/>
  <c r="H111" i="1"/>
  <c r="I110" i="1"/>
  <c r="V110" i="1"/>
  <c r="W110" i="1" s="1"/>
  <c r="A145" i="1"/>
  <c r="C144" i="1"/>
  <c r="AC144" i="1"/>
  <c r="C110" i="1"/>
  <c r="B111" i="1"/>
  <c r="AC110" i="1"/>
  <c r="Z92" i="1"/>
  <c r="AF92" i="1" s="1"/>
  <c r="X92" i="1"/>
  <c r="AD92" i="1" s="1"/>
  <c r="AA92" i="1"/>
  <c r="AG92" i="1" s="1"/>
  <c r="Y92" i="1"/>
  <c r="AE92" i="1" s="1"/>
  <c r="B92" i="1"/>
  <c r="C91" i="1"/>
  <c r="AC91" i="1"/>
  <c r="H94" i="1"/>
  <c r="I93" i="1"/>
  <c r="V93" i="1"/>
  <c r="W93" i="1" s="1"/>
  <c r="H75" i="1"/>
  <c r="I74" i="1"/>
  <c r="V74" i="1"/>
  <c r="W74" i="1" s="1"/>
  <c r="X73" i="1"/>
  <c r="AD73" i="1" s="1"/>
  <c r="AA73" i="1"/>
  <c r="AG73" i="1" s="1"/>
  <c r="Z73" i="1"/>
  <c r="AF73" i="1" s="1"/>
  <c r="Y73" i="1"/>
  <c r="AE73" i="1" s="1"/>
  <c r="C73" i="1"/>
  <c r="B74" i="1"/>
  <c r="AC73" i="1"/>
  <c r="F89" i="2"/>
  <c r="E90" i="2"/>
  <c r="R89" i="2"/>
  <c r="F71" i="2"/>
  <c r="E72" i="2"/>
  <c r="R71" i="2"/>
  <c r="X36" i="1"/>
  <c r="AD36" i="1" s="1"/>
  <c r="Z36" i="1"/>
  <c r="AF36" i="1" s="1"/>
  <c r="Z18" i="1"/>
  <c r="AF18" i="1" s="1"/>
  <c r="Y36" i="1"/>
  <c r="AE36" i="1" s="1"/>
  <c r="Y18" i="1"/>
  <c r="AE18" i="1" s="1"/>
  <c r="X18" i="1"/>
  <c r="AD18" i="1" s="1"/>
  <c r="E54" i="2"/>
  <c r="F53" i="2"/>
  <c r="R53" i="2"/>
  <c r="V37" i="1"/>
  <c r="W37" i="1" s="1"/>
  <c r="Y37" i="1" s="1"/>
  <c r="AE37" i="1" s="1"/>
  <c r="AC37" i="1"/>
  <c r="V19" i="1"/>
  <c r="W19" i="1" s="1"/>
  <c r="X19" i="1" s="1"/>
  <c r="AD19" i="1" s="1"/>
  <c r="AC19" i="1"/>
  <c r="H38" i="1"/>
  <c r="I37" i="1"/>
  <c r="H20" i="1"/>
  <c r="I19" i="1"/>
  <c r="BG47" i="3" l="1"/>
  <c r="BL47" i="3" s="1"/>
  <c r="M47" i="3" s="1"/>
  <c r="BD64" i="3"/>
  <c r="BD83" i="3"/>
  <c r="BB64" i="3"/>
  <c r="BB83" i="3"/>
  <c r="BC64" i="3"/>
  <c r="BC83" i="3"/>
  <c r="BA64" i="3"/>
  <c r="BA83" i="3"/>
  <c r="BH69" i="3"/>
  <c r="BM69" i="3" s="1"/>
  <c r="N69" i="3" s="1"/>
  <c r="AA69" i="3" s="1"/>
  <c r="AW72" i="3"/>
  <c r="BG72" i="3" s="1"/>
  <c r="BL72" i="3" s="1"/>
  <c r="M72" i="3" s="1"/>
  <c r="BD82" i="3"/>
  <c r="BI82" i="3" s="1"/>
  <c r="BN82" i="3" s="1"/>
  <c r="O82" i="3" s="1"/>
  <c r="BI69" i="3"/>
  <c r="BN69" i="3" s="1"/>
  <c r="O69" i="3" s="1"/>
  <c r="AY72" i="3"/>
  <c r="BB82" i="3"/>
  <c r="BG82" i="3" s="1"/>
  <c r="BL82" i="3" s="1"/>
  <c r="M82" i="3" s="1"/>
  <c r="AX72" i="3"/>
  <c r="BC47" i="3"/>
  <c r="BH47" i="3" s="1"/>
  <c r="BM47" i="3" s="1"/>
  <c r="N47" i="3" s="1"/>
  <c r="AA47" i="3" s="1"/>
  <c r="BC82" i="3"/>
  <c r="BH82" i="3" s="1"/>
  <c r="BM82" i="3" s="1"/>
  <c r="N82" i="3" s="1"/>
  <c r="AA82" i="3" s="1"/>
  <c r="BA82" i="3"/>
  <c r="BF82" i="3" s="1"/>
  <c r="BK82" i="3" s="1"/>
  <c r="L82" i="3" s="1"/>
  <c r="Y82" i="3" s="1"/>
  <c r="AV72" i="3"/>
  <c r="BF69" i="3"/>
  <c r="BK69" i="3" s="1"/>
  <c r="L69" i="3" s="1"/>
  <c r="Y69" i="3" s="1"/>
  <c r="BI96" i="3"/>
  <c r="BN96" i="3" s="1"/>
  <c r="O96" i="3" s="1"/>
  <c r="BA27" i="3"/>
  <c r="BF27" i="3" s="1"/>
  <c r="BK27" i="3" s="1"/>
  <c r="L27" i="3" s="1"/>
  <c r="Y27" i="3" s="1"/>
  <c r="BI47" i="3"/>
  <c r="BN47" i="3" s="1"/>
  <c r="O47" i="3" s="1"/>
  <c r="BD27" i="3"/>
  <c r="BI27" i="3" s="1"/>
  <c r="BN27" i="3" s="1"/>
  <c r="O27" i="3" s="1"/>
  <c r="AY50" i="3"/>
  <c r="AW50" i="3"/>
  <c r="BB27" i="3"/>
  <c r="BG27" i="3" s="1"/>
  <c r="BL27" i="3" s="1"/>
  <c r="M27" i="3" s="1"/>
  <c r="BC27" i="3"/>
  <c r="BH27" i="3" s="1"/>
  <c r="BM27" i="3" s="1"/>
  <c r="N27" i="3" s="1"/>
  <c r="AA27" i="3" s="1"/>
  <c r="AX50" i="3"/>
  <c r="AV50" i="3"/>
  <c r="BD50" i="3"/>
  <c r="BB50" i="3"/>
  <c r="BC50" i="3"/>
  <c r="BA50" i="3"/>
  <c r="AV80" i="3"/>
  <c r="BI53" i="3"/>
  <c r="BN53" i="3" s="1"/>
  <c r="O53" i="3" s="1"/>
  <c r="BH53" i="3"/>
  <c r="BM53" i="3" s="1"/>
  <c r="N53" i="3" s="1"/>
  <c r="AA53" i="3" s="1"/>
  <c r="BD34" i="3"/>
  <c r="BI34" i="3" s="1"/>
  <c r="BN34" i="3" s="1"/>
  <c r="O34" i="3" s="1"/>
  <c r="BB34" i="3"/>
  <c r="BG34" i="3" s="1"/>
  <c r="BL34" i="3" s="1"/>
  <c r="M34" i="3" s="1"/>
  <c r="BC34" i="3"/>
  <c r="BH34" i="3" s="1"/>
  <c r="BM34" i="3" s="1"/>
  <c r="N34" i="3" s="1"/>
  <c r="AA34" i="3" s="1"/>
  <c r="BA34" i="3"/>
  <c r="BF34" i="3" s="1"/>
  <c r="BK34" i="3" s="1"/>
  <c r="L34" i="3" s="1"/>
  <c r="Y34" i="3" s="1"/>
  <c r="BF53" i="3"/>
  <c r="BK53" i="3" s="1"/>
  <c r="L53" i="3" s="1"/>
  <c r="Y53" i="3" s="1"/>
  <c r="BG53" i="3"/>
  <c r="BL53" i="3" s="1"/>
  <c r="M53" i="3" s="1"/>
  <c r="BD73" i="3"/>
  <c r="AY73" i="3"/>
  <c r="AW36" i="3"/>
  <c r="BB73" i="3"/>
  <c r="AW73" i="3"/>
  <c r="AX36" i="3"/>
  <c r="AX73" i="3"/>
  <c r="BC73" i="3"/>
  <c r="AX92" i="3"/>
  <c r="AV36" i="3"/>
  <c r="BA19" i="3"/>
  <c r="AV19" i="3"/>
  <c r="AV73" i="3"/>
  <c r="BA73" i="3"/>
  <c r="Y55" i="1"/>
  <c r="AE55" i="1" s="1"/>
  <c r="Z55" i="1"/>
  <c r="AF55" i="1" s="1"/>
  <c r="AA55" i="1"/>
  <c r="AG55" i="1" s="1"/>
  <c r="X55" i="1"/>
  <c r="AD55" i="1" s="1"/>
  <c r="B56" i="1"/>
  <c r="C55" i="1"/>
  <c r="AC55" i="1"/>
  <c r="I56" i="1"/>
  <c r="H57" i="1"/>
  <c r="V56" i="1"/>
  <c r="W56" i="1" s="1"/>
  <c r="H149" i="1"/>
  <c r="I148" i="1"/>
  <c r="V148" i="1"/>
  <c r="W148" i="1" s="1"/>
  <c r="B112" i="1"/>
  <c r="C111" i="1"/>
  <c r="AC111" i="1"/>
  <c r="H112" i="1"/>
  <c r="I111" i="1"/>
  <c r="V111" i="1"/>
  <c r="W111" i="1" s="1"/>
  <c r="Z126" i="1"/>
  <c r="AF126" i="1" s="1"/>
  <c r="AA126" i="1"/>
  <c r="AG126" i="1" s="1"/>
  <c r="Y126" i="1"/>
  <c r="AE126" i="1" s="1"/>
  <c r="X126" i="1"/>
  <c r="AD126" i="1" s="1"/>
  <c r="A146" i="1"/>
  <c r="AC145" i="1"/>
  <c r="C145" i="1"/>
  <c r="X147" i="1"/>
  <c r="AD147" i="1" s="1"/>
  <c r="AA147" i="1"/>
  <c r="AG147" i="1" s="1"/>
  <c r="Y147" i="1"/>
  <c r="AE147" i="1" s="1"/>
  <c r="Z147" i="1"/>
  <c r="AF147" i="1" s="1"/>
  <c r="X110" i="1"/>
  <c r="AD110" i="1" s="1"/>
  <c r="BA71" i="3" s="1"/>
  <c r="Z110" i="1"/>
  <c r="AF110" i="1" s="1"/>
  <c r="BC71" i="3" s="1"/>
  <c r="Y110" i="1"/>
  <c r="AE110" i="1" s="1"/>
  <c r="BB71" i="3" s="1"/>
  <c r="BG71" i="3" s="1"/>
  <c r="BL71" i="3" s="1"/>
  <c r="M71" i="3" s="1"/>
  <c r="AA110" i="1"/>
  <c r="AG110" i="1" s="1"/>
  <c r="BD71" i="3" s="1"/>
  <c r="B128" i="1"/>
  <c r="C127" i="1"/>
  <c r="AC127" i="1"/>
  <c r="G128" i="1"/>
  <c r="V127" i="1"/>
  <c r="W127" i="1" s="1"/>
  <c r="I127" i="1"/>
  <c r="H95" i="1"/>
  <c r="I94" i="1"/>
  <c r="V94" i="1"/>
  <c r="W94" i="1" s="1"/>
  <c r="X93" i="1"/>
  <c r="AD93" i="1" s="1"/>
  <c r="Z93" i="1"/>
  <c r="AF93" i="1" s="1"/>
  <c r="AX48" i="3" s="1"/>
  <c r="AA93" i="1"/>
  <c r="AG93" i="1" s="1"/>
  <c r="AY48" i="3" s="1"/>
  <c r="Y93" i="1"/>
  <c r="AE93" i="1" s="1"/>
  <c r="B93" i="1"/>
  <c r="C92" i="1"/>
  <c r="AC92" i="1"/>
  <c r="Z74" i="1"/>
  <c r="AF74" i="1" s="1"/>
  <c r="Y74" i="1"/>
  <c r="AE74" i="1" s="1"/>
  <c r="AA74" i="1"/>
  <c r="AG74" i="1" s="1"/>
  <c r="X74" i="1"/>
  <c r="AD74" i="1" s="1"/>
  <c r="B75" i="1"/>
  <c r="C74" i="1"/>
  <c r="AC74" i="1"/>
  <c r="H76" i="1"/>
  <c r="I75" i="1"/>
  <c r="V75" i="1"/>
  <c r="W75" i="1" s="1"/>
  <c r="F90" i="2"/>
  <c r="E91" i="2"/>
  <c r="R90" i="2"/>
  <c r="Z37" i="1"/>
  <c r="AF37" i="1" s="1"/>
  <c r="BC29" i="3" s="1"/>
  <c r="AA37" i="1"/>
  <c r="AG37" i="1" s="1"/>
  <c r="BD29" i="3" s="1"/>
  <c r="F72" i="2"/>
  <c r="E73" i="2"/>
  <c r="R72" i="2"/>
  <c r="X37" i="1"/>
  <c r="AD37" i="1" s="1"/>
  <c r="E55" i="2"/>
  <c r="F54" i="2"/>
  <c r="R54" i="2"/>
  <c r="Y19" i="1"/>
  <c r="AE19" i="1" s="1"/>
  <c r="AW80" i="3" s="1"/>
  <c r="AA19" i="1"/>
  <c r="AG19" i="1" s="1"/>
  <c r="V20" i="1"/>
  <c r="W20" i="1" s="1"/>
  <c r="Y20" i="1" s="1"/>
  <c r="AE20" i="1" s="1"/>
  <c r="AW14" i="3" s="1"/>
  <c r="AC20" i="1"/>
  <c r="Z19" i="1"/>
  <c r="AF19" i="1" s="1"/>
  <c r="V38" i="1"/>
  <c r="W38" i="1" s="1"/>
  <c r="Y38" i="1" s="1"/>
  <c r="AE38" i="1" s="1"/>
  <c r="AC38" i="1"/>
  <c r="H39" i="1"/>
  <c r="I38" i="1"/>
  <c r="H21" i="1"/>
  <c r="I20" i="1"/>
  <c r="AY64" i="3" l="1"/>
  <c r="AY83" i="3"/>
  <c r="AW64" i="3"/>
  <c r="BG64" i="3" s="1"/>
  <c r="BL64" i="3" s="1"/>
  <c r="M64" i="3" s="1"/>
  <c r="AW83" i="3"/>
  <c r="BB29" i="3"/>
  <c r="AX64" i="3"/>
  <c r="AX83" i="3"/>
  <c r="AV64" i="3"/>
  <c r="BF64" i="3" s="1"/>
  <c r="BK64" i="3" s="1"/>
  <c r="L64" i="3" s="1"/>
  <c r="Y64" i="3" s="1"/>
  <c r="AV83" i="3"/>
  <c r="BA29" i="3"/>
  <c r="BH72" i="3"/>
  <c r="BM72" i="3" s="1"/>
  <c r="N72" i="3" s="1"/>
  <c r="AA72" i="3" s="1"/>
  <c r="BG50" i="3"/>
  <c r="BL50" i="3" s="1"/>
  <c r="M50" i="3" s="1"/>
  <c r="BI72" i="3"/>
  <c r="BN72" i="3" s="1"/>
  <c r="O72" i="3" s="1"/>
  <c r="BF72" i="3"/>
  <c r="BK72" i="3" s="1"/>
  <c r="L72" i="3" s="1"/>
  <c r="Y72" i="3" s="1"/>
  <c r="BB78" i="3"/>
  <c r="BD78" i="3"/>
  <c r="AY80" i="3"/>
  <c r="BB87" i="3"/>
  <c r="BB14" i="3"/>
  <c r="BG14" i="3" s="1"/>
  <c r="BL14" i="3" s="1"/>
  <c r="M14" i="3" s="1"/>
  <c r="AW92" i="3"/>
  <c r="AW48" i="3"/>
  <c r="AX80" i="3"/>
  <c r="BC78" i="3"/>
  <c r="BA78" i="3"/>
  <c r="AV92" i="3"/>
  <c r="AV48" i="3"/>
  <c r="BF50" i="3"/>
  <c r="BK50" i="3" s="1"/>
  <c r="L50" i="3" s="1"/>
  <c r="Y50" i="3" s="1"/>
  <c r="BI50" i="3"/>
  <c r="BN50" i="3" s="1"/>
  <c r="O50" i="3" s="1"/>
  <c r="AW66" i="3"/>
  <c r="BG29" i="3"/>
  <c r="BL29" i="3" s="1"/>
  <c r="M29" i="3" s="1"/>
  <c r="BH50" i="3"/>
  <c r="BM50" i="3" s="1"/>
  <c r="N50" i="3" s="1"/>
  <c r="AA50" i="3" s="1"/>
  <c r="AY44" i="3"/>
  <c r="BD16" i="3"/>
  <c r="BI16" i="3" s="1"/>
  <c r="BN16" i="3" s="1"/>
  <c r="O16" i="3" s="1"/>
  <c r="AY92" i="3"/>
  <c r="BD42" i="3"/>
  <c r="BI42" i="3" s="1"/>
  <c r="BN42" i="3" s="1"/>
  <c r="O42" i="3" s="1"/>
  <c r="BD99" i="3"/>
  <c r="BB42" i="3"/>
  <c r="BG42" i="3" s="1"/>
  <c r="BL42" i="3" s="1"/>
  <c r="M42" i="3" s="1"/>
  <c r="BB99" i="3"/>
  <c r="AW44" i="3"/>
  <c r="BB16" i="3"/>
  <c r="BG16" i="3" s="1"/>
  <c r="BL16" i="3" s="1"/>
  <c r="M16" i="3" s="1"/>
  <c r="BC42" i="3"/>
  <c r="BH42" i="3" s="1"/>
  <c r="BM42" i="3" s="1"/>
  <c r="N42" i="3" s="1"/>
  <c r="AA42" i="3" s="1"/>
  <c r="BC99" i="3"/>
  <c r="AX44" i="3"/>
  <c r="BC16" i="3"/>
  <c r="BH16" i="3" s="1"/>
  <c r="BM16" i="3" s="1"/>
  <c r="N16" i="3" s="1"/>
  <c r="AA16" i="3" s="1"/>
  <c r="AV44" i="3"/>
  <c r="BA16" i="3"/>
  <c r="BF16" i="3" s="1"/>
  <c r="BK16" i="3" s="1"/>
  <c r="L16" i="3" s="1"/>
  <c r="Y16" i="3" s="1"/>
  <c r="BA42" i="3"/>
  <c r="BF42" i="3" s="1"/>
  <c r="BK42" i="3" s="1"/>
  <c r="L42" i="3" s="1"/>
  <c r="Y42" i="3" s="1"/>
  <c r="BA99" i="3"/>
  <c r="BD24" i="3"/>
  <c r="BB24" i="3"/>
  <c r="BC24" i="3"/>
  <c r="BA24" i="3"/>
  <c r="BG73" i="3"/>
  <c r="BL73" i="3" s="1"/>
  <c r="M73" i="3" s="1"/>
  <c r="BF19" i="3"/>
  <c r="BK19" i="3" s="1"/>
  <c r="L19" i="3" s="1"/>
  <c r="Y19" i="3" s="1"/>
  <c r="BH73" i="3"/>
  <c r="BM73" i="3" s="1"/>
  <c r="N73" i="3" s="1"/>
  <c r="AA73" i="3" s="1"/>
  <c r="BI73" i="3"/>
  <c r="BN73" i="3" s="1"/>
  <c r="O73" i="3" s="1"/>
  <c r="BF73" i="3"/>
  <c r="BK73" i="3" s="1"/>
  <c r="L73" i="3" s="1"/>
  <c r="Y73" i="3" s="1"/>
  <c r="AY55" i="3"/>
  <c r="BD93" i="3"/>
  <c r="AY19" i="3"/>
  <c r="BD19" i="3"/>
  <c r="AY74" i="3"/>
  <c r="AW38" i="3"/>
  <c r="AW55" i="3"/>
  <c r="AW19" i="3"/>
  <c r="BB19" i="3"/>
  <c r="AW74" i="3"/>
  <c r="BB20" i="3"/>
  <c r="BB93" i="3"/>
  <c r="AX55" i="3"/>
  <c r="BC93" i="3"/>
  <c r="BC19" i="3"/>
  <c r="AX19" i="3"/>
  <c r="AX74" i="3"/>
  <c r="BA93" i="3"/>
  <c r="AV55" i="3"/>
  <c r="AV74" i="3"/>
  <c r="AA56" i="1"/>
  <c r="AG56" i="1" s="1"/>
  <c r="X56" i="1"/>
  <c r="AD56" i="1" s="1"/>
  <c r="Y56" i="1"/>
  <c r="AE56" i="1" s="1"/>
  <c r="Z56" i="1"/>
  <c r="AF56" i="1" s="1"/>
  <c r="I57" i="1"/>
  <c r="H58" i="1"/>
  <c r="V57" i="1"/>
  <c r="W57" i="1" s="1"/>
  <c r="C56" i="1"/>
  <c r="B57" i="1"/>
  <c r="AC56" i="1"/>
  <c r="G129" i="1"/>
  <c r="V128" i="1"/>
  <c r="W128" i="1" s="1"/>
  <c r="I128" i="1"/>
  <c r="B113" i="1"/>
  <c r="C112" i="1"/>
  <c r="AC112" i="1"/>
  <c r="H113" i="1"/>
  <c r="I112" i="1"/>
  <c r="V112" i="1"/>
  <c r="W112" i="1" s="1"/>
  <c r="Z148" i="1"/>
  <c r="AF148" i="1" s="1"/>
  <c r="BC37" i="3" s="1"/>
  <c r="AA148" i="1"/>
  <c r="AG148" i="1" s="1"/>
  <c r="BD37" i="3" s="1"/>
  <c r="Y148" i="1"/>
  <c r="AE148" i="1" s="1"/>
  <c r="BB37" i="3" s="1"/>
  <c r="X148" i="1"/>
  <c r="AD148" i="1" s="1"/>
  <c r="BA37" i="3" s="1"/>
  <c r="A147" i="1"/>
  <c r="AC146" i="1"/>
  <c r="C146" i="1"/>
  <c r="X127" i="1"/>
  <c r="AD127" i="1" s="1"/>
  <c r="AV71" i="3" s="1"/>
  <c r="Z127" i="1"/>
  <c r="AF127" i="1" s="1"/>
  <c r="Y127" i="1"/>
  <c r="AE127" i="1" s="1"/>
  <c r="AA127" i="1"/>
  <c r="AG127" i="1" s="1"/>
  <c r="B129" i="1"/>
  <c r="C128" i="1"/>
  <c r="AC128" i="1"/>
  <c r="Z111" i="1"/>
  <c r="AF111" i="1" s="1"/>
  <c r="BC48" i="3" s="1"/>
  <c r="AA111" i="1"/>
  <c r="AG111" i="1" s="1"/>
  <c r="BD48" i="3" s="1"/>
  <c r="Y111" i="1"/>
  <c r="AE111" i="1" s="1"/>
  <c r="BB48" i="3" s="1"/>
  <c r="BG48" i="3" s="1"/>
  <c r="BL48" i="3" s="1"/>
  <c r="M48" i="3" s="1"/>
  <c r="X111" i="1"/>
  <c r="AD111" i="1" s="1"/>
  <c r="BA48" i="3" s="1"/>
  <c r="I149" i="1"/>
  <c r="V149" i="1"/>
  <c r="W149" i="1" s="1"/>
  <c r="B94" i="1"/>
  <c r="C93" i="1"/>
  <c r="AC93" i="1"/>
  <c r="Z94" i="1"/>
  <c r="AF94" i="1" s="1"/>
  <c r="X94" i="1"/>
  <c r="AD94" i="1" s="1"/>
  <c r="AA94" i="1"/>
  <c r="AG94" i="1" s="1"/>
  <c r="Y94" i="1"/>
  <c r="AE94" i="1" s="1"/>
  <c r="I95" i="1"/>
  <c r="V95" i="1"/>
  <c r="W95" i="1" s="1"/>
  <c r="I76" i="1"/>
  <c r="H77" i="1"/>
  <c r="V76" i="1"/>
  <c r="W76" i="1" s="1"/>
  <c r="X75" i="1"/>
  <c r="AD75" i="1" s="1"/>
  <c r="BA88" i="3" s="1"/>
  <c r="AA75" i="1"/>
  <c r="AG75" i="1" s="1"/>
  <c r="BD88" i="3" s="1"/>
  <c r="Z75" i="1"/>
  <c r="AF75" i="1" s="1"/>
  <c r="BC88" i="3" s="1"/>
  <c r="Y75" i="1"/>
  <c r="AE75" i="1" s="1"/>
  <c r="BB88" i="3" s="1"/>
  <c r="C75" i="1"/>
  <c r="B76" i="1"/>
  <c r="AC75" i="1"/>
  <c r="F91" i="2"/>
  <c r="E92" i="2"/>
  <c r="R91" i="2"/>
  <c r="AA38" i="1"/>
  <c r="AG38" i="1" s="1"/>
  <c r="F73" i="2"/>
  <c r="E74" i="2"/>
  <c r="R73" i="2"/>
  <c r="X20" i="1"/>
  <c r="AD20" i="1" s="1"/>
  <c r="AV14" i="3" s="1"/>
  <c r="E56" i="2"/>
  <c r="F55" i="2"/>
  <c r="R55" i="2"/>
  <c r="Z38" i="1"/>
  <c r="AF38" i="1" s="1"/>
  <c r="Z20" i="1"/>
  <c r="AF20" i="1" s="1"/>
  <c r="AX14" i="3" s="1"/>
  <c r="V21" i="1"/>
  <c r="W21" i="1" s="1"/>
  <c r="X21" i="1" s="1"/>
  <c r="AD21" i="1" s="1"/>
  <c r="AC21" i="1"/>
  <c r="X38" i="1"/>
  <c r="AD38" i="1" s="1"/>
  <c r="AA20" i="1"/>
  <c r="AG20" i="1" s="1"/>
  <c r="AY14" i="3" s="1"/>
  <c r="V39" i="1"/>
  <c r="W39" i="1" s="1"/>
  <c r="AA39" i="1" s="1"/>
  <c r="AG39" i="1" s="1"/>
  <c r="AC39" i="1"/>
  <c r="I39" i="1"/>
  <c r="H40" i="1"/>
  <c r="H22" i="1"/>
  <c r="I21" i="1"/>
  <c r="BI83" i="3" l="1"/>
  <c r="BN83" i="3" s="1"/>
  <c r="O83" i="3" s="1"/>
  <c r="BG83" i="3"/>
  <c r="BL83" i="3" s="1"/>
  <c r="M83" i="3" s="1"/>
  <c r="BH64" i="3"/>
  <c r="BM64" i="3" s="1"/>
  <c r="N64" i="3" s="1"/>
  <c r="AA64" i="3" s="1"/>
  <c r="BI64" i="3"/>
  <c r="BN64" i="3" s="1"/>
  <c r="O64" i="3" s="1"/>
  <c r="BH83" i="3"/>
  <c r="BM83" i="3" s="1"/>
  <c r="N83" i="3" s="1"/>
  <c r="AA83" i="3" s="1"/>
  <c r="AY8" i="3"/>
  <c r="AY68" i="3"/>
  <c r="AY24" i="3"/>
  <c r="AY71" i="3"/>
  <c r="AW8" i="3"/>
  <c r="AW68" i="3"/>
  <c r="AW52" i="3"/>
  <c r="AW24" i="3"/>
  <c r="AW71" i="3"/>
  <c r="BB66" i="3"/>
  <c r="BG66" i="3" s="1"/>
  <c r="BL66" i="3" s="1"/>
  <c r="M66" i="3" s="1"/>
  <c r="AX24" i="3"/>
  <c r="AX71" i="3"/>
  <c r="BH71" i="3" s="1"/>
  <c r="BM71" i="3" s="1"/>
  <c r="N71" i="3" s="1"/>
  <c r="AA71" i="3" s="1"/>
  <c r="AX8" i="3"/>
  <c r="AX68" i="3"/>
  <c r="BF83" i="3"/>
  <c r="BK83" i="3" s="1"/>
  <c r="L83" i="3" s="1"/>
  <c r="Y83" i="3" s="1"/>
  <c r="AV8" i="3"/>
  <c r="AV68" i="3"/>
  <c r="BF71" i="3"/>
  <c r="BK71" i="3" s="1"/>
  <c r="L71" i="3" s="1"/>
  <c r="Y71" i="3" s="1"/>
  <c r="BG24" i="3"/>
  <c r="BL24" i="3" s="1"/>
  <c r="M24" i="3" s="1"/>
  <c r="BF48" i="3"/>
  <c r="BK48" i="3" s="1"/>
  <c r="L48" i="3" s="1"/>
  <c r="Y48" i="3" s="1"/>
  <c r="BI48" i="3"/>
  <c r="BN48" i="3" s="1"/>
  <c r="O48" i="3" s="1"/>
  <c r="AY99" i="3"/>
  <c r="BD87" i="3"/>
  <c r="BD14" i="3"/>
  <c r="BI14" i="3" s="1"/>
  <c r="BN14" i="3" s="1"/>
  <c r="O14" i="3" s="1"/>
  <c r="BD18" i="3"/>
  <c r="BD54" i="3"/>
  <c r="AY29" i="3"/>
  <c r="BB68" i="3"/>
  <c r="BG68" i="3" s="1"/>
  <c r="BL68" i="3" s="1"/>
  <c r="M68" i="3" s="1"/>
  <c r="AW99" i="3"/>
  <c r="BG99" i="3" s="1"/>
  <c r="BL99" i="3" s="1"/>
  <c r="M99" i="3" s="1"/>
  <c r="AW29" i="3"/>
  <c r="BC87" i="3"/>
  <c r="BC14" i="3"/>
  <c r="BH48" i="3"/>
  <c r="BM48" i="3" s="1"/>
  <c r="N48" i="3" s="1"/>
  <c r="AA48" i="3" s="1"/>
  <c r="AX99" i="3"/>
  <c r="AX29" i="3"/>
  <c r="AV29" i="3"/>
  <c r="AV24" i="3"/>
  <c r="BF24" i="3" s="1"/>
  <c r="BK24" i="3" s="1"/>
  <c r="L24" i="3" s="1"/>
  <c r="Y24" i="3" s="1"/>
  <c r="BA87" i="3"/>
  <c r="BA14" i="3"/>
  <c r="BF14" i="3" s="1"/>
  <c r="BK14" i="3" s="1"/>
  <c r="L14" i="3" s="1"/>
  <c r="Y14" i="3" s="1"/>
  <c r="BH14" i="3"/>
  <c r="BM14" i="3" s="1"/>
  <c r="N14" i="3" s="1"/>
  <c r="AA14" i="3" s="1"/>
  <c r="AV99" i="3"/>
  <c r="BF99" i="3" s="1"/>
  <c r="BK99" i="3" s="1"/>
  <c r="L99" i="3" s="1"/>
  <c r="Y99" i="3" s="1"/>
  <c r="AW93" i="3"/>
  <c r="BD66" i="3"/>
  <c r="AY93" i="3"/>
  <c r="AY70" i="3"/>
  <c r="AY26" i="3"/>
  <c r="AY52" i="3"/>
  <c r="AY66" i="3"/>
  <c r="AW26" i="3"/>
  <c r="AW70" i="3"/>
  <c r="AX93" i="3"/>
  <c r="BC66" i="3"/>
  <c r="AX52" i="3"/>
  <c r="AX66" i="3"/>
  <c r="AX70" i="3"/>
  <c r="AX26" i="3"/>
  <c r="BA66" i="3"/>
  <c r="AV52" i="3"/>
  <c r="AV66" i="3"/>
  <c r="AV93" i="3"/>
  <c r="BF93" i="3" s="1"/>
  <c r="BK93" i="3" s="1"/>
  <c r="L93" i="3" s="1"/>
  <c r="Y93" i="3" s="1"/>
  <c r="AV43" i="3"/>
  <c r="AV18" i="3"/>
  <c r="AV70" i="3"/>
  <c r="AV26" i="3"/>
  <c r="BD28" i="3"/>
  <c r="BD17" i="3"/>
  <c r="BD44" i="3"/>
  <c r="BI44" i="3" s="1"/>
  <c r="BN44" i="3" s="1"/>
  <c r="O44" i="3" s="1"/>
  <c r="BD92" i="3"/>
  <c r="BI92" i="3" s="1"/>
  <c r="BN92" i="3" s="1"/>
  <c r="O92" i="3" s="1"/>
  <c r="BB28" i="3"/>
  <c r="BB17" i="3"/>
  <c r="BB44" i="3"/>
  <c r="BG44" i="3" s="1"/>
  <c r="BL44" i="3" s="1"/>
  <c r="M44" i="3" s="1"/>
  <c r="BB92" i="3"/>
  <c r="BG92" i="3" s="1"/>
  <c r="BL92" i="3" s="1"/>
  <c r="M92" i="3" s="1"/>
  <c r="BC28" i="3"/>
  <c r="BC17" i="3"/>
  <c r="BC44" i="3"/>
  <c r="BH44" i="3" s="1"/>
  <c r="BM44" i="3" s="1"/>
  <c r="N44" i="3" s="1"/>
  <c r="AA44" i="3" s="1"/>
  <c r="BC92" i="3"/>
  <c r="BH92" i="3" s="1"/>
  <c r="BM92" i="3" s="1"/>
  <c r="N92" i="3" s="1"/>
  <c r="AA92" i="3" s="1"/>
  <c r="BA28" i="3"/>
  <c r="BA17" i="3"/>
  <c r="BA44" i="3"/>
  <c r="BF44" i="3" s="1"/>
  <c r="BK44" i="3" s="1"/>
  <c r="L44" i="3" s="1"/>
  <c r="Y44" i="3" s="1"/>
  <c r="BA92" i="3"/>
  <c r="BF92" i="3" s="1"/>
  <c r="BK92" i="3" s="1"/>
  <c r="L92" i="3" s="1"/>
  <c r="Y92" i="3" s="1"/>
  <c r="BG93" i="3"/>
  <c r="BL93" i="3" s="1"/>
  <c r="M93" i="3" s="1"/>
  <c r="AY35" i="3"/>
  <c r="AY91" i="3"/>
  <c r="AW91" i="3"/>
  <c r="AW35" i="3"/>
  <c r="AX35" i="3"/>
  <c r="AX91" i="3"/>
  <c r="AV91" i="3"/>
  <c r="AV35" i="3"/>
  <c r="BH19" i="3"/>
  <c r="BM19" i="3" s="1"/>
  <c r="N19" i="3" s="1"/>
  <c r="AA19" i="3" s="1"/>
  <c r="BI19" i="3"/>
  <c r="BN19" i="3" s="1"/>
  <c r="O19" i="3" s="1"/>
  <c r="BG19" i="3"/>
  <c r="BL19" i="3" s="1"/>
  <c r="M19" i="3" s="1"/>
  <c r="BD39" i="3"/>
  <c r="AY39" i="3"/>
  <c r="BD20" i="3"/>
  <c r="AY38" i="3"/>
  <c r="AY75" i="3"/>
  <c r="BD75" i="3"/>
  <c r="BD94" i="3"/>
  <c r="AY94" i="3"/>
  <c r="AY56" i="3"/>
  <c r="BD56" i="3"/>
  <c r="BB94" i="3"/>
  <c r="AW94" i="3"/>
  <c r="BB75" i="3"/>
  <c r="AW75" i="3"/>
  <c r="BB56" i="3"/>
  <c r="AW56" i="3"/>
  <c r="BC56" i="3"/>
  <c r="AX56" i="3"/>
  <c r="AX38" i="3"/>
  <c r="AX75" i="3"/>
  <c r="BC75" i="3"/>
  <c r="BC20" i="3"/>
  <c r="AX94" i="3"/>
  <c r="BC94" i="3"/>
  <c r="BA75" i="3"/>
  <c r="AV75" i="3"/>
  <c r="AV21" i="3"/>
  <c r="BA21" i="3"/>
  <c r="AV38" i="3"/>
  <c r="BA56" i="3"/>
  <c r="AV56" i="3"/>
  <c r="BA94" i="3"/>
  <c r="AV94" i="3"/>
  <c r="BA20" i="3"/>
  <c r="Y57" i="1"/>
  <c r="AE57" i="1" s="1"/>
  <c r="Z57" i="1"/>
  <c r="AF57" i="1" s="1"/>
  <c r="AA57" i="1"/>
  <c r="AG57" i="1" s="1"/>
  <c r="X57" i="1"/>
  <c r="AD57" i="1" s="1"/>
  <c r="I58" i="1"/>
  <c r="H59" i="1"/>
  <c r="V58" i="1"/>
  <c r="W58" i="1" s="1"/>
  <c r="C57" i="1"/>
  <c r="B58" i="1"/>
  <c r="AC57" i="1"/>
  <c r="C113" i="1"/>
  <c r="AC113" i="1"/>
  <c r="I113" i="1"/>
  <c r="V113" i="1"/>
  <c r="W113" i="1" s="1"/>
  <c r="A148" i="1"/>
  <c r="AC147" i="1"/>
  <c r="C147" i="1"/>
  <c r="Z128" i="1"/>
  <c r="AF128" i="1" s="1"/>
  <c r="AA128" i="1"/>
  <c r="AG128" i="1" s="1"/>
  <c r="Y128" i="1"/>
  <c r="AE128" i="1" s="1"/>
  <c r="X128" i="1"/>
  <c r="AD128" i="1" s="1"/>
  <c r="X149" i="1"/>
  <c r="AD149" i="1" s="1"/>
  <c r="AA149" i="1"/>
  <c r="AG149" i="1" s="1"/>
  <c r="Z149" i="1"/>
  <c r="AF149" i="1" s="1"/>
  <c r="Y149" i="1"/>
  <c r="AE149" i="1" s="1"/>
  <c r="B130" i="1"/>
  <c r="C129" i="1"/>
  <c r="AC129" i="1"/>
  <c r="X112" i="1"/>
  <c r="AD112" i="1" s="1"/>
  <c r="BA68" i="3" s="1"/>
  <c r="Z112" i="1"/>
  <c r="AF112" i="1" s="1"/>
  <c r="BC45" i="3" s="1"/>
  <c r="Y112" i="1"/>
  <c r="AE112" i="1" s="1"/>
  <c r="AA112" i="1"/>
  <c r="AG112" i="1" s="1"/>
  <c r="BD45" i="3" s="1"/>
  <c r="G130" i="1"/>
  <c r="V129" i="1"/>
  <c r="W129" i="1" s="1"/>
  <c r="I129" i="1"/>
  <c r="X95" i="1"/>
  <c r="AD95" i="1" s="1"/>
  <c r="AV63" i="3" s="1"/>
  <c r="AA95" i="1"/>
  <c r="AG95" i="1" s="1"/>
  <c r="AY63" i="3" s="1"/>
  <c r="Z95" i="1"/>
  <c r="AF95" i="1" s="1"/>
  <c r="AX63" i="3" s="1"/>
  <c r="Y95" i="1"/>
  <c r="AE95" i="1" s="1"/>
  <c r="AW63" i="3" s="1"/>
  <c r="B95" i="1"/>
  <c r="C94" i="1"/>
  <c r="AC94" i="1"/>
  <c r="Z76" i="1"/>
  <c r="AF76" i="1" s="1"/>
  <c r="Y76" i="1"/>
  <c r="AE76" i="1" s="1"/>
  <c r="AA76" i="1"/>
  <c r="AG76" i="1" s="1"/>
  <c r="X76" i="1"/>
  <c r="AD76" i="1" s="1"/>
  <c r="I77" i="1"/>
  <c r="V77" i="1"/>
  <c r="W77" i="1" s="1"/>
  <c r="B77" i="1"/>
  <c r="C76" i="1"/>
  <c r="AC76" i="1"/>
  <c r="F92" i="2"/>
  <c r="E93" i="2"/>
  <c r="R92" i="2"/>
  <c r="F74" i="2"/>
  <c r="E75" i="2"/>
  <c r="R74" i="2"/>
  <c r="Z21" i="1"/>
  <c r="AF21" i="1" s="1"/>
  <c r="AA21" i="1"/>
  <c r="AG21" i="1" s="1"/>
  <c r="X39" i="1"/>
  <c r="AD39" i="1" s="1"/>
  <c r="Y21" i="1"/>
  <c r="AE21" i="1" s="1"/>
  <c r="E57" i="2"/>
  <c r="F56" i="2"/>
  <c r="R56" i="2"/>
  <c r="Z39" i="1"/>
  <c r="AF39" i="1" s="1"/>
  <c r="Y39" i="1"/>
  <c r="AE39" i="1" s="1"/>
  <c r="V40" i="1"/>
  <c r="W40" i="1" s="1"/>
  <c r="AA40" i="1" s="1"/>
  <c r="AG40" i="1" s="1"/>
  <c r="BD79" i="3" s="1"/>
  <c r="AC40" i="1"/>
  <c r="V22" i="1"/>
  <c r="W22" i="1" s="1"/>
  <c r="Z22" i="1" s="1"/>
  <c r="AF22" i="1" s="1"/>
  <c r="AX67" i="3" s="1"/>
  <c r="AC22" i="1"/>
  <c r="H41" i="1"/>
  <c r="AC41" i="1" s="1"/>
  <c r="I40" i="1"/>
  <c r="H23" i="1"/>
  <c r="AC23" i="1" s="1"/>
  <c r="I22" i="1"/>
  <c r="BI24" i="3" l="1"/>
  <c r="BN24" i="3" s="1"/>
  <c r="O24" i="3" s="1"/>
  <c r="BF68" i="3"/>
  <c r="BK68" i="3" s="1"/>
  <c r="L68" i="3" s="1"/>
  <c r="Y68" i="3" s="1"/>
  <c r="BD52" i="3"/>
  <c r="BI29" i="3"/>
  <c r="BN29" i="3" s="1"/>
  <c r="O29" i="3" s="1"/>
  <c r="BD68" i="3"/>
  <c r="BI68" i="3" s="1"/>
  <c r="BN68" i="3" s="1"/>
  <c r="O68" i="3" s="1"/>
  <c r="BI71" i="3"/>
  <c r="BN71" i="3" s="1"/>
  <c r="O71" i="3" s="1"/>
  <c r="BI99" i="3"/>
  <c r="BN99" i="3" s="1"/>
  <c r="O99" i="3" s="1"/>
  <c r="BB45" i="3"/>
  <c r="BB52" i="3"/>
  <c r="BG52" i="3" s="1"/>
  <c r="BL52" i="3" s="1"/>
  <c r="M52" i="3" s="1"/>
  <c r="BC68" i="3"/>
  <c r="BH68" i="3" s="1"/>
  <c r="BM68" i="3" s="1"/>
  <c r="N68" i="3" s="1"/>
  <c r="AA68" i="3" s="1"/>
  <c r="BC52" i="3"/>
  <c r="BA52" i="3"/>
  <c r="BF52" i="3" s="1"/>
  <c r="BK52" i="3" s="1"/>
  <c r="L52" i="3" s="1"/>
  <c r="Y52" i="3" s="1"/>
  <c r="BA8" i="3"/>
  <c r="BF8" i="3" s="1"/>
  <c r="BK8" i="3" s="1"/>
  <c r="L8" i="3" s="1"/>
  <c r="Y8" i="3" s="1"/>
  <c r="BA45" i="3"/>
  <c r="BI52" i="3"/>
  <c r="BN52" i="3" s="1"/>
  <c r="O52" i="3" s="1"/>
  <c r="BB18" i="3"/>
  <c r="BB54" i="3"/>
  <c r="BG54" i="3" s="1"/>
  <c r="BL54" i="3" s="1"/>
  <c r="M54" i="3" s="1"/>
  <c r="BC18" i="3"/>
  <c r="BC54" i="3"/>
  <c r="BH52" i="3"/>
  <c r="BM52" i="3" s="1"/>
  <c r="N52" i="3" s="1"/>
  <c r="AA52" i="3" s="1"/>
  <c r="BH93" i="3"/>
  <c r="BM93" i="3" s="1"/>
  <c r="N93" i="3" s="1"/>
  <c r="AA93" i="3" s="1"/>
  <c r="BH99" i="3"/>
  <c r="BM99" i="3" s="1"/>
  <c r="N99" i="3" s="1"/>
  <c r="AA99" i="3" s="1"/>
  <c r="BH24" i="3"/>
  <c r="BM24" i="3" s="1"/>
  <c r="N24" i="3" s="1"/>
  <c r="AA24" i="3" s="1"/>
  <c r="BH29" i="3"/>
  <c r="BM29" i="3" s="1"/>
  <c r="N29" i="3" s="1"/>
  <c r="AA29" i="3" s="1"/>
  <c r="BF29" i="3"/>
  <c r="BK29" i="3" s="1"/>
  <c r="L29" i="3" s="1"/>
  <c r="Y29" i="3" s="1"/>
  <c r="BA18" i="3"/>
  <c r="BF18" i="3" s="1"/>
  <c r="BK18" i="3" s="1"/>
  <c r="L18" i="3" s="1"/>
  <c r="Y18" i="3" s="1"/>
  <c r="BA54" i="3"/>
  <c r="BI66" i="3"/>
  <c r="BN66" i="3" s="1"/>
  <c r="O66" i="3" s="1"/>
  <c r="BI93" i="3"/>
  <c r="BN93" i="3" s="1"/>
  <c r="O93" i="3" s="1"/>
  <c r="BH66" i="3"/>
  <c r="BM66" i="3" s="1"/>
  <c r="N66" i="3" s="1"/>
  <c r="AA66" i="3" s="1"/>
  <c r="BF66" i="3"/>
  <c r="BK66" i="3" s="1"/>
  <c r="L66" i="3" s="1"/>
  <c r="Y66" i="3" s="1"/>
  <c r="BD26" i="3"/>
  <c r="BI26" i="3" s="1"/>
  <c r="BN26" i="3" s="1"/>
  <c r="O26" i="3" s="1"/>
  <c r="BD70" i="3"/>
  <c r="BI70" i="3" s="1"/>
  <c r="BN70" i="3" s="1"/>
  <c r="O70" i="3" s="1"/>
  <c r="AY43" i="3"/>
  <c r="AY18" i="3"/>
  <c r="AY88" i="3"/>
  <c r="BD74" i="3"/>
  <c r="BI74" i="3" s="1"/>
  <c r="BN74" i="3" s="1"/>
  <c r="O74" i="3" s="1"/>
  <c r="BD8" i="3"/>
  <c r="BI8" i="3" s="1"/>
  <c r="BN8" i="3" s="1"/>
  <c r="O8" i="3" s="1"/>
  <c r="BB26" i="3"/>
  <c r="BG26" i="3" s="1"/>
  <c r="BL26" i="3" s="1"/>
  <c r="M26" i="3" s="1"/>
  <c r="BB70" i="3"/>
  <c r="BG70" i="3" s="1"/>
  <c r="BL70" i="3" s="1"/>
  <c r="M70" i="3" s="1"/>
  <c r="AW43" i="3"/>
  <c r="AW18" i="3"/>
  <c r="AW88" i="3"/>
  <c r="BG88" i="3" s="1"/>
  <c r="BL88" i="3" s="1"/>
  <c r="M88" i="3" s="1"/>
  <c r="BB74" i="3"/>
  <c r="BG74" i="3" s="1"/>
  <c r="BL74" i="3" s="1"/>
  <c r="M74" i="3" s="1"/>
  <c r="BB8" i="3"/>
  <c r="BG8" i="3" s="1"/>
  <c r="BL8" i="3" s="1"/>
  <c r="M8" i="3" s="1"/>
  <c r="AX43" i="3"/>
  <c r="AX18" i="3"/>
  <c r="BC26" i="3"/>
  <c r="BH26" i="3" s="1"/>
  <c r="BM26" i="3" s="1"/>
  <c r="N26" i="3" s="1"/>
  <c r="AA26" i="3" s="1"/>
  <c r="BC70" i="3"/>
  <c r="BH70" i="3" s="1"/>
  <c r="BM70" i="3" s="1"/>
  <c r="N70" i="3" s="1"/>
  <c r="AA70" i="3" s="1"/>
  <c r="AX88" i="3"/>
  <c r="BC74" i="3"/>
  <c r="BH74" i="3" s="1"/>
  <c r="BM74" i="3" s="1"/>
  <c r="N74" i="3" s="1"/>
  <c r="AA74" i="3" s="1"/>
  <c r="BC8" i="3"/>
  <c r="BH8" i="3" s="1"/>
  <c r="BM8" i="3" s="1"/>
  <c r="N8" i="3" s="1"/>
  <c r="AA8" i="3" s="1"/>
  <c r="AX79" i="3"/>
  <c r="BA26" i="3"/>
  <c r="BF26" i="3" s="1"/>
  <c r="BK26" i="3" s="1"/>
  <c r="L26" i="3" s="1"/>
  <c r="Y26" i="3" s="1"/>
  <c r="BA70" i="3"/>
  <c r="BF70" i="3" s="1"/>
  <c r="BK70" i="3" s="1"/>
  <c r="L70" i="3" s="1"/>
  <c r="Y70" i="3" s="1"/>
  <c r="AV88" i="3"/>
  <c r="BA74" i="3"/>
  <c r="BF74" i="3" s="1"/>
  <c r="BK74" i="3" s="1"/>
  <c r="L74" i="3" s="1"/>
  <c r="Y74" i="3" s="1"/>
  <c r="BD43" i="3"/>
  <c r="AY28" i="3"/>
  <c r="BD51" i="3"/>
  <c r="AY78" i="3"/>
  <c r="AY45" i="3"/>
  <c r="BD97" i="3"/>
  <c r="BI97" i="3" s="1"/>
  <c r="BN97" i="3" s="1"/>
  <c r="O97" i="3" s="1"/>
  <c r="AW78" i="3"/>
  <c r="BG78" i="3" s="1"/>
  <c r="BL78" i="3" s="1"/>
  <c r="M78" i="3" s="1"/>
  <c r="AW45" i="3"/>
  <c r="BB97" i="3"/>
  <c r="BG97" i="3" s="1"/>
  <c r="BL97" i="3" s="1"/>
  <c r="M97" i="3" s="1"/>
  <c r="BB43" i="3"/>
  <c r="BG43" i="3" s="1"/>
  <c r="BL43" i="3" s="1"/>
  <c r="M43" i="3" s="1"/>
  <c r="AW28" i="3"/>
  <c r="BG28" i="3" s="1"/>
  <c r="BL28" i="3" s="1"/>
  <c r="M28" i="3" s="1"/>
  <c r="AX78" i="3"/>
  <c r="AX45" i="3"/>
  <c r="BC97" i="3"/>
  <c r="BH97" i="3" s="1"/>
  <c r="BM97" i="3" s="1"/>
  <c r="N97" i="3" s="1"/>
  <c r="AA97" i="3" s="1"/>
  <c r="BC43" i="3"/>
  <c r="AX28" i="3"/>
  <c r="AX84" i="3"/>
  <c r="AX51" i="3"/>
  <c r="BA38" i="3"/>
  <c r="BF38" i="3" s="1"/>
  <c r="BK38" i="3" s="1"/>
  <c r="L38" i="3" s="1"/>
  <c r="Y38" i="3" s="1"/>
  <c r="BA43" i="3"/>
  <c r="BF43" i="3" s="1"/>
  <c r="BK43" i="3" s="1"/>
  <c r="L43" i="3" s="1"/>
  <c r="Y43" i="3" s="1"/>
  <c r="AV28" i="3"/>
  <c r="AV78" i="3"/>
  <c r="AV45" i="3"/>
  <c r="BA97" i="3"/>
  <c r="BF97" i="3" s="1"/>
  <c r="BK97" i="3" s="1"/>
  <c r="L97" i="3" s="1"/>
  <c r="Y97" i="3" s="1"/>
  <c r="BF28" i="3"/>
  <c r="BK28" i="3" s="1"/>
  <c r="L28" i="3" s="1"/>
  <c r="Y28" i="3" s="1"/>
  <c r="BI75" i="3"/>
  <c r="BN75" i="3" s="1"/>
  <c r="O75" i="3" s="1"/>
  <c r="BH75" i="3"/>
  <c r="BM75" i="3" s="1"/>
  <c r="N75" i="3" s="1"/>
  <c r="AA75" i="3" s="1"/>
  <c r="BF75" i="3"/>
  <c r="BK75" i="3" s="1"/>
  <c r="L75" i="3" s="1"/>
  <c r="Y75" i="3" s="1"/>
  <c r="BD46" i="3"/>
  <c r="BI46" i="3" s="1"/>
  <c r="BN46" i="3" s="1"/>
  <c r="O46" i="3" s="1"/>
  <c r="BD33" i="3"/>
  <c r="BD67" i="3"/>
  <c r="BD80" i="3"/>
  <c r="BI80" i="3" s="1"/>
  <c r="BN80" i="3" s="1"/>
  <c r="O80" i="3" s="1"/>
  <c r="BD38" i="3"/>
  <c r="BI38" i="3" s="1"/>
  <c r="BN38" i="3" s="1"/>
  <c r="O38" i="3" s="1"/>
  <c r="BD61" i="3"/>
  <c r="BD90" i="3"/>
  <c r="BD35" i="3"/>
  <c r="BI35" i="3" s="1"/>
  <c r="BN35" i="3" s="1"/>
  <c r="O35" i="3" s="1"/>
  <c r="BD91" i="3"/>
  <c r="BI91" i="3" s="1"/>
  <c r="BN91" i="3" s="1"/>
  <c r="O91" i="3" s="1"/>
  <c r="BB91" i="3"/>
  <c r="BG91" i="3" s="1"/>
  <c r="BL91" i="3" s="1"/>
  <c r="M91" i="3" s="1"/>
  <c r="BB35" i="3"/>
  <c r="BG35" i="3" s="1"/>
  <c r="BL35" i="3" s="1"/>
  <c r="M35" i="3" s="1"/>
  <c r="BB46" i="3"/>
  <c r="BG46" i="3" s="1"/>
  <c r="BL46" i="3" s="1"/>
  <c r="M46" i="3" s="1"/>
  <c r="BB33" i="3"/>
  <c r="BG33" i="3" s="1"/>
  <c r="BL33" i="3" s="1"/>
  <c r="M33" i="3" s="1"/>
  <c r="BB80" i="3"/>
  <c r="BG80" i="3" s="1"/>
  <c r="BL80" i="3" s="1"/>
  <c r="M80" i="3" s="1"/>
  <c r="BB38" i="3"/>
  <c r="BG38" i="3" s="1"/>
  <c r="BL38" i="3" s="1"/>
  <c r="M38" i="3" s="1"/>
  <c r="BC46" i="3"/>
  <c r="BH46" i="3" s="1"/>
  <c r="BM46" i="3" s="1"/>
  <c r="N46" i="3" s="1"/>
  <c r="AA46" i="3" s="1"/>
  <c r="BC33" i="3"/>
  <c r="BC80" i="3"/>
  <c r="BH80" i="3" s="1"/>
  <c r="BM80" i="3" s="1"/>
  <c r="N80" i="3" s="1"/>
  <c r="AA80" i="3" s="1"/>
  <c r="BC38" i="3"/>
  <c r="BH38" i="3" s="1"/>
  <c r="BM38" i="3" s="1"/>
  <c r="N38" i="3" s="1"/>
  <c r="AA38" i="3" s="1"/>
  <c r="BC35" i="3"/>
  <c r="BH35" i="3" s="1"/>
  <c r="BM35" i="3" s="1"/>
  <c r="N35" i="3" s="1"/>
  <c r="AA35" i="3" s="1"/>
  <c r="BC91" i="3"/>
  <c r="BH91" i="3" s="1"/>
  <c r="BM91" i="3" s="1"/>
  <c r="N91" i="3" s="1"/>
  <c r="AA91" i="3" s="1"/>
  <c r="AX61" i="3"/>
  <c r="AX90" i="3"/>
  <c r="BA91" i="3"/>
  <c r="BF91" i="3" s="1"/>
  <c r="BK91" i="3" s="1"/>
  <c r="L91" i="3" s="1"/>
  <c r="Y91" i="3" s="1"/>
  <c r="BA35" i="3"/>
  <c r="BF35" i="3" s="1"/>
  <c r="BK35" i="3" s="1"/>
  <c r="L35" i="3" s="1"/>
  <c r="Y35" i="3" s="1"/>
  <c r="BA46" i="3"/>
  <c r="BF46" i="3" s="1"/>
  <c r="BK46" i="3" s="1"/>
  <c r="L46" i="3" s="1"/>
  <c r="Y46" i="3" s="1"/>
  <c r="BA33" i="3"/>
  <c r="BA80" i="3"/>
  <c r="BF80" i="3" s="1"/>
  <c r="BK80" i="3" s="1"/>
  <c r="L80" i="3" s="1"/>
  <c r="Y80" i="3" s="1"/>
  <c r="BF21" i="3"/>
  <c r="BK21" i="3" s="1"/>
  <c r="L21" i="3" s="1"/>
  <c r="Y21" i="3" s="1"/>
  <c r="AY9" i="3"/>
  <c r="AY12" i="3"/>
  <c r="AY17" i="3"/>
  <c r="AW9" i="3"/>
  <c r="BG9" i="3" s="1"/>
  <c r="BL9" i="3" s="1"/>
  <c r="M9" i="3" s="1"/>
  <c r="AW12" i="3"/>
  <c r="BG12" i="3" s="1"/>
  <c r="BL12" i="3" s="1"/>
  <c r="M12" i="3" s="1"/>
  <c r="AW17" i="3"/>
  <c r="BG17" i="3" s="1"/>
  <c r="BL17" i="3" s="1"/>
  <c r="M17" i="3" s="1"/>
  <c r="AX9" i="3"/>
  <c r="AX12" i="3"/>
  <c r="AX17" i="3"/>
  <c r="AV9" i="3"/>
  <c r="BF9" i="3" s="1"/>
  <c r="BK9" i="3" s="1"/>
  <c r="L9" i="3" s="1"/>
  <c r="Y9" i="3" s="1"/>
  <c r="AV12" i="3"/>
  <c r="BF12" i="3" s="1"/>
  <c r="BK12" i="3" s="1"/>
  <c r="L12" i="3" s="1"/>
  <c r="Y12" i="3" s="1"/>
  <c r="AV17" i="3"/>
  <c r="BF17" i="3" s="1"/>
  <c r="BK17" i="3" s="1"/>
  <c r="L17" i="3" s="1"/>
  <c r="Y17" i="3" s="1"/>
  <c r="BF94" i="3"/>
  <c r="BK94" i="3" s="1"/>
  <c r="L94" i="3" s="1"/>
  <c r="Y94" i="3" s="1"/>
  <c r="BG56" i="3"/>
  <c r="BL56" i="3" s="1"/>
  <c r="M56" i="3" s="1"/>
  <c r="BG94" i="3"/>
  <c r="BL94" i="3" s="1"/>
  <c r="M94" i="3" s="1"/>
  <c r="BH94" i="3"/>
  <c r="BM94" i="3" s="1"/>
  <c r="N94" i="3" s="1"/>
  <c r="AA94" i="3" s="1"/>
  <c r="BI56" i="3"/>
  <c r="BN56" i="3" s="1"/>
  <c r="O56" i="3" s="1"/>
  <c r="BI94" i="3"/>
  <c r="BN94" i="3" s="1"/>
  <c r="O94" i="3" s="1"/>
  <c r="BF56" i="3"/>
  <c r="BK56" i="3" s="1"/>
  <c r="L56" i="3" s="1"/>
  <c r="Y56" i="3" s="1"/>
  <c r="BH56" i="3"/>
  <c r="BM56" i="3" s="1"/>
  <c r="N56" i="3" s="1"/>
  <c r="AA56" i="3" s="1"/>
  <c r="BG75" i="3"/>
  <c r="BL75" i="3" s="1"/>
  <c r="M75" i="3" s="1"/>
  <c r="BD40" i="3"/>
  <c r="AY40" i="3"/>
  <c r="AY21" i="3"/>
  <c r="BD21" i="3"/>
  <c r="BD57" i="3"/>
  <c r="AY57" i="3"/>
  <c r="AY76" i="3"/>
  <c r="BD95" i="3"/>
  <c r="AW76" i="3"/>
  <c r="BB39" i="3"/>
  <c r="AW39" i="3"/>
  <c r="BB95" i="3"/>
  <c r="AW21" i="3"/>
  <c r="BB21" i="3"/>
  <c r="BB57" i="3"/>
  <c r="AW57" i="3"/>
  <c r="BC57" i="3"/>
  <c r="AX57" i="3"/>
  <c r="BC39" i="3"/>
  <c r="AX39" i="3"/>
  <c r="BC21" i="3"/>
  <c r="AX21" i="3"/>
  <c r="BC95" i="3"/>
  <c r="AX76" i="3"/>
  <c r="BA95" i="3"/>
  <c r="BA39" i="3"/>
  <c r="AV39" i="3"/>
  <c r="AV57" i="3"/>
  <c r="BA57" i="3"/>
  <c r="AV76" i="3"/>
  <c r="AA58" i="1"/>
  <c r="AG58" i="1" s="1"/>
  <c r="X58" i="1"/>
  <c r="AD58" i="1" s="1"/>
  <c r="Y58" i="1"/>
  <c r="AE58" i="1" s="1"/>
  <c r="Z58" i="1"/>
  <c r="AF58" i="1" s="1"/>
  <c r="I59" i="1"/>
  <c r="V59" i="1"/>
  <c r="W59" i="1" s="1"/>
  <c r="C58" i="1"/>
  <c r="B59" i="1"/>
  <c r="AC58" i="1"/>
  <c r="G131" i="1"/>
  <c r="V130" i="1"/>
  <c r="W130" i="1" s="1"/>
  <c r="I130" i="1"/>
  <c r="Z113" i="1"/>
  <c r="AF113" i="1" s="1"/>
  <c r="AA113" i="1"/>
  <c r="AG113" i="1" s="1"/>
  <c r="Y113" i="1"/>
  <c r="AE113" i="1" s="1"/>
  <c r="X113" i="1"/>
  <c r="AD113" i="1" s="1"/>
  <c r="X129" i="1"/>
  <c r="AD129" i="1" s="1"/>
  <c r="Z129" i="1"/>
  <c r="AF129" i="1" s="1"/>
  <c r="Y129" i="1"/>
  <c r="AE129" i="1" s="1"/>
  <c r="AA129" i="1"/>
  <c r="AG129" i="1" s="1"/>
  <c r="B131" i="1"/>
  <c r="C130" i="1"/>
  <c r="AC130" i="1"/>
  <c r="A149" i="1"/>
  <c r="AC148" i="1"/>
  <c r="C148" i="1"/>
  <c r="C95" i="1"/>
  <c r="AC95" i="1"/>
  <c r="C77" i="1"/>
  <c r="AC77" i="1"/>
  <c r="X77" i="1"/>
  <c r="AD77" i="1" s="1"/>
  <c r="BA15" i="3" s="1"/>
  <c r="AA77" i="1"/>
  <c r="AG77" i="1" s="1"/>
  <c r="BD15" i="3" s="1"/>
  <c r="Z77" i="1"/>
  <c r="AF77" i="1" s="1"/>
  <c r="BC15" i="3" s="1"/>
  <c r="Y77" i="1"/>
  <c r="AE77" i="1" s="1"/>
  <c r="BB15" i="3" s="1"/>
  <c r="F93" i="2"/>
  <c r="E94" i="2"/>
  <c r="R93" i="2"/>
  <c r="X40" i="1"/>
  <c r="AD40" i="1" s="1"/>
  <c r="BA79" i="3" s="1"/>
  <c r="F75" i="2"/>
  <c r="E76" i="2"/>
  <c r="R75" i="2"/>
  <c r="E58" i="2"/>
  <c r="F57" i="2"/>
  <c r="R57" i="2"/>
  <c r="AA22" i="1"/>
  <c r="AG22" i="1" s="1"/>
  <c r="Z40" i="1"/>
  <c r="AF40" i="1" s="1"/>
  <c r="BC79" i="3" s="1"/>
  <c r="Y22" i="1"/>
  <c r="AE22" i="1" s="1"/>
  <c r="Y40" i="1"/>
  <c r="AE40" i="1" s="1"/>
  <c r="BB79" i="3" s="1"/>
  <c r="X22" i="1"/>
  <c r="AD22" i="1" s="1"/>
  <c r="I41" i="1"/>
  <c r="V41" i="1"/>
  <c r="W41" i="1" s="1"/>
  <c r="I23" i="1"/>
  <c r="V23" i="1"/>
  <c r="W23" i="1" s="1"/>
  <c r="BH18" i="3" l="1"/>
  <c r="BM18" i="3" s="1"/>
  <c r="N18" i="3" s="1"/>
  <c r="AA18" i="3" s="1"/>
  <c r="BG45" i="3"/>
  <c r="BL45" i="3" s="1"/>
  <c r="M45" i="3" s="1"/>
  <c r="AY87" i="3"/>
  <c r="BD63" i="3"/>
  <c r="BI63" i="3" s="1"/>
  <c r="BN63" i="3" s="1"/>
  <c r="O63" i="3" s="1"/>
  <c r="AW87" i="3"/>
  <c r="BG87" i="3" s="1"/>
  <c r="BL87" i="3" s="1"/>
  <c r="M87" i="3" s="1"/>
  <c r="BB63" i="3"/>
  <c r="BG63" i="3" s="1"/>
  <c r="BL63" i="3" s="1"/>
  <c r="M63" i="3" s="1"/>
  <c r="AX87" i="3"/>
  <c r="BC63" i="3"/>
  <c r="BH63" i="3" s="1"/>
  <c r="BM63" i="3" s="1"/>
  <c r="N63" i="3" s="1"/>
  <c r="AA63" i="3" s="1"/>
  <c r="BC22" i="3"/>
  <c r="AV87" i="3"/>
  <c r="BF87" i="3" s="1"/>
  <c r="BK87" i="3" s="1"/>
  <c r="L87" i="3" s="1"/>
  <c r="Y87" i="3" s="1"/>
  <c r="BA63" i="3"/>
  <c r="BF63" i="3" s="1"/>
  <c r="BK63" i="3" s="1"/>
  <c r="L63" i="3" s="1"/>
  <c r="Y63" i="3" s="1"/>
  <c r="BD25" i="3"/>
  <c r="BD30" i="3"/>
  <c r="BB25" i="3"/>
  <c r="BB30" i="3"/>
  <c r="BC25" i="3"/>
  <c r="BC30" i="3"/>
  <c r="BA25" i="3"/>
  <c r="BA30" i="3"/>
  <c r="BI43" i="3"/>
  <c r="BN43" i="3" s="1"/>
  <c r="O43" i="3" s="1"/>
  <c r="BI18" i="3"/>
  <c r="BN18" i="3" s="1"/>
  <c r="O18" i="3" s="1"/>
  <c r="BG18" i="3"/>
  <c r="BL18" i="3" s="1"/>
  <c r="M18" i="3" s="1"/>
  <c r="BI88" i="3"/>
  <c r="BN88" i="3" s="1"/>
  <c r="O88" i="3" s="1"/>
  <c r="BH43" i="3"/>
  <c r="BM43" i="3" s="1"/>
  <c r="N43" i="3" s="1"/>
  <c r="AA43" i="3" s="1"/>
  <c r="AY67" i="3"/>
  <c r="AY79" i="3"/>
  <c r="AY33" i="3"/>
  <c r="BD55" i="3"/>
  <c r="BI55" i="3" s="1"/>
  <c r="BN55" i="3" s="1"/>
  <c r="O55" i="3" s="1"/>
  <c r="AW67" i="3"/>
  <c r="BI67" i="3" s="1"/>
  <c r="BN67" i="3" s="1"/>
  <c r="O67" i="3" s="1"/>
  <c r="AW79" i="3"/>
  <c r="AW33" i="3"/>
  <c r="BI33" i="3" s="1"/>
  <c r="BN33" i="3" s="1"/>
  <c r="O33" i="3" s="1"/>
  <c r="BB55" i="3"/>
  <c r="BG55" i="3" s="1"/>
  <c r="BL55" i="3" s="1"/>
  <c r="M55" i="3" s="1"/>
  <c r="BB67" i="3"/>
  <c r="BG67" i="3" s="1"/>
  <c r="BL67" i="3" s="1"/>
  <c r="M67" i="3" s="1"/>
  <c r="BG57" i="3"/>
  <c r="BL57" i="3" s="1"/>
  <c r="M57" i="3" s="1"/>
  <c r="AX33" i="3"/>
  <c r="BC55" i="3"/>
  <c r="BH55" i="3" s="1"/>
  <c r="BM55" i="3" s="1"/>
  <c r="N55" i="3" s="1"/>
  <c r="AA55" i="3" s="1"/>
  <c r="BC67" i="3"/>
  <c r="BH28" i="3"/>
  <c r="BM28" i="3" s="1"/>
  <c r="N28" i="3" s="1"/>
  <c r="AA28" i="3" s="1"/>
  <c r="AV33" i="3"/>
  <c r="BF33" i="3" s="1"/>
  <c r="BK33" i="3" s="1"/>
  <c r="L33" i="3" s="1"/>
  <c r="Y33" i="3" s="1"/>
  <c r="BA55" i="3"/>
  <c r="BF55" i="3" s="1"/>
  <c r="BK55" i="3" s="1"/>
  <c r="L55" i="3" s="1"/>
  <c r="Y55" i="3" s="1"/>
  <c r="AV67" i="3"/>
  <c r="BH67" i="3" s="1"/>
  <c r="BM67" i="3" s="1"/>
  <c r="N67" i="3" s="1"/>
  <c r="AA67" i="3" s="1"/>
  <c r="AV79" i="3"/>
  <c r="BH79" i="3" s="1"/>
  <c r="BM79" i="3" s="1"/>
  <c r="N79" i="3" s="1"/>
  <c r="AA79" i="3" s="1"/>
  <c r="BH88" i="3"/>
  <c r="BM88" i="3" s="1"/>
  <c r="N88" i="3" s="1"/>
  <c r="AA88" i="3" s="1"/>
  <c r="BF88" i="3"/>
  <c r="BK88" i="3" s="1"/>
  <c r="L88" i="3" s="1"/>
  <c r="Y88" i="3" s="1"/>
  <c r="BA67" i="3"/>
  <c r="BH39" i="3"/>
  <c r="BM39" i="3" s="1"/>
  <c r="N39" i="3" s="1"/>
  <c r="AA39" i="3" s="1"/>
  <c r="BI28" i="3"/>
  <c r="BN28" i="3" s="1"/>
  <c r="O28" i="3" s="1"/>
  <c r="BI78" i="3"/>
  <c r="BN78" i="3" s="1"/>
  <c r="O78" i="3" s="1"/>
  <c r="BG39" i="3"/>
  <c r="BL39" i="3" s="1"/>
  <c r="M39" i="3" s="1"/>
  <c r="AY84" i="3"/>
  <c r="AY51" i="3"/>
  <c r="BI45" i="3"/>
  <c r="BN45" i="3" s="1"/>
  <c r="O45" i="3" s="1"/>
  <c r="BB51" i="3"/>
  <c r="AW84" i="3"/>
  <c r="AW51" i="3"/>
  <c r="BC51" i="3"/>
  <c r="BH78" i="3"/>
  <c r="BM78" i="3" s="1"/>
  <c r="N78" i="3" s="1"/>
  <c r="AA78" i="3" s="1"/>
  <c r="BF78" i="3"/>
  <c r="BK78" i="3" s="1"/>
  <c r="L78" i="3" s="1"/>
  <c r="Y78" i="3" s="1"/>
  <c r="BA51" i="3"/>
  <c r="AV84" i="3"/>
  <c r="AV51" i="3"/>
  <c r="BH45" i="3"/>
  <c r="BM45" i="3" s="1"/>
  <c r="N45" i="3" s="1"/>
  <c r="AA45" i="3" s="1"/>
  <c r="BF45" i="3"/>
  <c r="BK45" i="3" s="1"/>
  <c r="L45" i="3" s="1"/>
  <c r="Y45" i="3" s="1"/>
  <c r="BH57" i="3"/>
  <c r="BM57" i="3" s="1"/>
  <c r="N57" i="3" s="1"/>
  <c r="AA57" i="3" s="1"/>
  <c r="BF57" i="3"/>
  <c r="BK57" i="3" s="1"/>
  <c r="L57" i="3" s="1"/>
  <c r="Y57" i="3" s="1"/>
  <c r="BI57" i="3"/>
  <c r="BN57" i="3" s="1"/>
  <c r="O57" i="3" s="1"/>
  <c r="BI39" i="3"/>
  <c r="BN39" i="3" s="1"/>
  <c r="O39" i="3" s="1"/>
  <c r="BF39" i="3"/>
  <c r="BK39" i="3" s="1"/>
  <c r="L39" i="3" s="1"/>
  <c r="Y39" i="3" s="1"/>
  <c r="AY61" i="3"/>
  <c r="AY90" i="3"/>
  <c r="BI87" i="3"/>
  <c r="BN87" i="3" s="1"/>
  <c r="O87" i="3" s="1"/>
  <c r="BD85" i="3"/>
  <c r="BI85" i="3" s="1"/>
  <c r="BN85" i="3" s="1"/>
  <c r="O85" i="3" s="1"/>
  <c r="BD36" i="3"/>
  <c r="BI36" i="3" s="1"/>
  <c r="BN36" i="3" s="1"/>
  <c r="O36" i="3" s="1"/>
  <c r="BB61" i="3"/>
  <c r="BB90" i="3"/>
  <c r="AW61" i="3"/>
  <c r="AW90" i="3"/>
  <c r="BB85" i="3"/>
  <c r="BG85" i="3" s="1"/>
  <c r="BL85" i="3" s="1"/>
  <c r="M85" i="3" s="1"/>
  <c r="BB36" i="3"/>
  <c r="BG36" i="3" s="1"/>
  <c r="BL36" i="3" s="1"/>
  <c r="M36" i="3" s="1"/>
  <c r="BC61" i="3"/>
  <c r="BC90" i="3"/>
  <c r="BC85" i="3"/>
  <c r="BH85" i="3" s="1"/>
  <c r="BM85" i="3" s="1"/>
  <c r="N85" i="3" s="1"/>
  <c r="AA85" i="3" s="1"/>
  <c r="BC36" i="3"/>
  <c r="BH36" i="3" s="1"/>
  <c r="BM36" i="3" s="1"/>
  <c r="N36" i="3" s="1"/>
  <c r="AA36" i="3" s="1"/>
  <c r="BH21" i="3"/>
  <c r="BM21" i="3" s="1"/>
  <c r="N21" i="3" s="1"/>
  <c r="AA21" i="3" s="1"/>
  <c r="BA61" i="3"/>
  <c r="BA90" i="3"/>
  <c r="BA85" i="3"/>
  <c r="BF85" i="3" s="1"/>
  <c r="BK85" i="3" s="1"/>
  <c r="L85" i="3" s="1"/>
  <c r="Y85" i="3" s="1"/>
  <c r="BA36" i="3"/>
  <c r="BF36" i="3" s="1"/>
  <c r="BK36" i="3" s="1"/>
  <c r="L36" i="3" s="1"/>
  <c r="Y36" i="3" s="1"/>
  <c r="AV61" i="3"/>
  <c r="AV90" i="3"/>
  <c r="BI9" i="3"/>
  <c r="BN9" i="3" s="1"/>
  <c r="O9" i="3" s="1"/>
  <c r="BH9" i="3"/>
  <c r="BM9" i="3" s="1"/>
  <c r="N9" i="3" s="1"/>
  <c r="AA9" i="3" s="1"/>
  <c r="BI17" i="3"/>
  <c r="BN17" i="3" s="1"/>
  <c r="O17" i="3" s="1"/>
  <c r="BI12" i="3"/>
  <c r="BN12" i="3" s="1"/>
  <c r="O12" i="3" s="1"/>
  <c r="BH17" i="3"/>
  <c r="BM17" i="3" s="1"/>
  <c r="N17" i="3" s="1"/>
  <c r="AA17" i="3" s="1"/>
  <c r="BH12" i="3"/>
  <c r="BM12" i="3" s="1"/>
  <c r="N12" i="3" s="1"/>
  <c r="AA12" i="3" s="1"/>
  <c r="BF61" i="3"/>
  <c r="BK61" i="3" s="1"/>
  <c r="L61" i="3" s="1"/>
  <c r="Y61" i="3" s="1"/>
  <c r="BI21" i="3"/>
  <c r="BN21" i="3" s="1"/>
  <c r="O21" i="3" s="1"/>
  <c r="BG21" i="3"/>
  <c r="BL21" i="3" s="1"/>
  <c r="M21" i="3" s="1"/>
  <c r="BD77" i="3"/>
  <c r="AY77" i="3"/>
  <c r="BD22" i="3"/>
  <c r="AY58" i="3"/>
  <c r="BD58" i="3"/>
  <c r="BB77" i="3"/>
  <c r="AW77" i="3"/>
  <c r="BB40" i="3"/>
  <c r="AW40" i="3"/>
  <c r="BI40" i="3" s="1"/>
  <c r="BN40" i="3" s="1"/>
  <c r="O40" i="3" s="1"/>
  <c r="BB22" i="3"/>
  <c r="BB58" i="3"/>
  <c r="AW58" i="3"/>
  <c r="BC58" i="3"/>
  <c r="AX58" i="3"/>
  <c r="AX40" i="3"/>
  <c r="BC40" i="3"/>
  <c r="BC77" i="3"/>
  <c r="AX77" i="3"/>
  <c r="BA77" i="3"/>
  <c r="AV77" i="3"/>
  <c r="BA58" i="3"/>
  <c r="AV58" i="3"/>
  <c r="BA40" i="3"/>
  <c r="AV40" i="3"/>
  <c r="BA22" i="3"/>
  <c r="C59" i="1"/>
  <c r="AC59" i="1"/>
  <c r="Y59" i="1"/>
  <c r="AE59" i="1" s="1"/>
  <c r="Z59" i="1"/>
  <c r="AF59" i="1" s="1"/>
  <c r="AA59" i="1"/>
  <c r="AG59" i="1" s="1"/>
  <c r="AY22" i="3" s="1"/>
  <c r="X59" i="1"/>
  <c r="AD59" i="1" s="1"/>
  <c r="AC149" i="1"/>
  <c r="C149" i="1"/>
  <c r="Z130" i="1"/>
  <c r="AF130" i="1" s="1"/>
  <c r="AA130" i="1"/>
  <c r="AG130" i="1" s="1"/>
  <c r="Y130" i="1"/>
  <c r="AE130" i="1" s="1"/>
  <c r="X130" i="1"/>
  <c r="AD130" i="1" s="1"/>
  <c r="C131" i="1"/>
  <c r="AC131" i="1"/>
  <c r="V131" i="1"/>
  <c r="W131" i="1" s="1"/>
  <c r="I131" i="1"/>
  <c r="F94" i="2"/>
  <c r="R94" i="2"/>
  <c r="F76" i="2"/>
  <c r="R76" i="2"/>
  <c r="F58" i="2"/>
  <c r="R58" i="2"/>
  <c r="X23" i="1"/>
  <c r="AD23" i="1" s="1"/>
  <c r="AV10" i="3" s="1"/>
  <c r="Y23" i="1"/>
  <c r="AE23" i="1" s="1"/>
  <c r="AW10" i="3" s="1"/>
  <c r="Z23" i="1"/>
  <c r="AF23" i="1" s="1"/>
  <c r="AX10" i="3" s="1"/>
  <c r="AA23" i="1"/>
  <c r="AG23" i="1" s="1"/>
  <c r="AY10" i="3" s="1"/>
  <c r="Y41" i="1"/>
  <c r="AE41" i="1" s="1"/>
  <c r="Z41" i="1"/>
  <c r="AF41" i="1" s="1"/>
  <c r="X41" i="1"/>
  <c r="AD41" i="1" s="1"/>
  <c r="AA41" i="1"/>
  <c r="AG41" i="1" s="1"/>
  <c r="AI6" i="3"/>
  <c r="AK6" i="3" s="1"/>
  <c r="BH87" i="3" l="1"/>
  <c r="BM87" i="3" s="1"/>
  <c r="N87" i="3" s="1"/>
  <c r="AA87" i="3" s="1"/>
  <c r="AY37" i="3"/>
  <c r="AY54" i="3"/>
  <c r="AY95" i="3"/>
  <c r="AY30" i="3"/>
  <c r="AY15" i="3"/>
  <c r="AW30" i="3"/>
  <c r="AW15" i="3"/>
  <c r="AW37" i="3"/>
  <c r="BG37" i="3" s="1"/>
  <c r="BL37" i="3" s="1"/>
  <c r="M37" i="3" s="1"/>
  <c r="AW54" i="3"/>
  <c r="AW95" i="3"/>
  <c r="BG95" i="3" s="1"/>
  <c r="BL95" i="3" s="1"/>
  <c r="M95" i="3" s="1"/>
  <c r="AW22" i="3"/>
  <c r="AX30" i="3"/>
  <c r="AX15" i="3"/>
  <c r="AX22" i="3"/>
  <c r="AX37" i="3"/>
  <c r="AX54" i="3"/>
  <c r="AX95" i="3"/>
  <c r="AV30" i="3"/>
  <c r="BF30" i="3" s="1"/>
  <c r="BK30" i="3" s="1"/>
  <c r="L30" i="3" s="1"/>
  <c r="Y30" i="3" s="1"/>
  <c r="AV15" i="3"/>
  <c r="AV37" i="3"/>
  <c r="AV54" i="3"/>
  <c r="AV95" i="3"/>
  <c r="AV22" i="3"/>
  <c r="BG30" i="3"/>
  <c r="BL30" i="3" s="1"/>
  <c r="M30" i="3" s="1"/>
  <c r="BD7" i="3"/>
  <c r="AY20" i="3"/>
  <c r="BD10" i="3"/>
  <c r="BI10" i="3" s="1"/>
  <c r="BN10" i="3" s="1"/>
  <c r="O10" i="3" s="1"/>
  <c r="BD31" i="3"/>
  <c r="BB10" i="3"/>
  <c r="BG10" i="3" s="1"/>
  <c r="BL10" i="3" s="1"/>
  <c r="M10" i="3" s="1"/>
  <c r="BB31" i="3"/>
  <c r="BB7" i="3"/>
  <c r="AW20" i="3"/>
  <c r="BG20" i="3" s="1"/>
  <c r="BL20" i="3" s="1"/>
  <c r="M20" i="3" s="1"/>
  <c r="BC7" i="3"/>
  <c r="AX20" i="3"/>
  <c r="BC10" i="3"/>
  <c r="BH10" i="3" s="1"/>
  <c r="BM10" i="3" s="1"/>
  <c r="N10" i="3" s="1"/>
  <c r="AA10" i="3" s="1"/>
  <c r="BC31" i="3"/>
  <c r="BA7" i="3"/>
  <c r="AV20" i="3"/>
  <c r="BA10" i="3"/>
  <c r="BF10" i="3" s="1"/>
  <c r="BK10" i="3" s="1"/>
  <c r="L10" i="3" s="1"/>
  <c r="Y10" i="3" s="1"/>
  <c r="BA31" i="3"/>
  <c r="BH33" i="3"/>
  <c r="BM33" i="3" s="1"/>
  <c r="N33" i="3" s="1"/>
  <c r="AA33" i="3" s="1"/>
  <c r="BH90" i="3"/>
  <c r="BM90" i="3" s="1"/>
  <c r="N90" i="3" s="1"/>
  <c r="AA90" i="3" s="1"/>
  <c r="BF79" i="3"/>
  <c r="BK79" i="3" s="1"/>
  <c r="L79" i="3" s="1"/>
  <c r="Y79" i="3" s="1"/>
  <c r="BG79" i="3"/>
  <c r="BL79" i="3" s="1"/>
  <c r="M79" i="3" s="1"/>
  <c r="BI79" i="3"/>
  <c r="BN79" i="3" s="1"/>
  <c r="O79" i="3" s="1"/>
  <c r="BG51" i="3"/>
  <c r="BL51" i="3" s="1"/>
  <c r="M51" i="3" s="1"/>
  <c r="BF67" i="3"/>
  <c r="BK67" i="3" s="1"/>
  <c r="L67" i="3" s="1"/>
  <c r="Y67" i="3" s="1"/>
  <c r="BI61" i="3"/>
  <c r="BN61" i="3" s="1"/>
  <c r="O61" i="3" s="1"/>
  <c r="BG90" i="3"/>
  <c r="BL90" i="3" s="1"/>
  <c r="M90" i="3" s="1"/>
  <c r="BI51" i="3"/>
  <c r="BN51" i="3" s="1"/>
  <c r="O51" i="3" s="1"/>
  <c r="BH61" i="3"/>
  <c r="BM61" i="3" s="1"/>
  <c r="N61" i="3" s="1"/>
  <c r="AA61" i="3" s="1"/>
  <c r="BH51" i="3"/>
  <c r="BM51" i="3" s="1"/>
  <c r="N51" i="3" s="1"/>
  <c r="AA51" i="3" s="1"/>
  <c r="BD76" i="3"/>
  <c r="BI76" i="3" s="1"/>
  <c r="BN76" i="3" s="1"/>
  <c r="O76" i="3" s="1"/>
  <c r="AY25" i="3"/>
  <c r="BB76" i="3"/>
  <c r="BG76" i="3" s="1"/>
  <c r="BL76" i="3" s="1"/>
  <c r="M76" i="3" s="1"/>
  <c r="AW25" i="3"/>
  <c r="BC76" i="3"/>
  <c r="BH76" i="3" s="1"/>
  <c r="BM76" i="3" s="1"/>
  <c r="N76" i="3" s="1"/>
  <c r="AA76" i="3" s="1"/>
  <c r="AX25" i="3"/>
  <c r="BF51" i="3"/>
  <c r="BK51" i="3" s="1"/>
  <c r="L51" i="3" s="1"/>
  <c r="Y51" i="3" s="1"/>
  <c r="BA76" i="3"/>
  <c r="BF76" i="3" s="1"/>
  <c r="BK76" i="3" s="1"/>
  <c r="L76" i="3" s="1"/>
  <c r="Y76" i="3" s="1"/>
  <c r="AV25" i="3"/>
  <c r="BI90" i="3"/>
  <c r="BN90" i="3" s="1"/>
  <c r="O90" i="3" s="1"/>
  <c r="AY7" i="3"/>
  <c r="AY31" i="3"/>
  <c r="AW7" i="3"/>
  <c r="AW31" i="3"/>
  <c r="BG61" i="3"/>
  <c r="BL61" i="3" s="1"/>
  <c r="M61" i="3" s="1"/>
  <c r="AX7" i="3"/>
  <c r="AX31" i="3"/>
  <c r="BF90" i="3"/>
  <c r="BK90" i="3" s="1"/>
  <c r="L90" i="3" s="1"/>
  <c r="Y90" i="3" s="1"/>
  <c r="AV7" i="3"/>
  <c r="AV31" i="3"/>
  <c r="BH40" i="3"/>
  <c r="BM40" i="3" s="1"/>
  <c r="N40" i="3" s="1"/>
  <c r="AA40" i="3" s="1"/>
  <c r="BH77" i="3"/>
  <c r="BM77" i="3" s="1"/>
  <c r="N77" i="3" s="1"/>
  <c r="AA77" i="3" s="1"/>
  <c r="BG77" i="3"/>
  <c r="BL77" i="3" s="1"/>
  <c r="M77" i="3" s="1"/>
  <c r="BI58" i="3"/>
  <c r="BN58" i="3" s="1"/>
  <c r="O58" i="3" s="1"/>
  <c r="BF58" i="3"/>
  <c r="BK58" i="3" s="1"/>
  <c r="L58" i="3" s="1"/>
  <c r="Y58" i="3" s="1"/>
  <c r="BH58" i="3"/>
  <c r="BM58" i="3" s="1"/>
  <c r="N58" i="3" s="1"/>
  <c r="AA58" i="3" s="1"/>
  <c r="BI22" i="3"/>
  <c r="BN22" i="3" s="1"/>
  <c r="O22" i="3" s="1"/>
  <c r="BG22" i="3"/>
  <c r="BL22" i="3" s="1"/>
  <c r="M22" i="3" s="1"/>
  <c r="BF40" i="3"/>
  <c r="BK40" i="3" s="1"/>
  <c r="L40" i="3" s="1"/>
  <c r="Y40" i="3" s="1"/>
  <c r="BF77" i="3"/>
  <c r="BK77" i="3" s="1"/>
  <c r="L77" i="3" s="1"/>
  <c r="Y77" i="3" s="1"/>
  <c r="BG58" i="3"/>
  <c r="BL58" i="3" s="1"/>
  <c r="M58" i="3" s="1"/>
  <c r="BG40" i="3"/>
  <c r="BL40" i="3" s="1"/>
  <c r="M40" i="3" s="1"/>
  <c r="BI77" i="3"/>
  <c r="BN77" i="3" s="1"/>
  <c r="O77" i="3" s="1"/>
  <c r="AY41" i="3"/>
  <c r="BD41" i="3"/>
  <c r="BD23" i="3"/>
  <c r="AY23" i="3"/>
  <c r="AY59" i="3"/>
  <c r="BD59" i="3"/>
  <c r="BB23" i="3"/>
  <c r="AW23" i="3"/>
  <c r="BB41" i="3"/>
  <c r="AW41" i="3"/>
  <c r="BB59" i="3"/>
  <c r="AW59" i="3"/>
  <c r="AX23" i="3"/>
  <c r="BC23" i="3"/>
  <c r="BC41" i="3"/>
  <c r="AX41" i="3"/>
  <c r="AX59" i="3"/>
  <c r="BC59" i="3"/>
  <c r="AV59" i="3"/>
  <c r="BA59" i="3"/>
  <c r="AV23" i="3"/>
  <c r="BA23" i="3"/>
  <c r="BA41" i="3"/>
  <c r="AV41" i="3"/>
  <c r="X131" i="1"/>
  <c r="AD131" i="1" s="1"/>
  <c r="BA84" i="3" s="1"/>
  <c r="BF84" i="3" s="1"/>
  <c r="BK84" i="3" s="1"/>
  <c r="L84" i="3" s="1"/>
  <c r="Y84" i="3" s="1"/>
  <c r="Z131" i="1"/>
  <c r="AF131" i="1" s="1"/>
  <c r="BC84" i="3" s="1"/>
  <c r="BH84" i="3" s="1"/>
  <c r="BM84" i="3" s="1"/>
  <c r="N84" i="3" s="1"/>
  <c r="AA84" i="3" s="1"/>
  <c r="Y131" i="1"/>
  <c r="AE131" i="1" s="1"/>
  <c r="BB84" i="3" s="1"/>
  <c r="BG84" i="3" s="1"/>
  <c r="BL84" i="3" s="1"/>
  <c r="M84" i="3" s="1"/>
  <c r="AA131" i="1"/>
  <c r="AG131" i="1" s="1"/>
  <c r="BD84" i="3" s="1"/>
  <c r="BI84" i="3" s="1"/>
  <c r="BN84" i="3" s="1"/>
  <c r="O84" i="3" s="1"/>
  <c r="AO6" i="3"/>
  <c r="AN6" i="3"/>
  <c r="AL6" i="3"/>
  <c r="AP6" i="3" s="1"/>
  <c r="AR6" i="3" s="1"/>
  <c r="BH22" i="3" l="1"/>
  <c r="BM22" i="3" s="1"/>
  <c r="N22" i="3" s="1"/>
  <c r="AA22" i="3" s="1"/>
  <c r="BI15" i="3"/>
  <c r="BN15" i="3" s="1"/>
  <c r="O15" i="3" s="1"/>
  <c r="BG15" i="3"/>
  <c r="BL15" i="3" s="1"/>
  <c r="M15" i="3" s="1"/>
  <c r="BI95" i="3"/>
  <c r="BN95" i="3" s="1"/>
  <c r="O95" i="3" s="1"/>
  <c r="BI37" i="3"/>
  <c r="BN37" i="3" s="1"/>
  <c r="O37" i="3" s="1"/>
  <c r="BI30" i="3"/>
  <c r="BN30" i="3" s="1"/>
  <c r="O30" i="3" s="1"/>
  <c r="BH30" i="3"/>
  <c r="BM30" i="3" s="1"/>
  <c r="N30" i="3" s="1"/>
  <c r="AA30" i="3" s="1"/>
  <c r="BF22" i="3"/>
  <c r="BK22" i="3" s="1"/>
  <c r="L22" i="3" s="1"/>
  <c r="Y22" i="3" s="1"/>
  <c r="BI54" i="3"/>
  <c r="BN54" i="3" s="1"/>
  <c r="O54" i="3" s="1"/>
  <c r="BH54" i="3"/>
  <c r="BM54" i="3" s="1"/>
  <c r="N54" i="3" s="1"/>
  <c r="AA54" i="3" s="1"/>
  <c r="BF54" i="3"/>
  <c r="BK54" i="3" s="1"/>
  <c r="L54" i="3" s="1"/>
  <c r="Y54" i="3" s="1"/>
  <c r="BH37" i="3"/>
  <c r="BM37" i="3" s="1"/>
  <c r="N37" i="3" s="1"/>
  <c r="AA37" i="3" s="1"/>
  <c r="BF37" i="3"/>
  <c r="BK37" i="3" s="1"/>
  <c r="L37" i="3" s="1"/>
  <c r="Y37" i="3" s="1"/>
  <c r="BH15" i="3"/>
  <c r="BM15" i="3" s="1"/>
  <c r="N15" i="3" s="1"/>
  <c r="AA15" i="3" s="1"/>
  <c r="BF15" i="3"/>
  <c r="BK15" i="3" s="1"/>
  <c r="L15" i="3" s="1"/>
  <c r="Y15" i="3" s="1"/>
  <c r="BH95" i="3"/>
  <c r="BM95" i="3" s="1"/>
  <c r="N95" i="3" s="1"/>
  <c r="AA95" i="3" s="1"/>
  <c r="BF95" i="3"/>
  <c r="BK95" i="3" s="1"/>
  <c r="L95" i="3" s="1"/>
  <c r="Y95" i="3" s="1"/>
  <c r="BI20" i="3"/>
  <c r="BN20" i="3" s="1"/>
  <c r="O20" i="3" s="1"/>
  <c r="BG31" i="3"/>
  <c r="BL31" i="3" s="1"/>
  <c r="M31" i="3" s="1"/>
  <c r="BF20" i="3"/>
  <c r="BK20" i="3" s="1"/>
  <c r="L20" i="3" s="1"/>
  <c r="Y20" i="3" s="1"/>
  <c r="BH20" i="3"/>
  <c r="BM20" i="3" s="1"/>
  <c r="N20" i="3" s="1"/>
  <c r="AA20" i="3" s="1"/>
  <c r="BI25" i="3"/>
  <c r="BN25" i="3" s="1"/>
  <c r="O25" i="3" s="1"/>
  <c r="BG25" i="3"/>
  <c r="BL25" i="3" s="1"/>
  <c r="M25" i="3" s="1"/>
  <c r="BG41" i="3"/>
  <c r="BL41" i="3" s="1"/>
  <c r="M41" i="3" s="1"/>
  <c r="BH25" i="3"/>
  <c r="BM25" i="3" s="1"/>
  <c r="N25" i="3" s="1"/>
  <c r="AA25" i="3" s="1"/>
  <c r="BF25" i="3"/>
  <c r="BK25" i="3" s="1"/>
  <c r="L25" i="3" s="1"/>
  <c r="Y25" i="3" s="1"/>
  <c r="BI7" i="3"/>
  <c r="BN7" i="3" s="1"/>
  <c r="O7" i="3" s="1"/>
  <c r="BG7" i="3"/>
  <c r="BL7" i="3" s="1"/>
  <c r="M7" i="3" s="1"/>
  <c r="BI41" i="3"/>
  <c r="BN41" i="3" s="1"/>
  <c r="O41" i="3" s="1"/>
  <c r="BF41" i="3"/>
  <c r="BK41" i="3" s="1"/>
  <c r="L41" i="3" s="1"/>
  <c r="Y41" i="3" s="1"/>
  <c r="BH41" i="3"/>
  <c r="BM41" i="3" s="1"/>
  <c r="N41" i="3" s="1"/>
  <c r="AA41" i="3" s="1"/>
  <c r="BI31" i="3"/>
  <c r="BN31" i="3" s="1"/>
  <c r="O31" i="3" s="1"/>
  <c r="BH31" i="3"/>
  <c r="BM31" i="3" s="1"/>
  <c r="N31" i="3" s="1"/>
  <c r="AA31" i="3" s="1"/>
  <c r="BF31" i="3"/>
  <c r="BK31" i="3" s="1"/>
  <c r="L31" i="3" s="1"/>
  <c r="Y31" i="3" s="1"/>
  <c r="BH7" i="3"/>
  <c r="BM7" i="3" s="1"/>
  <c r="N7" i="3" s="1"/>
  <c r="AA7" i="3" s="1"/>
  <c r="BF7" i="3"/>
  <c r="BK7" i="3" s="1"/>
  <c r="L7" i="3" s="1"/>
  <c r="Y7" i="3" s="1"/>
  <c r="BF59" i="3"/>
  <c r="BK59" i="3" s="1"/>
  <c r="L59" i="3" s="1"/>
  <c r="Y59" i="3" s="1"/>
  <c r="BF23" i="3"/>
  <c r="BK23" i="3" s="1"/>
  <c r="L23" i="3" s="1"/>
  <c r="Y23" i="3" s="1"/>
  <c r="BH59" i="3"/>
  <c r="BM59" i="3" s="1"/>
  <c r="N59" i="3" s="1"/>
  <c r="AA59" i="3" s="1"/>
  <c r="BH23" i="3"/>
  <c r="BM23" i="3" s="1"/>
  <c r="N23" i="3" s="1"/>
  <c r="AA23" i="3" s="1"/>
  <c r="BI59" i="3"/>
  <c r="BN59" i="3" s="1"/>
  <c r="O59" i="3" s="1"/>
  <c r="BG59" i="3"/>
  <c r="BL59" i="3" s="1"/>
  <c r="M59" i="3" s="1"/>
  <c r="BG23" i="3"/>
  <c r="BL23" i="3" s="1"/>
  <c r="M23" i="3" s="1"/>
  <c r="BI23" i="3"/>
  <c r="BN23" i="3" s="1"/>
  <c r="O23" i="3" s="1"/>
  <c r="AU6" i="3"/>
  <c r="AM6" i="3"/>
  <c r="AQ6" i="3" s="1"/>
  <c r="AS6" i="3" s="1"/>
  <c r="BC6" i="3" s="1"/>
  <c r="AW6" i="3"/>
  <c r="AX6" i="3"/>
  <c r="AV6" i="3"/>
  <c r="AY6" i="3"/>
  <c r="Q6" i="3" l="1"/>
  <c r="BA6" i="3"/>
  <c r="BB6" i="3"/>
  <c r="BG6" i="3" s="1"/>
  <c r="BL6" i="3" s="1"/>
  <c r="M6" i="3" s="1"/>
  <c r="AZ6" i="3"/>
  <c r="BD6" i="3"/>
  <c r="BI6" i="3" s="1"/>
  <c r="BN6" i="3" s="1"/>
  <c r="O6" i="3" s="1"/>
  <c r="BH6" i="3"/>
  <c r="BM6" i="3" s="1"/>
  <c r="N6" i="3" s="1"/>
  <c r="AA6" i="3" s="1"/>
  <c r="BF6" i="3" l="1"/>
  <c r="BK6" i="3" s="1"/>
  <c r="L6" i="3" s="1"/>
  <c r="Y6" i="3" s="1"/>
</calcChain>
</file>

<file path=xl/sharedStrings.xml><?xml version="1.0" encoding="utf-8"?>
<sst xmlns="http://schemas.openxmlformats.org/spreadsheetml/2006/main" count="643" uniqueCount="73">
  <si>
    <t>f</t>
  </si>
  <si>
    <t>-</t>
  </si>
  <si>
    <t>Hz</t>
  </si>
  <si>
    <t>m</t>
  </si>
  <si>
    <t>Ohm</t>
  </si>
  <si>
    <t>Nominal Z</t>
  </si>
  <si>
    <t>Range list</t>
  </si>
  <si>
    <t>Range</t>
  </si>
  <si>
    <t>Rs</t>
  </si>
  <si>
    <t>ua(Rs)</t>
  </si>
  <si>
    <t>Xs</t>
  </si>
  <si>
    <t>ua(Xs)</t>
  </si>
  <si>
    <t>Rs-Xs unit</t>
  </si>
  <si>
    <t>Rs-Xs mult</t>
  </si>
  <si>
    <t>|Z|</t>
  </si>
  <si>
    <t>This is sheet containing calibration data of reference standards to be used for calibration of RLC meter.</t>
  </si>
  <si>
    <t>U(Rs)</t>
  </si>
  <si>
    <t>U(Xs)</t>
  </si>
  <si>
    <t>Nom Z</t>
  </si>
  <si>
    <t>tag</t>
  </si>
  <si>
    <t>raf tag</t>
  </si>
  <si>
    <t>ref ID</t>
  </si>
  <si>
    <t>cor(Rs)</t>
  </si>
  <si>
    <t>U(cor(Rs))</t>
  </si>
  <si>
    <t>cor(Xs)</t>
  </si>
  <si>
    <t>U(cor(Xs))</t>
  </si>
  <si>
    <t>Absolute correction</t>
  </si>
  <si>
    <t>Measured calibration Z</t>
  </si>
  <si>
    <t>Reference Z (auto search from Ref Z sheet)</t>
  </si>
  <si>
    <t>This sheet uses correction data to fix bridge errors.</t>
  </si>
  <si>
    <t>Min |Z|</t>
  </si>
  <si>
    <t>Max |Z|</t>
  </si>
  <si>
    <t>Ref. Z list</t>
  </si>
  <si>
    <t>Z tag</t>
  </si>
  <si>
    <t>lower Z tag</t>
  </si>
  <si>
    <t>higher Z tag</t>
  </si>
  <si>
    <t>lower Z ID</t>
  </si>
  <si>
    <t>lower tag</t>
  </si>
  <si>
    <t>higher tag</t>
  </si>
  <si>
    <t>lower ID</t>
  </si>
  <si>
    <t>higher ID</t>
  </si>
  <si>
    <t>low cor(Rs)</t>
  </si>
  <si>
    <t>low U(cor(Rs))</t>
  </si>
  <si>
    <t>low cor(Xs)</t>
  </si>
  <si>
    <t>low U(cor(Xs))</t>
  </si>
  <si>
    <t>high cor(Rs)</t>
  </si>
  <si>
    <t>high U(cor(Rs))</t>
  </si>
  <si>
    <t>high cor(Xs)</t>
  </si>
  <si>
    <t>high U(cor(Xs))</t>
  </si>
  <si>
    <t>lower Z</t>
  </si>
  <si>
    <t>higher Z</t>
  </si>
  <si>
    <t>Interpolated correction</t>
  </si>
  <si>
    <t>corrected Z</t>
  </si>
  <si>
    <t>low check</t>
  </si>
  <si>
    <t>high check</t>
  </si>
  <si>
    <t>Status</t>
  </si>
  <si>
    <t>Range Z</t>
  </si>
  <si>
    <t>Calibration data: measured values of reference standards.</t>
  </si>
  <si>
    <t>Fixed Rs</t>
  </si>
  <si>
    <t>Fixed U(Rs)</t>
  </si>
  <si>
    <t>Fixed Xs</t>
  </si>
  <si>
    <t>Fixed U(Xs)</t>
  </si>
  <si>
    <t>Min Z</t>
  </si>
  <si>
    <t>Max Z</t>
  </si>
  <si>
    <t>Measured Z</t>
  </si>
  <si>
    <t>Measured Z (basic units)</t>
  </si>
  <si>
    <t>Corrected Z (results)</t>
  </si>
  <si>
    <t>Valid Rs</t>
  </si>
  <si>
    <t>Valid Xs</t>
  </si>
  <si>
    <t>Validation data (debuging)</t>
  </si>
  <si>
    <t>Dev Rs</t>
  </si>
  <si>
    <t>Dev Xs</t>
  </si>
  <si>
    <t>Deviation of XLS calculated from Octave calculated: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</si>
</sst>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000"/>
    <numFmt numFmtId="165" formatCode="0.000\ 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/>
    <xf numFmtId="165" fontId="0" fillId="5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"/>
  <sheetViews>
    <sheetView tabSelected="1" zoomScale="70" zoomScaleNormal="70" workbookViewId="0">
      <selection activeCell="O19" sqref="O19"/>
    </sheetView>
  </sheetViews>
  <sheetFormatPr defaultRowHeight="15" x14ac:dyDescent="0.25"/>
  <cols>
    <col min="1" max="1" width="5.28515625" customWidth="1"/>
    <col min="2" max="2" width="5.5703125" customWidth="1"/>
    <col min="3" max="3" width="6.7109375" customWidth="1"/>
    <col min="4" max="4" width="4.7109375" customWidth="1"/>
    <col min="5" max="5" width="5.5703125" customWidth="1"/>
    <col min="6" max="6" width="9.7109375" bestFit="1" customWidth="1"/>
    <col min="7" max="7" width="9.28515625" bestFit="1" customWidth="1"/>
    <col min="8" max="8" width="9.7109375" bestFit="1" customWidth="1"/>
    <col min="9" max="9" width="9.28515625" bestFit="1" customWidth="1"/>
    <col min="10" max="10" width="11" customWidth="1"/>
    <col min="11" max="11" width="4.140625" customWidth="1"/>
    <col min="12" max="15" width="12" bestFit="1" customWidth="1"/>
    <col min="16" max="16" width="2.7109375" bestFit="1" customWidth="1"/>
    <col min="17" max="17" width="23.28515625" bestFit="1" customWidth="1"/>
    <col min="18" max="18" width="2.85546875" customWidth="1"/>
    <col min="19" max="22" width="11" customWidth="1"/>
    <col min="23" max="23" width="2.7109375" bestFit="1" customWidth="1"/>
    <col min="24" max="24" width="2.7109375" customWidth="1"/>
    <col min="25" max="28" width="9.85546875" customWidth="1"/>
    <col min="29" max="29" width="7.5703125" customWidth="1"/>
    <col min="30" max="30" width="11" customWidth="1"/>
    <col min="35" max="35" width="10.140625" customWidth="1"/>
    <col min="36" max="36" width="5" customWidth="1"/>
    <col min="37" max="38" width="10.7109375" bestFit="1" customWidth="1"/>
    <col min="39" max="39" width="11.28515625" bestFit="1" customWidth="1"/>
    <col min="40" max="41" width="11.28515625" customWidth="1"/>
    <col min="42" max="42" width="16.42578125" bestFit="1" customWidth="1"/>
    <col min="43" max="43" width="17.5703125" bestFit="1" customWidth="1"/>
    <col min="45" max="45" width="9.5703125" customWidth="1"/>
    <col min="47" max="47" width="16.7109375" bestFit="1" customWidth="1"/>
    <col min="48" max="48" width="10.85546875" bestFit="1" customWidth="1"/>
    <col min="49" max="49" width="13.85546875" bestFit="1" customWidth="1"/>
    <col min="50" max="50" width="10.85546875" bestFit="1" customWidth="1"/>
    <col min="51" max="51" width="13.85546875" bestFit="1" customWidth="1"/>
    <col min="52" max="52" width="17.7109375" bestFit="1" customWidth="1"/>
    <col min="53" max="56" width="13.5703125" customWidth="1"/>
    <col min="58" max="58" width="13.140625" bestFit="1" customWidth="1"/>
  </cols>
  <sheetData>
    <row r="1" spans="1:66" x14ac:dyDescent="0.25">
      <c r="A1" t="s">
        <v>29</v>
      </c>
    </row>
    <row r="3" spans="1:66" x14ac:dyDescent="0.25">
      <c r="F3" s="7" t="s">
        <v>64</v>
      </c>
      <c r="L3" s="7" t="s">
        <v>66</v>
      </c>
      <c r="S3" s="7" t="s">
        <v>69</v>
      </c>
      <c r="Y3" s="7" t="s">
        <v>72</v>
      </c>
      <c r="AD3" s="7" t="s">
        <v>65</v>
      </c>
      <c r="BF3" t="s">
        <v>51</v>
      </c>
      <c r="BK3" t="s">
        <v>52</v>
      </c>
    </row>
    <row r="4" spans="1:66" x14ac:dyDescent="0.25">
      <c r="A4" s="27" t="s">
        <v>7</v>
      </c>
      <c r="B4" s="27"/>
      <c r="C4" s="6" t="s">
        <v>0</v>
      </c>
      <c r="D4" s="27" t="s">
        <v>0</v>
      </c>
      <c r="E4" s="27"/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L4" s="6" t="s">
        <v>58</v>
      </c>
      <c r="M4" s="6" t="s">
        <v>59</v>
      </c>
      <c r="N4" s="6" t="s">
        <v>60</v>
      </c>
      <c r="O4" s="6" t="s">
        <v>61</v>
      </c>
      <c r="P4" s="8"/>
      <c r="Q4" s="8" t="s">
        <v>55</v>
      </c>
      <c r="R4" s="8"/>
      <c r="S4" s="19" t="s">
        <v>67</v>
      </c>
      <c r="T4" s="19"/>
      <c r="U4" s="19" t="s">
        <v>68</v>
      </c>
      <c r="V4" s="8"/>
      <c r="W4" s="8"/>
      <c r="X4" s="8"/>
      <c r="Y4" s="8" t="s">
        <v>70</v>
      </c>
      <c r="Z4" s="8"/>
      <c r="AA4" s="8" t="s">
        <v>71</v>
      </c>
      <c r="AB4" s="8"/>
      <c r="AC4" s="8"/>
      <c r="AD4" s="6" t="s">
        <v>13</v>
      </c>
      <c r="AE4" s="6" t="s">
        <v>8</v>
      </c>
      <c r="AF4" s="6" t="s">
        <v>16</v>
      </c>
      <c r="AG4" s="6" t="s">
        <v>10</v>
      </c>
      <c r="AH4" s="6" t="s">
        <v>17</v>
      </c>
      <c r="AI4" s="6" t="s">
        <v>14</v>
      </c>
      <c r="AK4" s="8" t="s">
        <v>36</v>
      </c>
      <c r="AL4" s="8" t="s">
        <v>34</v>
      </c>
      <c r="AM4" s="8" t="s">
        <v>35</v>
      </c>
      <c r="AN4" s="8" t="s">
        <v>49</v>
      </c>
      <c r="AO4" s="8" t="s">
        <v>50</v>
      </c>
      <c r="AP4" s="8" t="s">
        <v>37</v>
      </c>
      <c r="AQ4" s="8" t="s">
        <v>38</v>
      </c>
      <c r="AR4" s="8" t="s">
        <v>39</v>
      </c>
      <c r="AS4" s="8" t="s">
        <v>40</v>
      </c>
      <c r="AU4" s="8" t="s">
        <v>53</v>
      </c>
      <c r="AV4" s="6" t="s">
        <v>41</v>
      </c>
      <c r="AW4" s="6" t="s">
        <v>42</v>
      </c>
      <c r="AX4" s="6" t="s">
        <v>43</v>
      </c>
      <c r="AY4" s="6" t="s">
        <v>44</v>
      </c>
      <c r="AZ4" s="6" t="s">
        <v>54</v>
      </c>
      <c r="BA4" s="6" t="s">
        <v>45</v>
      </c>
      <c r="BB4" s="6" t="s">
        <v>46</v>
      </c>
      <c r="BC4" s="6" t="s">
        <v>47</v>
      </c>
      <c r="BD4" s="6" t="s">
        <v>48</v>
      </c>
      <c r="BF4" s="6" t="s">
        <v>22</v>
      </c>
      <c r="BG4" s="6" t="s">
        <v>23</v>
      </c>
      <c r="BH4" s="6" t="s">
        <v>24</v>
      </c>
      <c r="BI4" s="6" t="s">
        <v>25</v>
      </c>
      <c r="BK4" s="8" t="s">
        <v>8</v>
      </c>
      <c r="BL4" s="8" t="s">
        <v>16</v>
      </c>
      <c r="BM4" s="8" t="s">
        <v>10</v>
      </c>
      <c r="BN4" s="8" t="s">
        <v>17</v>
      </c>
    </row>
    <row r="5" spans="1:66" x14ac:dyDescent="0.25">
      <c r="A5" s="28" t="s">
        <v>4</v>
      </c>
      <c r="B5" s="28"/>
      <c r="C5" s="1" t="s">
        <v>2</v>
      </c>
      <c r="D5" s="28" t="s">
        <v>1</v>
      </c>
      <c r="E5" s="28"/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L5" s="12" t="str">
        <f>F5</f>
        <v>Ohm</v>
      </c>
      <c r="M5" s="12" t="str">
        <f>G5</f>
        <v>Ohm</v>
      </c>
      <c r="N5" s="12" t="str">
        <f>H5</f>
        <v>Ohm</v>
      </c>
      <c r="O5" s="12" t="str">
        <f>I5</f>
        <v>Ohm</v>
      </c>
      <c r="P5" s="1"/>
      <c r="Q5" s="2" t="s">
        <v>1</v>
      </c>
      <c r="R5" s="20"/>
      <c r="S5" s="20" t="s">
        <v>4</v>
      </c>
      <c r="T5" s="20"/>
      <c r="U5" s="20" t="s">
        <v>4</v>
      </c>
      <c r="V5" s="20"/>
      <c r="W5" s="23"/>
      <c r="X5" s="23"/>
      <c r="Y5" s="23" t="str">
        <f>S5</f>
        <v>Ohm</v>
      </c>
      <c r="Z5" s="23"/>
      <c r="AA5" s="23" t="str">
        <f>Y5</f>
        <v>Ohm</v>
      </c>
      <c r="AB5" s="23"/>
      <c r="AC5" s="20"/>
      <c r="AD5" s="1" t="s">
        <v>1</v>
      </c>
      <c r="AE5" s="1" t="str">
        <f>F5</f>
        <v>Ohm</v>
      </c>
      <c r="AF5" s="1" t="str">
        <f>G5</f>
        <v>Ohm</v>
      </c>
      <c r="AG5" s="1" t="str">
        <f>H5</f>
        <v>Ohm</v>
      </c>
      <c r="AH5" s="1" t="str">
        <f>I5</f>
        <v>Ohm</v>
      </c>
      <c r="AI5" s="1" t="s">
        <v>4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1</v>
      </c>
      <c r="AQ5" s="1" t="s">
        <v>1</v>
      </c>
      <c r="AR5" s="1" t="s">
        <v>1</v>
      </c>
      <c r="AS5" s="1" t="s">
        <v>1</v>
      </c>
      <c r="AU5" s="2" t="s">
        <v>1</v>
      </c>
      <c r="AV5" s="1" t="s">
        <v>4</v>
      </c>
      <c r="AW5" s="1" t="s">
        <v>4</v>
      </c>
      <c r="AX5" s="1" t="s">
        <v>4</v>
      </c>
      <c r="AY5" s="1" t="s">
        <v>4</v>
      </c>
      <c r="AZ5" s="2" t="s">
        <v>1</v>
      </c>
      <c r="BA5" s="1" t="s">
        <v>4</v>
      </c>
      <c r="BB5" s="1" t="s">
        <v>4</v>
      </c>
      <c r="BC5" s="1" t="s">
        <v>4</v>
      </c>
      <c r="BD5" s="1" t="s">
        <v>4</v>
      </c>
      <c r="BF5" s="1" t="str">
        <f>AY5</f>
        <v>Ohm</v>
      </c>
      <c r="BG5" s="1" t="str">
        <f>BA5</f>
        <v>Ohm</v>
      </c>
      <c r="BH5" s="1" t="str">
        <f>BB5</f>
        <v>Ohm</v>
      </c>
      <c r="BI5" s="1" t="str">
        <f>BC5</f>
        <v>Ohm</v>
      </c>
      <c r="BK5" s="1" t="str">
        <f>AX5</f>
        <v>Ohm</v>
      </c>
      <c r="BL5" s="1" t="str">
        <f t="shared" ref="BL5" si="0">AY5</f>
        <v>Ohm</v>
      </c>
      <c r="BM5" s="1" t="str">
        <f t="shared" ref="BM5" si="1">BA5</f>
        <v>Ohm</v>
      </c>
      <c r="BN5" s="1" t="str">
        <f t="shared" ref="BN5" si="2">BB5</f>
        <v>Ohm</v>
      </c>
    </row>
    <row r="6" spans="1:66" x14ac:dyDescent="0.25">
      <c r="A6" s="9">
        <v>100</v>
      </c>
      <c r="B6" s="9" t="s">
        <v>3</v>
      </c>
      <c r="C6" s="13">
        <v>0.01</v>
      </c>
      <c r="D6" s="14">
        <f t="shared" ref="D6" si="3">IF(E6="mHz",1000,IF(E6="kHz",0.001,1))*C6</f>
        <v>10</v>
      </c>
      <c r="E6" s="14" t="str">
        <f>IF(C6&gt;=1000,"kHz",IF(C6&gt;=1,"Hz","mHz"))</f>
        <v>mHz</v>
      </c>
      <c r="F6" s="24">
        <v>-25.200067728046893</v>
      </c>
      <c r="G6" s="24">
        <v>0</v>
      </c>
      <c r="H6" s="24">
        <v>22.805312983019206</v>
      </c>
      <c r="I6" s="24">
        <v>0</v>
      </c>
      <c r="J6" s="10" t="s">
        <v>3</v>
      </c>
      <c r="L6" s="25">
        <f t="shared" ref="L6:L37" si="4">BK6/$AD6</f>
        <v>-25.2</v>
      </c>
      <c r="M6" s="25">
        <f t="shared" ref="M6:M37" si="5">BL6/$AD6</f>
        <v>5.4964480735528101</v>
      </c>
      <c r="N6" s="25">
        <f t="shared" ref="N6:N37" si="6">BM6/$AD6</f>
        <v>22.800000000000004</v>
      </c>
      <c r="O6" s="25">
        <f t="shared" ref="O6:O37" si="7">BN6/$AD6</f>
        <v>7.5117731275668165</v>
      </c>
      <c r="P6" s="22" t="str">
        <f t="shared" ref="P6:P37" si="8">J6</f>
        <v>m</v>
      </c>
      <c r="Q6" t="str">
        <f>IF(AND(AR6=0,AS6=0),"Correction not available!","OK")</f>
        <v>OK</v>
      </c>
      <c r="S6" s="26">
        <v>-25.2</v>
      </c>
      <c r="T6" s="26"/>
      <c r="U6" s="26">
        <v>22.8</v>
      </c>
      <c r="V6" s="26"/>
      <c r="W6" t="str">
        <f>J6</f>
        <v>m</v>
      </c>
      <c r="Y6" s="26">
        <f>L6-S6</f>
        <v>0</v>
      </c>
      <c r="Z6" s="26"/>
      <c r="AA6" s="26">
        <f>N6-U6</f>
        <v>0</v>
      </c>
      <c r="AB6" s="26"/>
      <c r="AC6" t="str">
        <f>W6</f>
        <v>m</v>
      </c>
      <c r="AD6" s="15">
        <f t="shared" ref="AD6:AD37" si="9">IF(MID(J6,1,1)="m",0.001,IF(OR(MID(J6,1,1)="u",MID(J6,1,1)="µ"),0.000001,1))</f>
        <v>1E-3</v>
      </c>
      <c r="AE6" s="16">
        <f t="shared" ref="AE6:AE37" si="10">F6*$AD6</f>
        <v>-2.5200067728046893E-2</v>
      </c>
      <c r="AF6" s="16">
        <f t="shared" ref="AF6:AF37" si="11">G6*$AD6</f>
        <v>0</v>
      </c>
      <c r="AG6" s="16">
        <f t="shared" ref="AG6:AG37" si="12">H6*$AD6</f>
        <v>2.2805312983019205E-2</v>
      </c>
      <c r="AH6" s="16">
        <f t="shared" ref="AH6:AH37" si="13">I6*$AD6</f>
        <v>0</v>
      </c>
      <c r="AI6" s="21">
        <f>SUMSQ(AE6,AG6)^0.5</f>
        <v>3.3987140417393383E-2</v>
      </c>
      <c r="AK6" s="15">
        <f>IFERROR(MATCH(AI6 - 0.000001,'Ref Z list'!$C$5:$C$30,1),1)</f>
        <v>4</v>
      </c>
      <c r="AL6" s="15" t="str">
        <f>INDEX('Ref Z list'!$D$5:$D$30,AK6)</f>
        <v>10m</v>
      </c>
      <c r="AM6" s="15" t="str">
        <f>IF(INDEX('Ref Z list'!$D$5:$D$30,AK6+1)=0,AL6,INDEX('Ref Z list'!$D$5:$D$30,AK6+1))</f>
        <v>100m</v>
      </c>
      <c r="AN6" s="15">
        <f>INDEX('Ref Z list'!$C$5:$C$30,AK6)</f>
        <v>0.01</v>
      </c>
      <c r="AO6" s="15">
        <f>INDEX('Ref Z list'!$C$5:$C$30,AK6+1)</f>
        <v>0.1</v>
      </c>
      <c r="AP6" s="17" t="str">
        <f t="shared" ref="AP6:AP37" si="14">D6&amp;E6&amp;A6&amp;B6&amp;AL6</f>
        <v>10mHz100m10m</v>
      </c>
      <c r="AQ6" s="17" t="str">
        <f t="shared" ref="AQ6:AQ37" si="15">D6&amp;E6&amp;A6&amp;B6&amp;AM6</f>
        <v>10mHz100m100m</v>
      </c>
      <c r="AR6" s="15">
        <f>IFERROR(MATCH(AP6,'Cal Data'!$AC$6:$AC$1108,0),0)</f>
        <v>109</v>
      </c>
      <c r="AS6" s="15">
        <f>IFERROR(MATCH(AQ6,'Cal Data'!$AC$6:$AC$1108,0),0)</f>
        <v>127</v>
      </c>
      <c r="AU6" s="17" t="str">
        <f>INDEX('Cal Data'!AC$6:AC$1108,$AR6)</f>
        <v>10mHz100m10m</v>
      </c>
      <c r="AV6" s="17">
        <f>INDEX('Cal Data'!AD$6:AD$1108,$AR6)</f>
        <v>3.5728466452056296E-7</v>
      </c>
      <c r="AW6" s="17">
        <f>INDEX('Cal Data'!AE$6:AE$1108,$AR6)</f>
        <v>3.7266612824653905E-3</v>
      </c>
      <c r="AX6" s="17">
        <f>INDEX('Cal Data'!AF$6:AF$1108,$AR6)</f>
        <v>-7.0448440666967789E-6</v>
      </c>
      <c r="AY6" s="17">
        <f>INDEX('Cal Data'!AG$6:AG$1108,$AR6)</f>
        <v>9.3270581419889233E-3</v>
      </c>
      <c r="AZ6" s="17" t="str">
        <f>INDEX('Cal Data'!AC$6:AC$1108,$AS6)</f>
        <v>10mHz100m100m</v>
      </c>
      <c r="BA6" s="17">
        <f>INDEX('Cal Data'!AD$6:AD$1108,$AS6)</f>
        <v>-7.2913477243419234E-7</v>
      </c>
      <c r="BB6" s="17">
        <f>INDEX('Cal Data'!AE$6:AE$1108,$AS6)</f>
        <v>5.4964480735528098E-3</v>
      </c>
      <c r="BC6" s="17">
        <f>INDEX('Cal Data'!AF$6:AF$1108,$AS6)</f>
        <v>-5.4688342768958808E-7</v>
      </c>
      <c r="BD6" s="17">
        <f>INDEX('Cal Data'!AG$6:AG$1108,$AS6)</f>
        <v>2.5160899125486243E-3</v>
      </c>
      <c r="BF6" s="17">
        <f>IF($AR6=0,AV6,IF(AS6=0,BA6,($AI6-$AN6)/($AO6-$AN6)*(BA6-AV6)+AV6))</f>
        <v>6.7728046893683331E-8</v>
      </c>
      <c r="BG6" s="17">
        <f t="shared" ref="BG6:BG37" si="16">IF($AR6=0,AW6,IF(AT6=0,BB6,($AI6-$AN6)/($AO6-$AN6)*(BB6-AW6)+AW6))</f>
        <v>5.4964480735528098E-3</v>
      </c>
      <c r="BH6" s="17">
        <f t="shared" ref="BH6:BH37" si="17">IF($AR6=0,AX6,IF(AV6=0,BC6,($AI6-$AN6)/($AO6-$AN6)*(BC6-AX6)+AX6))</f>
        <v>-5.31298301920166E-6</v>
      </c>
      <c r="BI6" s="17">
        <f t="shared" ref="BI6:BI37" si="18">IF($AR6=0,AY6,IF(AW6=0,BD6,($AI6-$AN6)/($AO6-$AN6)*(BD6-AY6)+AY6))</f>
        <v>7.5117731275668167E-3</v>
      </c>
      <c r="BK6" s="17">
        <f>AE6+BF6</f>
        <v>-2.52E-2</v>
      </c>
      <c r="BL6" s="17">
        <f t="shared" ref="BL6:BL37" si="19">(4*AF6^2+BG6^2)^0.5</f>
        <v>5.4964480735528098E-3</v>
      </c>
      <c r="BM6" s="17">
        <f t="shared" ref="BM6:BM37" si="20">AG6+BH6</f>
        <v>2.2800000000000004E-2</v>
      </c>
      <c r="BN6" s="17">
        <f t="shared" ref="BN6:BN37" si="21">(4*AH6^2+BI6^2)^0.5</f>
        <v>7.5117731275668167E-3</v>
      </c>
    </row>
    <row r="7" spans="1:66" x14ac:dyDescent="0.25">
      <c r="A7" s="9">
        <v>10</v>
      </c>
      <c r="B7" s="9" t="s">
        <v>3</v>
      </c>
      <c r="C7" s="13">
        <v>0.2</v>
      </c>
      <c r="D7" s="14">
        <f t="shared" ref="D7:D70" si="22">IF(E7="mHz",1000,IF(E7="kHz",0.001,1))*C7</f>
        <v>200</v>
      </c>
      <c r="E7" s="14" t="str">
        <f t="shared" ref="E7:E70" si="23">IF(C7&gt;=1000,"kHz",IF(C7&gt;=1,"Hz","mHz"))</f>
        <v>mHz</v>
      </c>
      <c r="F7" s="24">
        <v>-4.8376541606124066</v>
      </c>
      <c r="G7" s="24">
        <v>0</v>
      </c>
      <c r="H7" s="24">
        <v>-4.0112607124742201</v>
      </c>
      <c r="I7" s="24">
        <v>0</v>
      </c>
      <c r="J7" s="10" t="s">
        <v>3</v>
      </c>
      <c r="L7" s="25">
        <f t="shared" si="4"/>
        <v>-4.8399999999663779</v>
      </c>
      <c r="M7" s="25">
        <f t="shared" si="5"/>
        <v>0.39045884220946181</v>
      </c>
      <c r="N7" s="25">
        <f t="shared" si="6"/>
        <v>-4.0099999999948048</v>
      </c>
      <c r="O7" s="25">
        <f t="shared" si="7"/>
        <v>5.0041981969195488</v>
      </c>
      <c r="P7" s="22" t="str">
        <f t="shared" si="8"/>
        <v>m</v>
      </c>
      <c r="Q7" t="str">
        <f t="shared" ref="Q7:Q70" si="24">IF(AND(AR7=0,AS7=0),"Correction not available!","OK")</f>
        <v>OK</v>
      </c>
      <c r="S7" s="26">
        <v>-4.84</v>
      </c>
      <c r="T7" s="26"/>
      <c r="U7" s="26">
        <v>-4.01</v>
      </c>
      <c r="V7" s="26"/>
      <c r="W7" t="str">
        <f t="shared" ref="W7:W70" si="25">J7</f>
        <v>m</v>
      </c>
      <c r="Y7" s="26">
        <f t="shared" ref="Y7:Y70" si="26">L7-S7</f>
        <v>3.3621994077748241E-11</v>
      </c>
      <c r="Z7" s="26"/>
      <c r="AA7" s="26">
        <f t="shared" ref="AA7:AA70" si="27">N7-U7</f>
        <v>5.1949555768260325E-12</v>
      </c>
      <c r="AB7" s="26"/>
      <c r="AC7" t="str">
        <f t="shared" ref="AC7:AC70" si="28">W7</f>
        <v>m</v>
      </c>
      <c r="AD7" s="15">
        <f t="shared" si="9"/>
        <v>1E-3</v>
      </c>
      <c r="AE7" s="16">
        <f t="shared" si="10"/>
        <v>-4.8376541606124064E-3</v>
      </c>
      <c r="AF7" s="16">
        <f t="shared" si="11"/>
        <v>0</v>
      </c>
      <c r="AG7" s="16">
        <f t="shared" si="12"/>
        <v>-4.0112607124742202E-3</v>
      </c>
      <c r="AH7" s="16">
        <f t="shared" si="13"/>
        <v>0</v>
      </c>
      <c r="AI7" s="21">
        <f t="shared" ref="AI7:AI70" si="29">SUMSQ(AE7,AG7)^0.5</f>
        <v>6.2843544044817934E-3</v>
      </c>
      <c r="AK7" s="15">
        <f>IFERROR(MATCH(AI7 - 0.000001,'Ref Z list'!$C$5:$C$30,1),1)</f>
        <v>3</v>
      </c>
      <c r="AL7" s="15" t="str">
        <f>INDEX('Ref Z list'!$D$5:$D$30,AK7)</f>
        <v>3m</v>
      </c>
      <c r="AM7" s="15" t="str">
        <f>IF(INDEX('Ref Z list'!$D$5:$D$30,AK7+1)=0,AL7,INDEX('Ref Z list'!$D$5:$D$30,AK7+1))</f>
        <v>10m</v>
      </c>
      <c r="AN7" s="15">
        <f>INDEX('Ref Z list'!$C$5:$C$30,AK7)</f>
        <v>3.0000000000000001E-3</v>
      </c>
      <c r="AO7" s="15">
        <f>INDEX('Ref Z list'!$C$5:$C$30,AK7+1)</f>
        <v>0.01</v>
      </c>
      <c r="AP7" s="17" t="str">
        <f t="shared" si="14"/>
        <v>200mHz10m3m</v>
      </c>
      <c r="AQ7" s="17" t="str">
        <f t="shared" si="15"/>
        <v>200mHz10m10m</v>
      </c>
      <c r="AR7" s="15">
        <f>IFERROR(MATCH(AP7,'Cal Data'!$AC$6:$AC$1108,0),0)</f>
        <v>77</v>
      </c>
      <c r="AS7" s="15">
        <f>IFERROR(MATCH(AQ7,'Cal Data'!$AC$6:$AC$1108,0),0)</f>
        <v>95</v>
      </c>
      <c r="AU7" s="17" t="str">
        <f>INDEX('Cal Data'!AC$6:AC$1108,$AR7)</f>
        <v>200mHz10m3m</v>
      </c>
      <c r="AV7" s="17">
        <f>INDEX('Cal Data'!AD$6:AD$1108,$AR7)</f>
        <v>4.5086789678436094E-6</v>
      </c>
      <c r="AW7" s="17">
        <f>INDEX('Cal Data'!AE$6:AE$1108,$AR7)</f>
        <v>5.8444640679971268E-3</v>
      </c>
      <c r="AX7" s="17">
        <f>INDEX('Cal Data'!AF$6:AF$1108,$AR7)</f>
        <v>2.3197373621013545E-6</v>
      </c>
      <c r="AY7" s="17">
        <f>INDEX('Cal Data'!AG$6:AG$1108,$AR7)</f>
        <v>6.663755928708652E-3</v>
      </c>
      <c r="AZ7" s="17" t="str">
        <f>INDEX('Cal Data'!AC$6:AC$1108,$AS7)</f>
        <v>200mHz10m10m</v>
      </c>
      <c r="BA7" s="17">
        <f>INDEX('Cal Data'!AD$6:AD$1108,$AS7)</f>
        <v>-1.0100471672913267E-5</v>
      </c>
      <c r="BB7" s="17">
        <f>INDEX('Cal Data'!AE$6:AE$1108,$AS7)</f>
        <v>3.9045884220946183E-4</v>
      </c>
      <c r="BC7" s="17">
        <f>INDEX('Cal Data'!AF$6:AF$1108,$AS7)</f>
        <v>6.2619747544535667E-8</v>
      </c>
      <c r="BD7" s="17">
        <f>INDEX('Cal Data'!AG$6:AG$1108,$AS7)</f>
        <v>3.1267125126048885E-3</v>
      </c>
      <c r="BF7" s="17">
        <f t="shared" ref="BF7:BF37" si="30">IF($AR7=0,AV7,IF(AS7=0,BA7,($AI7-$AN7)/($AO7-$AN7)*(BA7-AV7)+AV7))</f>
        <v>-2.3458393539717988E-6</v>
      </c>
      <c r="BG7" s="17">
        <f t="shared" si="16"/>
        <v>3.9045884220946183E-4</v>
      </c>
      <c r="BH7" s="17">
        <f t="shared" si="17"/>
        <v>1.2607124794151936E-6</v>
      </c>
      <c r="BI7" s="17">
        <f t="shared" si="18"/>
        <v>5.0041981969195489E-3</v>
      </c>
      <c r="BK7" s="17">
        <f t="shared" ref="BK7:BK37" si="31">AE7+BF7</f>
        <v>-4.8399999999663781E-3</v>
      </c>
      <c r="BL7" s="17">
        <f t="shared" si="19"/>
        <v>3.9045884220946183E-4</v>
      </c>
      <c r="BM7" s="17">
        <f t="shared" si="20"/>
        <v>-4.009999999994805E-3</v>
      </c>
      <c r="BN7" s="17">
        <f t="shared" si="21"/>
        <v>5.0041981969195489E-3</v>
      </c>
    </row>
    <row r="8" spans="1:66" x14ac:dyDescent="0.25">
      <c r="A8" s="9">
        <v>3</v>
      </c>
      <c r="B8" s="9" t="s">
        <v>3</v>
      </c>
      <c r="C8" s="13">
        <v>2000</v>
      </c>
      <c r="D8" s="14">
        <f t="shared" si="22"/>
        <v>2</v>
      </c>
      <c r="E8" s="14" t="str">
        <f t="shared" si="23"/>
        <v>kHz</v>
      </c>
      <c r="F8" s="24">
        <v>1.8167013001822203</v>
      </c>
      <c r="G8" s="24">
        <v>0</v>
      </c>
      <c r="H8" s="24">
        <v>-0.24840241381469946</v>
      </c>
      <c r="I8" s="24">
        <v>0</v>
      </c>
      <c r="J8" s="10" t="s">
        <v>3</v>
      </c>
      <c r="L8" s="25">
        <f t="shared" si="4"/>
        <v>1.8199999999844902</v>
      </c>
      <c r="M8" s="25">
        <f t="shared" si="5"/>
        <v>2.7127989317135</v>
      </c>
      <c r="N8" s="25">
        <f t="shared" si="6"/>
        <v>-0.25299999999941269</v>
      </c>
      <c r="O8" s="25">
        <f t="shared" si="7"/>
        <v>8.3693258404451676</v>
      </c>
      <c r="P8" s="22" t="str">
        <f t="shared" si="8"/>
        <v>m</v>
      </c>
      <c r="Q8" t="str">
        <f t="shared" si="24"/>
        <v>OK</v>
      </c>
      <c r="S8" s="26">
        <v>1.82</v>
      </c>
      <c r="T8" s="26"/>
      <c r="U8" s="26">
        <v>-0.253</v>
      </c>
      <c r="V8" s="26"/>
      <c r="W8" t="str">
        <f t="shared" si="25"/>
        <v>m</v>
      </c>
      <c r="Y8" s="26">
        <f t="shared" si="26"/>
        <v>-1.5509815654013437E-11</v>
      </c>
      <c r="Z8" s="26"/>
      <c r="AA8" s="26">
        <f t="shared" si="27"/>
        <v>5.8730798002670781E-13</v>
      </c>
      <c r="AB8" s="26"/>
      <c r="AC8" t="str">
        <f t="shared" si="28"/>
        <v>m</v>
      </c>
      <c r="AD8" s="15">
        <f t="shared" si="9"/>
        <v>1E-3</v>
      </c>
      <c r="AE8" s="16">
        <f t="shared" si="10"/>
        <v>1.8167013001822204E-3</v>
      </c>
      <c r="AF8" s="16">
        <f t="shared" si="11"/>
        <v>0</v>
      </c>
      <c r="AG8" s="16">
        <f t="shared" si="12"/>
        <v>-2.4840241381469946E-4</v>
      </c>
      <c r="AH8" s="16">
        <f t="shared" si="13"/>
        <v>0</v>
      </c>
      <c r="AI8" s="21">
        <f t="shared" si="29"/>
        <v>1.8336050210644439E-3</v>
      </c>
      <c r="AK8" s="15">
        <f>IFERROR(MATCH(AI8 - 0.000001,'Ref Z list'!$C$5:$C$30,1),1)</f>
        <v>2</v>
      </c>
      <c r="AL8" s="15" t="str">
        <f>INDEX('Ref Z list'!$D$5:$D$30,AK8)</f>
        <v>1m</v>
      </c>
      <c r="AM8" s="15" t="str">
        <f>IF(INDEX('Ref Z list'!$D$5:$D$30,AK8+1)=0,AL8,INDEX('Ref Z list'!$D$5:$D$30,AK8+1))</f>
        <v>3m</v>
      </c>
      <c r="AN8" s="15">
        <f>INDEX('Ref Z list'!$C$5:$C$30,AK8)</f>
        <v>1E-3</v>
      </c>
      <c r="AO8" s="15">
        <f>INDEX('Ref Z list'!$C$5:$C$30,AK8+1)</f>
        <v>3.0000000000000001E-3</v>
      </c>
      <c r="AP8" s="17" t="str">
        <f t="shared" si="14"/>
        <v>2kHz3m1m</v>
      </c>
      <c r="AQ8" s="17" t="str">
        <f t="shared" si="15"/>
        <v>2kHz3m3m</v>
      </c>
      <c r="AR8" s="15">
        <f>IFERROR(MATCH(AP8,'Cal Data'!$AC$6:$AC$1108,0),0)</f>
        <v>53</v>
      </c>
      <c r="AS8" s="15">
        <f>IFERROR(MATCH(AQ8,'Cal Data'!$AC$6:$AC$1108,0),0)</f>
        <v>71</v>
      </c>
      <c r="AU8" s="17" t="str">
        <f>INDEX('Cal Data'!AC$6:AC$1108,$AR8)</f>
        <v>2kHz3m1m</v>
      </c>
      <c r="AV8" s="17">
        <f>INDEX('Cal Data'!AD$6:AD$1108,$AR8)</f>
        <v>1.9461140804274621E-6</v>
      </c>
      <c r="AW8" s="17">
        <f>INDEX('Cal Data'!AE$6:AE$1108,$AR8)</f>
        <v>6.8581151009487872E-3</v>
      </c>
      <c r="AX8" s="17">
        <f>INDEX('Cal Data'!AF$6:AF$1108,$AR8)</f>
        <v>-4.5463673463426267E-6</v>
      </c>
      <c r="AY8" s="17">
        <f>INDEX('Cal Data'!AG$6:AG$1108,$AR8)</f>
        <v>9.1974342193002871E-3</v>
      </c>
      <c r="AZ8" s="17" t="str">
        <f>INDEX('Cal Data'!AC$6:AC$1108,$AS8)</f>
        <v>2kHz3m3m</v>
      </c>
      <c r="BA8" s="17">
        <f>INDEX('Cal Data'!AD$6:AD$1108,$AS8)</f>
        <v>5.1912618126599697E-6</v>
      </c>
      <c r="BB8" s="17">
        <f>INDEX('Cal Data'!AE$6:AE$1108,$AS8)</f>
        <v>2.7127989317135E-3</v>
      </c>
      <c r="BC8" s="17">
        <f>INDEX('Cal Data'!AF$6:AF$1108,$AS8)</f>
        <v>-4.6692524947674899E-6</v>
      </c>
      <c r="BD8" s="17">
        <f>INDEX('Cal Data'!AG$6:AG$1108,$AS8)</f>
        <v>7.2106218610980908E-3</v>
      </c>
      <c r="BF8" s="17">
        <f t="shared" si="30"/>
        <v>3.2986998022699183E-6</v>
      </c>
      <c r="BG8" s="17">
        <f t="shared" si="16"/>
        <v>2.7127989317135E-3</v>
      </c>
      <c r="BH8" s="17">
        <f t="shared" si="17"/>
        <v>-4.5975861847132345E-6</v>
      </c>
      <c r="BI8" s="17">
        <f t="shared" si="18"/>
        <v>8.369325840445167E-3</v>
      </c>
      <c r="BK8" s="17">
        <f t="shared" si="31"/>
        <v>1.8199999999844903E-3</v>
      </c>
      <c r="BL8" s="17">
        <f t="shared" si="19"/>
        <v>2.7127989317135E-3</v>
      </c>
      <c r="BM8" s="17">
        <f t="shared" si="20"/>
        <v>-2.5299999999941271E-4</v>
      </c>
      <c r="BN8" s="17">
        <f t="shared" si="21"/>
        <v>8.369325840445167E-3</v>
      </c>
    </row>
    <row r="9" spans="1:66" x14ac:dyDescent="0.25">
      <c r="A9" s="9">
        <v>10</v>
      </c>
      <c r="B9" s="9" t="s">
        <v>3</v>
      </c>
      <c r="C9" s="13">
        <v>200</v>
      </c>
      <c r="D9" s="14">
        <f t="shared" si="22"/>
        <v>200</v>
      </c>
      <c r="E9" s="14" t="str">
        <f t="shared" si="23"/>
        <v>Hz</v>
      </c>
      <c r="F9" s="24">
        <v>-8.0424685606157169</v>
      </c>
      <c r="G9" s="24">
        <v>0</v>
      </c>
      <c r="H9" s="24">
        <v>-0.68228250109710309</v>
      </c>
      <c r="I9" s="24">
        <v>0</v>
      </c>
      <c r="J9" s="10" t="s">
        <v>3</v>
      </c>
      <c r="L9" s="25">
        <f t="shared" si="4"/>
        <v>-8.0399999999994058</v>
      </c>
      <c r="M9" s="25">
        <f t="shared" si="5"/>
        <v>3.3919190014005847</v>
      </c>
      <c r="N9" s="25">
        <f t="shared" si="6"/>
        <v>-0.68199999999983896</v>
      </c>
      <c r="O9" s="25">
        <f t="shared" si="7"/>
        <v>7.9987387152755627</v>
      </c>
      <c r="P9" s="22" t="str">
        <f t="shared" si="8"/>
        <v>m</v>
      </c>
      <c r="Q9" t="str">
        <f t="shared" si="24"/>
        <v>OK</v>
      </c>
      <c r="S9" s="26">
        <v>-8.0400000000000009</v>
      </c>
      <c r="T9" s="26"/>
      <c r="U9" s="26">
        <v>-0.68199999999999994</v>
      </c>
      <c r="V9" s="26"/>
      <c r="W9" t="str">
        <f t="shared" si="25"/>
        <v>m</v>
      </c>
      <c r="Y9" s="26">
        <f t="shared" si="26"/>
        <v>5.9507954119908391E-13</v>
      </c>
      <c r="Z9" s="26"/>
      <c r="AA9" s="26">
        <f t="shared" si="27"/>
        <v>1.609823385706477E-13</v>
      </c>
      <c r="AB9" s="26"/>
      <c r="AC9" t="str">
        <f t="shared" si="28"/>
        <v>m</v>
      </c>
      <c r="AD9" s="15">
        <f t="shared" si="9"/>
        <v>1E-3</v>
      </c>
      <c r="AE9" s="16">
        <f t="shared" si="10"/>
        <v>-8.0424685606157176E-3</v>
      </c>
      <c r="AF9" s="16">
        <f t="shared" si="11"/>
        <v>0</v>
      </c>
      <c r="AG9" s="16">
        <f t="shared" si="12"/>
        <v>-6.8228250109710314E-4</v>
      </c>
      <c r="AH9" s="16">
        <f t="shared" si="13"/>
        <v>0</v>
      </c>
      <c r="AI9" s="21">
        <f t="shared" si="29"/>
        <v>8.0713573802549208E-3</v>
      </c>
      <c r="AK9" s="15">
        <f>IFERROR(MATCH(AI9 - 0.000001,'Ref Z list'!$C$5:$C$30,1),1)</f>
        <v>3</v>
      </c>
      <c r="AL9" s="15" t="str">
        <f>INDEX('Ref Z list'!$D$5:$D$30,AK9)</f>
        <v>3m</v>
      </c>
      <c r="AM9" s="15" t="str">
        <f>IF(INDEX('Ref Z list'!$D$5:$D$30,AK9+1)=0,AL9,INDEX('Ref Z list'!$D$5:$D$30,AK9+1))</f>
        <v>10m</v>
      </c>
      <c r="AN9" s="15">
        <f>INDEX('Ref Z list'!$C$5:$C$30,AK9)</f>
        <v>3.0000000000000001E-3</v>
      </c>
      <c r="AO9" s="15">
        <f>INDEX('Ref Z list'!$C$5:$C$30,AK9+1)</f>
        <v>0.01</v>
      </c>
      <c r="AP9" s="17" t="str">
        <f t="shared" si="14"/>
        <v>200Hz10m3m</v>
      </c>
      <c r="AQ9" s="17" t="str">
        <f t="shared" si="15"/>
        <v>200Hz10m10m</v>
      </c>
      <c r="AR9" s="15">
        <f>IFERROR(MATCH(AP9,'Cal Data'!$AC$6:$AC$1108,0),0)</f>
        <v>86</v>
      </c>
      <c r="AS9" s="15">
        <f>IFERROR(MATCH(AQ9,'Cal Data'!$AC$6:$AC$1108,0),0)</f>
        <v>104</v>
      </c>
      <c r="AU9" s="17" t="str">
        <f>INDEX('Cal Data'!AC$6:AC$1108,$AR9)</f>
        <v>200Hz10m3m</v>
      </c>
      <c r="AV9" s="17">
        <f>INDEX('Cal Data'!AD$6:AD$1108,$AR9)</f>
        <v>-1.5114242618834844E-6</v>
      </c>
      <c r="AW9" s="17">
        <f>INDEX('Cal Data'!AE$6:AE$1108,$AR9)</f>
        <v>6.7425943367455752E-3</v>
      </c>
      <c r="AX9" s="17">
        <f>INDEX('Cal Data'!AF$6:AF$1108,$AR9)</f>
        <v>-7.9440690549829458E-7</v>
      </c>
      <c r="AY9" s="17">
        <f>INDEX('Cal Data'!AG$6:AG$1108,$AR9)</f>
        <v>4.0442391577563772E-3</v>
      </c>
      <c r="AZ9" s="17" t="str">
        <f>INDEX('Cal Data'!AC$6:AC$1108,$AS9)</f>
        <v>200Hz10m10m</v>
      </c>
      <c r="BA9" s="17">
        <f>INDEX('Cal Data'!AD$6:AD$1108,$AS9)</f>
        <v>3.9821531096981277E-6</v>
      </c>
      <c r="BB9" s="17">
        <f>INDEX('Cal Data'!AE$6:AE$1108,$AS9)</f>
        <v>3.3919190014005847E-3</v>
      </c>
      <c r="BC9" s="17">
        <f>INDEX('Cal Data'!AF$6:AF$1108,$AS9)</f>
        <v>6.9205035911638374E-7</v>
      </c>
      <c r="BD9" s="17">
        <f>INDEX('Cal Data'!AG$6:AG$1108,$AS9)</f>
        <v>9.5026391140305786E-3</v>
      </c>
      <c r="BF9" s="17">
        <f t="shared" si="30"/>
        <v>2.4685606163124923E-6</v>
      </c>
      <c r="BG9" s="17">
        <f t="shared" si="16"/>
        <v>3.3919190014005847E-3</v>
      </c>
      <c r="BH9" s="17">
        <f t="shared" si="17"/>
        <v>2.825010972641611E-7</v>
      </c>
      <c r="BI9" s="17">
        <f t="shared" si="18"/>
        <v>7.9987387152755628E-3</v>
      </c>
      <c r="BK9" s="17">
        <f t="shared" si="31"/>
        <v>-8.0399999999994053E-3</v>
      </c>
      <c r="BL9" s="17">
        <f t="shared" si="19"/>
        <v>3.3919190014005847E-3</v>
      </c>
      <c r="BM9" s="17">
        <f t="shared" si="20"/>
        <v>-6.8199999999983899E-4</v>
      </c>
      <c r="BN9" s="17">
        <f t="shared" si="21"/>
        <v>7.9987387152755628E-3</v>
      </c>
    </row>
    <row r="10" spans="1:66" x14ac:dyDescent="0.25">
      <c r="A10" s="9">
        <v>3</v>
      </c>
      <c r="B10" s="9" t="s">
        <v>3</v>
      </c>
      <c r="C10" s="13">
        <v>0.1</v>
      </c>
      <c r="D10" s="14">
        <f t="shared" si="22"/>
        <v>100</v>
      </c>
      <c r="E10" s="14" t="str">
        <f t="shared" si="23"/>
        <v>mHz</v>
      </c>
      <c r="F10" s="24">
        <v>0.31143974986736073</v>
      </c>
      <c r="G10" s="24">
        <v>0</v>
      </c>
      <c r="H10" s="24">
        <v>2.9429799800631744</v>
      </c>
      <c r="I10" s="24">
        <v>0</v>
      </c>
      <c r="J10" s="10" t="s">
        <v>3</v>
      </c>
      <c r="L10" s="25">
        <f t="shared" si="4"/>
        <v>0.30800000000871741</v>
      </c>
      <c r="M10" s="25">
        <f t="shared" si="5"/>
        <v>5.4921288213992812</v>
      </c>
      <c r="N10" s="25">
        <f t="shared" si="6"/>
        <v>2.940000000005925</v>
      </c>
      <c r="O10" s="25">
        <f t="shared" si="7"/>
        <v>4.7185173455242113</v>
      </c>
      <c r="P10" s="22" t="str">
        <f t="shared" si="8"/>
        <v>m</v>
      </c>
      <c r="Q10" t="str">
        <f t="shared" si="24"/>
        <v>OK</v>
      </c>
      <c r="S10" s="26">
        <v>0.308</v>
      </c>
      <c r="T10" s="26"/>
      <c r="U10" s="26">
        <v>2.94</v>
      </c>
      <c r="V10" s="26"/>
      <c r="W10" t="str">
        <f t="shared" si="25"/>
        <v>m</v>
      </c>
      <c r="Y10" s="26">
        <f t="shared" si="26"/>
        <v>8.7174156782054979E-12</v>
      </c>
      <c r="Z10" s="26"/>
      <c r="AA10" s="26">
        <f t="shared" si="27"/>
        <v>5.9250382378195354E-12</v>
      </c>
      <c r="AB10" s="26"/>
      <c r="AC10" t="str">
        <f t="shared" si="28"/>
        <v>m</v>
      </c>
      <c r="AD10" s="15">
        <f t="shared" si="9"/>
        <v>1E-3</v>
      </c>
      <c r="AE10" s="16">
        <f t="shared" si="10"/>
        <v>3.1143974986736075E-4</v>
      </c>
      <c r="AF10" s="16">
        <f t="shared" si="11"/>
        <v>0</v>
      </c>
      <c r="AG10" s="16">
        <f t="shared" si="12"/>
        <v>2.9429799800631744E-3</v>
      </c>
      <c r="AH10" s="16">
        <f t="shared" si="13"/>
        <v>0</v>
      </c>
      <c r="AI10" s="21">
        <f t="shared" si="29"/>
        <v>2.9594130973640848E-3</v>
      </c>
      <c r="AK10" s="15">
        <f>IFERROR(MATCH(AI10 - 0.000001,'Ref Z list'!$C$5:$C$30,1),1)</f>
        <v>2</v>
      </c>
      <c r="AL10" s="15" t="str">
        <f>INDEX('Ref Z list'!$D$5:$D$30,AK10)</f>
        <v>1m</v>
      </c>
      <c r="AM10" s="15" t="str">
        <f>IF(INDEX('Ref Z list'!$D$5:$D$30,AK10+1)=0,AL10,INDEX('Ref Z list'!$D$5:$D$30,AK10+1))</f>
        <v>3m</v>
      </c>
      <c r="AN10" s="15">
        <f>INDEX('Ref Z list'!$C$5:$C$30,AK10)</f>
        <v>1E-3</v>
      </c>
      <c r="AO10" s="15">
        <f>INDEX('Ref Z list'!$C$5:$C$30,AK10+1)</f>
        <v>3.0000000000000001E-3</v>
      </c>
      <c r="AP10" s="17" t="str">
        <f t="shared" si="14"/>
        <v>100mHz3m1m</v>
      </c>
      <c r="AQ10" s="17" t="str">
        <f t="shared" si="15"/>
        <v>100mHz3m3m</v>
      </c>
      <c r="AR10" s="15">
        <f>IFERROR(MATCH(AP10,'Cal Data'!$AC$6:$AC$1108,0),0)</f>
        <v>40</v>
      </c>
      <c r="AS10" s="15">
        <f>IFERROR(MATCH(AQ10,'Cal Data'!$AC$6:$AC$1108,0),0)</f>
        <v>58</v>
      </c>
      <c r="AU10" s="17" t="str">
        <f>INDEX('Cal Data'!AC$6:AC$1108,$AR10)</f>
        <v>100mHz3m1m</v>
      </c>
      <c r="AV10" s="17">
        <f>INDEX('Cal Data'!AD$6:AD$1108,$AR10)</f>
        <v>2.9128980230882801E-6</v>
      </c>
      <c r="AW10" s="17">
        <f>INDEX('Cal Data'!AE$6:AE$1108,$AR10)</f>
        <v>3.9351960997405511E-3</v>
      </c>
      <c r="AX10" s="17">
        <f>INDEX('Cal Data'!AF$6:AF$1108,$AR10)</f>
        <v>1.337727761892451E-6</v>
      </c>
      <c r="AY10" s="17">
        <f>INDEX('Cal Data'!AG$6:AG$1108,$AR10)</f>
        <v>9.2826802591865806E-5</v>
      </c>
      <c r="AZ10" s="17" t="str">
        <f>INDEX('Cal Data'!AC$6:AC$1108,$AS10)</f>
        <v>100mHz3m3m</v>
      </c>
      <c r="BA10" s="17">
        <f>INDEX('Cal Data'!AD$6:AD$1108,$AS10)</f>
        <v>-3.5713373740084604E-6</v>
      </c>
      <c r="BB10" s="17">
        <f>INDEX('Cal Data'!AE$6:AE$1108,$AS10)</f>
        <v>5.4921288213992817E-3</v>
      </c>
      <c r="BC10" s="17">
        <f>INDEX('Cal Data'!AF$6:AF$1108,$AS10)</f>
        <v>-3.0694162190786659E-6</v>
      </c>
      <c r="BD10" s="17">
        <f>INDEX('Cal Data'!AG$6:AG$1108,$AS10)</f>
        <v>4.8143330017237284E-3</v>
      </c>
      <c r="BF10" s="17">
        <f t="shared" si="30"/>
        <v>-3.4397498586433009E-6</v>
      </c>
      <c r="BG10" s="17">
        <f t="shared" si="16"/>
        <v>5.4921288213992817E-3</v>
      </c>
      <c r="BH10" s="17">
        <f t="shared" si="17"/>
        <v>-2.9799800572495988E-6</v>
      </c>
      <c r="BI10" s="17">
        <f t="shared" si="18"/>
        <v>4.718517345524211E-3</v>
      </c>
      <c r="BK10" s="17">
        <f t="shared" si="31"/>
        <v>3.0800000000871742E-4</v>
      </c>
      <c r="BL10" s="17">
        <f t="shared" si="19"/>
        <v>5.4921288213992817E-3</v>
      </c>
      <c r="BM10" s="17">
        <f t="shared" si="20"/>
        <v>2.9400000000059249E-3</v>
      </c>
      <c r="BN10" s="17">
        <f t="shared" si="21"/>
        <v>4.718517345524211E-3</v>
      </c>
    </row>
    <row r="11" spans="1:66" x14ac:dyDescent="0.25">
      <c r="A11" s="9">
        <v>10</v>
      </c>
      <c r="B11" s="9" t="s">
        <v>3</v>
      </c>
      <c r="C11" s="13">
        <v>0.2</v>
      </c>
      <c r="D11" s="14">
        <f t="shared" si="22"/>
        <v>200</v>
      </c>
      <c r="E11" s="14" t="str">
        <f t="shared" si="23"/>
        <v>mHz</v>
      </c>
      <c r="F11" s="24">
        <v>-3.5828891645231282</v>
      </c>
      <c r="G11" s="24">
        <v>0</v>
      </c>
      <c r="H11" s="24">
        <v>-1.1920695219546431</v>
      </c>
      <c r="I11" s="24">
        <v>0</v>
      </c>
      <c r="J11" s="10" t="s">
        <v>3</v>
      </c>
      <c r="L11" s="25">
        <f t="shared" si="4"/>
        <v>-3.5800000000255534</v>
      </c>
      <c r="M11" s="25">
        <f t="shared" si="5"/>
        <v>0.39045884220946181</v>
      </c>
      <c r="N11" s="25">
        <f t="shared" si="6"/>
        <v>-1.1900000000039481</v>
      </c>
      <c r="O11" s="25">
        <f t="shared" si="7"/>
        <v>6.2716528465233647</v>
      </c>
      <c r="P11" s="22" t="str">
        <f t="shared" si="8"/>
        <v>m</v>
      </c>
      <c r="Q11" t="str">
        <f t="shared" si="24"/>
        <v>OK</v>
      </c>
      <c r="S11" s="26">
        <v>-3.5799999999999996</v>
      </c>
      <c r="T11" s="26"/>
      <c r="U11" s="26">
        <v>-1.1900000000000002</v>
      </c>
      <c r="V11" s="26"/>
      <c r="W11" t="str">
        <f t="shared" si="25"/>
        <v>m</v>
      </c>
      <c r="Y11" s="26">
        <f t="shared" si="26"/>
        <v>-2.5553781313192303E-11</v>
      </c>
      <c r="Z11" s="26"/>
      <c r="AA11" s="26">
        <f t="shared" si="27"/>
        <v>-3.9479530755670567E-12</v>
      </c>
      <c r="AB11" s="26"/>
      <c r="AC11" t="str">
        <f t="shared" si="28"/>
        <v>m</v>
      </c>
      <c r="AD11" s="15">
        <f t="shared" si="9"/>
        <v>1E-3</v>
      </c>
      <c r="AE11" s="16">
        <f t="shared" si="10"/>
        <v>-3.5828891645231283E-3</v>
      </c>
      <c r="AF11" s="16">
        <f t="shared" si="11"/>
        <v>0</v>
      </c>
      <c r="AG11" s="16">
        <f t="shared" si="12"/>
        <v>-1.1920695219546432E-3</v>
      </c>
      <c r="AH11" s="16">
        <f t="shared" si="13"/>
        <v>0</v>
      </c>
      <c r="AI11" s="21">
        <f t="shared" si="29"/>
        <v>3.7759931819893971E-3</v>
      </c>
      <c r="AK11" s="15">
        <f>IFERROR(MATCH(AI11 - 0.000001,'Ref Z list'!$C$5:$C$30,1),1)</f>
        <v>3</v>
      </c>
      <c r="AL11" s="15" t="str">
        <f>INDEX('Ref Z list'!$D$5:$D$30,AK11)</f>
        <v>3m</v>
      </c>
      <c r="AM11" s="15" t="str">
        <f>IF(INDEX('Ref Z list'!$D$5:$D$30,AK11+1)=0,AL11,INDEX('Ref Z list'!$D$5:$D$30,AK11+1))</f>
        <v>10m</v>
      </c>
      <c r="AN11" s="15">
        <f>INDEX('Ref Z list'!$C$5:$C$30,AK11)</f>
        <v>3.0000000000000001E-3</v>
      </c>
      <c r="AO11" s="15">
        <f>INDEX('Ref Z list'!$C$5:$C$30,AK11+1)</f>
        <v>0.01</v>
      </c>
      <c r="AP11" s="17" t="str">
        <f t="shared" si="14"/>
        <v>200mHz10m3m</v>
      </c>
      <c r="AQ11" s="17" t="str">
        <f t="shared" si="15"/>
        <v>200mHz10m10m</v>
      </c>
      <c r="AR11" s="15">
        <f>IFERROR(MATCH(AP11,'Cal Data'!$AC$6:$AC$1108,0),0)</f>
        <v>77</v>
      </c>
      <c r="AS11" s="15">
        <f>IFERROR(MATCH(AQ11,'Cal Data'!$AC$6:$AC$1108,0),0)</f>
        <v>95</v>
      </c>
      <c r="AU11" s="17" t="str">
        <f>INDEX('Cal Data'!AC$6:AC$1108,$AR11)</f>
        <v>200mHz10m3m</v>
      </c>
      <c r="AV11" s="17">
        <f>INDEX('Cal Data'!AD$6:AD$1108,$AR11)</f>
        <v>4.5086789678436094E-6</v>
      </c>
      <c r="AW11" s="17">
        <f>INDEX('Cal Data'!AE$6:AE$1108,$AR11)</f>
        <v>5.8444640679971268E-3</v>
      </c>
      <c r="AX11" s="17">
        <f>INDEX('Cal Data'!AF$6:AF$1108,$AR11)</f>
        <v>2.3197373621013545E-6</v>
      </c>
      <c r="AY11" s="17">
        <f>INDEX('Cal Data'!AG$6:AG$1108,$AR11)</f>
        <v>6.663755928708652E-3</v>
      </c>
      <c r="AZ11" s="17" t="str">
        <f>INDEX('Cal Data'!AC$6:AC$1108,$AS11)</f>
        <v>200mHz10m10m</v>
      </c>
      <c r="BA11" s="17">
        <f>INDEX('Cal Data'!AD$6:AD$1108,$AS11)</f>
        <v>-1.0100471672913267E-5</v>
      </c>
      <c r="BB11" s="17">
        <f>INDEX('Cal Data'!AE$6:AE$1108,$AS11)</f>
        <v>3.9045884220946183E-4</v>
      </c>
      <c r="BC11" s="17">
        <f>INDEX('Cal Data'!AF$6:AF$1108,$AS11)</f>
        <v>6.2619747544535667E-8</v>
      </c>
      <c r="BD11" s="17">
        <f>INDEX('Cal Data'!AG$6:AG$1108,$AS11)</f>
        <v>3.1267125126048885E-3</v>
      </c>
      <c r="BF11" s="17">
        <f t="shared" si="30"/>
        <v>2.8891644975745569E-6</v>
      </c>
      <c r="BG11" s="17">
        <f t="shared" si="16"/>
        <v>3.9045884220946183E-4</v>
      </c>
      <c r="BH11" s="17">
        <f t="shared" si="17"/>
        <v>2.0695219506950312E-6</v>
      </c>
      <c r="BI11" s="17">
        <f t="shared" si="18"/>
        <v>6.2716528465233653E-3</v>
      </c>
      <c r="BK11" s="17">
        <f t="shared" si="31"/>
        <v>-3.5800000000255536E-3</v>
      </c>
      <c r="BL11" s="17">
        <f t="shared" si="19"/>
        <v>3.9045884220946183E-4</v>
      </c>
      <c r="BM11" s="17">
        <f t="shared" si="20"/>
        <v>-1.1900000000039481E-3</v>
      </c>
      <c r="BN11" s="17">
        <f t="shared" si="21"/>
        <v>6.2716528465233653E-3</v>
      </c>
    </row>
    <row r="12" spans="1:66" x14ac:dyDescent="0.25">
      <c r="A12" s="9">
        <v>10</v>
      </c>
      <c r="B12" s="9" t="s">
        <v>3</v>
      </c>
      <c r="C12" s="13">
        <v>2</v>
      </c>
      <c r="D12" s="14">
        <f t="shared" si="22"/>
        <v>2</v>
      </c>
      <c r="E12" s="14" t="str">
        <f t="shared" si="23"/>
        <v>Hz</v>
      </c>
      <c r="F12" s="24">
        <v>0.10280184668696299</v>
      </c>
      <c r="G12" s="24">
        <v>0</v>
      </c>
      <c r="H12" s="24">
        <v>-8.4735233726852517</v>
      </c>
      <c r="I12" s="24">
        <v>0</v>
      </c>
      <c r="J12" s="10" t="s">
        <v>3</v>
      </c>
      <c r="L12" s="25">
        <f t="shared" si="4"/>
        <v>0.10200000000009488</v>
      </c>
      <c r="M12" s="25">
        <f t="shared" si="5"/>
        <v>4.0675187580248355</v>
      </c>
      <c r="N12" s="25">
        <f t="shared" si="6"/>
        <v>-8.4799999999973092</v>
      </c>
      <c r="O12" s="25">
        <f t="shared" si="7"/>
        <v>5.4957653128816553</v>
      </c>
      <c r="P12" s="22" t="str">
        <f t="shared" si="8"/>
        <v>m</v>
      </c>
      <c r="Q12" t="str">
        <f t="shared" si="24"/>
        <v>OK</v>
      </c>
      <c r="S12" s="26">
        <v>0.10199999999999999</v>
      </c>
      <c r="T12" s="26"/>
      <c r="U12" s="26">
        <v>-8.4799999999999986</v>
      </c>
      <c r="V12" s="26"/>
      <c r="W12" t="str">
        <f t="shared" si="25"/>
        <v>m</v>
      </c>
      <c r="Y12" s="26">
        <f t="shared" si="26"/>
        <v>9.4882435242027441E-14</v>
      </c>
      <c r="Z12" s="26"/>
      <c r="AA12" s="26">
        <f t="shared" si="27"/>
        <v>2.6894042548519792E-12</v>
      </c>
      <c r="AB12" s="26"/>
      <c r="AC12" t="str">
        <f t="shared" si="28"/>
        <v>m</v>
      </c>
      <c r="AD12" s="15">
        <f t="shared" si="9"/>
        <v>1E-3</v>
      </c>
      <c r="AE12" s="16">
        <f t="shared" si="10"/>
        <v>1.0280184668696299E-4</v>
      </c>
      <c r="AF12" s="16">
        <f t="shared" si="11"/>
        <v>0</v>
      </c>
      <c r="AG12" s="16">
        <f t="shared" si="12"/>
        <v>-8.4735233726852526E-3</v>
      </c>
      <c r="AH12" s="16">
        <f t="shared" si="13"/>
        <v>0</v>
      </c>
      <c r="AI12" s="21">
        <f t="shared" si="29"/>
        <v>8.474146952179051E-3</v>
      </c>
      <c r="AK12" s="15">
        <f>IFERROR(MATCH(AI12 - 0.000001,'Ref Z list'!$C$5:$C$30,1),1)</f>
        <v>3</v>
      </c>
      <c r="AL12" s="15" t="str">
        <f>INDEX('Ref Z list'!$D$5:$D$30,AK12)</f>
        <v>3m</v>
      </c>
      <c r="AM12" s="15" t="str">
        <f>IF(INDEX('Ref Z list'!$D$5:$D$30,AK12+1)=0,AL12,INDEX('Ref Z list'!$D$5:$D$30,AK12+1))</f>
        <v>10m</v>
      </c>
      <c r="AN12" s="15">
        <f>INDEX('Ref Z list'!$C$5:$C$30,AK12)</f>
        <v>3.0000000000000001E-3</v>
      </c>
      <c r="AO12" s="15">
        <f>INDEX('Ref Z list'!$C$5:$C$30,AK12+1)</f>
        <v>0.01</v>
      </c>
      <c r="AP12" s="17" t="str">
        <f t="shared" si="14"/>
        <v>2Hz10m3m</v>
      </c>
      <c r="AQ12" s="17" t="str">
        <f t="shared" si="15"/>
        <v>2Hz10m10m</v>
      </c>
      <c r="AR12" s="15">
        <f>IFERROR(MATCH(AP12,'Cal Data'!$AC$6:$AC$1108,0),0)</f>
        <v>80</v>
      </c>
      <c r="AS12" s="15">
        <f>IFERROR(MATCH(AQ12,'Cal Data'!$AC$6:$AC$1108,0),0)</f>
        <v>98</v>
      </c>
      <c r="AU12" s="17" t="str">
        <f>INDEX('Cal Data'!AC$6:AC$1108,$AR12)</f>
        <v>2Hz10m3m</v>
      </c>
      <c r="AV12" s="17">
        <f>INDEX('Cal Data'!AD$6:AD$1108,$AR12)</f>
        <v>-6.0986674215238179E-7</v>
      </c>
      <c r="AW12" s="17">
        <f>INDEX('Cal Data'!AE$6:AE$1108,$AR12)</f>
        <v>7.9361901546947198E-3</v>
      </c>
      <c r="AX12" s="17">
        <f>INDEX('Cal Data'!AF$6:AF$1108,$AR12)</f>
        <v>-1.0352631430007321E-6</v>
      </c>
      <c r="AY12" s="17">
        <f>INDEX('Cal Data'!AG$6:AG$1108,$AR12)</f>
        <v>3.9997418899555513E-3</v>
      </c>
      <c r="AZ12" s="17" t="str">
        <f>INDEX('Cal Data'!AC$6:AC$1108,$AS12)</f>
        <v>2Hz10m10m</v>
      </c>
      <c r="BA12" s="17">
        <f>INDEX('Cal Data'!AD$6:AD$1108,$AS12)</f>
        <v>-8.5535880233085504E-7</v>
      </c>
      <c r="BB12" s="17">
        <f>INDEX('Cal Data'!AE$6:AE$1108,$AS12)</f>
        <v>4.0675187580248356E-3</v>
      </c>
      <c r="BC12" s="17">
        <f>INDEX('Cal Data'!AF$6:AF$1108,$AS12)</f>
        <v>-7.9933425508309145E-6</v>
      </c>
      <c r="BD12" s="17">
        <f>INDEX('Cal Data'!AG$6:AG$1108,$AS12)</f>
        <v>5.9127639648039717E-3</v>
      </c>
      <c r="BF12" s="17">
        <f t="shared" si="30"/>
        <v>-8.0184668686811691E-7</v>
      </c>
      <c r="BG12" s="17">
        <f t="shared" si="16"/>
        <v>4.0675187580248356E-3</v>
      </c>
      <c r="BH12" s="17">
        <f t="shared" si="17"/>
        <v>-6.4766273120569333E-6</v>
      </c>
      <c r="BI12" s="17">
        <f t="shared" si="18"/>
        <v>5.4957653128816552E-3</v>
      </c>
      <c r="BK12" s="17">
        <f t="shared" si="31"/>
        <v>1.0200000000009488E-4</v>
      </c>
      <c r="BL12" s="17">
        <f t="shared" si="19"/>
        <v>4.0675187580248356E-3</v>
      </c>
      <c r="BM12" s="17">
        <f t="shared" si="20"/>
        <v>-8.4799999999973091E-3</v>
      </c>
      <c r="BN12" s="17">
        <f t="shared" si="21"/>
        <v>5.4957653128816552E-3</v>
      </c>
    </row>
    <row r="13" spans="1:66" x14ac:dyDescent="0.25">
      <c r="A13" s="9">
        <v>100</v>
      </c>
      <c r="B13" s="9" t="s">
        <v>3</v>
      </c>
      <c r="C13" s="13">
        <v>0.05</v>
      </c>
      <c r="D13" s="14">
        <f t="shared" si="22"/>
        <v>50</v>
      </c>
      <c r="E13" s="14" t="str">
        <f t="shared" si="23"/>
        <v>mHz</v>
      </c>
      <c r="F13" s="24">
        <v>-2.7198320798769968</v>
      </c>
      <c r="G13" s="24">
        <v>0</v>
      </c>
      <c r="H13" s="24">
        <v>-60.900811742573765</v>
      </c>
      <c r="I13" s="24">
        <v>0</v>
      </c>
      <c r="J13" s="10" t="s">
        <v>3</v>
      </c>
      <c r="L13" s="25">
        <f t="shared" si="4"/>
        <v>-2.7299999999999969</v>
      </c>
      <c r="M13" s="25">
        <f t="shared" si="5"/>
        <v>3.0997957695222995</v>
      </c>
      <c r="N13" s="25">
        <f t="shared" si="6"/>
        <v>-60.9</v>
      </c>
      <c r="O13" s="25">
        <f t="shared" si="7"/>
        <v>4.4862888753511738</v>
      </c>
      <c r="P13" s="22" t="str">
        <f t="shared" si="8"/>
        <v>m</v>
      </c>
      <c r="Q13" t="str">
        <f t="shared" si="24"/>
        <v>OK</v>
      </c>
      <c r="S13" s="26">
        <v>-2.7299999999999995</v>
      </c>
      <c r="T13" s="26"/>
      <c r="U13" s="26">
        <v>-60.9</v>
      </c>
      <c r="V13" s="26"/>
      <c r="W13" t="str">
        <f t="shared" si="25"/>
        <v>m</v>
      </c>
      <c r="Y13" s="26">
        <f t="shared" si="26"/>
        <v>0</v>
      </c>
      <c r="Z13" s="26"/>
      <c r="AA13" s="26">
        <f t="shared" si="27"/>
        <v>0</v>
      </c>
      <c r="AB13" s="26"/>
      <c r="AC13" t="str">
        <f t="shared" si="28"/>
        <v>m</v>
      </c>
      <c r="AD13" s="15">
        <f t="shared" si="9"/>
        <v>1E-3</v>
      </c>
      <c r="AE13" s="16">
        <f t="shared" si="10"/>
        <v>-2.7198320798769967E-3</v>
      </c>
      <c r="AF13" s="16">
        <f t="shared" si="11"/>
        <v>0</v>
      </c>
      <c r="AG13" s="16">
        <f t="shared" si="12"/>
        <v>-6.0900811742573766E-2</v>
      </c>
      <c r="AH13" s="16">
        <f t="shared" si="13"/>
        <v>0</v>
      </c>
      <c r="AI13" s="21">
        <f t="shared" si="29"/>
        <v>6.0961515380173567E-2</v>
      </c>
      <c r="AK13" s="15">
        <f>IFERROR(MATCH(AI13 - 0.000001,'Ref Z list'!$C$5:$C$30,1),1)</f>
        <v>4</v>
      </c>
      <c r="AL13" s="15" t="str">
        <f>INDEX('Ref Z list'!$D$5:$D$30,AK13)</f>
        <v>10m</v>
      </c>
      <c r="AM13" s="15" t="str">
        <f>IF(INDEX('Ref Z list'!$D$5:$D$30,AK13+1)=0,AL13,INDEX('Ref Z list'!$D$5:$D$30,AK13+1))</f>
        <v>100m</v>
      </c>
      <c r="AN13" s="15">
        <f>INDEX('Ref Z list'!$C$5:$C$30,AK13)</f>
        <v>0.01</v>
      </c>
      <c r="AO13" s="15">
        <f>INDEX('Ref Z list'!$C$5:$C$30,AK13+1)</f>
        <v>0.1</v>
      </c>
      <c r="AP13" s="17" t="str">
        <f t="shared" si="14"/>
        <v>50mHz100m10m</v>
      </c>
      <c r="AQ13" s="17" t="str">
        <f t="shared" si="15"/>
        <v>50mHz100m100m</v>
      </c>
      <c r="AR13" s="15">
        <f>IFERROR(MATCH(AP13,'Cal Data'!$AC$6:$AC$1108,0),0)</f>
        <v>111</v>
      </c>
      <c r="AS13" s="15">
        <f>IFERROR(MATCH(AQ13,'Cal Data'!$AC$6:$AC$1108,0),0)</f>
        <v>129</v>
      </c>
      <c r="AU13" s="17" t="str">
        <f>INDEX('Cal Data'!AC$6:AC$1108,$AR13)</f>
        <v>50mHz100m10m</v>
      </c>
      <c r="AV13" s="17">
        <f>INDEX('Cal Data'!AD$6:AD$1108,$AR13)</f>
        <v>-2.9309011621327097E-6</v>
      </c>
      <c r="AW13" s="17">
        <f>INDEX('Cal Data'!AE$6:AE$1108,$AR13)</f>
        <v>7.18463489494284E-3</v>
      </c>
      <c r="AX13" s="17">
        <f>INDEX('Cal Data'!AF$6:AF$1108,$AR13)</f>
        <v>-6.5988085806807651E-7</v>
      </c>
      <c r="AY13" s="17">
        <f>INDEX('Cal Data'!AG$6:AG$1108,$AR13)</f>
        <v>7.3071818520639769E-3</v>
      </c>
      <c r="AZ13" s="17" t="str">
        <f>INDEX('Cal Data'!AC$6:AC$1108,$AS13)</f>
        <v>50mHz100m100m</v>
      </c>
      <c r="BA13" s="17">
        <f>INDEX('Cal Data'!AD$6:AD$1108,$AS13)</f>
        <v>-1.571175553075066E-5</v>
      </c>
      <c r="BB13" s="17">
        <f>INDEX('Cal Data'!AE$6:AE$1108,$AS13)</f>
        <v>3.0997957695222994E-3</v>
      </c>
      <c r="BC13" s="17">
        <f>INDEX('Cal Data'!AF$6:AF$1108,$AS13)</f>
        <v>1.9390628326142857E-6</v>
      </c>
      <c r="BD13" s="17">
        <f>INDEX('Cal Data'!AG$6:AG$1108,$AS13)</f>
        <v>2.3253761500513612E-3</v>
      </c>
      <c r="BF13" s="17">
        <f t="shared" si="30"/>
        <v>-1.016792012300029E-5</v>
      </c>
      <c r="BG13" s="17">
        <f t="shared" si="16"/>
        <v>3.0997957695222994E-3</v>
      </c>
      <c r="BH13" s="17">
        <f t="shared" si="17"/>
        <v>8.1174257376430404E-7</v>
      </c>
      <c r="BI13" s="17">
        <f t="shared" si="18"/>
        <v>4.4862888753511741E-3</v>
      </c>
      <c r="BK13" s="17">
        <f t="shared" si="31"/>
        <v>-2.7299999999999968E-3</v>
      </c>
      <c r="BL13" s="17">
        <f t="shared" si="19"/>
        <v>3.0997957695222994E-3</v>
      </c>
      <c r="BM13" s="17">
        <f t="shared" si="20"/>
        <v>-6.0900000000000003E-2</v>
      </c>
      <c r="BN13" s="17">
        <f t="shared" si="21"/>
        <v>4.4862888753511741E-3</v>
      </c>
    </row>
    <row r="14" spans="1:66" x14ac:dyDescent="0.25">
      <c r="A14" s="9">
        <v>1</v>
      </c>
      <c r="B14" s="9" t="s">
        <v>3</v>
      </c>
      <c r="C14" s="13">
        <v>0.2</v>
      </c>
      <c r="D14" s="14">
        <f t="shared" si="22"/>
        <v>200</v>
      </c>
      <c r="E14" s="14" t="str">
        <f t="shared" si="23"/>
        <v>mHz</v>
      </c>
      <c r="F14" s="24">
        <v>-0.5859242510415289</v>
      </c>
      <c r="G14" s="24">
        <v>0</v>
      </c>
      <c r="H14" s="24">
        <v>-0.38735470464664912</v>
      </c>
      <c r="I14" s="24">
        <v>0</v>
      </c>
      <c r="J14" s="10" t="s">
        <v>3</v>
      </c>
      <c r="L14" s="25">
        <f t="shared" si="4"/>
        <v>-0.58600000000031194</v>
      </c>
      <c r="M14" s="25">
        <f t="shared" si="5"/>
        <v>2.7824920955427013</v>
      </c>
      <c r="N14" s="25">
        <f t="shared" si="6"/>
        <v>-0.38799999999951529</v>
      </c>
      <c r="O14" s="25">
        <f t="shared" si="7"/>
        <v>4.9536573996948015</v>
      </c>
      <c r="P14" s="22" t="str">
        <f t="shared" si="8"/>
        <v>m</v>
      </c>
      <c r="Q14" t="str">
        <f t="shared" si="24"/>
        <v>OK</v>
      </c>
      <c r="S14" s="26">
        <v>-0.58600000000000008</v>
      </c>
      <c r="T14" s="26"/>
      <c r="U14" s="26">
        <v>-0.38800000000000001</v>
      </c>
      <c r="V14" s="26"/>
      <c r="W14" t="str">
        <f t="shared" si="25"/>
        <v>m</v>
      </c>
      <c r="Y14" s="26">
        <f t="shared" si="26"/>
        <v>-3.1186164761720647E-13</v>
      </c>
      <c r="Z14" s="26"/>
      <c r="AA14" s="26">
        <f t="shared" si="27"/>
        <v>4.8472337255134335E-13</v>
      </c>
      <c r="AB14" s="26"/>
      <c r="AC14" t="str">
        <f t="shared" si="28"/>
        <v>m</v>
      </c>
      <c r="AD14" s="15">
        <f t="shared" si="9"/>
        <v>1E-3</v>
      </c>
      <c r="AE14" s="16">
        <f t="shared" si="10"/>
        <v>-5.8592425104152896E-4</v>
      </c>
      <c r="AF14" s="16">
        <f t="shared" si="11"/>
        <v>0</v>
      </c>
      <c r="AG14" s="16">
        <f t="shared" si="12"/>
        <v>-3.873547046466491E-4</v>
      </c>
      <c r="AH14" s="16">
        <f t="shared" si="13"/>
        <v>0</v>
      </c>
      <c r="AI14" s="21">
        <f t="shared" si="29"/>
        <v>7.023894184641946E-4</v>
      </c>
      <c r="AK14" s="15">
        <f>IFERROR(MATCH(AI14 - 0.000001,'Ref Z list'!$C$5:$C$30,1),1)</f>
        <v>1</v>
      </c>
      <c r="AL14" s="15" t="str">
        <f>INDEX('Ref Z list'!$D$5:$D$30,AK14)</f>
        <v>0m</v>
      </c>
      <c r="AM14" s="15" t="str">
        <f>IF(INDEX('Ref Z list'!$D$5:$D$30,AK14+1)=0,AL14,INDEX('Ref Z list'!$D$5:$D$30,AK14+1))</f>
        <v>1m</v>
      </c>
      <c r="AN14" s="15">
        <f>INDEX('Ref Z list'!$C$5:$C$30,AK14)</f>
        <v>0</v>
      </c>
      <c r="AO14" s="15">
        <f>INDEX('Ref Z list'!$C$5:$C$30,AK14+1)</f>
        <v>1E-3</v>
      </c>
      <c r="AP14" s="17" t="str">
        <f t="shared" si="14"/>
        <v>200mHz1m0m</v>
      </c>
      <c r="AQ14" s="17" t="str">
        <f t="shared" si="15"/>
        <v>200mHz1m1m</v>
      </c>
      <c r="AR14" s="15">
        <f>IFERROR(MATCH(AP14,'Cal Data'!$AC$6:$AC$1108,0),0)</f>
        <v>5</v>
      </c>
      <c r="AS14" s="15">
        <f>IFERROR(MATCH(AQ14,'Cal Data'!$AC$6:$AC$1108,0),0)</f>
        <v>23</v>
      </c>
      <c r="AU14" s="17" t="str">
        <f>INDEX('Cal Data'!AC$6:AC$1108,$AR14)</f>
        <v>200mHz1m0m</v>
      </c>
      <c r="AV14" s="17">
        <f>INDEX('Cal Data'!AD$6:AD$1108,$AR14)</f>
        <v>-7.3927309492409808E-6</v>
      </c>
      <c r="AW14" s="17">
        <f>INDEX('Cal Data'!AE$6:AE$1108,$AR14)</f>
        <v>1.725640552753562E-3</v>
      </c>
      <c r="AX14" s="17">
        <f>INDEX('Cal Data'!AF$6:AF$1108,$AR14)</f>
        <v>1.0728755144233724E-5</v>
      </c>
      <c r="AY14" s="17">
        <f>INDEX('Cal Data'!AG$6:AG$1108,$AR14)</f>
        <v>8.4651235651039512E-3</v>
      </c>
      <c r="AZ14" s="17" t="str">
        <f>INDEX('Cal Data'!AC$6:AC$1108,$AS14)</f>
        <v>200mHz1m1m</v>
      </c>
      <c r="BA14" s="17">
        <f>INDEX('Cal Data'!AD$6:AD$1108,$AS14)</f>
        <v>3.0245415752467968E-6</v>
      </c>
      <c r="BB14" s="17">
        <f>INDEX('Cal Data'!AE$6:AE$1108,$AS14)</f>
        <v>2.7824920955427015E-3</v>
      </c>
      <c r="BC14" s="17">
        <f>INDEX('Cal Data'!AF$6:AF$1108,$AS14)</f>
        <v>-5.4646130901138505E-6</v>
      </c>
      <c r="BD14" s="17">
        <f>INDEX('Cal Data'!AG$6:AG$1108,$AS14)</f>
        <v>3.4658082663525489E-3</v>
      </c>
      <c r="BF14" s="17">
        <f t="shared" si="30"/>
        <v>-7.5748958782978521E-8</v>
      </c>
      <c r="BG14" s="17">
        <f t="shared" si="16"/>
        <v>2.7824920955427015E-3</v>
      </c>
      <c r="BH14" s="17">
        <f t="shared" si="17"/>
        <v>-6.4529535286622975E-7</v>
      </c>
      <c r="BI14" s="17">
        <f t="shared" si="18"/>
        <v>4.9536573996948018E-3</v>
      </c>
      <c r="BK14" s="17">
        <f t="shared" si="31"/>
        <v>-5.8600000000031197E-4</v>
      </c>
      <c r="BL14" s="17">
        <f t="shared" si="19"/>
        <v>2.7824920955427015E-3</v>
      </c>
      <c r="BM14" s="17">
        <f t="shared" si="20"/>
        <v>-3.8799999999951531E-4</v>
      </c>
      <c r="BN14" s="17">
        <f t="shared" si="21"/>
        <v>4.9536573996948018E-3</v>
      </c>
    </row>
    <row r="15" spans="1:66" x14ac:dyDescent="0.25">
      <c r="A15" s="9">
        <v>100</v>
      </c>
      <c r="B15" s="9" t="s">
        <v>3</v>
      </c>
      <c r="C15" s="13">
        <v>50</v>
      </c>
      <c r="D15" s="14">
        <f t="shared" si="22"/>
        <v>50</v>
      </c>
      <c r="E15" s="14" t="str">
        <f t="shared" si="23"/>
        <v>Hz</v>
      </c>
      <c r="F15" s="24">
        <v>58.694447069361708</v>
      </c>
      <c r="G15" s="24">
        <v>0</v>
      </c>
      <c r="H15" s="24">
        <v>-50.897098539524478</v>
      </c>
      <c r="I15" s="24">
        <v>0</v>
      </c>
      <c r="J15" s="10" t="s">
        <v>3</v>
      </c>
      <c r="L15" s="25">
        <f t="shared" si="4"/>
        <v>58.700000000000117</v>
      </c>
      <c r="M15" s="25">
        <f t="shared" si="5"/>
        <v>10.043105422602824</v>
      </c>
      <c r="N15" s="25">
        <f t="shared" si="6"/>
        <v>-50.900000000000027</v>
      </c>
      <c r="O15" s="25">
        <f t="shared" si="7"/>
        <v>4.6877546870601154</v>
      </c>
      <c r="P15" s="22" t="str">
        <f t="shared" si="8"/>
        <v>m</v>
      </c>
      <c r="Q15" t="str">
        <f t="shared" si="24"/>
        <v>OK</v>
      </c>
      <c r="S15" s="26">
        <v>58.7</v>
      </c>
      <c r="T15" s="26"/>
      <c r="U15" s="26">
        <v>-50.9</v>
      </c>
      <c r="V15" s="26"/>
      <c r="W15" t="str">
        <f t="shared" si="25"/>
        <v>m</v>
      </c>
      <c r="Y15" s="26">
        <f t="shared" si="26"/>
        <v>1.1368683772161603E-13</v>
      </c>
      <c r="Z15" s="26"/>
      <c r="AA15" s="26">
        <f t="shared" si="27"/>
        <v>0</v>
      </c>
      <c r="AB15" s="26"/>
      <c r="AC15" t="str">
        <f t="shared" si="28"/>
        <v>m</v>
      </c>
      <c r="AD15" s="15">
        <f t="shared" si="9"/>
        <v>1E-3</v>
      </c>
      <c r="AE15" s="16">
        <f t="shared" si="10"/>
        <v>5.8694447069361708E-2</v>
      </c>
      <c r="AF15" s="16">
        <f t="shared" si="11"/>
        <v>0</v>
      </c>
      <c r="AG15" s="16">
        <f t="shared" si="12"/>
        <v>-5.0897098539524482E-2</v>
      </c>
      <c r="AH15" s="16">
        <f t="shared" si="13"/>
        <v>0</v>
      </c>
      <c r="AI15" s="21">
        <f t="shared" si="29"/>
        <v>7.7688820022704483E-2</v>
      </c>
      <c r="AK15" s="15">
        <f>IFERROR(MATCH(AI15 - 0.000001,'Ref Z list'!$C$5:$C$30,1),1)</f>
        <v>4</v>
      </c>
      <c r="AL15" s="15" t="str">
        <f>INDEX('Ref Z list'!$D$5:$D$30,AK15)</f>
        <v>10m</v>
      </c>
      <c r="AM15" s="15" t="str">
        <f>IF(INDEX('Ref Z list'!$D$5:$D$30,AK15+1)=0,AL15,INDEX('Ref Z list'!$D$5:$D$30,AK15+1))</f>
        <v>100m</v>
      </c>
      <c r="AN15" s="15">
        <f>INDEX('Ref Z list'!$C$5:$C$30,AK15)</f>
        <v>0.01</v>
      </c>
      <c r="AO15" s="15">
        <f>INDEX('Ref Z list'!$C$5:$C$30,AK15+1)</f>
        <v>0.1</v>
      </c>
      <c r="AP15" s="17" t="str">
        <f t="shared" si="14"/>
        <v>50Hz100m10m</v>
      </c>
      <c r="AQ15" s="17" t="str">
        <f t="shared" si="15"/>
        <v>50Hz100m100m</v>
      </c>
      <c r="AR15" s="15">
        <f>IFERROR(MATCH(AP15,'Cal Data'!$AC$6:$AC$1108,0),0)</f>
        <v>120</v>
      </c>
      <c r="AS15" s="15">
        <f>IFERROR(MATCH(AQ15,'Cal Data'!$AC$6:$AC$1108,0),0)</f>
        <v>138</v>
      </c>
      <c r="AU15" s="17" t="str">
        <f>INDEX('Cal Data'!AC$6:AC$1108,$AR15)</f>
        <v>50Hz100m10m</v>
      </c>
      <c r="AV15" s="17">
        <f>INDEX('Cal Data'!AD$6:AD$1108,$AR15)</f>
        <v>-6.2661858120718894E-6</v>
      </c>
      <c r="AW15" s="17">
        <f>INDEX('Cal Data'!AE$6:AE$1108,$AR15)</f>
        <v>8.0157269691226562E-3</v>
      </c>
      <c r="AX15" s="17">
        <f>INDEX('Cal Data'!AF$6:AF$1108,$AR15)</f>
        <v>-1.0541666683798344E-7</v>
      </c>
      <c r="AY15" s="17">
        <f>INDEX('Cal Data'!AG$6:AG$1108,$AR15)</f>
        <v>8.5401368654210025E-3</v>
      </c>
      <c r="AZ15" s="17" t="str">
        <f>INDEX('Cal Data'!AC$6:AC$1108,$AS15)</f>
        <v>50Hz100m100m</v>
      </c>
      <c r="BA15" s="17">
        <f>INDEX('Cal Data'!AD$6:AD$1108,$AS15)</f>
        <v>9.4486764087020614E-6</v>
      </c>
      <c r="BB15" s="17">
        <f>INDEX('Cal Data'!AE$6:AE$1108,$AS15)</f>
        <v>1.0043105422602824E-2</v>
      </c>
      <c r="BC15" s="17">
        <f>INDEX('Cal Data'!AF$6:AF$1108,$AS15)</f>
        <v>-3.8230755460927271E-6</v>
      </c>
      <c r="BD15" s="17">
        <f>INDEX('Cal Data'!AG$6:AG$1108,$AS15)</f>
        <v>3.417955743986424E-3</v>
      </c>
      <c r="BF15" s="17">
        <f t="shared" si="30"/>
        <v>5.5529306384121774E-6</v>
      </c>
      <c r="BG15" s="17">
        <f t="shared" si="16"/>
        <v>1.0043105422602824E-2</v>
      </c>
      <c r="BH15" s="17">
        <f t="shared" si="17"/>
        <v>-2.901460475545579E-6</v>
      </c>
      <c r="BI15" s="17">
        <f t="shared" si="18"/>
        <v>4.687754687060116E-3</v>
      </c>
      <c r="BK15" s="17">
        <f t="shared" si="31"/>
        <v>5.870000000000012E-2</v>
      </c>
      <c r="BL15" s="17">
        <f t="shared" si="19"/>
        <v>1.0043105422602824E-2</v>
      </c>
      <c r="BM15" s="17">
        <f t="shared" si="20"/>
        <v>-5.0900000000000029E-2</v>
      </c>
      <c r="BN15" s="17">
        <f t="shared" si="21"/>
        <v>4.687754687060116E-3</v>
      </c>
    </row>
    <row r="16" spans="1:66" x14ac:dyDescent="0.25">
      <c r="A16" s="9">
        <v>1</v>
      </c>
      <c r="B16" s="9" t="s">
        <v>3</v>
      </c>
      <c r="C16" s="13">
        <v>50</v>
      </c>
      <c r="D16" s="14">
        <f t="shared" si="22"/>
        <v>50</v>
      </c>
      <c r="E16" s="14" t="str">
        <f t="shared" si="23"/>
        <v>Hz</v>
      </c>
      <c r="F16" s="24">
        <v>-0.55402364349645472</v>
      </c>
      <c r="G16" s="24">
        <v>0</v>
      </c>
      <c r="H16" s="24">
        <v>-0.68346900494107865</v>
      </c>
      <c r="I16" s="24">
        <v>0</v>
      </c>
      <c r="J16" s="10" t="s">
        <v>3</v>
      </c>
      <c r="L16" s="25">
        <f t="shared" si="4"/>
        <v>-0.55400000012401196</v>
      </c>
      <c r="M16" s="25">
        <f t="shared" si="5"/>
        <v>0.31621256747752824</v>
      </c>
      <c r="N16" s="25">
        <f t="shared" si="6"/>
        <v>-0.68599999974022596</v>
      </c>
      <c r="O16" s="25">
        <f t="shared" si="7"/>
        <v>2.3193739972608416</v>
      </c>
      <c r="P16" s="22" t="str">
        <f t="shared" si="8"/>
        <v>m</v>
      </c>
      <c r="Q16" t="str">
        <f t="shared" si="24"/>
        <v>OK</v>
      </c>
      <c r="S16" s="26">
        <v>-0.55400000000000005</v>
      </c>
      <c r="T16" s="26"/>
      <c r="U16" s="26">
        <v>-0.68599999999999994</v>
      </c>
      <c r="V16" s="26"/>
      <c r="W16" t="str">
        <f t="shared" si="25"/>
        <v>m</v>
      </c>
      <c r="Y16" s="26">
        <f t="shared" si="26"/>
        <v>-1.2401191185062999E-10</v>
      </c>
      <c r="Z16" s="26"/>
      <c r="AA16" s="26">
        <f t="shared" si="27"/>
        <v>2.5977398010468278E-10</v>
      </c>
      <c r="AB16" s="26"/>
      <c r="AC16" t="str">
        <f t="shared" si="28"/>
        <v>m</v>
      </c>
      <c r="AD16" s="15">
        <f t="shared" si="9"/>
        <v>1E-3</v>
      </c>
      <c r="AE16" s="16">
        <f t="shared" si="10"/>
        <v>-5.5402364349645475E-4</v>
      </c>
      <c r="AF16" s="16">
        <f t="shared" si="11"/>
        <v>0</v>
      </c>
      <c r="AG16" s="16">
        <f t="shared" si="12"/>
        <v>-6.8346900494107871E-4</v>
      </c>
      <c r="AH16" s="16">
        <f t="shared" si="13"/>
        <v>0</v>
      </c>
      <c r="AI16" s="21">
        <f t="shared" si="29"/>
        <v>8.798136611057111E-4</v>
      </c>
      <c r="AK16" s="15">
        <f>IFERROR(MATCH(AI16 - 0.000001,'Ref Z list'!$C$5:$C$30,1),1)</f>
        <v>1</v>
      </c>
      <c r="AL16" s="15" t="str">
        <f>INDEX('Ref Z list'!$D$5:$D$30,AK16)</f>
        <v>0m</v>
      </c>
      <c r="AM16" s="15" t="str">
        <f>IF(INDEX('Ref Z list'!$D$5:$D$30,AK16+1)=0,AL16,INDEX('Ref Z list'!$D$5:$D$30,AK16+1))</f>
        <v>1m</v>
      </c>
      <c r="AN16" s="15">
        <f>INDEX('Ref Z list'!$C$5:$C$30,AK16)</f>
        <v>0</v>
      </c>
      <c r="AO16" s="15">
        <f>INDEX('Ref Z list'!$C$5:$C$30,AK16+1)</f>
        <v>1E-3</v>
      </c>
      <c r="AP16" s="17" t="str">
        <f t="shared" si="14"/>
        <v>50Hz1m0m</v>
      </c>
      <c r="AQ16" s="17" t="str">
        <f t="shared" si="15"/>
        <v>50Hz1m1m</v>
      </c>
      <c r="AR16" s="15">
        <f>IFERROR(MATCH(AP16,'Cal Data'!$AC$6:$AC$1108,0),0)</f>
        <v>12</v>
      </c>
      <c r="AS16" s="15">
        <f>IFERROR(MATCH(AQ16,'Cal Data'!$AC$6:$AC$1108,0),0)</f>
        <v>30</v>
      </c>
      <c r="AU16" s="17" t="str">
        <f>INDEX('Cal Data'!AC$6:AC$1108,$AR16)</f>
        <v>50Hz1m0m</v>
      </c>
      <c r="AV16" s="17">
        <f>INDEX('Cal Data'!AD$6:AD$1108,$AR16)</f>
        <v>-3.4707745501914367E-6</v>
      </c>
      <c r="AW16" s="17">
        <f>INDEX('Cal Data'!AE$6:AE$1108,$AR16)</f>
        <v>1.2295407349821298E-4</v>
      </c>
      <c r="AX16" s="17">
        <f>INDEX('Cal Data'!AF$6:AF$1108,$AR16)</f>
        <v>4.7889346701353573E-6</v>
      </c>
      <c r="AY16" s="17">
        <f>INDEX('Cal Data'!AG$6:AG$1108,$AR16)</f>
        <v>2.8218890864358854E-4</v>
      </c>
      <c r="AZ16" s="17" t="str">
        <f>INDEX('Cal Data'!AC$6:AC$1108,$AS16)</f>
        <v>50Hz1m1m</v>
      </c>
      <c r="BA16" s="17">
        <f>INDEX('Cal Data'!AD$6:AD$1108,$AS16)</f>
        <v>5.0099592475505786E-7</v>
      </c>
      <c r="BB16" s="17">
        <f>INDEX('Cal Data'!AE$6:AE$1108,$AS16)</f>
        <v>3.1621256747752825E-4</v>
      </c>
      <c r="BC16" s="17">
        <f>INDEX('Cal Data'!AF$6:AF$1108,$AS16)</f>
        <v>-3.5309287201230759E-6</v>
      </c>
      <c r="BD16" s="17">
        <f>INDEX('Cal Data'!AG$6:AG$1108,$AS16)</f>
        <v>2.5976622624637696E-3</v>
      </c>
      <c r="BF16" s="17">
        <f t="shared" si="30"/>
        <v>2.3643372442807512E-8</v>
      </c>
      <c r="BG16" s="17">
        <f t="shared" si="16"/>
        <v>3.1621256747752825E-4</v>
      </c>
      <c r="BH16" s="17">
        <f t="shared" si="17"/>
        <v>-2.5309947991472892E-6</v>
      </c>
      <c r="BI16" s="17">
        <f t="shared" si="18"/>
        <v>2.3193739972608416E-3</v>
      </c>
      <c r="BK16" s="17">
        <f t="shared" si="31"/>
        <v>-5.5400000012401193E-4</v>
      </c>
      <c r="BL16" s="17">
        <f t="shared" si="19"/>
        <v>3.1621256747752825E-4</v>
      </c>
      <c r="BM16" s="17">
        <f t="shared" si="20"/>
        <v>-6.85999999740226E-4</v>
      </c>
      <c r="BN16" s="17">
        <f t="shared" si="21"/>
        <v>2.3193739972608416E-3</v>
      </c>
    </row>
    <row r="17" spans="1:66" x14ac:dyDescent="0.25">
      <c r="A17" s="9">
        <v>3</v>
      </c>
      <c r="B17" s="9" t="s">
        <v>3</v>
      </c>
      <c r="C17" s="13">
        <v>100</v>
      </c>
      <c r="D17" s="14">
        <f t="shared" si="22"/>
        <v>100</v>
      </c>
      <c r="E17" s="14" t="str">
        <f t="shared" si="23"/>
        <v>Hz</v>
      </c>
      <c r="F17" s="24">
        <v>-1.0099969187122892</v>
      </c>
      <c r="G17" s="24">
        <v>0</v>
      </c>
      <c r="H17" s="24">
        <v>-1.2124760737867779</v>
      </c>
      <c r="I17" s="24">
        <v>0</v>
      </c>
      <c r="J17" s="10" t="s">
        <v>3</v>
      </c>
      <c r="L17" s="25">
        <f t="shared" si="4"/>
        <v>-1.0100000000883746</v>
      </c>
      <c r="M17" s="25">
        <f t="shared" si="5"/>
        <v>9.1079195480441477</v>
      </c>
      <c r="N17" s="25">
        <f t="shared" si="6"/>
        <v>-1.2099999999922166</v>
      </c>
      <c r="O17" s="25">
        <f t="shared" si="7"/>
        <v>1.952203575643783</v>
      </c>
      <c r="P17" s="22" t="str">
        <f t="shared" si="8"/>
        <v>m</v>
      </c>
      <c r="Q17" t="str">
        <f t="shared" si="24"/>
        <v>OK</v>
      </c>
      <c r="S17" s="26">
        <v>-1.01</v>
      </c>
      <c r="T17" s="26"/>
      <c r="U17" s="26">
        <v>-1.21</v>
      </c>
      <c r="V17" s="26"/>
      <c r="W17" t="str">
        <f t="shared" si="25"/>
        <v>m</v>
      </c>
      <c r="Y17" s="26">
        <f t="shared" si="26"/>
        <v>-8.8374640938582161E-11</v>
      </c>
      <c r="Z17" s="26"/>
      <c r="AA17" s="26">
        <f t="shared" si="27"/>
        <v>7.7833295364371224E-12</v>
      </c>
      <c r="AB17" s="26"/>
      <c r="AC17" t="str">
        <f t="shared" si="28"/>
        <v>m</v>
      </c>
      <c r="AD17" s="15">
        <f t="shared" si="9"/>
        <v>1E-3</v>
      </c>
      <c r="AE17" s="16">
        <f t="shared" si="10"/>
        <v>-1.0099969187122892E-3</v>
      </c>
      <c r="AF17" s="16">
        <f t="shared" si="11"/>
        <v>0</v>
      </c>
      <c r="AG17" s="16">
        <f t="shared" si="12"/>
        <v>-1.212476073786778E-3</v>
      </c>
      <c r="AH17" s="16">
        <f t="shared" si="13"/>
        <v>0</v>
      </c>
      <c r="AI17" s="21">
        <f t="shared" si="29"/>
        <v>1.5780342218449253E-3</v>
      </c>
      <c r="AK17" s="15">
        <f>IFERROR(MATCH(AI17 - 0.000001,'Ref Z list'!$C$5:$C$30,1),1)</f>
        <v>2</v>
      </c>
      <c r="AL17" s="15" t="str">
        <f>INDEX('Ref Z list'!$D$5:$D$30,AK17)</f>
        <v>1m</v>
      </c>
      <c r="AM17" s="15" t="str">
        <f>IF(INDEX('Ref Z list'!$D$5:$D$30,AK17+1)=0,AL17,INDEX('Ref Z list'!$D$5:$D$30,AK17+1))</f>
        <v>3m</v>
      </c>
      <c r="AN17" s="15">
        <f>INDEX('Ref Z list'!$C$5:$C$30,AK17)</f>
        <v>1E-3</v>
      </c>
      <c r="AO17" s="15">
        <f>INDEX('Ref Z list'!$C$5:$C$30,AK17+1)</f>
        <v>3.0000000000000001E-3</v>
      </c>
      <c r="AP17" s="17" t="str">
        <f t="shared" si="14"/>
        <v>100Hz3m1m</v>
      </c>
      <c r="AQ17" s="17" t="str">
        <f t="shared" si="15"/>
        <v>100Hz3m3m</v>
      </c>
      <c r="AR17" s="15">
        <f>IFERROR(MATCH(AP17,'Cal Data'!$AC$6:$AC$1108,0),0)</f>
        <v>49</v>
      </c>
      <c r="AS17" s="15">
        <f>IFERROR(MATCH(AQ17,'Cal Data'!$AC$6:$AC$1108,0),0)</f>
        <v>67</v>
      </c>
      <c r="AU17" s="17" t="str">
        <f>INDEX('Cal Data'!AC$6:AC$1108,$AR17)</f>
        <v>100Hz3m1m</v>
      </c>
      <c r="AV17" s="17">
        <f>INDEX('Cal Data'!AD$6:AD$1108,$AR17)</f>
        <v>1.896527024501226E-6</v>
      </c>
      <c r="AW17" s="17">
        <f>INDEX('Cal Data'!AE$6:AE$1108,$AR17)</f>
        <v>4.9624083712260297E-3</v>
      </c>
      <c r="AX17" s="17">
        <f>INDEX('Cal Data'!AF$6:AF$1108,$AR17)</f>
        <v>2.3087681495137473E-6</v>
      </c>
      <c r="AY17" s="17">
        <f>INDEX('Cal Data'!AG$6:AG$1108,$AR17)</f>
        <v>1.5493596381787524E-3</v>
      </c>
      <c r="AZ17" s="17" t="str">
        <f>INDEX('Cal Data'!AC$6:AC$1108,$AS17)</f>
        <v>100Hz3m3m</v>
      </c>
      <c r="BA17" s="17">
        <f>INDEX('Cal Data'!AD$6:AD$1108,$AS17)</f>
        <v>-4.6761232747271307E-6</v>
      </c>
      <c r="BB17" s="17">
        <f>INDEX('Cal Data'!AE$6:AE$1108,$AS17)</f>
        <v>9.1079195480441473E-3</v>
      </c>
      <c r="BC17" s="17">
        <f>INDEX('Cal Data'!AF$6:AF$1108,$AS17)</f>
        <v>2.8876461422862569E-6</v>
      </c>
      <c r="BD17" s="17">
        <f>INDEX('Cal Data'!AG$6:AG$1108,$AS17)</f>
        <v>2.9432007715956086E-3</v>
      </c>
      <c r="BF17" s="17">
        <f t="shared" si="30"/>
        <v>-3.0813760854131219E-9</v>
      </c>
      <c r="BG17" s="17">
        <f t="shared" si="16"/>
        <v>9.1079195480441473E-3</v>
      </c>
      <c r="BH17" s="17">
        <f t="shared" si="17"/>
        <v>2.4760737945614523E-6</v>
      </c>
      <c r="BI17" s="17">
        <f t="shared" si="18"/>
        <v>1.9522035756437831E-3</v>
      </c>
      <c r="BK17" s="17">
        <f t="shared" si="31"/>
        <v>-1.0100000000883747E-3</v>
      </c>
      <c r="BL17" s="17">
        <f t="shared" si="19"/>
        <v>9.1079195480441473E-3</v>
      </c>
      <c r="BM17" s="17">
        <f t="shared" si="20"/>
        <v>-1.2099999999922167E-3</v>
      </c>
      <c r="BN17" s="17">
        <f t="shared" si="21"/>
        <v>1.9522035756437831E-3</v>
      </c>
    </row>
    <row r="18" spans="1:66" x14ac:dyDescent="0.25">
      <c r="A18" s="9">
        <v>1</v>
      </c>
      <c r="B18" s="9" t="s">
        <v>3</v>
      </c>
      <c r="C18" s="13">
        <v>1000</v>
      </c>
      <c r="D18" s="14">
        <f t="shared" si="22"/>
        <v>1</v>
      </c>
      <c r="E18" s="14" t="str">
        <f t="shared" si="23"/>
        <v>kHz</v>
      </c>
      <c r="F18" s="24">
        <v>-0.78905638459011618</v>
      </c>
      <c r="G18" s="24">
        <v>0</v>
      </c>
      <c r="H18" s="24">
        <v>0.33888387493580291</v>
      </c>
      <c r="I18" s="24">
        <v>0</v>
      </c>
      <c r="J18" s="10" t="s">
        <v>3</v>
      </c>
      <c r="L18" s="25">
        <f t="shared" si="4"/>
        <v>-0.78599999985505975</v>
      </c>
      <c r="M18" s="25">
        <f t="shared" si="5"/>
        <v>9.63905645345395</v>
      </c>
      <c r="N18" s="25">
        <f t="shared" si="6"/>
        <v>0.33999999991033647</v>
      </c>
      <c r="O18" s="25">
        <f t="shared" si="7"/>
        <v>3.9058250541703705</v>
      </c>
      <c r="P18" s="22" t="str">
        <f t="shared" si="8"/>
        <v>m</v>
      </c>
      <c r="Q18" t="str">
        <f t="shared" si="24"/>
        <v>OK</v>
      </c>
      <c r="S18" s="26">
        <v>-0.78600000000000003</v>
      </c>
      <c r="T18" s="26"/>
      <c r="U18" s="26">
        <v>0.34</v>
      </c>
      <c r="V18" s="26"/>
      <c r="W18" t="str">
        <f t="shared" si="25"/>
        <v>m</v>
      </c>
      <c r="Y18" s="26">
        <f t="shared" si="26"/>
        <v>1.4494028199862896E-10</v>
      </c>
      <c r="Z18" s="26"/>
      <c r="AA18" s="26">
        <f t="shared" si="27"/>
        <v>-8.9663554359020736E-11</v>
      </c>
      <c r="AB18" s="26"/>
      <c r="AC18" t="str">
        <f t="shared" si="28"/>
        <v>m</v>
      </c>
      <c r="AD18" s="15">
        <f t="shared" si="9"/>
        <v>1E-3</v>
      </c>
      <c r="AE18" s="16">
        <f t="shared" si="10"/>
        <v>-7.8905638459011616E-4</v>
      </c>
      <c r="AF18" s="16">
        <f t="shared" si="11"/>
        <v>0</v>
      </c>
      <c r="AG18" s="16">
        <f t="shared" si="12"/>
        <v>3.388838749358029E-4</v>
      </c>
      <c r="AH18" s="16">
        <f t="shared" si="13"/>
        <v>0</v>
      </c>
      <c r="AI18" s="21">
        <f t="shared" si="29"/>
        <v>8.5875040538792768E-4</v>
      </c>
      <c r="AK18" s="15">
        <f>IFERROR(MATCH(AI18 - 0.000001,'Ref Z list'!$C$5:$C$30,1),1)</f>
        <v>1</v>
      </c>
      <c r="AL18" s="15" t="str">
        <f>INDEX('Ref Z list'!$D$5:$D$30,AK18)</f>
        <v>0m</v>
      </c>
      <c r="AM18" s="15" t="str">
        <f>IF(INDEX('Ref Z list'!$D$5:$D$30,AK18+1)=0,AL18,INDEX('Ref Z list'!$D$5:$D$30,AK18+1))</f>
        <v>1m</v>
      </c>
      <c r="AN18" s="15">
        <f>INDEX('Ref Z list'!$C$5:$C$30,AK18)</f>
        <v>0</v>
      </c>
      <c r="AO18" s="15">
        <f>INDEX('Ref Z list'!$C$5:$C$30,AK18+1)</f>
        <v>1E-3</v>
      </c>
      <c r="AP18" s="17" t="str">
        <f t="shared" si="14"/>
        <v>1kHz1m0m</v>
      </c>
      <c r="AQ18" s="17" t="str">
        <f t="shared" si="15"/>
        <v>1kHz1m1m</v>
      </c>
      <c r="AR18" s="15">
        <f>IFERROR(MATCH(AP18,'Cal Data'!$AC$6:$AC$1108,0),0)</f>
        <v>16</v>
      </c>
      <c r="AS18" s="15">
        <f>IFERROR(MATCH(AQ18,'Cal Data'!$AC$6:$AC$1108,0),0)</f>
        <v>34</v>
      </c>
      <c r="AU18" s="17" t="str">
        <f>INDEX('Cal Data'!AC$6:AC$1108,$AR18)</f>
        <v>1kHz1m0m</v>
      </c>
      <c r="AV18" s="17">
        <f>INDEX('Cal Data'!AD$6:AD$1108,$AR18)</f>
        <v>9.8774925329137722E-8</v>
      </c>
      <c r="AW18" s="17">
        <f>INDEX('Cal Data'!AE$6:AE$1108,$AR18)</f>
        <v>8.2148585967376508E-3</v>
      </c>
      <c r="AX18" s="17">
        <f>INDEX('Cal Data'!AF$6:AF$1108,$AR18)</f>
        <v>2.9457724554913727E-6</v>
      </c>
      <c r="AY18" s="17">
        <f>INDEX('Cal Data'!AG$6:AG$1108,$AR18)</f>
        <v>3.8490571796227962E-3</v>
      </c>
      <c r="AZ18" s="17" t="str">
        <f>INDEX('Cal Data'!AC$6:AC$1108,$AS18)</f>
        <v>1kHz1m1m</v>
      </c>
      <c r="BA18" s="17">
        <f>INDEX('Cal Data'!AD$6:AD$1108,$AS18)</f>
        <v>3.5428604141635699E-6</v>
      </c>
      <c r="BB18" s="17">
        <f>INDEX('Cal Data'!AE$6:AE$1108,$AS18)</f>
        <v>9.6390564534539497E-3</v>
      </c>
      <c r="BC18" s="17">
        <f>INDEX('Cal Data'!AF$6:AF$1108,$AS18)</f>
        <v>8.1517959698640951E-7</v>
      </c>
      <c r="BD18" s="17">
        <f>INDEX('Cal Data'!AG$6:AG$1108,$AS18)</f>
        <v>3.9151623880645092E-3</v>
      </c>
      <c r="BF18" s="17">
        <f t="shared" si="30"/>
        <v>3.0563847350563856E-6</v>
      </c>
      <c r="BG18" s="17">
        <f t="shared" si="16"/>
        <v>9.6390564534539497E-3</v>
      </c>
      <c r="BH18" s="17">
        <f t="shared" si="17"/>
        <v>1.1161249745336121E-6</v>
      </c>
      <c r="BI18" s="17">
        <f t="shared" si="18"/>
        <v>3.9058250541703708E-3</v>
      </c>
      <c r="BK18" s="17">
        <f t="shared" si="31"/>
        <v>-7.8599999985505976E-4</v>
      </c>
      <c r="BL18" s="17">
        <f t="shared" si="19"/>
        <v>9.6390564534539497E-3</v>
      </c>
      <c r="BM18" s="17">
        <f t="shared" si="20"/>
        <v>3.399999999103365E-4</v>
      </c>
      <c r="BN18" s="17">
        <f t="shared" si="21"/>
        <v>3.9058250541703708E-3</v>
      </c>
    </row>
    <row r="19" spans="1:66" x14ac:dyDescent="0.25">
      <c r="A19" s="9">
        <v>10</v>
      </c>
      <c r="B19" s="9" t="s">
        <v>3</v>
      </c>
      <c r="C19" s="13">
        <v>0.5</v>
      </c>
      <c r="D19" s="14">
        <f t="shared" si="22"/>
        <v>500</v>
      </c>
      <c r="E19" s="14" t="str">
        <f t="shared" si="23"/>
        <v>mHz</v>
      </c>
      <c r="F19" s="24">
        <v>-1.9221510438663065</v>
      </c>
      <c r="G19" s="24">
        <v>0</v>
      </c>
      <c r="H19" s="24">
        <v>5.2318572886353785</v>
      </c>
      <c r="I19" s="24">
        <v>0</v>
      </c>
      <c r="J19" s="10" t="s">
        <v>3</v>
      </c>
      <c r="L19" s="25">
        <f t="shared" si="4"/>
        <v>-1.9199999999996404</v>
      </c>
      <c r="M19" s="25">
        <f t="shared" si="5"/>
        <v>4.3623979455876709</v>
      </c>
      <c r="N19" s="25">
        <f t="shared" si="6"/>
        <v>5.2300000000095892</v>
      </c>
      <c r="O19" s="25">
        <f t="shared" si="7"/>
        <v>2.5840972175539103</v>
      </c>
      <c r="P19" s="22" t="str">
        <f t="shared" si="8"/>
        <v>m</v>
      </c>
      <c r="Q19" t="str">
        <f t="shared" si="24"/>
        <v>OK</v>
      </c>
      <c r="S19" s="26">
        <v>-1.92</v>
      </c>
      <c r="T19" s="26"/>
      <c r="U19" s="26">
        <v>5.23</v>
      </c>
      <c r="V19" s="26"/>
      <c r="W19" t="str">
        <f t="shared" si="25"/>
        <v>m</v>
      </c>
      <c r="Y19" s="26">
        <f t="shared" si="26"/>
        <v>3.5949021537362569E-13</v>
      </c>
      <c r="Z19" s="26"/>
      <c r="AA19" s="26">
        <f t="shared" si="27"/>
        <v>9.588774219082552E-12</v>
      </c>
      <c r="AB19" s="26"/>
      <c r="AC19" t="str">
        <f t="shared" si="28"/>
        <v>m</v>
      </c>
      <c r="AD19" s="15">
        <f t="shared" si="9"/>
        <v>1E-3</v>
      </c>
      <c r="AE19" s="16">
        <f t="shared" si="10"/>
        <v>-1.9221510438663066E-3</v>
      </c>
      <c r="AF19" s="16">
        <f t="shared" si="11"/>
        <v>0</v>
      </c>
      <c r="AG19" s="16">
        <f t="shared" si="12"/>
        <v>5.231857288635379E-3</v>
      </c>
      <c r="AH19" s="16">
        <f t="shared" si="13"/>
        <v>0</v>
      </c>
      <c r="AI19" s="21">
        <f t="shared" si="29"/>
        <v>5.5737774734988723E-3</v>
      </c>
      <c r="AK19" s="15">
        <f>IFERROR(MATCH(AI19 - 0.000001,'Ref Z list'!$C$5:$C$30,1),1)</f>
        <v>3</v>
      </c>
      <c r="AL19" s="15" t="str">
        <f>INDEX('Ref Z list'!$D$5:$D$30,AK19)</f>
        <v>3m</v>
      </c>
      <c r="AM19" s="15" t="str">
        <f>IF(INDEX('Ref Z list'!$D$5:$D$30,AK19+1)=0,AL19,INDEX('Ref Z list'!$D$5:$D$30,AK19+1))</f>
        <v>10m</v>
      </c>
      <c r="AN19" s="15">
        <f>INDEX('Ref Z list'!$C$5:$C$30,AK19)</f>
        <v>3.0000000000000001E-3</v>
      </c>
      <c r="AO19" s="15">
        <f>INDEX('Ref Z list'!$C$5:$C$30,AK19+1)</f>
        <v>0.01</v>
      </c>
      <c r="AP19" s="17" t="str">
        <f t="shared" si="14"/>
        <v>500mHz10m3m</v>
      </c>
      <c r="AQ19" s="17" t="str">
        <f t="shared" si="15"/>
        <v>500mHz10m10m</v>
      </c>
      <c r="AR19" s="15">
        <f>IFERROR(MATCH(AP19,'Cal Data'!$AC$6:$AC$1108,0),0)</f>
        <v>78</v>
      </c>
      <c r="AS19" s="15">
        <f>IFERROR(MATCH(AQ19,'Cal Data'!$AC$6:$AC$1108,0),0)</f>
        <v>96</v>
      </c>
      <c r="AU19" s="17" t="str">
        <f>INDEX('Cal Data'!AC$6:AC$1108,$AR19)</f>
        <v>500mHz10m3m</v>
      </c>
      <c r="AV19" s="17">
        <f>INDEX('Cal Data'!AD$6:AD$1108,$AR19)</f>
        <v>2.0302598815599357E-6</v>
      </c>
      <c r="AW19" s="17">
        <f>INDEX('Cal Data'!AE$6:AE$1108,$AR19)</f>
        <v>4.1340317095606427E-3</v>
      </c>
      <c r="AX19" s="17">
        <f>INDEX('Cal Data'!AF$6:AF$1108,$AR19)</f>
        <v>-5.0780815018051711E-6</v>
      </c>
      <c r="AY19" s="17">
        <f>INDEX('Cal Data'!AG$6:AG$1108,$AR19)</f>
        <v>4.9429373244954853E-4</v>
      </c>
      <c r="AZ19" s="17" t="str">
        <f>INDEX('Cal Data'!AC$6:AC$1108,$AS19)</f>
        <v>500mHz10m10m</v>
      </c>
      <c r="BA19" s="17">
        <f>INDEX('Cal Data'!AD$6:AD$1108,$AS19)</f>
        <v>2.3587606569567404E-6</v>
      </c>
      <c r="BB19" s="17">
        <f>INDEX('Cal Data'!AE$6:AE$1108,$AS19)</f>
        <v>4.3623979455876712E-3</v>
      </c>
      <c r="BC19" s="17">
        <f>INDEX('Cal Data'!AF$6:AF$1108,$AS19)</f>
        <v>3.6816307748956595E-6</v>
      </c>
      <c r="BD19" s="17">
        <f>INDEX('Cal Data'!AG$6:AG$1108,$AS19)</f>
        <v>6.1780113600826527E-3</v>
      </c>
      <c r="BF19" s="17">
        <f t="shared" si="30"/>
        <v>2.1510438666661083E-6</v>
      </c>
      <c r="BG19" s="17">
        <f t="shared" si="16"/>
        <v>4.3623979455876712E-3</v>
      </c>
      <c r="BH19" s="17">
        <f t="shared" si="17"/>
        <v>-1.8572886257902975E-6</v>
      </c>
      <c r="BI19" s="17">
        <f t="shared" si="18"/>
        <v>2.5840972175539103E-3</v>
      </c>
      <c r="BK19" s="17">
        <f t="shared" si="31"/>
        <v>-1.9199999999996405E-3</v>
      </c>
      <c r="BL19" s="17">
        <f t="shared" si="19"/>
        <v>4.3623979455876712E-3</v>
      </c>
      <c r="BM19" s="17">
        <f t="shared" si="20"/>
        <v>5.230000000009589E-3</v>
      </c>
      <c r="BN19" s="17">
        <f t="shared" si="21"/>
        <v>2.5840972175539103E-3</v>
      </c>
    </row>
    <row r="20" spans="1:66" x14ac:dyDescent="0.25">
      <c r="A20" s="9">
        <v>10</v>
      </c>
      <c r="B20" s="9" t="s">
        <v>3</v>
      </c>
      <c r="C20" s="13">
        <v>5</v>
      </c>
      <c r="D20" s="14">
        <f t="shared" si="22"/>
        <v>5</v>
      </c>
      <c r="E20" s="14" t="str">
        <f t="shared" si="23"/>
        <v>Hz</v>
      </c>
      <c r="F20" s="24">
        <v>-6.4563930509449206</v>
      </c>
      <c r="G20" s="24">
        <v>0</v>
      </c>
      <c r="H20" s="24">
        <v>6.8282320392842539</v>
      </c>
      <c r="I20" s="24">
        <v>0</v>
      </c>
      <c r="J20" s="10" t="s">
        <v>3</v>
      </c>
      <c r="L20" s="25">
        <f t="shared" si="4"/>
        <v>-6.4600000000000142</v>
      </c>
      <c r="M20" s="25">
        <f t="shared" si="5"/>
        <v>8.5803790309719581</v>
      </c>
      <c r="N20" s="25">
        <f t="shared" si="6"/>
        <v>6.8199999999999772</v>
      </c>
      <c r="O20" s="25">
        <f t="shared" si="7"/>
        <v>1.9606564469978491</v>
      </c>
      <c r="P20" s="22" t="str">
        <f t="shared" si="8"/>
        <v>m</v>
      </c>
      <c r="Q20" t="str">
        <f t="shared" si="24"/>
        <v>OK</v>
      </c>
      <c r="S20" s="26">
        <v>-6.4599999999999991</v>
      </c>
      <c r="T20" s="26"/>
      <c r="U20" s="26">
        <v>6.8199999999999994</v>
      </c>
      <c r="V20" s="26"/>
      <c r="W20" t="str">
        <f t="shared" si="25"/>
        <v>m</v>
      </c>
      <c r="Y20" s="26">
        <f t="shared" si="26"/>
        <v>-1.5099033134902129E-14</v>
      </c>
      <c r="Z20" s="26"/>
      <c r="AA20" s="26">
        <f t="shared" si="27"/>
        <v>-2.2204460492503131E-14</v>
      </c>
      <c r="AB20" s="26"/>
      <c r="AC20" t="str">
        <f t="shared" si="28"/>
        <v>m</v>
      </c>
      <c r="AD20" s="15">
        <f t="shared" si="9"/>
        <v>1E-3</v>
      </c>
      <c r="AE20" s="16">
        <f t="shared" si="10"/>
        <v>-6.4563930509449205E-3</v>
      </c>
      <c r="AF20" s="16">
        <f t="shared" si="11"/>
        <v>0</v>
      </c>
      <c r="AG20" s="16">
        <f t="shared" si="12"/>
        <v>6.8282320392842539E-3</v>
      </c>
      <c r="AH20" s="16">
        <f t="shared" si="13"/>
        <v>0</v>
      </c>
      <c r="AI20" s="21">
        <f t="shared" si="29"/>
        <v>9.3973274929949023E-3</v>
      </c>
      <c r="AK20" s="15">
        <f>IFERROR(MATCH(AI20 - 0.000001,'Ref Z list'!$C$5:$C$30,1),1)</f>
        <v>3</v>
      </c>
      <c r="AL20" s="15" t="str">
        <f>INDEX('Ref Z list'!$D$5:$D$30,AK20)</f>
        <v>3m</v>
      </c>
      <c r="AM20" s="15" t="str">
        <f>IF(INDEX('Ref Z list'!$D$5:$D$30,AK20+1)=0,AL20,INDEX('Ref Z list'!$D$5:$D$30,AK20+1))</f>
        <v>10m</v>
      </c>
      <c r="AN20" s="15">
        <f>INDEX('Ref Z list'!$C$5:$C$30,AK20)</f>
        <v>3.0000000000000001E-3</v>
      </c>
      <c r="AO20" s="15">
        <f>INDEX('Ref Z list'!$C$5:$C$30,AK20+1)</f>
        <v>0.01</v>
      </c>
      <c r="AP20" s="17" t="str">
        <f t="shared" si="14"/>
        <v>5Hz10m3m</v>
      </c>
      <c r="AQ20" s="17" t="str">
        <f t="shared" si="15"/>
        <v>5Hz10m10m</v>
      </c>
      <c r="AR20" s="15">
        <f>IFERROR(MATCH(AP20,'Cal Data'!$AC$6:$AC$1108,0),0)</f>
        <v>81</v>
      </c>
      <c r="AS20" s="15">
        <f>IFERROR(MATCH(AQ20,'Cal Data'!$AC$6:$AC$1108,0),0)</f>
        <v>99</v>
      </c>
      <c r="AU20" s="17" t="str">
        <f>INDEX('Cal Data'!AC$6:AC$1108,$AR20)</f>
        <v>5Hz10m3m</v>
      </c>
      <c r="AV20" s="17">
        <f>INDEX('Cal Data'!AD$6:AD$1108,$AR20)</f>
        <v>-1.8061635342386979E-6</v>
      </c>
      <c r="AW20" s="17">
        <f>INDEX('Cal Data'!AE$6:AE$1108,$AR20)</f>
        <v>1.7251327627410935E-3</v>
      </c>
      <c r="AX20" s="17">
        <f>INDEX('Cal Data'!AF$6:AF$1108,$AR20)</f>
        <v>-5.358391365255367E-6</v>
      </c>
      <c r="AY20" s="17">
        <f>INDEX('Cal Data'!AG$6:AG$1108,$AR20)</f>
        <v>1.5635695923213908E-3</v>
      </c>
      <c r="AZ20" s="17" t="str">
        <f>INDEX('Cal Data'!AC$6:AC$1108,$AS20)</f>
        <v>5Hz10m10m</v>
      </c>
      <c r="BA20" s="17">
        <f>INDEX('Cal Data'!AD$6:AD$1108,$AS20)</f>
        <v>-3.7765955091199205E-6</v>
      </c>
      <c r="BB20" s="17">
        <f>INDEX('Cal Data'!AE$6:AE$1108,$AS20)</f>
        <v>8.5803790309719585E-3</v>
      </c>
      <c r="BC20" s="17">
        <f>INDEX('Cal Data'!AF$6:AF$1108,$AS20)</f>
        <v>-8.5027567983487077E-6</v>
      </c>
      <c r="BD20" s="17">
        <f>INDEX('Cal Data'!AG$6:AG$1108,$AS20)</f>
        <v>1.9980647757833741E-3</v>
      </c>
      <c r="BF20" s="17">
        <f t="shared" si="30"/>
        <v>-3.6069490550935386E-6</v>
      </c>
      <c r="BG20" s="17">
        <f t="shared" si="16"/>
        <v>8.5803790309719585E-3</v>
      </c>
      <c r="BH20" s="17">
        <f t="shared" si="17"/>
        <v>-8.232039284276917E-6</v>
      </c>
      <c r="BI20" s="17">
        <f t="shared" si="18"/>
        <v>1.9606564469978492E-3</v>
      </c>
      <c r="BK20" s="17">
        <f t="shared" si="31"/>
        <v>-6.4600000000000143E-3</v>
      </c>
      <c r="BL20" s="17">
        <f t="shared" si="19"/>
        <v>8.5803790309719585E-3</v>
      </c>
      <c r="BM20" s="17">
        <f t="shared" si="20"/>
        <v>6.8199999999999771E-3</v>
      </c>
      <c r="BN20" s="17">
        <f t="shared" si="21"/>
        <v>1.9606564469978492E-3</v>
      </c>
    </row>
    <row r="21" spans="1:66" x14ac:dyDescent="0.25">
      <c r="A21" s="9">
        <v>10</v>
      </c>
      <c r="B21" s="9" t="s">
        <v>3</v>
      </c>
      <c r="C21" s="13">
        <v>200</v>
      </c>
      <c r="D21" s="14">
        <f t="shared" si="22"/>
        <v>200</v>
      </c>
      <c r="E21" s="14" t="str">
        <f t="shared" si="23"/>
        <v>Hz</v>
      </c>
      <c r="F21" s="24">
        <v>4.0701577740429702</v>
      </c>
      <c r="G21" s="24">
        <v>0</v>
      </c>
      <c r="H21" s="24">
        <v>-2.3995718650272608</v>
      </c>
      <c r="I21" s="24">
        <v>0</v>
      </c>
      <c r="J21" s="10" t="s">
        <v>3</v>
      </c>
      <c r="L21" s="25">
        <f t="shared" si="4"/>
        <v>4.0700000000006176</v>
      </c>
      <c r="M21" s="25">
        <f t="shared" si="5"/>
        <v>3.3919190014005847</v>
      </c>
      <c r="N21" s="25">
        <f t="shared" si="6"/>
        <v>-2.3999999999998329</v>
      </c>
      <c r="O21" s="25">
        <f t="shared" si="7"/>
        <v>5.3892214524124089</v>
      </c>
      <c r="P21" s="22" t="str">
        <f t="shared" si="8"/>
        <v>m</v>
      </c>
      <c r="Q21" t="str">
        <f t="shared" si="24"/>
        <v>OK</v>
      </c>
      <c r="S21" s="26">
        <v>4.0699999999999994</v>
      </c>
      <c r="T21" s="26"/>
      <c r="U21" s="26">
        <v>-2.4</v>
      </c>
      <c r="V21" s="26"/>
      <c r="W21" t="str">
        <f t="shared" si="25"/>
        <v>m</v>
      </c>
      <c r="Y21" s="26">
        <f t="shared" si="26"/>
        <v>6.1817218011128716E-13</v>
      </c>
      <c r="Z21" s="26"/>
      <c r="AA21" s="26">
        <f t="shared" si="27"/>
        <v>1.6697754290362354E-13</v>
      </c>
      <c r="AB21" s="26"/>
      <c r="AC21" t="str">
        <f t="shared" si="28"/>
        <v>m</v>
      </c>
      <c r="AD21" s="15">
        <f t="shared" si="9"/>
        <v>1E-3</v>
      </c>
      <c r="AE21" s="16">
        <f t="shared" si="10"/>
        <v>4.0701577740429699E-3</v>
      </c>
      <c r="AF21" s="16">
        <f t="shared" si="11"/>
        <v>0</v>
      </c>
      <c r="AG21" s="16">
        <f t="shared" si="12"/>
        <v>-2.3995718650272608E-3</v>
      </c>
      <c r="AH21" s="16">
        <f t="shared" si="13"/>
        <v>0</v>
      </c>
      <c r="AI21" s="21">
        <f t="shared" si="29"/>
        <v>4.7248417371413432E-3</v>
      </c>
      <c r="AK21" s="15">
        <f>IFERROR(MATCH(AI21 - 0.000001,'Ref Z list'!$C$5:$C$30,1),1)</f>
        <v>3</v>
      </c>
      <c r="AL21" s="15" t="str">
        <f>INDEX('Ref Z list'!$D$5:$D$30,AK21)</f>
        <v>3m</v>
      </c>
      <c r="AM21" s="15" t="str">
        <f>IF(INDEX('Ref Z list'!$D$5:$D$30,AK21+1)=0,AL21,INDEX('Ref Z list'!$D$5:$D$30,AK21+1))</f>
        <v>10m</v>
      </c>
      <c r="AN21" s="15">
        <f>INDEX('Ref Z list'!$C$5:$C$30,AK21)</f>
        <v>3.0000000000000001E-3</v>
      </c>
      <c r="AO21" s="15">
        <f>INDEX('Ref Z list'!$C$5:$C$30,AK21+1)</f>
        <v>0.01</v>
      </c>
      <c r="AP21" s="17" t="str">
        <f t="shared" si="14"/>
        <v>200Hz10m3m</v>
      </c>
      <c r="AQ21" s="17" t="str">
        <f t="shared" si="15"/>
        <v>200Hz10m10m</v>
      </c>
      <c r="AR21" s="15">
        <f>IFERROR(MATCH(AP21,'Cal Data'!$AC$6:$AC$1108,0),0)</f>
        <v>86</v>
      </c>
      <c r="AS21" s="15">
        <f>IFERROR(MATCH(AQ21,'Cal Data'!$AC$6:$AC$1108,0),0)</f>
        <v>104</v>
      </c>
      <c r="AU21" s="17" t="str">
        <f>INDEX('Cal Data'!AC$6:AC$1108,$AR21)</f>
        <v>200Hz10m3m</v>
      </c>
      <c r="AV21" s="17">
        <f>INDEX('Cal Data'!AD$6:AD$1108,$AR21)</f>
        <v>-1.5114242618834844E-6</v>
      </c>
      <c r="AW21" s="17">
        <f>INDEX('Cal Data'!AE$6:AE$1108,$AR21)</f>
        <v>6.7425943367455752E-3</v>
      </c>
      <c r="AX21" s="17">
        <f>INDEX('Cal Data'!AF$6:AF$1108,$AR21)</f>
        <v>-7.9440690549829458E-7</v>
      </c>
      <c r="AY21" s="17">
        <f>INDEX('Cal Data'!AG$6:AG$1108,$AR21)</f>
        <v>4.0442391577563772E-3</v>
      </c>
      <c r="AZ21" s="17" t="str">
        <f>INDEX('Cal Data'!AC$6:AC$1108,$AS21)</f>
        <v>200Hz10m10m</v>
      </c>
      <c r="BA21" s="17">
        <f>INDEX('Cal Data'!AD$6:AD$1108,$AS21)</f>
        <v>3.9821531096981277E-6</v>
      </c>
      <c r="BB21" s="17">
        <f>INDEX('Cal Data'!AE$6:AE$1108,$AS21)</f>
        <v>3.3919190014005847E-3</v>
      </c>
      <c r="BC21" s="17">
        <f>INDEX('Cal Data'!AF$6:AF$1108,$AS21)</f>
        <v>6.9205035911638374E-7</v>
      </c>
      <c r="BD21" s="17">
        <f>INDEX('Cal Data'!AG$6:AG$1108,$AS21)</f>
        <v>9.5026391140305786E-3</v>
      </c>
      <c r="BF21" s="17">
        <f t="shared" si="30"/>
        <v>-1.577740423521699E-7</v>
      </c>
      <c r="BG21" s="17">
        <f t="shared" si="16"/>
        <v>3.3919190014005847E-3</v>
      </c>
      <c r="BH21" s="17">
        <f t="shared" si="17"/>
        <v>-4.2813497257195873E-7</v>
      </c>
      <c r="BI21" s="17">
        <f t="shared" si="18"/>
        <v>5.3892214524124092E-3</v>
      </c>
      <c r="BK21" s="17">
        <f t="shared" si="31"/>
        <v>4.0700000000006174E-3</v>
      </c>
      <c r="BL21" s="17">
        <f t="shared" si="19"/>
        <v>3.3919190014005847E-3</v>
      </c>
      <c r="BM21" s="17">
        <f t="shared" si="20"/>
        <v>-2.3999999999998328E-3</v>
      </c>
      <c r="BN21" s="17">
        <f t="shared" si="21"/>
        <v>5.3892214524124092E-3</v>
      </c>
    </row>
    <row r="22" spans="1:66" x14ac:dyDescent="0.25">
      <c r="A22" s="9">
        <v>1</v>
      </c>
      <c r="B22" s="9" t="s">
        <v>3</v>
      </c>
      <c r="C22" s="13">
        <v>5</v>
      </c>
      <c r="D22" s="14">
        <f t="shared" si="22"/>
        <v>5</v>
      </c>
      <c r="E22" s="14" t="str">
        <f t="shared" si="23"/>
        <v>Hz</v>
      </c>
      <c r="F22" s="24">
        <v>-0.10713905483075831</v>
      </c>
      <c r="G22" s="24">
        <v>0</v>
      </c>
      <c r="H22" s="24">
        <v>-8.1382424282493218E-2</v>
      </c>
      <c r="I22" s="24">
        <v>0</v>
      </c>
      <c r="J22" s="10" t="s">
        <v>3</v>
      </c>
      <c r="L22" s="25">
        <f t="shared" si="4"/>
        <v>-0.10799999773417206</v>
      </c>
      <c r="M22" s="25">
        <f t="shared" si="5"/>
        <v>6.727711340915107</v>
      </c>
      <c r="N22" s="25">
        <f t="shared" si="6"/>
        <v>-8.7199999658358979E-2</v>
      </c>
      <c r="O22" s="25">
        <f t="shared" si="7"/>
        <v>3.306593994031461</v>
      </c>
      <c r="P22" s="22" t="str">
        <f t="shared" si="8"/>
        <v>m</v>
      </c>
      <c r="Q22" t="str">
        <f t="shared" si="24"/>
        <v>OK</v>
      </c>
      <c r="S22" s="26">
        <v>-0.108</v>
      </c>
      <c r="T22" s="26"/>
      <c r="U22" s="26">
        <v>-8.72E-2</v>
      </c>
      <c r="V22" s="26"/>
      <c r="W22" t="str">
        <f t="shared" si="25"/>
        <v>m</v>
      </c>
      <c r="Y22" s="26">
        <f t="shared" si="26"/>
        <v>2.2658279419385252E-9</v>
      </c>
      <c r="Z22" s="26"/>
      <c r="AA22" s="26">
        <f t="shared" si="27"/>
        <v>3.4164102102884897E-10</v>
      </c>
      <c r="AB22" s="26"/>
      <c r="AC22" t="str">
        <f t="shared" si="28"/>
        <v>m</v>
      </c>
      <c r="AD22" s="15">
        <f t="shared" si="9"/>
        <v>1E-3</v>
      </c>
      <c r="AE22" s="16">
        <f t="shared" si="10"/>
        <v>-1.0713905483075831E-4</v>
      </c>
      <c r="AF22" s="16">
        <f t="shared" si="11"/>
        <v>0</v>
      </c>
      <c r="AG22" s="16">
        <f t="shared" si="12"/>
        <v>-8.1382424282493214E-5</v>
      </c>
      <c r="AH22" s="16">
        <f t="shared" si="13"/>
        <v>0</v>
      </c>
      <c r="AI22" s="21">
        <f t="shared" si="29"/>
        <v>1.3454321258288721E-4</v>
      </c>
      <c r="AK22" s="15">
        <f>IFERROR(MATCH(AI22 - 0.000001,'Ref Z list'!$C$5:$C$30,1),1)</f>
        <v>1</v>
      </c>
      <c r="AL22" s="15" t="str">
        <f>INDEX('Ref Z list'!$D$5:$D$30,AK22)</f>
        <v>0m</v>
      </c>
      <c r="AM22" s="15" t="str">
        <f>IF(INDEX('Ref Z list'!$D$5:$D$30,AK22+1)=0,AL22,INDEX('Ref Z list'!$D$5:$D$30,AK22+1))</f>
        <v>1m</v>
      </c>
      <c r="AN22" s="15">
        <f>INDEX('Ref Z list'!$C$5:$C$30,AK22)</f>
        <v>0</v>
      </c>
      <c r="AO22" s="15">
        <f>INDEX('Ref Z list'!$C$5:$C$30,AK22+1)</f>
        <v>1E-3</v>
      </c>
      <c r="AP22" s="17" t="str">
        <f t="shared" si="14"/>
        <v>5Hz1m0m</v>
      </c>
      <c r="AQ22" s="17" t="str">
        <f t="shared" si="15"/>
        <v>5Hz1m1m</v>
      </c>
      <c r="AR22" s="15">
        <f>IFERROR(MATCH(AP22,'Cal Data'!$AC$6:$AC$1108,0),0)</f>
        <v>9</v>
      </c>
      <c r="AS22" s="15">
        <f>IFERROR(MATCH(AQ22,'Cal Data'!$AC$6:$AC$1108,0),0)</f>
        <v>27</v>
      </c>
      <c r="AU22" s="17" t="str">
        <f>INDEX('Cal Data'!AC$6:AC$1108,$AR22)</f>
        <v>5Hz1m0m</v>
      </c>
      <c r="AV22" s="17">
        <f>INDEX('Cal Data'!AD$6:AD$1108,$AR22)</f>
        <v>3.4079441234286617E-7</v>
      </c>
      <c r="AW22" s="17">
        <f>INDEX('Cal Data'!AE$6:AE$1108,$AR22)</f>
        <v>7.9365275905043838E-3</v>
      </c>
      <c r="AX22" s="17">
        <f>INDEX('Cal Data'!AF$6:AF$1108,$AR22)</f>
        <v>-5.6363776997851746E-6</v>
      </c>
      <c r="AY22" s="17">
        <f>INDEX('Cal Data'!AG$6:AG$1108,$AR22)</f>
        <v>3.5675559283248931E-3</v>
      </c>
      <c r="AZ22" s="17" t="str">
        <f>INDEX('Cal Data'!AC$6:AC$1108,$AS22)</f>
        <v>5Hz1m1m</v>
      </c>
      <c r="BA22" s="17">
        <f>INDEX('Cal Data'!AD$6:AD$1108,$AS22)</f>
        <v>-8.5911858242393099E-6</v>
      </c>
      <c r="BB22" s="17">
        <f>INDEX('Cal Data'!AE$6:AE$1108,$AS22)</f>
        <v>6.7277113409151068E-3</v>
      </c>
      <c r="BC22" s="17">
        <f>INDEX('Cal Data'!AF$6:AF$1108,$AS22)</f>
        <v>-6.9831396255788676E-6</v>
      </c>
      <c r="BD22" s="17">
        <f>INDEX('Cal Data'!AG$6:AG$1108,$AS22)</f>
        <v>1.6279416640032139E-3</v>
      </c>
      <c r="BF22" s="17">
        <f t="shared" si="30"/>
        <v>-8.6094290341375662E-7</v>
      </c>
      <c r="BG22" s="17">
        <f t="shared" si="16"/>
        <v>6.7277113409151068E-3</v>
      </c>
      <c r="BH22" s="17">
        <f t="shared" si="17"/>
        <v>-5.8175753758657737E-6</v>
      </c>
      <c r="BI22" s="17">
        <f t="shared" si="18"/>
        <v>3.3065939940314609E-3</v>
      </c>
      <c r="BK22" s="17">
        <f t="shared" si="31"/>
        <v>-1.0799999773417206E-4</v>
      </c>
      <c r="BL22" s="17">
        <f t="shared" si="19"/>
        <v>6.7277113409151068E-3</v>
      </c>
      <c r="BM22" s="17">
        <f t="shared" si="20"/>
        <v>-8.7199999658358983E-5</v>
      </c>
      <c r="BN22" s="17">
        <f t="shared" si="21"/>
        <v>3.3065939940314609E-3</v>
      </c>
    </row>
    <row r="23" spans="1:66" x14ac:dyDescent="0.25">
      <c r="A23" s="9">
        <v>10</v>
      </c>
      <c r="B23" s="9" t="s">
        <v>3</v>
      </c>
      <c r="C23" s="13">
        <v>0.05</v>
      </c>
      <c r="D23" s="14">
        <f t="shared" si="22"/>
        <v>50</v>
      </c>
      <c r="E23" s="14" t="str">
        <f t="shared" si="23"/>
        <v>mHz</v>
      </c>
      <c r="F23" s="24">
        <v>6.6464111976381073</v>
      </c>
      <c r="G23" s="24">
        <v>0</v>
      </c>
      <c r="H23" s="24">
        <v>3.6537461180913526</v>
      </c>
      <c r="I23" s="24">
        <v>0</v>
      </c>
      <c r="J23" s="10" t="s">
        <v>3</v>
      </c>
      <c r="L23" s="25">
        <f t="shared" si="4"/>
        <v>6.649999999999908</v>
      </c>
      <c r="M23" s="25">
        <f t="shared" si="5"/>
        <v>5.142687400841103</v>
      </c>
      <c r="N23" s="25">
        <f t="shared" si="6"/>
        <v>3.6500000000004107</v>
      </c>
      <c r="O23" s="25">
        <f t="shared" si="7"/>
        <v>4.6253924532177573</v>
      </c>
      <c r="P23" s="22" t="str">
        <f t="shared" si="8"/>
        <v>m</v>
      </c>
      <c r="Q23" t="str">
        <f t="shared" si="24"/>
        <v>OK</v>
      </c>
      <c r="S23" s="26">
        <v>6.6499999999999995</v>
      </c>
      <c r="T23" s="26"/>
      <c r="U23" s="26">
        <v>3.65</v>
      </c>
      <c r="V23" s="26"/>
      <c r="W23" t="str">
        <f t="shared" si="25"/>
        <v>m</v>
      </c>
      <c r="Y23" s="26">
        <f t="shared" si="26"/>
        <v>-9.1482377229112899E-14</v>
      </c>
      <c r="Z23" s="26"/>
      <c r="AA23" s="26">
        <f t="shared" si="27"/>
        <v>4.1078251911130792E-13</v>
      </c>
      <c r="AB23" s="26"/>
      <c r="AC23" t="str">
        <f t="shared" si="28"/>
        <v>m</v>
      </c>
      <c r="AD23" s="15">
        <f t="shared" si="9"/>
        <v>1E-3</v>
      </c>
      <c r="AE23" s="16">
        <f t="shared" si="10"/>
        <v>6.6464111976381078E-3</v>
      </c>
      <c r="AF23" s="16">
        <f t="shared" si="11"/>
        <v>0</v>
      </c>
      <c r="AG23" s="16">
        <f t="shared" si="12"/>
        <v>3.6537461180913529E-3</v>
      </c>
      <c r="AH23" s="16">
        <f t="shared" si="13"/>
        <v>0</v>
      </c>
      <c r="AI23" s="21">
        <f t="shared" si="29"/>
        <v>7.5845001485633093E-3</v>
      </c>
      <c r="AK23" s="15">
        <f>IFERROR(MATCH(AI23 - 0.000001,'Ref Z list'!$C$5:$C$30,1),1)</f>
        <v>3</v>
      </c>
      <c r="AL23" s="15" t="str">
        <f>INDEX('Ref Z list'!$D$5:$D$30,AK23)</f>
        <v>3m</v>
      </c>
      <c r="AM23" s="15" t="str">
        <f>IF(INDEX('Ref Z list'!$D$5:$D$30,AK23+1)=0,AL23,INDEX('Ref Z list'!$D$5:$D$30,AK23+1))</f>
        <v>10m</v>
      </c>
      <c r="AN23" s="15">
        <f>INDEX('Ref Z list'!$C$5:$C$30,AK23)</f>
        <v>3.0000000000000001E-3</v>
      </c>
      <c r="AO23" s="15">
        <f>INDEX('Ref Z list'!$C$5:$C$30,AK23+1)</f>
        <v>0.01</v>
      </c>
      <c r="AP23" s="17" t="str">
        <f t="shared" si="14"/>
        <v>50mHz10m3m</v>
      </c>
      <c r="AQ23" s="17" t="str">
        <f t="shared" si="15"/>
        <v>50mHz10m10m</v>
      </c>
      <c r="AR23" s="15">
        <f>IFERROR(MATCH(AP23,'Cal Data'!$AC$6:$AC$1108,0),0)</f>
        <v>75</v>
      </c>
      <c r="AS23" s="15">
        <f>IFERROR(MATCH(AQ23,'Cal Data'!$AC$6:$AC$1108,0),0)</f>
        <v>93</v>
      </c>
      <c r="AU23" s="17" t="str">
        <f>INDEX('Cal Data'!AC$6:AC$1108,$AR23)</f>
        <v>50mHz10m3m</v>
      </c>
      <c r="AV23" s="17">
        <f>INDEX('Cal Data'!AD$6:AD$1108,$AR23)</f>
        <v>2.1975532699678238E-6</v>
      </c>
      <c r="AW23" s="17">
        <f>INDEX('Cal Data'!AE$6:AE$1108,$AR23)</f>
        <v>6.6352132737156448E-3</v>
      </c>
      <c r="AX23" s="17">
        <f>INDEX('Cal Data'!AF$6:AF$1108,$AR23)</f>
        <v>2.4712344069259432E-6</v>
      </c>
      <c r="AY23" s="17">
        <f>INDEX('Cal Data'!AG$6:AG$1108,$AR23)</f>
        <v>8.3112622954639812E-3</v>
      </c>
      <c r="AZ23" s="17" t="str">
        <f>INDEX('Cal Data'!AC$6:AC$1108,$AS23)</f>
        <v>50mHz10m10m</v>
      </c>
      <c r="BA23" s="17">
        <f>INDEX('Cal Data'!AD$6:AD$1108,$AS23)</f>
        <v>4.3218292711099532E-6</v>
      </c>
      <c r="BB23" s="17">
        <f>INDEX('Cal Data'!AE$6:AE$1108,$AS23)</f>
        <v>5.1426874008411033E-3</v>
      </c>
      <c r="BC23" s="17">
        <f>INDEX('Cal Data'!AF$6:AF$1108,$AS23)</f>
        <v>-7.0219417463602229E-6</v>
      </c>
      <c r="BD23" s="17">
        <f>INDEX('Cal Data'!AG$6:AG$1108,$AS23)</f>
        <v>2.6833665468273247E-3</v>
      </c>
      <c r="BF23" s="17">
        <f t="shared" si="30"/>
        <v>3.588802361800047E-6</v>
      </c>
      <c r="BG23" s="17">
        <f t="shared" si="16"/>
        <v>5.1426874008411033E-3</v>
      </c>
      <c r="BH23" s="17">
        <f t="shared" si="17"/>
        <v>-3.7461180909423561E-6</v>
      </c>
      <c r="BI23" s="17">
        <f t="shared" si="18"/>
        <v>4.6253924532177575E-3</v>
      </c>
      <c r="BK23" s="17">
        <f t="shared" si="31"/>
        <v>6.6499999999999077E-3</v>
      </c>
      <c r="BL23" s="17">
        <f t="shared" si="19"/>
        <v>5.1426874008411033E-3</v>
      </c>
      <c r="BM23" s="17">
        <f t="shared" si="20"/>
        <v>3.6500000000004107E-3</v>
      </c>
      <c r="BN23" s="17">
        <f t="shared" si="21"/>
        <v>4.6253924532177575E-3</v>
      </c>
    </row>
    <row r="24" spans="1:66" x14ac:dyDescent="0.25">
      <c r="A24" s="9">
        <v>3</v>
      </c>
      <c r="B24" s="9" t="s">
        <v>3</v>
      </c>
      <c r="C24" s="13">
        <v>2000</v>
      </c>
      <c r="D24" s="14">
        <f t="shared" si="22"/>
        <v>2</v>
      </c>
      <c r="E24" s="14" t="str">
        <f t="shared" si="23"/>
        <v>kHz</v>
      </c>
      <c r="F24" s="24">
        <v>0.88063402993588547</v>
      </c>
      <c r="G24" s="24">
        <v>0</v>
      </c>
      <c r="H24" s="24">
        <v>-1.6553998664686653</v>
      </c>
      <c r="I24" s="24">
        <v>0</v>
      </c>
      <c r="J24" s="10" t="s">
        <v>3</v>
      </c>
      <c r="L24" s="25">
        <f t="shared" si="4"/>
        <v>0.88399999999756529</v>
      </c>
      <c r="M24" s="25">
        <f t="shared" si="5"/>
        <v>2.7127989317135</v>
      </c>
      <c r="N24" s="25">
        <f t="shared" si="6"/>
        <v>-1.6599999999999075</v>
      </c>
      <c r="O24" s="25">
        <f t="shared" si="7"/>
        <v>8.3281402323424754</v>
      </c>
      <c r="P24" s="22" t="str">
        <f t="shared" si="8"/>
        <v>m</v>
      </c>
      <c r="Q24" t="str">
        <f t="shared" si="24"/>
        <v>OK</v>
      </c>
      <c r="S24" s="26">
        <v>0.88400000000000001</v>
      </c>
      <c r="T24" s="26"/>
      <c r="U24" s="26">
        <v>-1.66</v>
      </c>
      <c r="V24" s="26"/>
      <c r="W24" t="str">
        <f t="shared" si="25"/>
        <v>m</v>
      </c>
      <c r="Y24" s="26">
        <f t="shared" si="26"/>
        <v>-2.4347190930029683E-12</v>
      </c>
      <c r="Z24" s="26"/>
      <c r="AA24" s="26">
        <f t="shared" si="27"/>
        <v>9.2370555648813024E-14</v>
      </c>
      <c r="AB24" s="26"/>
      <c r="AC24" t="str">
        <f t="shared" si="28"/>
        <v>m</v>
      </c>
      <c r="AD24" s="15">
        <f t="shared" si="9"/>
        <v>1E-3</v>
      </c>
      <c r="AE24" s="16">
        <f t="shared" si="10"/>
        <v>8.8063402993588552E-4</v>
      </c>
      <c r="AF24" s="16">
        <f t="shared" si="11"/>
        <v>0</v>
      </c>
      <c r="AG24" s="16">
        <f t="shared" si="12"/>
        <v>-1.6553998664686654E-3</v>
      </c>
      <c r="AH24" s="16">
        <f t="shared" si="13"/>
        <v>0</v>
      </c>
      <c r="AI24" s="21">
        <f t="shared" si="29"/>
        <v>1.8750640022638142E-3</v>
      </c>
      <c r="AK24" s="15">
        <f>IFERROR(MATCH(AI24 - 0.000001,'Ref Z list'!$C$5:$C$30,1),1)</f>
        <v>2</v>
      </c>
      <c r="AL24" s="15" t="str">
        <f>INDEX('Ref Z list'!$D$5:$D$30,AK24)</f>
        <v>1m</v>
      </c>
      <c r="AM24" s="15" t="str">
        <f>IF(INDEX('Ref Z list'!$D$5:$D$30,AK24+1)=0,AL24,INDEX('Ref Z list'!$D$5:$D$30,AK24+1))</f>
        <v>3m</v>
      </c>
      <c r="AN24" s="15">
        <f>INDEX('Ref Z list'!$C$5:$C$30,AK24)</f>
        <v>1E-3</v>
      </c>
      <c r="AO24" s="15">
        <f>INDEX('Ref Z list'!$C$5:$C$30,AK24+1)</f>
        <v>3.0000000000000001E-3</v>
      </c>
      <c r="AP24" s="17" t="str">
        <f t="shared" si="14"/>
        <v>2kHz3m1m</v>
      </c>
      <c r="AQ24" s="17" t="str">
        <f t="shared" si="15"/>
        <v>2kHz3m3m</v>
      </c>
      <c r="AR24" s="15">
        <f>IFERROR(MATCH(AP24,'Cal Data'!$AC$6:$AC$1108,0),0)</f>
        <v>53</v>
      </c>
      <c r="AS24" s="15">
        <f>IFERROR(MATCH(AQ24,'Cal Data'!$AC$6:$AC$1108,0),0)</f>
        <v>71</v>
      </c>
      <c r="AU24" s="17" t="str">
        <f>INDEX('Cal Data'!AC$6:AC$1108,$AR24)</f>
        <v>2kHz3m1m</v>
      </c>
      <c r="AV24" s="17">
        <f>INDEX('Cal Data'!AD$6:AD$1108,$AR24)</f>
        <v>1.9461140804274621E-6</v>
      </c>
      <c r="AW24" s="17">
        <f>INDEX('Cal Data'!AE$6:AE$1108,$AR24)</f>
        <v>6.8581151009487872E-3</v>
      </c>
      <c r="AX24" s="17">
        <f>INDEX('Cal Data'!AF$6:AF$1108,$AR24)</f>
        <v>-4.5463673463426267E-6</v>
      </c>
      <c r="AY24" s="17">
        <f>INDEX('Cal Data'!AG$6:AG$1108,$AR24)</f>
        <v>9.1974342193002871E-3</v>
      </c>
      <c r="AZ24" s="17" t="str">
        <f>INDEX('Cal Data'!AC$6:AC$1108,$AS24)</f>
        <v>2kHz3m3m</v>
      </c>
      <c r="BA24" s="17">
        <f>INDEX('Cal Data'!AD$6:AD$1108,$AS24)</f>
        <v>5.1912618126599697E-6</v>
      </c>
      <c r="BB24" s="17">
        <f>INDEX('Cal Data'!AE$6:AE$1108,$AS24)</f>
        <v>2.7127989317135E-3</v>
      </c>
      <c r="BC24" s="17">
        <f>INDEX('Cal Data'!AF$6:AF$1108,$AS24)</f>
        <v>-4.6692524947674899E-6</v>
      </c>
      <c r="BD24" s="17">
        <f>INDEX('Cal Data'!AG$6:AG$1108,$AS24)</f>
        <v>7.2106218610980908E-3</v>
      </c>
      <c r="BF24" s="17">
        <f t="shared" si="30"/>
        <v>3.3659700616798212E-6</v>
      </c>
      <c r="BG24" s="17">
        <f t="shared" si="16"/>
        <v>2.7127989317135E-3</v>
      </c>
      <c r="BH24" s="17">
        <f t="shared" si="17"/>
        <v>-4.6001335312423488E-6</v>
      </c>
      <c r="BI24" s="17">
        <f t="shared" si="18"/>
        <v>8.3281402323424764E-3</v>
      </c>
      <c r="BK24" s="17">
        <f t="shared" si="31"/>
        <v>8.8399999999756534E-4</v>
      </c>
      <c r="BL24" s="17">
        <f t="shared" si="19"/>
        <v>2.7127989317135E-3</v>
      </c>
      <c r="BM24" s="17">
        <f t="shared" si="20"/>
        <v>-1.6599999999999076E-3</v>
      </c>
      <c r="BN24" s="17">
        <f t="shared" si="21"/>
        <v>8.3281402323424764E-3</v>
      </c>
    </row>
    <row r="25" spans="1:66" x14ac:dyDescent="0.25">
      <c r="A25" s="9">
        <v>100</v>
      </c>
      <c r="B25" s="9" t="s">
        <v>3</v>
      </c>
      <c r="C25" s="13">
        <v>2000</v>
      </c>
      <c r="D25" s="14">
        <f t="shared" si="22"/>
        <v>2</v>
      </c>
      <c r="E25" s="14" t="str">
        <f t="shared" si="23"/>
        <v>kHz</v>
      </c>
      <c r="F25" s="24">
        <v>33.996751611989346</v>
      </c>
      <c r="G25" s="24">
        <v>0</v>
      </c>
      <c r="H25" s="24">
        <v>17.493251366394514</v>
      </c>
      <c r="I25" s="24">
        <v>0</v>
      </c>
      <c r="J25" s="10" t="s">
        <v>3</v>
      </c>
      <c r="L25" s="25">
        <f t="shared" si="4"/>
        <v>34</v>
      </c>
      <c r="M25" s="25">
        <f t="shared" si="5"/>
        <v>8.0616917270350967</v>
      </c>
      <c r="N25" s="25">
        <f t="shared" si="6"/>
        <v>17.5</v>
      </c>
      <c r="O25" s="25">
        <f t="shared" si="7"/>
        <v>1.2337105395651284</v>
      </c>
      <c r="P25" s="22" t="str">
        <f t="shared" si="8"/>
        <v>m</v>
      </c>
      <c r="Q25" t="str">
        <f t="shared" si="24"/>
        <v>OK</v>
      </c>
      <c r="S25" s="26">
        <v>34</v>
      </c>
      <c r="T25" s="26"/>
      <c r="U25" s="26">
        <v>17.5</v>
      </c>
      <c r="V25" s="26"/>
      <c r="W25" t="str">
        <f t="shared" si="25"/>
        <v>m</v>
      </c>
      <c r="Y25" s="26">
        <f t="shared" si="26"/>
        <v>0</v>
      </c>
      <c r="Z25" s="26"/>
      <c r="AA25" s="26">
        <f t="shared" si="27"/>
        <v>0</v>
      </c>
      <c r="AB25" s="26"/>
      <c r="AC25" t="str">
        <f t="shared" si="28"/>
        <v>m</v>
      </c>
      <c r="AD25" s="15">
        <f t="shared" si="9"/>
        <v>1E-3</v>
      </c>
      <c r="AE25" s="16">
        <f t="shared" si="10"/>
        <v>3.3996751611989347E-2</v>
      </c>
      <c r="AF25" s="16">
        <f t="shared" si="11"/>
        <v>0</v>
      </c>
      <c r="AG25" s="16">
        <f t="shared" si="12"/>
        <v>1.7493251366394513E-2</v>
      </c>
      <c r="AH25" s="16">
        <f t="shared" si="13"/>
        <v>0</v>
      </c>
      <c r="AI25" s="21">
        <f t="shared" si="29"/>
        <v>3.8233401150501424E-2</v>
      </c>
      <c r="AK25" s="15">
        <f>IFERROR(MATCH(AI25 - 0.000001,'Ref Z list'!$C$5:$C$30,1),1)</f>
        <v>4</v>
      </c>
      <c r="AL25" s="15" t="str">
        <f>INDEX('Ref Z list'!$D$5:$D$30,AK25)</f>
        <v>10m</v>
      </c>
      <c r="AM25" s="15" t="str">
        <f>IF(INDEX('Ref Z list'!$D$5:$D$30,AK25+1)=0,AL25,INDEX('Ref Z list'!$D$5:$D$30,AK25+1))</f>
        <v>100m</v>
      </c>
      <c r="AN25" s="15">
        <f>INDEX('Ref Z list'!$C$5:$C$30,AK25)</f>
        <v>0.01</v>
      </c>
      <c r="AO25" s="15">
        <f>INDEX('Ref Z list'!$C$5:$C$30,AK25+1)</f>
        <v>0.1</v>
      </c>
      <c r="AP25" s="17" t="str">
        <f t="shared" si="14"/>
        <v>2kHz100m10m</v>
      </c>
      <c r="AQ25" s="17" t="str">
        <f t="shared" si="15"/>
        <v>2kHz100m100m</v>
      </c>
      <c r="AR25" s="15">
        <f>IFERROR(MATCH(AP25,'Cal Data'!$AC$6:$AC$1108,0),0)</f>
        <v>125</v>
      </c>
      <c r="AS25" s="15">
        <f>IFERROR(MATCH(AQ25,'Cal Data'!$AC$6:$AC$1108,0),0)</f>
        <v>143</v>
      </c>
      <c r="AU25" s="17" t="str">
        <f>INDEX('Cal Data'!AC$6:AC$1108,$AR25)</f>
        <v>2kHz100m10m</v>
      </c>
      <c r="AV25" s="17">
        <f>INDEX('Cal Data'!AD$6:AD$1108,$AR25)</f>
        <v>7.1950523074237882E-7</v>
      </c>
      <c r="AW25" s="17">
        <f>INDEX('Cal Data'!AE$6:AE$1108,$AR25)</f>
        <v>4.4607018541644875E-3</v>
      </c>
      <c r="AX25" s="17">
        <f>INDEX('Cal Data'!AF$6:AF$1108,$AR25)</f>
        <v>9.3728756846075132E-6</v>
      </c>
      <c r="AY25" s="17">
        <f>INDEX('Cal Data'!AG$6:AG$1108,$AR25)</f>
        <v>4.6838666772967933E-4</v>
      </c>
      <c r="AZ25" s="17" t="str">
        <f>INDEX('Cal Data'!AC$6:AC$1108,$AS25)</f>
        <v>2kHz100m100m</v>
      </c>
      <c r="BA25" s="17">
        <f>INDEX('Cal Data'!AD$6:AD$1108,$AS25)</f>
        <v>8.780859545767794E-6</v>
      </c>
      <c r="BB25" s="17">
        <f>INDEX('Cal Data'!AE$6:AE$1108,$AS25)</f>
        <v>8.0616917270350964E-3</v>
      </c>
      <c r="BC25" s="17">
        <f>INDEX('Cal Data'!AF$6:AF$1108,$AS25)</f>
        <v>1.0075432238885866E-6</v>
      </c>
      <c r="BD25" s="17">
        <f>INDEX('Cal Data'!AG$6:AG$1108,$AS25)</f>
        <v>2.9080200685382513E-3</v>
      </c>
      <c r="BF25" s="17">
        <f t="shared" si="30"/>
        <v>3.2483880106583581E-6</v>
      </c>
      <c r="BG25" s="17">
        <f t="shared" si="16"/>
        <v>8.0616917270350964E-3</v>
      </c>
      <c r="BH25" s="17">
        <f t="shared" si="17"/>
        <v>6.7486336054876401E-6</v>
      </c>
      <c r="BI25" s="17">
        <f t="shared" si="18"/>
        <v>1.2337105395651285E-3</v>
      </c>
      <c r="BK25" s="17">
        <f t="shared" si="31"/>
        <v>3.4000000000000002E-2</v>
      </c>
      <c r="BL25" s="17">
        <f t="shared" si="19"/>
        <v>8.0616917270350964E-3</v>
      </c>
      <c r="BM25" s="17">
        <f t="shared" si="20"/>
        <v>1.7500000000000002E-2</v>
      </c>
      <c r="BN25" s="17">
        <f t="shared" si="21"/>
        <v>1.2337105395651285E-3</v>
      </c>
    </row>
    <row r="26" spans="1:66" x14ac:dyDescent="0.25">
      <c r="A26" s="9">
        <v>3</v>
      </c>
      <c r="B26" s="9" t="s">
        <v>3</v>
      </c>
      <c r="C26" s="13">
        <v>0.02</v>
      </c>
      <c r="D26" s="14">
        <f t="shared" si="22"/>
        <v>20</v>
      </c>
      <c r="E26" s="14" t="str">
        <f t="shared" si="23"/>
        <v>mHz</v>
      </c>
      <c r="F26" s="24">
        <v>-0.5310326868647145</v>
      </c>
      <c r="G26" s="24">
        <v>0</v>
      </c>
      <c r="H26" s="24">
        <v>1.5958219946740806</v>
      </c>
      <c r="I26" s="24">
        <v>0</v>
      </c>
      <c r="J26" s="10" t="s">
        <v>3</v>
      </c>
      <c r="L26" s="25">
        <f t="shared" si="4"/>
        <v>-0.52700000046582429</v>
      </c>
      <c r="M26" s="25">
        <f t="shared" si="5"/>
        <v>0.8831300307354254</v>
      </c>
      <c r="N26" s="25">
        <f t="shared" si="6"/>
        <v>1.5900000002187598</v>
      </c>
      <c r="O26" s="25">
        <f t="shared" si="7"/>
        <v>4.9905315028525923</v>
      </c>
      <c r="P26" s="22" t="str">
        <f t="shared" si="8"/>
        <v>m</v>
      </c>
      <c r="Q26" t="str">
        <f t="shared" si="24"/>
        <v>OK</v>
      </c>
      <c r="S26" s="26">
        <v>-0.52700000000000002</v>
      </c>
      <c r="T26" s="26"/>
      <c r="U26" s="26">
        <v>1.59</v>
      </c>
      <c r="V26" s="26"/>
      <c r="W26" t="str">
        <f t="shared" si="25"/>
        <v>m</v>
      </c>
      <c r="Y26" s="26">
        <f t="shared" si="26"/>
        <v>-4.6582426804775423E-10</v>
      </c>
      <c r="Z26" s="26"/>
      <c r="AA26" s="26">
        <f t="shared" si="27"/>
        <v>2.1875967703977039E-10</v>
      </c>
      <c r="AB26" s="26"/>
      <c r="AC26" t="str">
        <f t="shared" si="28"/>
        <v>m</v>
      </c>
      <c r="AD26" s="15">
        <f t="shared" si="9"/>
        <v>1E-3</v>
      </c>
      <c r="AE26" s="16">
        <f t="shared" si="10"/>
        <v>-5.3103268686471449E-4</v>
      </c>
      <c r="AF26" s="16">
        <f t="shared" si="11"/>
        <v>0</v>
      </c>
      <c r="AG26" s="16">
        <f t="shared" si="12"/>
        <v>1.5958219946740806E-3</v>
      </c>
      <c r="AH26" s="16">
        <f t="shared" si="13"/>
        <v>0</v>
      </c>
      <c r="AI26" s="21">
        <f t="shared" si="29"/>
        <v>1.6818571738421546E-3</v>
      </c>
      <c r="AK26" s="15">
        <f>IFERROR(MATCH(AI26 - 0.000001,'Ref Z list'!$C$5:$C$30,1),1)</f>
        <v>2</v>
      </c>
      <c r="AL26" s="15" t="str">
        <f>INDEX('Ref Z list'!$D$5:$D$30,AK26)</f>
        <v>1m</v>
      </c>
      <c r="AM26" s="15" t="str">
        <f>IF(INDEX('Ref Z list'!$D$5:$D$30,AK26+1)=0,AL26,INDEX('Ref Z list'!$D$5:$D$30,AK26+1))</f>
        <v>3m</v>
      </c>
      <c r="AN26" s="15">
        <f>INDEX('Ref Z list'!$C$5:$C$30,AK26)</f>
        <v>1E-3</v>
      </c>
      <c r="AO26" s="15">
        <f>INDEX('Ref Z list'!$C$5:$C$30,AK26+1)</f>
        <v>3.0000000000000001E-3</v>
      </c>
      <c r="AP26" s="17" t="str">
        <f t="shared" si="14"/>
        <v>20mHz3m1m</v>
      </c>
      <c r="AQ26" s="17" t="str">
        <f t="shared" si="15"/>
        <v>20mHz3m3m</v>
      </c>
      <c r="AR26" s="15">
        <f>IFERROR(MATCH(AP26,'Cal Data'!$AC$6:$AC$1108,0),0)</f>
        <v>38</v>
      </c>
      <c r="AS26" s="15">
        <f>IFERROR(MATCH(AQ26,'Cal Data'!$AC$6:$AC$1108,0),0)</f>
        <v>56</v>
      </c>
      <c r="AU26" s="17" t="str">
        <f>INDEX('Cal Data'!AC$6:AC$1108,$AR26)</f>
        <v>20mHz3m1m</v>
      </c>
      <c r="AV26" s="17">
        <f>INDEX('Cal Data'!AD$6:AD$1108,$AR26)</f>
        <v>7.2003595720127479E-6</v>
      </c>
      <c r="AW26" s="17">
        <f>INDEX('Cal Data'!AE$6:AE$1108,$AR26)</f>
        <v>4.8633259083654418E-3</v>
      </c>
      <c r="AX26" s="17">
        <f>INDEX('Cal Data'!AF$6:AF$1108,$AR26)</f>
        <v>-7.3095922978071578E-6</v>
      </c>
      <c r="AY26" s="17">
        <f>INDEX('Cal Data'!AG$6:AG$1108,$AR26)</f>
        <v>4.5105821103224586E-3</v>
      </c>
      <c r="AZ26" s="17" t="str">
        <f>INDEX('Cal Data'!AC$6:AC$1108,$AS26)</f>
        <v>20mHz3m3m</v>
      </c>
      <c r="BA26" s="17">
        <f>INDEX('Cal Data'!AD$6:AD$1108,$AS26)</f>
        <v>-2.0909503815756854E-6</v>
      </c>
      <c r="BB26" s="17">
        <f>INDEX('Cal Data'!AE$6:AE$1108,$AS26)</f>
        <v>8.8313003073542536E-4</v>
      </c>
      <c r="BC26" s="17">
        <f>INDEX('Cal Data'!AF$6:AF$1108,$AS26)</f>
        <v>-2.9462214936137298E-6</v>
      </c>
      <c r="BD26" s="17">
        <f>INDEX('Cal Data'!AG$6:AG$1108,$AS26)</f>
        <v>5.9183531537088515E-3</v>
      </c>
      <c r="BF26" s="17">
        <f t="shared" si="30"/>
        <v>4.0326863988901032E-6</v>
      </c>
      <c r="BG26" s="17">
        <f t="shared" si="16"/>
        <v>8.8313003073542536E-4</v>
      </c>
      <c r="BH26" s="17">
        <f t="shared" si="17"/>
        <v>-5.821994455320808E-6</v>
      </c>
      <c r="BI26" s="17">
        <f t="shared" si="18"/>
        <v>4.9905315028525923E-3</v>
      </c>
      <c r="BK26" s="17">
        <f t="shared" si="31"/>
        <v>-5.2700000046582434E-4</v>
      </c>
      <c r="BL26" s="17">
        <f t="shared" si="19"/>
        <v>8.8313003073542536E-4</v>
      </c>
      <c r="BM26" s="17">
        <f t="shared" si="20"/>
        <v>1.5900000002187597E-3</v>
      </c>
      <c r="BN26" s="17">
        <f t="shared" si="21"/>
        <v>4.9905315028525923E-3</v>
      </c>
    </row>
    <row r="27" spans="1:66" x14ac:dyDescent="0.25">
      <c r="A27" s="9">
        <v>10</v>
      </c>
      <c r="B27" s="9" t="s">
        <v>3</v>
      </c>
      <c r="C27" s="13">
        <v>0.05</v>
      </c>
      <c r="D27" s="14">
        <f t="shared" si="22"/>
        <v>50</v>
      </c>
      <c r="E27" s="14" t="str">
        <f t="shared" si="23"/>
        <v>mHz</v>
      </c>
      <c r="F27" s="24">
        <v>-3.7424499129922983</v>
      </c>
      <c r="G27" s="24">
        <v>0</v>
      </c>
      <c r="H27" s="24">
        <v>0.82165653585305432</v>
      </c>
      <c r="I27" s="24">
        <v>0</v>
      </c>
      <c r="J27" s="10" t="s">
        <v>3</v>
      </c>
      <c r="L27" s="25">
        <f t="shared" si="4"/>
        <v>-3.740000000000212</v>
      </c>
      <c r="M27" s="25">
        <f t="shared" si="5"/>
        <v>5.142687400841103</v>
      </c>
      <c r="N27" s="25">
        <f t="shared" si="6"/>
        <v>0.82300000000094697</v>
      </c>
      <c r="O27" s="25">
        <f t="shared" si="7"/>
        <v>7.6426795847075848</v>
      </c>
      <c r="P27" s="22" t="str">
        <f t="shared" si="8"/>
        <v>m</v>
      </c>
      <c r="Q27" t="str">
        <f t="shared" si="24"/>
        <v>OK</v>
      </c>
      <c r="S27" s="26">
        <v>-3.7399999999999998</v>
      </c>
      <c r="T27" s="26"/>
      <c r="U27" s="26">
        <v>0.82299999999999995</v>
      </c>
      <c r="V27" s="26"/>
      <c r="W27" t="str">
        <f t="shared" si="25"/>
        <v>m</v>
      </c>
      <c r="Y27" s="26">
        <f t="shared" si="26"/>
        <v>-2.1227464230832993E-13</v>
      </c>
      <c r="Z27" s="26"/>
      <c r="AA27" s="26">
        <f t="shared" si="27"/>
        <v>9.4702024000525853E-13</v>
      </c>
      <c r="AB27" s="26"/>
      <c r="AC27" t="str">
        <f t="shared" si="28"/>
        <v>m</v>
      </c>
      <c r="AD27" s="15">
        <f t="shared" si="9"/>
        <v>1E-3</v>
      </c>
      <c r="AE27" s="16">
        <f t="shared" si="10"/>
        <v>-3.7424499129922982E-3</v>
      </c>
      <c r="AF27" s="16">
        <f t="shared" si="11"/>
        <v>0</v>
      </c>
      <c r="AG27" s="16">
        <f t="shared" si="12"/>
        <v>8.2165653585305435E-4</v>
      </c>
      <c r="AH27" s="16">
        <f t="shared" si="13"/>
        <v>0</v>
      </c>
      <c r="AI27" s="21">
        <f t="shared" si="29"/>
        <v>3.8315859398121428E-3</v>
      </c>
      <c r="AK27" s="15">
        <f>IFERROR(MATCH(AI27 - 0.000001,'Ref Z list'!$C$5:$C$30,1),1)</f>
        <v>3</v>
      </c>
      <c r="AL27" s="15" t="str">
        <f>INDEX('Ref Z list'!$D$5:$D$30,AK27)</f>
        <v>3m</v>
      </c>
      <c r="AM27" s="15" t="str">
        <f>IF(INDEX('Ref Z list'!$D$5:$D$30,AK27+1)=0,AL27,INDEX('Ref Z list'!$D$5:$D$30,AK27+1))</f>
        <v>10m</v>
      </c>
      <c r="AN27" s="15">
        <f>INDEX('Ref Z list'!$C$5:$C$30,AK27)</f>
        <v>3.0000000000000001E-3</v>
      </c>
      <c r="AO27" s="15">
        <f>INDEX('Ref Z list'!$C$5:$C$30,AK27+1)</f>
        <v>0.01</v>
      </c>
      <c r="AP27" s="17" t="str">
        <f t="shared" si="14"/>
        <v>50mHz10m3m</v>
      </c>
      <c r="AQ27" s="17" t="str">
        <f t="shared" si="15"/>
        <v>50mHz10m10m</v>
      </c>
      <c r="AR27" s="15">
        <f>IFERROR(MATCH(AP27,'Cal Data'!$AC$6:$AC$1108,0),0)</f>
        <v>75</v>
      </c>
      <c r="AS27" s="15">
        <f>IFERROR(MATCH(AQ27,'Cal Data'!$AC$6:$AC$1108,0),0)</f>
        <v>93</v>
      </c>
      <c r="AU27" s="17" t="str">
        <f>INDEX('Cal Data'!AC$6:AC$1108,$AR27)</f>
        <v>50mHz10m3m</v>
      </c>
      <c r="AV27" s="17">
        <f>INDEX('Cal Data'!AD$6:AD$1108,$AR27)</f>
        <v>2.1975532699678238E-6</v>
      </c>
      <c r="AW27" s="17">
        <f>INDEX('Cal Data'!AE$6:AE$1108,$AR27)</f>
        <v>6.6352132737156448E-3</v>
      </c>
      <c r="AX27" s="17">
        <f>INDEX('Cal Data'!AF$6:AF$1108,$AR27)</f>
        <v>2.4712344069259432E-6</v>
      </c>
      <c r="AY27" s="17">
        <f>INDEX('Cal Data'!AG$6:AG$1108,$AR27)</f>
        <v>8.3112622954639812E-3</v>
      </c>
      <c r="AZ27" s="17" t="str">
        <f>INDEX('Cal Data'!AC$6:AC$1108,$AS27)</f>
        <v>50mHz10m10m</v>
      </c>
      <c r="BA27" s="17">
        <f>INDEX('Cal Data'!AD$6:AD$1108,$AS27)</f>
        <v>4.3218292711099532E-6</v>
      </c>
      <c r="BB27" s="17">
        <f>INDEX('Cal Data'!AE$6:AE$1108,$AS27)</f>
        <v>5.1426874008411033E-3</v>
      </c>
      <c r="BC27" s="17">
        <f>INDEX('Cal Data'!AF$6:AF$1108,$AS27)</f>
        <v>-7.0219417463602229E-6</v>
      </c>
      <c r="BD27" s="17">
        <f>INDEX('Cal Data'!AG$6:AG$1108,$AS27)</f>
        <v>2.6833665468273247E-3</v>
      </c>
      <c r="BF27" s="17">
        <f t="shared" si="30"/>
        <v>2.4499129920864178E-6</v>
      </c>
      <c r="BG27" s="17">
        <f t="shared" si="16"/>
        <v>5.1426874008411033E-3</v>
      </c>
      <c r="BH27" s="17">
        <f t="shared" si="17"/>
        <v>1.3434641478927005E-6</v>
      </c>
      <c r="BI27" s="17">
        <f t="shared" si="18"/>
        <v>7.6426795847075847E-3</v>
      </c>
      <c r="BK27" s="17">
        <f t="shared" si="31"/>
        <v>-3.7400000000002119E-3</v>
      </c>
      <c r="BL27" s="17">
        <f t="shared" si="19"/>
        <v>5.1426874008411033E-3</v>
      </c>
      <c r="BM27" s="17">
        <f t="shared" si="20"/>
        <v>8.23000000000947E-4</v>
      </c>
      <c r="BN27" s="17">
        <f t="shared" si="21"/>
        <v>7.6426795847075847E-3</v>
      </c>
    </row>
    <row r="28" spans="1:66" x14ac:dyDescent="0.25">
      <c r="A28" s="9">
        <v>3</v>
      </c>
      <c r="B28" s="9" t="s">
        <v>3</v>
      </c>
      <c r="C28" s="13">
        <v>0.05</v>
      </c>
      <c r="D28" s="14">
        <f t="shared" si="22"/>
        <v>50</v>
      </c>
      <c r="E28" s="14" t="str">
        <f t="shared" si="23"/>
        <v>mHz</v>
      </c>
      <c r="F28" s="24">
        <v>2.3468236480481259</v>
      </c>
      <c r="G28" s="24">
        <v>0</v>
      </c>
      <c r="H28" s="24">
        <v>-1.5254057455437284</v>
      </c>
      <c r="I28" s="24">
        <v>0</v>
      </c>
      <c r="J28" s="10" t="s">
        <v>3</v>
      </c>
      <c r="L28" s="25">
        <f t="shared" si="4"/>
        <v>2.3499999999982739</v>
      </c>
      <c r="M28" s="25">
        <f t="shared" si="5"/>
        <v>5.9408929698844304</v>
      </c>
      <c r="N28" s="25">
        <f t="shared" si="6"/>
        <v>-1.520000000013582</v>
      </c>
      <c r="O28" s="25">
        <f t="shared" si="7"/>
        <v>6.7808669411323352</v>
      </c>
      <c r="P28" s="22" t="str">
        <f t="shared" si="8"/>
        <v>m</v>
      </c>
      <c r="Q28" t="str">
        <f t="shared" si="24"/>
        <v>OK</v>
      </c>
      <c r="S28" s="26">
        <v>2.35</v>
      </c>
      <c r="T28" s="26"/>
      <c r="U28" s="26">
        <v>-1.52</v>
      </c>
      <c r="V28" s="26"/>
      <c r="W28" t="str">
        <f t="shared" si="25"/>
        <v>m</v>
      </c>
      <c r="Y28" s="26">
        <f t="shared" si="26"/>
        <v>-1.7261747586871934E-12</v>
      </c>
      <c r="Z28" s="26"/>
      <c r="AA28" s="26">
        <f t="shared" si="27"/>
        <v>-1.3582024394054315E-11</v>
      </c>
      <c r="AB28" s="26"/>
      <c r="AC28" t="str">
        <f t="shared" si="28"/>
        <v>m</v>
      </c>
      <c r="AD28" s="15">
        <f t="shared" si="9"/>
        <v>1E-3</v>
      </c>
      <c r="AE28" s="16">
        <f t="shared" si="10"/>
        <v>2.3468236480481261E-3</v>
      </c>
      <c r="AF28" s="16">
        <f t="shared" si="11"/>
        <v>0</v>
      </c>
      <c r="AG28" s="16">
        <f t="shared" si="12"/>
        <v>-1.5254057455437284E-3</v>
      </c>
      <c r="AH28" s="16">
        <f t="shared" si="13"/>
        <v>0</v>
      </c>
      <c r="AI28" s="21">
        <f t="shared" si="29"/>
        <v>2.7990076676521862E-3</v>
      </c>
      <c r="AK28" s="15">
        <f>IFERROR(MATCH(AI28 - 0.000001,'Ref Z list'!$C$5:$C$30,1),1)</f>
        <v>2</v>
      </c>
      <c r="AL28" s="15" t="str">
        <f>INDEX('Ref Z list'!$D$5:$D$30,AK28)</f>
        <v>1m</v>
      </c>
      <c r="AM28" s="15" t="str">
        <f>IF(INDEX('Ref Z list'!$D$5:$D$30,AK28+1)=0,AL28,INDEX('Ref Z list'!$D$5:$D$30,AK28+1))</f>
        <v>3m</v>
      </c>
      <c r="AN28" s="15">
        <f>INDEX('Ref Z list'!$C$5:$C$30,AK28)</f>
        <v>1E-3</v>
      </c>
      <c r="AO28" s="15">
        <f>INDEX('Ref Z list'!$C$5:$C$30,AK28+1)</f>
        <v>3.0000000000000001E-3</v>
      </c>
      <c r="AP28" s="17" t="str">
        <f t="shared" si="14"/>
        <v>50mHz3m1m</v>
      </c>
      <c r="AQ28" s="17" t="str">
        <f t="shared" si="15"/>
        <v>50mHz3m3m</v>
      </c>
      <c r="AR28" s="15">
        <f>IFERROR(MATCH(AP28,'Cal Data'!$AC$6:$AC$1108,0),0)</f>
        <v>39</v>
      </c>
      <c r="AS28" s="15">
        <f>IFERROR(MATCH(AQ28,'Cal Data'!$AC$6:$AC$1108,0),0)</f>
        <v>57</v>
      </c>
      <c r="AU28" s="17" t="str">
        <f>INDEX('Cal Data'!AC$6:AC$1108,$AR28)</f>
        <v>50mHz3m1m</v>
      </c>
      <c r="AV28" s="17">
        <f>INDEX('Cal Data'!AD$6:AD$1108,$AR28)</f>
        <v>1.2507642912066609E-6</v>
      </c>
      <c r="AW28" s="17">
        <f>INDEX('Cal Data'!AE$6:AE$1108,$AR28)</f>
        <v>6.6492822596155351E-3</v>
      </c>
      <c r="AX28" s="17">
        <f>INDEX('Cal Data'!AF$6:AF$1108,$AR28)</f>
        <v>-9.7469633424578944E-6</v>
      </c>
      <c r="AY28" s="17">
        <f>INDEX('Cal Data'!AG$6:AG$1108,$AR28)</f>
        <v>8.0759628518610512E-3</v>
      </c>
      <c r="AZ28" s="17" t="str">
        <f>INDEX('Cal Data'!AC$6:AC$1108,$AS28)</f>
        <v>50mHz3m3m</v>
      </c>
      <c r="BA28" s="17">
        <f>INDEX('Cal Data'!AD$6:AD$1108,$AS28)</f>
        <v>3.3914863054205699E-6</v>
      </c>
      <c r="BB28" s="17">
        <f>INDEX('Cal Data'!AE$6:AE$1108,$AS28)</f>
        <v>5.9408929698844303E-3</v>
      </c>
      <c r="BC28" s="17">
        <f>INDEX('Cal Data'!AF$6:AF$1108,$AS28)</f>
        <v>7.0986667735930687E-6</v>
      </c>
      <c r="BD28" s="17">
        <f>INDEX('Cal Data'!AG$6:AG$1108,$AS28)</f>
        <v>6.6361736458273772E-3</v>
      </c>
      <c r="BF28" s="17">
        <f t="shared" si="30"/>
        <v>3.1763519501479883E-6</v>
      </c>
      <c r="BG28" s="17">
        <f t="shared" si="16"/>
        <v>5.9408929698844303E-3</v>
      </c>
      <c r="BH28" s="17">
        <f t="shared" si="17"/>
        <v>5.4057455301462406E-6</v>
      </c>
      <c r="BI28" s="17">
        <f t="shared" si="18"/>
        <v>6.7808669411323352E-3</v>
      </c>
      <c r="BK28" s="17">
        <f t="shared" si="31"/>
        <v>2.349999999998274E-3</v>
      </c>
      <c r="BL28" s="17">
        <f t="shared" si="19"/>
        <v>5.9408929698844303E-3</v>
      </c>
      <c r="BM28" s="17">
        <f t="shared" si="20"/>
        <v>-1.5200000000135821E-3</v>
      </c>
      <c r="BN28" s="17">
        <f t="shared" si="21"/>
        <v>6.7808669411323352E-3</v>
      </c>
    </row>
    <row r="29" spans="1:66" x14ac:dyDescent="0.25">
      <c r="A29" s="9">
        <v>3</v>
      </c>
      <c r="B29" s="9" t="s">
        <v>3</v>
      </c>
      <c r="C29" s="13">
        <v>2000</v>
      </c>
      <c r="D29" s="14">
        <f t="shared" si="22"/>
        <v>2</v>
      </c>
      <c r="E29" s="14" t="str">
        <f t="shared" si="23"/>
        <v>kHz</v>
      </c>
      <c r="F29" s="24">
        <v>-1.465031704861695</v>
      </c>
      <c r="G29" s="24">
        <v>0</v>
      </c>
      <c r="H29" s="24">
        <v>2.504663210495691</v>
      </c>
      <c r="I29" s="24">
        <v>0</v>
      </c>
      <c r="J29" s="10" t="s">
        <v>3</v>
      </c>
      <c r="L29" s="25">
        <f t="shared" si="4"/>
        <v>-1.4599999999903324</v>
      </c>
      <c r="M29" s="25">
        <f t="shared" si="5"/>
        <v>2.7127989317135</v>
      </c>
      <c r="N29" s="25">
        <f t="shared" si="6"/>
        <v>2.4999999999996341</v>
      </c>
      <c r="O29" s="25">
        <f t="shared" si="7"/>
        <v>7.3083091557805204</v>
      </c>
      <c r="P29" s="22" t="str">
        <f t="shared" si="8"/>
        <v>m</v>
      </c>
      <c r="Q29" t="str">
        <f t="shared" si="24"/>
        <v>OK</v>
      </c>
      <c r="S29" s="26">
        <v>-1.46</v>
      </c>
      <c r="T29" s="26"/>
      <c r="U29" s="26">
        <v>2.5</v>
      </c>
      <c r="V29" s="26"/>
      <c r="W29" t="str">
        <f t="shared" si="25"/>
        <v>m</v>
      </c>
      <c r="Y29" s="26">
        <f t="shared" si="26"/>
        <v>9.6676000538309381E-12</v>
      </c>
      <c r="Z29" s="26"/>
      <c r="AA29" s="26">
        <f t="shared" si="27"/>
        <v>-3.659295089164516E-13</v>
      </c>
      <c r="AB29" s="26"/>
      <c r="AC29" t="str">
        <f t="shared" si="28"/>
        <v>m</v>
      </c>
      <c r="AD29" s="15">
        <f t="shared" si="9"/>
        <v>1E-3</v>
      </c>
      <c r="AE29" s="16">
        <f t="shared" si="10"/>
        <v>-1.4650317048616949E-3</v>
      </c>
      <c r="AF29" s="16">
        <f t="shared" si="11"/>
        <v>0</v>
      </c>
      <c r="AG29" s="16">
        <f t="shared" si="12"/>
        <v>2.504663210495691E-3</v>
      </c>
      <c r="AH29" s="16">
        <f t="shared" si="13"/>
        <v>0</v>
      </c>
      <c r="AI29" s="21">
        <f t="shared" si="29"/>
        <v>2.9016642973060387E-3</v>
      </c>
      <c r="AK29" s="15">
        <f>IFERROR(MATCH(AI29 - 0.000001,'Ref Z list'!$C$5:$C$30,1),1)</f>
        <v>2</v>
      </c>
      <c r="AL29" s="15" t="str">
        <f>INDEX('Ref Z list'!$D$5:$D$30,AK29)</f>
        <v>1m</v>
      </c>
      <c r="AM29" s="15" t="str">
        <f>IF(INDEX('Ref Z list'!$D$5:$D$30,AK29+1)=0,AL29,INDEX('Ref Z list'!$D$5:$D$30,AK29+1))</f>
        <v>3m</v>
      </c>
      <c r="AN29" s="15">
        <f>INDEX('Ref Z list'!$C$5:$C$30,AK29)</f>
        <v>1E-3</v>
      </c>
      <c r="AO29" s="15">
        <f>INDEX('Ref Z list'!$C$5:$C$30,AK29+1)</f>
        <v>3.0000000000000001E-3</v>
      </c>
      <c r="AP29" s="17" t="str">
        <f t="shared" si="14"/>
        <v>2kHz3m1m</v>
      </c>
      <c r="AQ29" s="17" t="str">
        <f t="shared" si="15"/>
        <v>2kHz3m3m</v>
      </c>
      <c r="AR29" s="15">
        <f>IFERROR(MATCH(AP29,'Cal Data'!$AC$6:$AC$1108,0),0)</f>
        <v>53</v>
      </c>
      <c r="AS29" s="15">
        <f>IFERROR(MATCH(AQ29,'Cal Data'!$AC$6:$AC$1108,0),0)</f>
        <v>71</v>
      </c>
      <c r="AU29" s="17" t="str">
        <f>INDEX('Cal Data'!AC$6:AC$1108,$AR29)</f>
        <v>2kHz3m1m</v>
      </c>
      <c r="AV29" s="17">
        <f>INDEX('Cal Data'!AD$6:AD$1108,$AR29)</f>
        <v>1.9461140804274621E-6</v>
      </c>
      <c r="AW29" s="17">
        <f>INDEX('Cal Data'!AE$6:AE$1108,$AR29)</f>
        <v>6.8581151009487872E-3</v>
      </c>
      <c r="AX29" s="17">
        <f>INDEX('Cal Data'!AF$6:AF$1108,$AR29)</f>
        <v>-4.5463673463426267E-6</v>
      </c>
      <c r="AY29" s="17">
        <f>INDEX('Cal Data'!AG$6:AG$1108,$AR29)</f>
        <v>9.1974342193002871E-3</v>
      </c>
      <c r="AZ29" s="17" t="str">
        <f>INDEX('Cal Data'!AC$6:AC$1108,$AS29)</f>
        <v>2kHz3m3m</v>
      </c>
      <c r="BA29" s="17">
        <f>INDEX('Cal Data'!AD$6:AD$1108,$AS29)</f>
        <v>5.1912618126599697E-6</v>
      </c>
      <c r="BB29" s="17">
        <f>INDEX('Cal Data'!AE$6:AE$1108,$AS29)</f>
        <v>2.7127989317135E-3</v>
      </c>
      <c r="BC29" s="17">
        <f>INDEX('Cal Data'!AF$6:AF$1108,$AS29)</f>
        <v>-4.6692524947674899E-6</v>
      </c>
      <c r="BD29" s="17">
        <f>INDEX('Cal Data'!AG$6:AG$1108,$AS29)</f>
        <v>7.2106218610980908E-3</v>
      </c>
      <c r="BF29" s="17">
        <f t="shared" si="30"/>
        <v>5.0317048713625699E-6</v>
      </c>
      <c r="BG29" s="17">
        <f t="shared" si="16"/>
        <v>2.7127989317135E-3</v>
      </c>
      <c r="BH29" s="17">
        <f t="shared" si="17"/>
        <v>-4.6632104960569846E-6</v>
      </c>
      <c r="BI29" s="17">
        <f t="shared" si="18"/>
        <v>7.3083091557805202E-3</v>
      </c>
      <c r="BK29" s="17">
        <f t="shared" si="31"/>
        <v>-1.4599999999903323E-3</v>
      </c>
      <c r="BL29" s="17">
        <f t="shared" si="19"/>
        <v>2.7127989317135E-3</v>
      </c>
      <c r="BM29" s="17">
        <f t="shared" si="20"/>
        <v>2.499999999999634E-3</v>
      </c>
      <c r="BN29" s="17">
        <f t="shared" si="21"/>
        <v>7.3083091557805202E-3</v>
      </c>
    </row>
    <row r="30" spans="1:66" x14ac:dyDescent="0.25">
      <c r="A30" s="9">
        <v>3</v>
      </c>
      <c r="B30" s="9" t="s">
        <v>3</v>
      </c>
      <c r="C30" s="13">
        <v>5000</v>
      </c>
      <c r="D30" s="14">
        <f t="shared" si="22"/>
        <v>5</v>
      </c>
      <c r="E30" s="14" t="str">
        <f t="shared" si="23"/>
        <v>kHz</v>
      </c>
      <c r="F30" s="24">
        <v>-1.6278333292339111</v>
      </c>
      <c r="G30" s="24">
        <v>0</v>
      </c>
      <c r="H30" s="24">
        <v>1.2122597984449894</v>
      </c>
      <c r="I30" s="24">
        <v>0</v>
      </c>
      <c r="J30" s="10" t="s">
        <v>3</v>
      </c>
      <c r="L30" s="25">
        <f t="shared" si="4"/>
        <v>-1.6200000011769167</v>
      </c>
      <c r="M30" s="25">
        <f t="shared" si="5"/>
        <v>3.6563197811893655</v>
      </c>
      <c r="N30" s="25">
        <f t="shared" si="6"/>
        <v>1.2100000008089182</v>
      </c>
      <c r="O30" s="25">
        <f t="shared" si="7"/>
        <v>5.6563827146059547</v>
      </c>
      <c r="P30" s="22" t="str">
        <f t="shared" si="8"/>
        <v>m</v>
      </c>
      <c r="Q30" t="str">
        <f t="shared" si="24"/>
        <v>OK</v>
      </c>
      <c r="S30" s="26">
        <v>-1.6199999999999999</v>
      </c>
      <c r="T30" s="26"/>
      <c r="U30" s="26">
        <v>1.21</v>
      </c>
      <c r="V30" s="26"/>
      <c r="W30" t="str">
        <f t="shared" si="25"/>
        <v>m</v>
      </c>
      <c r="Y30" s="26">
        <f t="shared" si="26"/>
        <v>-1.1769167862496488E-9</v>
      </c>
      <c r="Z30" s="26"/>
      <c r="AA30" s="26">
        <f t="shared" si="27"/>
        <v>8.0891826570450576E-10</v>
      </c>
      <c r="AB30" s="26"/>
      <c r="AC30" t="str">
        <f t="shared" si="28"/>
        <v>m</v>
      </c>
      <c r="AD30" s="15">
        <f t="shared" si="9"/>
        <v>1E-3</v>
      </c>
      <c r="AE30" s="16">
        <f t="shared" si="10"/>
        <v>-1.6278333292339112E-3</v>
      </c>
      <c r="AF30" s="16">
        <f t="shared" si="11"/>
        <v>0</v>
      </c>
      <c r="AG30" s="16">
        <f t="shared" si="12"/>
        <v>1.2122597984449894E-3</v>
      </c>
      <c r="AH30" s="16">
        <f t="shared" si="13"/>
        <v>0</v>
      </c>
      <c r="AI30" s="21">
        <f t="shared" si="29"/>
        <v>2.0296342445600009E-3</v>
      </c>
      <c r="AK30" s="15">
        <f>IFERROR(MATCH(AI30 - 0.000001,'Ref Z list'!$C$5:$C$30,1),1)</f>
        <v>2</v>
      </c>
      <c r="AL30" s="15" t="str">
        <f>INDEX('Ref Z list'!$D$5:$D$30,AK30)</f>
        <v>1m</v>
      </c>
      <c r="AM30" s="15" t="str">
        <f>IF(INDEX('Ref Z list'!$D$5:$D$30,AK30+1)=0,AL30,INDEX('Ref Z list'!$D$5:$D$30,AK30+1))</f>
        <v>3m</v>
      </c>
      <c r="AN30" s="15">
        <f>INDEX('Ref Z list'!$C$5:$C$30,AK30)</f>
        <v>1E-3</v>
      </c>
      <c r="AO30" s="15">
        <f>INDEX('Ref Z list'!$C$5:$C$30,AK30+1)</f>
        <v>3.0000000000000001E-3</v>
      </c>
      <c r="AP30" s="17" t="str">
        <f t="shared" si="14"/>
        <v>5kHz3m1m</v>
      </c>
      <c r="AQ30" s="17" t="str">
        <f t="shared" si="15"/>
        <v>5kHz3m3m</v>
      </c>
      <c r="AR30" s="15">
        <f>IFERROR(MATCH(AP30,'Cal Data'!$AC$6:$AC$1108,0),0)</f>
        <v>54</v>
      </c>
      <c r="AS30" s="15">
        <f>IFERROR(MATCH(AQ30,'Cal Data'!$AC$6:$AC$1108,0),0)</f>
        <v>72</v>
      </c>
      <c r="AU30" s="17" t="str">
        <f>INDEX('Cal Data'!AC$6:AC$1108,$AR30)</f>
        <v>5kHz3m1m</v>
      </c>
      <c r="AV30" s="17">
        <f>INDEX('Cal Data'!AD$6:AD$1108,$AR30)</f>
        <v>1.1929274207180766E-5</v>
      </c>
      <c r="AW30" s="17">
        <f>INDEX('Cal Data'!AE$6:AE$1108,$AR30)</f>
        <v>5.4326972886045788E-3</v>
      </c>
      <c r="AX30" s="17">
        <f>INDEX('Cal Data'!AF$6:AF$1108,$AR30)</f>
        <v>-5.0750230712884495E-6</v>
      </c>
      <c r="AY30" s="17">
        <f>INDEX('Cal Data'!AG$6:AG$1108,$AR30)</f>
        <v>6.3123132227013165E-3</v>
      </c>
      <c r="AZ30" s="17" t="str">
        <f>INDEX('Cal Data'!AC$6:AC$1108,$AS30)</f>
        <v>5kHz3m3m</v>
      </c>
      <c r="BA30" s="17">
        <f>INDEX('Cal Data'!AD$6:AD$1108,$AS30)</f>
        <v>3.9731554750638103E-6</v>
      </c>
      <c r="BB30" s="17">
        <f>INDEX('Cal Data'!AE$6:AE$1108,$AS30)</f>
        <v>3.6563197811893657E-3</v>
      </c>
      <c r="BC30" s="17">
        <f>INDEX('Cal Data'!AF$6:AF$1108,$AS30)</f>
        <v>3.9337592591145757E-7</v>
      </c>
      <c r="BD30" s="17">
        <f>INDEX('Cal Data'!AG$6:AG$1108,$AS30)</f>
        <v>5.0382093133550148E-3</v>
      </c>
      <c r="BF30" s="17">
        <f t="shared" si="30"/>
        <v>7.8333280569943093E-6</v>
      </c>
      <c r="BG30" s="17">
        <f t="shared" si="16"/>
        <v>3.6563197811893657E-3</v>
      </c>
      <c r="BH30" s="17">
        <f t="shared" si="17"/>
        <v>-2.2597976360711531E-6</v>
      </c>
      <c r="BI30" s="17">
        <f t="shared" si="18"/>
        <v>5.6563827146059549E-3</v>
      </c>
      <c r="BK30" s="17">
        <f t="shared" si="31"/>
        <v>-1.6200000011769168E-3</v>
      </c>
      <c r="BL30" s="17">
        <f t="shared" si="19"/>
        <v>3.6563197811893657E-3</v>
      </c>
      <c r="BM30" s="17">
        <f t="shared" si="20"/>
        <v>1.2100000008089182E-3</v>
      </c>
      <c r="BN30" s="17">
        <f t="shared" si="21"/>
        <v>5.6563827146059549E-3</v>
      </c>
    </row>
    <row r="31" spans="1:66" x14ac:dyDescent="0.25">
      <c r="A31" s="9">
        <v>10</v>
      </c>
      <c r="B31" s="9" t="s">
        <v>3</v>
      </c>
      <c r="C31" s="13">
        <v>1</v>
      </c>
      <c r="D31" s="14">
        <f t="shared" si="22"/>
        <v>1</v>
      </c>
      <c r="E31" s="14" t="str">
        <f t="shared" si="23"/>
        <v>Hz</v>
      </c>
      <c r="F31" s="24">
        <v>5.9622851573889344</v>
      </c>
      <c r="G31" s="24">
        <v>0</v>
      </c>
      <c r="H31" s="24">
        <v>9.5509829164427448E-2</v>
      </c>
      <c r="I31" s="24">
        <v>0</v>
      </c>
      <c r="J31" s="10" t="s">
        <v>3</v>
      </c>
      <c r="L31" s="25">
        <f t="shared" si="4"/>
        <v>5.9600000000000017</v>
      </c>
      <c r="M31" s="25">
        <f t="shared" si="5"/>
        <v>8.3131031050479347</v>
      </c>
      <c r="N31" s="25">
        <f t="shared" si="6"/>
        <v>9.0900000000030623E-2</v>
      </c>
      <c r="O31" s="25">
        <f t="shared" si="7"/>
        <v>5.281464976405406</v>
      </c>
      <c r="P31" s="22" t="str">
        <f t="shared" si="8"/>
        <v>m</v>
      </c>
      <c r="Q31" t="str">
        <f t="shared" si="24"/>
        <v>OK</v>
      </c>
      <c r="S31" s="26">
        <v>5.96</v>
      </c>
      <c r="T31" s="26"/>
      <c r="U31" s="26">
        <v>9.0899999999999995E-2</v>
      </c>
      <c r="V31" s="26"/>
      <c r="W31" t="str">
        <f t="shared" si="25"/>
        <v>m</v>
      </c>
      <c r="Y31" s="26">
        <f t="shared" si="26"/>
        <v>0</v>
      </c>
      <c r="Z31" s="26"/>
      <c r="AA31" s="26">
        <f t="shared" si="27"/>
        <v>3.0628277691846506E-14</v>
      </c>
      <c r="AB31" s="26"/>
      <c r="AC31" t="str">
        <f t="shared" si="28"/>
        <v>m</v>
      </c>
      <c r="AD31" s="15">
        <f t="shared" si="9"/>
        <v>1E-3</v>
      </c>
      <c r="AE31" s="16">
        <f t="shared" si="10"/>
        <v>5.9622851573889347E-3</v>
      </c>
      <c r="AF31" s="16">
        <f t="shared" si="11"/>
        <v>0</v>
      </c>
      <c r="AG31" s="16">
        <f t="shared" si="12"/>
        <v>9.5509829164427449E-5</v>
      </c>
      <c r="AH31" s="16">
        <f t="shared" si="13"/>
        <v>0</v>
      </c>
      <c r="AI31" s="21">
        <f t="shared" si="29"/>
        <v>5.9630500941621652E-3</v>
      </c>
      <c r="AK31" s="15">
        <f>IFERROR(MATCH(AI31 - 0.000001,'Ref Z list'!$C$5:$C$30,1),1)</f>
        <v>3</v>
      </c>
      <c r="AL31" s="15" t="str">
        <f>INDEX('Ref Z list'!$D$5:$D$30,AK31)</f>
        <v>3m</v>
      </c>
      <c r="AM31" s="15" t="str">
        <f>IF(INDEX('Ref Z list'!$D$5:$D$30,AK31+1)=0,AL31,INDEX('Ref Z list'!$D$5:$D$30,AK31+1))</f>
        <v>10m</v>
      </c>
      <c r="AN31" s="15">
        <f>INDEX('Ref Z list'!$C$5:$C$30,AK31)</f>
        <v>3.0000000000000001E-3</v>
      </c>
      <c r="AO31" s="15">
        <f>INDEX('Ref Z list'!$C$5:$C$30,AK31+1)</f>
        <v>0.01</v>
      </c>
      <c r="AP31" s="17" t="str">
        <f t="shared" si="14"/>
        <v>1Hz10m3m</v>
      </c>
      <c r="AQ31" s="17" t="str">
        <f t="shared" si="15"/>
        <v>1Hz10m10m</v>
      </c>
      <c r="AR31" s="15">
        <f>IFERROR(MATCH(AP31,'Cal Data'!$AC$6:$AC$1108,0),0)</f>
        <v>79</v>
      </c>
      <c r="AS31" s="15">
        <f>IFERROR(MATCH(AQ31,'Cal Data'!$AC$6:$AC$1108,0),0)</f>
        <v>97</v>
      </c>
      <c r="AU31" s="17" t="str">
        <f>INDEX('Cal Data'!AC$6:AC$1108,$AR31)</f>
        <v>1Hz10m3m</v>
      </c>
      <c r="AV31" s="17">
        <f>INDEX('Cal Data'!AD$6:AD$1108,$AR31)</f>
        <v>-2.4704887266612137E-6</v>
      </c>
      <c r="AW31" s="17">
        <f>INDEX('Cal Data'!AE$6:AE$1108,$AR31)</f>
        <v>9.3143445262041779E-3</v>
      </c>
      <c r="AX31" s="17">
        <f>INDEX('Cal Data'!AF$6:AF$1108,$AR31)</f>
        <v>-7.1773688107902862E-6</v>
      </c>
      <c r="AY31" s="17">
        <f>INDEX('Cal Data'!AG$6:AG$1108,$AR31)</f>
        <v>8.7054480862182784E-3</v>
      </c>
      <c r="AZ31" s="17" t="str">
        <f>INDEX('Cal Data'!AC$6:AC$1108,$AS31)</f>
        <v>1Hz10m10m</v>
      </c>
      <c r="BA31" s="17">
        <f>INDEX('Cal Data'!AD$6:AD$1108,$AS31)</f>
        <v>-2.0326563165192629E-6</v>
      </c>
      <c r="BB31" s="17">
        <f>INDEX('Cal Data'!AE$6:AE$1108,$AS31)</f>
        <v>8.3131031050479344E-3</v>
      </c>
      <c r="BC31" s="17">
        <f>INDEX('Cal Data'!AF$6:AF$1108,$AS31)</f>
        <v>-1.1117347669499765E-6</v>
      </c>
      <c r="BD31" s="17">
        <f>INDEX('Cal Data'!AG$6:AG$1108,$AS31)</f>
        <v>6.1652585843958031E-4</v>
      </c>
      <c r="BF31" s="17">
        <f t="shared" si="30"/>
        <v>-2.2851573889328774E-6</v>
      </c>
      <c r="BG31" s="17">
        <f t="shared" si="16"/>
        <v>8.3131031050479344E-3</v>
      </c>
      <c r="BH31" s="17">
        <f t="shared" si="17"/>
        <v>-4.6098291643968203E-6</v>
      </c>
      <c r="BI31" s="17">
        <f t="shared" si="18"/>
        <v>5.2814649764054058E-3</v>
      </c>
      <c r="BK31" s="17">
        <f t="shared" si="31"/>
        <v>5.9600000000000018E-3</v>
      </c>
      <c r="BL31" s="17">
        <f t="shared" si="19"/>
        <v>8.3131031050479344E-3</v>
      </c>
      <c r="BM31" s="17">
        <f t="shared" si="20"/>
        <v>9.0900000000030629E-5</v>
      </c>
      <c r="BN31" s="17">
        <f t="shared" si="21"/>
        <v>5.2814649764054058E-3</v>
      </c>
    </row>
    <row r="32" spans="1:66" x14ac:dyDescent="0.25">
      <c r="A32" s="9">
        <v>3</v>
      </c>
      <c r="B32" s="9" t="s">
        <v>3</v>
      </c>
      <c r="C32" s="13">
        <v>500</v>
      </c>
      <c r="D32" s="14">
        <f t="shared" si="22"/>
        <v>500</v>
      </c>
      <c r="E32" s="14" t="str">
        <f t="shared" si="23"/>
        <v>Hz</v>
      </c>
      <c r="F32" s="24">
        <v>-2.3681075255567281</v>
      </c>
      <c r="G32" s="24">
        <v>0</v>
      </c>
      <c r="H32" s="24">
        <v>-0.80495398316880606</v>
      </c>
      <c r="I32" s="24">
        <v>0</v>
      </c>
      <c r="J32" s="10" t="s">
        <v>3</v>
      </c>
      <c r="L32" s="25">
        <f t="shared" si="4"/>
        <v>-2.3699999998467969</v>
      </c>
      <c r="M32" s="25">
        <f t="shared" si="5"/>
        <v>6.4409917577637259</v>
      </c>
      <c r="N32" s="25">
        <f t="shared" si="6"/>
        <v>-0.80600000014620743</v>
      </c>
      <c r="O32" s="25">
        <f t="shared" si="7"/>
        <v>5.1783007926258415</v>
      </c>
      <c r="P32" s="22" t="str">
        <f t="shared" si="8"/>
        <v>m</v>
      </c>
      <c r="Q32" t="str">
        <f t="shared" si="24"/>
        <v>OK</v>
      </c>
      <c r="S32" s="26">
        <v>-2.37</v>
      </c>
      <c r="T32" s="26"/>
      <c r="U32" s="26">
        <v>-0.80599999999999994</v>
      </c>
      <c r="V32" s="26"/>
      <c r="W32" t="str">
        <f t="shared" si="25"/>
        <v>m</v>
      </c>
      <c r="Y32" s="26">
        <f t="shared" si="26"/>
        <v>1.5320322788170415E-10</v>
      </c>
      <c r="Z32" s="26"/>
      <c r="AA32" s="26">
        <f t="shared" si="27"/>
        <v>-1.4620749055893612E-10</v>
      </c>
      <c r="AB32" s="26"/>
      <c r="AC32" t="str">
        <f t="shared" si="28"/>
        <v>m</v>
      </c>
      <c r="AD32" s="15">
        <f t="shared" si="9"/>
        <v>1E-3</v>
      </c>
      <c r="AE32" s="16">
        <f t="shared" si="10"/>
        <v>-2.3681075255567283E-3</v>
      </c>
      <c r="AF32" s="16">
        <f t="shared" si="11"/>
        <v>0</v>
      </c>
      <c r="AG32" s="16">
        <f t="shared" si="12"/>
        <v>-8.049539831688061E-4</v>
      </c>
      <c r="AH32" s="16">
        <f t="shared" si="13"/>
        <v>0</v>
      </c>
      <c r="AI32" s="21">
        <f t="shared" si="29"/>
        <v>2.5011765566664295E-3</v>
      </c>
      <c r="AK32" s="15">
        <f>IFERROR(MATCH(AI32 - 0.000001,'Ref Z list'!$C$5:$C$30,1),1)</f>
        <v>2</v>
      </c>
      <c r="AL32" s="15" t="str">
        <f>INDEX('Ref Z list'!$D$5:$D$30,AK32)</f>
        <v>1m</v>
      </c>
      <c r="AM32" s="15" t="str">
        <f>IF(INDEX('Ref Z list'!$D$5:$D$30,AK32+1)=0,AL32,INDEX('Ref Z list'!$D$5:$D$30,AK32+1))</f>
        <v>3m</v>
      </c>
      <c r="AN32" s="15">
        <f>INDEX('Ref Z list'!$C$5:$C$30,AK32)</f>
        <v>1E-3</v>
      </c>
      <c r="AO32" s="15">
        <f>INDEX('Ref Z list'!$C$5:$C$30,AK32+1)</f>
        <v>3.0000000000000001E-3</v>
      </c>
      <c r="AP32" s="17" t="str">
        <f t="shared" si="14"/>
        <v>500Hz3m1m</v>
      </c>
      <c r="AQ32" s="17" t="str">
        <f t="shared" si="15"/>
        <v>500Hz3m3m</v>
      </c>
      <c r="AR32" s="15">
        <f>IFERROR(MATCH(AP32,'Cal Data'!$AC$6:$AC$1108,0),0)</f>
        <v>51</v>
      </c>
      <c r="AS32" s="15">
        <f>IFERROR(MATCH(AQ32,'Cal Data'!$AC$6:$AC$1108,0),0)</f>
        <v>69</v>
      </c>
      <c r="AU32" s="17" t="str">
        <f>INDEX('Cal Data'!AC$6:AC$1108,$AR32)</f>
        <v>500Hz3m1m</v>
      </c>
      <c r="AV32" s="17">
        <f>INDEX('Cal Data'!AD$6:AD$1108,$AR32)</f>
        <v>4.9360976320494531E-6</v>
      </c>
      <c r="AW32" s="17">
        <f>INDEX('Cal Data'!AE$6:AE$1108,$AR32)</f>
        <v>1.2674041490833089E-4</v>
      </c>
      <c r="AX32" s="17">
        <f>INDEX('Cal Data'!AF$6:AF$1108,$AR32)</f>
        <v>-7.5627534817397503E-6</v>
      </c>
      <c r="AY32" s="17">
        <f>INDEX('Cal Data'!AG$6:AG$1108,$AR32)</f>
        <v>5.1808915912224382E-4</v>
      </c>
      <c r="AZ32" s="17" t="str">
        <f>INDEX('Cal Data'!AC$6:AC$1108,$AS32)</f>
        <v>500Hz3m3m</v>
      </c>
      <c r="BA32" s="17">
        <f>INDEX('Cal Data'!AD$6:AD$1108,$AS32)</f>
        <v>-4.1615290152538335E-6</v>
      </c>
      <c r="BB32" s="17">
        <f>INDEX('Cal Data'!AE$6:AE$1108,$AS32)</f>
        <v>6.440991757763726E-3</v>
      </c>
      <c r="BC32" s="17">
        <f>INDEX('Cal Data'!AF$6:AF$1108,$AS32)</f>
        <v>1.1194184791782753E-6</v>
      </c>
      <c r="BD32" s="17">
        <f>INDEX('Cal Data'!AG$6:AG$1108,$AS32)</f>
        <v>6.7268347098151529E-3</v>
      </c>
      <c r="BF32" s="17">
        <f t="shared" si="30"/>
        <v>-1.8924742900682978E-6</v>
      </c>
      <c r="BG32" s="17">
        <f t="shared" si="16"/>
        <v>6.440991757763726E-3</v>
      </c>
      <c r="BH32" s="17">
        <f t="shared" si="17"/>
        <v>-1.0460169774013791E-6</v>
      </c>
      <c r="BI32" s="17">
        <f t="shared" si="18"/>
        <v>5.178300792625842E-3</v>
      </c>
      <c r="BK32" s="17">
        <f t="shared" si="31"/>
        <v>-2.3699999998467967E-3</v>
      </c>
      <c r="BL32" s="17">
        <f t="shared" si="19"/>
        <v>6.440991757763726E-3</v>
      </c>
      <c r="BM32" s="17">
        <f t="shared" si="20"/>
        <v>-8.0600000014620745E-4</v>
      </c>
      <c r="BN32" s="17">
        <f t="shared" si="21"/>
        <v>5.178300792625842E-3</v>
      </c>
    </row>
    <row r="33" spans="1:66" x14ac:dyDescent="0.25">
      <c r="A33" s="9">
        <v>3</v>
      </c>
      <c r="B33" s="9" t="s">
        <v>3</v>
      </c>
      <c r="C33" s="13">
        <v>0.1</v>
      </c>
      <c r="D33" s="14">
        <f t="shared" si="22"/>
        <v>100</v>
      </c>
      <c r="E33" s="14" t="str">
        <f t="shared" si="23"/>
        <v>mHz</v>
      </c>
      <c r="F33" s="24">
        <v>0.56527207323537332</v>
      </c>
      <c r="G33" s="24">
        <v>0</v>
      </c>
      <c r="H33" s="24">
        <v>-0.89321200824086044</v>
      </c>
      <c r="I33" s="24">
        <v>0</v>
      </c>
      <c r="J33" s="10" t="s">
        <v>3</v>
      </c>
      <c r="L33" s="25">
        <f t="shared" si="4"/>
        <v>0.56800000000002393</v>
      </c>
      <c r="M33" s="25">
        <f t="shared" si="5"/>
        <v>5.4921288213992812</v>
      </c>
      <c r="N33" s="25">
        <f t="shared" si="6"/>
        <v>-0.89199999999998369</v>
      </c>
      <c r="O33" s="25">
        <f t="shared" si="7"/>
        <v>0.22751391524141767</v>
      </c>
      <c r="P33" s="22" t="str">
        <f t="shared" si="8"/>
        <v>m</v>
      </c>
      <c r="Q33" t="str">
        <f t="shared" si="24"/>
        <v>OK</v>
      </c>
      <c r="S33" s="26">
        <v>0.56800000000000006</v>
      </c>
      <c r="T33" s="26"/>
      <c r="U33" s="26">
        <v>-0.89200000000000002</v>
      </c>
      <c r="V33" s="26"/>
      <c r="W33" t="str">
        <f t="shared" si="25"/>
        <v>m</v>
      </c>
      <c r="Y33" s="26">
        <f t="shared" si="26"/>
        <v>2.3869795029440866E-14</v>
      </c>
      <c r="Z33" s="26"/>
      <c r="AA33" s="26">
        <f t="shared" si="27"/>
        <v>1.6320278461989801E-14</v>
      </c>
      <c r="AB33" s="26"/>
      <c r="AC33" t="str">
        <f t="shared" si="28"/>
        <v>m</v>
      </c>
      <c r="AD33" s="15">
        <f t="shared" si="9"/>
        <v>1E-3</v>
      </c>
      <c r="AE33" s="16">
        <f t="shared" si="10"/>
        <v>5.652720732353733E-4</v>
      </c>
      <c r="AF33" s="16">
        <f t="shared" si="11"/>
        <v>0</v>
      </c>
      <c r="AG33" s="16">
        <f t="shared" si="12"/>
        <v>-8.9321200824086047E-4</v>
      </c>
      <c r="AH33" s="16">
        <f t="shared" si="13"/>
        <v>0</v>
      </c>
      <c r="AI33" s="21">
        <f t="shared" si="29"/>
        <v>1.0570526043889624E-3</v>
      </c>
      <c r="AK33" s="15">
        <f>IFERROR(MATCH(AI33 - 0.000001,'Ref Z list'!$C$5:$C$30,1),1)</f>
        <v>2</v>
      </c>
      <c r="AL33" s="15" t="str">
        <f>INDEX('Ref Z list'!$D$5:$D$30,AK33)</f>
        <v>1m</v>
      </c>
      <c r="AM33" s="15" t="str">
        <f>IF(INDEX('Ref Z list'!$D$5:$D$30,AK33+1)=0,AL33,INDEX('Ref Z list'!$D$5:$D$30,AK33+1))</f>
        <v>3m</v>
      </c>
      <c r="AN33" s="15">
        <f>INDEX('Ref Z list'!$C$5:$C$30,AK33)</f>
        <v>1E-3</v>
      </c>
      <c r="AO33" s="15">
        <f>INDEX('Ref Z list'!$C$5:$C$30,AK33+1)</f>
        <v>3.0000000000000001E-3</v>
      </c>
      <c r="AP33" s="17" t="str">
        <f t="shared" si="14"/>
        <v>100mHz3m1m</v>
      </c>
      <c r="AQ33" s="17" t="str">
        <f t="shared" si="15"/>
        <v>100mHz3m3m</v>
      </c>
      <c r="AR33" s="15">
        <f>IFERROR(MATCH(AP33,'Cal Data'!$AC$6:$AC$1108,0),0)</f>
        <v>40</v>
      </c>
      <c r="AS33" s="15">
        <f>IFERROR(MATCH(AQ33,'Cal Data'!$AC$6:$AC$1108,0),0)</f>
        <v>58</v>
      </c>
      <c r="AU33" s="17" t="str">
        <f>INDEX('Cal Data'!AC$6:AC$1108,$AR33)</f>
        <v>100mHz3m1m</v>
      </c>
      <c r="AV33" s="17">
        <f>INDEX('Cal Data'!AD$6:AD$1108,$AR33)</f>
        <v>2.9128980230882801E-6</v>
      </c>
      <c r="AW33" s="17">
        <f>INDEX('Cal Data'!AE$6:AE$1108,$AR33)</f>
        <v>3.9351960997405511E-3</v>
      </c>
      <c r="AX33" s="17">
        <f>INDEX('Cal Data'!AF$6:AF$1108,$AR33)</f>
        <v>1.337727761892451E-6</v>
      </c>
      <c r="AY33" s="17">
        <f>INDEX('Cal Data'!AG$6:AG$1108,$AR33)</f>
        <v>9.2826802591865806E-5</v>
      </c>
      <c r="AZ33" s="17" t="str">
        <f>INDEX('Cal Data'!AC$6:AC$1108,$AS33)</f>
        <v>100mHz3m3m</v>
      </c>
      <c r="BA33" s="17">
        <f>INDEX('Cal Data'!AD$6:AD$1108,$AS33)</f>
        <v>-3.5713373740084604E-6</v>
      </c>
      <c r="BB33" s="17">
        <f>INDEX('Cal Data'!AE$6:AE$1108,$AS33)</f>
        <v>5.4921288213992817E-3</v>
      </c>
      <c r="BC33" s="17">
        <f>INDEX('Cal Data'!AF$6:AF$1108,$AS33)</f>
        <v>-3.0694162190786659E-6</v>
      </c>
      <c r="BD33" s="17">
        <f>INDEX('Cal Data'!AG$6:AG$1108,$AS33)</f>
        <v>4.8143330017237284E-3</v>
      </c>
      <c r="BF33" s="17">
        <f t="shared" si="30"/>
        <v>2.7279267646505466E-6</v>
      </c>
      <c r="BG33" s="17">
        <f t="shared" si="16"/>
        <v>5.4921288213992817E-3</v>
      </c>
      <c r="BH33" s="17">
        <f t="shared" si="17"/>
        <v>1.21200824087668E-6</v>
      </c>
      <c r="BI33" s="17">
        <f t="shared" si="18"/>
        <v>2.2751391524141769E-4</v>
      </c>
      <c r="BK33" s="17">
        <f t="shared" si="31"/>
        <v>5.6800000000002389E-4</v>
      </c>
      <c r="BL33" s="17">
        <f t="shared" si="19"/>
        <v>5.4921288213992817E-3</v>
      </c>
      <c r="BM33" s="17">
        <f t="shared" si="20"/>
        <v>-8.9199999999998373E-4</v>
      </c>
      <c r="BN33" s="17">
        <f t="shared" si="21"/>
        <v>2.2751391524141769E-4</v>
      </c>
    </row>
    <row r="34" spans="1:66" x14ac:dyDescent="0.25">
      <c r="A34" s="9">
        <v>3</v>
      </c>
      <c r="B34" s="9" t="s">
        <v>3</v>
      </c>
      <c r="C34" s="13">
        <v>0.05</v>
      </c>
      <c r="D34" s="14">
        <f t="shared" si="22"/>
        <v>50</v>
      </c>
      <c r="E34" s="14" t="str">
        <f t="shared" si="23"/>
        <v>mHz</v>
      </c>
      <c r="F34" s="24">
        <v>0.66643137759267146</v>
      </c>
      <c r="G34" s="24">
        <v>0</v>
      </c>
      <c r="H34" s="24">
        <v>2.1293765601690327</v>
      </c>
      <c r="I34" s="24">
        <v>0</v>
      </c>
      <c r="J34" s="10" t="s">
        <v>3</v>
      </c>
      <c r="L34" s="25">
        <f t="shared" si="4"/>
        <v>0.66899999958910172</v>
      </c>
      <c r="M34" s="25">
        <f t="shared" si="5"/>
        <v>5.9408929698844304</v>
      </c>
      <c r="N34" s="25">
        <f t="shared" si="6"/>
        <v>2.1299999967665859</v>
      </c>
      <c r="O34" s="25">
        <f t="shared" si="7"/>
        <v>7.189608955152055</v>
      </c>
      <c r="P34" s="22" t="str">
        <f t="shared" si="8"/>
        <v>m</v>
      </c>
      <c r="Q34" t="str">
        <f t="shared" si="24"/>
        <v>OK</v>
      </c>
      <c r="S34" s="26">
        <v>0.66900000000000004</v>
      </c>
      <c r="T34" s="26"/>
      <c r="U34" s="26">
        <v>2.13</v>
      </c>
      <c r="V34" s="26"/>
      <c r="W34" t="str">
        <f t="shared" si="25"/>
        <v>m</v>
      </c>
      <c r="Y34" s="26">
        <f t="shared" si="26"/>
        <v>-4.1089831537277632E-10</v>
      </c>
      <c r="Z34" s="26"/>
      <c r="AA34" s="26">
        <f t="shared" si="27"/>
        <v>-3.2334139810075158E-9</v>
      </c>
      <c r="AB34" s="26"/>
      <c r="AC34" t="str">
        <f t="shared" si="28"/>
        <v>m</v>
      </c>
      <c r="AD34" s="15">
        <f t="shared" si="9"/>
        <v>1E-3</v>
      </c>
      <c r="AE34" s="16">
        <f t="shared" si="10"/>
        <v>6.6643137759267142E-4</v>
      </c>
      <c r="AF34" s="16">
        <f t="shared" si="11"/>
        <v>0</v>
      </c>
      <c r="AG34" s="16">
        <f t="shared" si="12"/>
        <v>2.1293765601690328E-3</v>
      </c>
      <c r="AH34" s="16">
        <f t="shared" si="13"/>
        <v>0</v>
      </c>
      <c r="AI34" s="21">
        <f t="shared" si="29"/>
        <v>2.2312273116017042E-3</v>
      </c>
      <c r="AK34" s="15">
        <f>IFERROR(MATCH(AI34 - 0.000001,'Ref Z list'!$C$5:$C$30,1),1)</f>
        <v>2</v>
      </c>
      <c r="AL34" s="15" t="str">
        <f>INDEX('Ref Z list'!$D$5:$D$30,AK34)</f>
        <v>1m</v>
      </c>
      <c r="AM34" s="15" t="str">
        <f>IF(INDEX('Ref Z list'!$D$5:$D$30,AK34+1)=0,AL34,INDEX('Ref Z list'!$D$5:$D$30,AK34+1))</f>
        <v>3m</v>
      </c>
      <c r="AN34" s="15">
        <f>INDEX('Ref Z list'!$C$5:$C$30,AK34)</f>
        <v>1E-3</v>
      </c>
      <c r="AO34" s="15">
        <f>INDEX('Ref Z list'!$C$5:$C$30,AK34+1)</f>
        <v>3.0000000000000001E-3</v>
      </c>
      <c r="AP34" s="17" t="str">
        <f t="shared" si="14"/>
        <v>50mHz3m1m</v>
      </c>
      <c r="AQ34" s="17" t="str">
        <f t="shared" si="15"/>
        <v>50mHz3m3m</v>
      </c>
      <c r="AR34" s="15">
        <f>IFERROR(MATCH(AP34,'Cal Data'!$AC$6:$AC$1108,0),0)</f>
        <v>39</v>
      </c>
      <c r="AS34" s="15">
        <f>IFERROR(MATCH(AQ34,'Cal Data'!$AC$6:$AC$1108,0),0)</f>
        <v>57</v>
      </c>
      <c r="AU34" s="17" t="str">
        <f>INDEX('Cal Data'!AC$6:AC$1108,$AR34)</f>
        <v>50mHz3m1m</v>
      </c>
      <c r="AV34" s="17">
        <f>INDEX('Cal Data'!AD$6:AD$1108,$AR34)</f>
        <v>1.2507642912066609E-6</v>
      </c>
      <c r="AW34" s="17">
        <f>INDEX('Cal Data'!AE$6:AE$1108,$AR34)</f>
        <v>6.6492822596155351E-3</v>
      </c>
      <c r="AX34" s="17">
        <f>INDEX('Cal Data'!AF$6:AF$1108,$AR34)</f>
        <v>-9.7469633424578944E-6</v>
      </c>
      <c r="AY34" s="17">
        <f>INDEX('Cal Data'!AG$6:AG$1108,$AR34)</f>
        <v>8.0759628518610512E-3</v>
      </c>
      <c r="AZ34" s="17" t="str">
        <f>INDEX('Cal Data'!AC$6:AC$1108,$AS34)</f>
        <v>50mHz3m3m</v>
      </c>
      <c r="BA34" s="17">
        <f>INDEX('Cal Data'!AD$6:AD$1108,$AS34)</f>
        <v>3.3914863054205699E-6</v>
      </c>
      <c r="BB34" s="17">
        <f>INDEX('Cal Data'!AE$6:AE$1108,$AS34)</f>
        <v>5.9408929698844303E-3</v>
      </c>
      <c r="BC34" s="17">
        <f>INDEX('Cal Data'!AF$6:AF$1108,$AS34)</f>
        <v>7.0986667735930687E-6</v>
      </c>
      <c r="BD34" s="17">
        <f>INDEX('Cal Data'!AG$6:AG$1108,$AS34)</f>
        <v>6.6361736458273772E-3</v>
      </c>
      <c r="BF34" s="17">
        <f t="shared" si="30"/>
        <v>2.5686219964302487E-6</v>
      </c>
      <c r="BG34" s="17">
        <f t="shared" si="16"/>
        <v>5.9408929698844303E-3</v>
      </c>
      <c r="BH34" s="17">
        <f t="shared" si="17"/>
        <v>6.2343659755317045E-7</v>
      </c>
      <c r="BI34" s="17">
        <f t="shared" si="18"/>
        <v>7.1896089551520548E-3</v>
      </c>
      <c r="BK34" s="17">
        <f t="shared" si="31"/>
        <v>6.6899999958910169E-4</v>
      </c>
      <c r="BL34" s="17">
        <f t="shared" si="19"/>
        <v>5.9408929698844303E-3</v>
      </c>
      <c r="BM34" s="17">
        <f t="shared" si="20"/>
        <v>2.129999996766586E-3</v>
      </c>
      <c r="BN34" s="17">
        <f t="shared" si="21"/>
        <v>7.1896089551520548E-3</v>
      </c>
    </row>
    <row r="35" spans="1:66" x14ac:dyDescent="0.25">
      <c r="A35" s="9">
        <v>3</v>
      </c>
      <c r="B35" s="9" t="s">
        <v>3</v>
      </c>
      <c r="C35" s="13">
        <v>0.1</v>
      </c>
      <c r="D35" s="14">
        <f t="shared" si="22"/>
        <v>100</v>
      </c>
      <c r="E35" s="14" t="str">
        <f t="shared" si="23"/>
        <v>mHz</v>
      </c>
      <c r="F35" s="24">
        <v>0.94914257825074311</v>
      </c>
      <c r="G35" s="24">
        <v>0</v>
      </c>
      <c r="H35" s="24">
        <v>1.3300593189727621</v>
      </c>
      <c r="I35" s="24">
        <v>0</v>
      </c>
      <c r="J35" s="10" t="s">
        <v>3</v>
      </c>
      <c r="L35" s="25">
        <f t="shared" si="4"/>
        <v>0.95000000001671725</v>
      </c>
      <c r="M35" s="25">
        <f t="shared" si="5"/>
        <v>5.4921288213992812</v>
      </c>
      <c r="N35" s="25">
        <f t="shared" si="6"/>
        <v>1.3300000000113623</v>
      </c>
      <c r="O35" s="25">
        <f t="shared" si="7"/>
        <v>1.5895250708993252</v>
      </c>
      <c r="P35" s="22" t="str">
        <f t="shared" si="8"/>
        <v>m</v>
      </c>
      <c r="Q35" t="str">
        <f t="shared" si="24"/>
        <v>OK</v>
      </c>
      <c r="S35" s="26">
        <v>0.95</v>
      </c>
      <c r="T35" s="26"/>
      <c r="U35" s="26">
        <v>1.33</v>
      </c>
      <c r="V35" s="26"/>
      <c r="W35" t="str">
        <f t="shared" si="25"/>
        <v>m</v>
      </c>
      <c r="Y35" s="26">
        <f t="shared" si="26"/>
        <v>1.6717294215595757E-11</v>
      </c>
      <c r="Z35" s="26"/>
      <c r="AA35" s="26">
        <f t="shared" si="27"/>
        <v>1.1362244478618777E-11</v>
      </c>
      <c r="AB35" s="26"/>
      <c r="AC35" t="str">
        <f t="shared" si="28"/>
        <v>m</v>
      </c>
      <c r="AD35" s="15">
        <f t="shared" si="9"/>
        <v>1E-3</v>
      </c>
      <c r="AE35" s="16">
        <f t="shared" si="10"/>
        <v>9.4914257825074312E-4</v>
      </c>
      <c r="AF35" s="16">
        <f t="shared" si="11"/>
        <v>0</v>
      </c>
      <c r="AG35" s="16">
        <f t="shared" si="12"/>
        <v>1.330059318972762E-3</v>
      </c>
      <c r="AH35" s="16">
        <f t="shared" si="13"/>
        <v>0</v>
      </c>
      <c r="AI35" s="21">
        <f t="shared" si="29"/>
        <v>1.6339918683502546E-3</v>
      </c>
      <c r="AK35" s="15">
        <f>IFERROR(MATCH(AI35 - 0.000001,'Ref Z list'!$C$5:$C$30,1),1)</f>
        <v>2</v>
      </c>
      <c r="AL35" s="15" t="str">
        <f>INDEX('Ref Z list'!$D$5:$D$30,AK35)</f>
        <v>1m</v>
      </c>
      <c r="AM35" s="15" t="str">
        <f>IF(INDEX('Ref Z list'!$D$5:$D$30,AK35+1)=0,AL35,INDEX('Ref Z list'!$D$5:$D$30,AK35+1))</f>
        <v>3m</v>
      </c>
      <c r="AN35" s="15">
        <f>INDEX('Ref Z list'!$C$5:$C$30,AK35)</f>
        <v>1E-3</v>
      </c>
      <c r="AO35" s="15">
        <f>INDEX('Ref Z list'!$C$5:$C$30,AK35+1)</f>
        <v>3.0000000000000001E-3</v>
      </c>
      <c r="AP35" s="17" t="str">
        <f t="shared" si="14"/>
        <v>100mHz3m1m</v>
      </c>
      <c r="AQ35" s="17" t="str">
        <f t="shared" si="15"/>
        <v>100mHz3m3m</v>
      </c>
      <c r="AR35" s="15">
        <f>IFERROR(MATCH(AP35,'Cal Data'!$AC$6:$AC$1108,0),0)</f>
        <v>40</v>
      </c>
      <c r="AS35" s="15">
        <f>IFERROR(MATCH(AQ35,'Cal Data'!$AC$6:$AC$1108,0),0)</f>
        <v>58</v>
      </c>
      <c r="AU35" s="17" t="str">
        <f>INDEX('Cal Data'!AC$6:AC$1108,$AR35)</f>
        <v>100mHz3m1m</v>
      </c>
      <c r="AV35" s="17">
        <f>INDEX('Cal Data'!AD$6:AD$1108,$AR35)</f>
        <v>2.9128980230882801E-6</v>
      </c>
      <c r="AW35" s="17">
        <f>INDEX('Cal Data'!AE$6:AE$1108,$AR35)</f>
        <v>3.9351960997405511E-3</v>
      </c>
      <c r="AX35" s="17">
        <f>INDEX('Cal Data'!AF$6:AF$1108,$AR35)</f>
        <v>1.337727761892451E-6</v>
      </c>
      <c r="AY35" s="17">
        <f>INDEX('Cal Data'!AG$6:AG$1108,$AR35)</f>
        <v>9.2826802591865806E-5</v>
      </c>
      <c r="AZ35" s="17" t="str">
        <f>INDEX('Cal Data'!AC$6:AC$1108,$AS35)</f>
        <v>100mHz3m3m</v>
      </c>
      <c r="BA35" s="17">
        <f>INDEX('Cal Data'!AD$6:AD$1108,$AS35)</f>
        <v>-3.5713373740084604E-6</v>
      </c>
      <c r="BB35" s="17">
        <f>INDEX('Cal Data'!AE$6:AE$1108,$AS35)</f>
        <v>5.4921288213992817E-3</v>
      </c>
      <c r="BC35" s="17">
        <f>INDEX('Cal Data'!AF$6:AF$1108,$AS35)</f>
        <v>-3.0694162190786659E-6</v>
      </c>
      <c r="BD35" s="17">
        <f>INDEX('Cal Data'!AG$6:AG$1108,$AS35)</f>
        <v>4.8143330017237284E-3</v>
      </c>
      <c r="BF35" s="17">
        <f t="shared" si="30"/>
        <v>8.5742176597417144E-7</v>
      </c>
      <c r="BG35" s="17">
        <f t="shared" si="16"/>
        <v>5.4921288213992817E-3</v>
      </c>
      <c r="BH35" s="17">
        <f t="shared" si="17"/>
        <v>-5.9318961399777602E-8</v>
      </c>
      <c r="BI35" s="17">
        <f t="shared" si="18"/>
        <v>1.5895250708993251E-3</v>
      </c>
      <c r="BK35" s="17">
        <f t="shared" si="31"/>
        <v>9.5000000001671731E-4</v>
      </c>
      <c r="BL35" s="17">
        <f t="shared" si="19"/>
        <v>5.4921288213992817E-3</v>
      </c>
      <c r="BM35" s="17">
        <f t="shared" si="20"/>
        <v>1.3300000000113622E-3</v>
      </c>
      <c r="BN35" s="17">
        <f t="shared" si="21"/>
        <v>1.5895250708993251E-3</v>
      </c>
    </row>
    <row r="36" spans="1:66" x14ac:dyDescent="0.25">
      <c r="A36" s="9">
        <v>1</v>
      </c>
      <c r="B36" s="9" t="s">
        <v>3</v>
      </c>
      <c r="C36" s="13">
        <v>50</v>
      </c>
      <c r="D36" s="14">
        <f t="shared" si="22"/>
        <v>50</v>
      </c>
      <c r="E36" s="14" t="str">
        <f t="shared" si="23"/>
        <v>Hz</v>
      </c>
      <c r="F36" s="24">
        <v>-0.61296479430633544</v>
      </c>
      <c r="G36" s="24">
        <v>0</v>
      </c>
      <c r="H36" s="24">
        <v>-1.768702853238328E-2</v>
      </c>
      <c r="I36" s="24">
        <v>0</v>
      </c>
      <c r="J36" s="10" t="s">
        <v>3</v>
      </c>
      <c r="L36" s="25">
        <f t="shared" si="4"/>
        <v>-0.61400000008442335</v>
      </c>
      <c r="M36" s="25">
        <f t="shared" si="5"/>
        <v>0.31621256747752824</v>
      </c>
      <c r="N36" s="25">
        <f t="shared" si="6"/>
        <v>-1.7999999823154193E-2</v>
      </c>
      <c r="O36" s="25">
        <f t="shared" si="7"/>
        <v>1.702083292968074</v>
      </c>
      <c r="P36" s="22" t="str">
        <f t="shared" si="8"/>
        <v>m</v>
      </c>
      <c r="Q36" t="str">
        <f t="shared" si="24"/>
        <v>OK</v>
      </c>
      <c r="S36" s="26">
        <v>-0.61399999999999999</v>
      </c>
      <c r="T36" s="26"/>
      <c r="U36" s="26">
        <v>-1.7999999999999999E-2</v>
      </c>
      <c r="V36" s="26"/>
      <c r="W36" t="str">
        <f t="shared" si="25"/>
        <v>m</v>
      </c>
      <c r="Y36" s="26">
        <f t="shared" si="26"/>
        <v>-8.4423357193941229E-11</v>
      </c>
      <c r="Z36" s="26"/>
      <c r="AA36" s="26">
        <f t="shared" si="27"/>
        <v>1.7684580536081462E-10</v>
      </c>
      <c r="AB36" s="26"/>
      <c r="AC36" t="str">
        <f t="shared" si="28"/>
        <v>m</v>
      </c>
      <c r="AD36" s="15">
        <f t="shared" si="9"/>
        <v>1E-3</v>
      </c>
      <c r="AE36" s="16">
        <f t="shared" si="10"/>
        <v>-6.1296479430633546E-4</v>
      </c>
      <c r="AF36" s="16">
        <f t="shared" si="11"/>
        <v>0</v>
      </c>
      <c r="AG36" s="16">
        <f t="shared" si="12"/>
        <v>-1.7687028532383279E-5</v>
      </c>
      <c r="AH36" s="16">
        <f t="shared" si="13"/>
        <v>0</v>
      </c>
      <c r="AI36" s="21">
        <f t="shared" si="29"/>
        <v>6.1321991979820215E-4</v>
      </c>
      <c r="AK36" s="15">
        <f>IFERROR(MATCH(AI36 - 0.000001,'Ref Z list'!$C$5:$C$30,1),1)</f>
        <v>1</v>
      </c>
      <c r="AL36" s="15" t="str">
        <f>INDEX('Ref Z list'!$D$5:$D$30,AK36)</f>
        <v>0m</v>
      </c>
      <c r="AM36" s="15" t="str">
        <f>IF(INDEX('Ref Z list'!$D$5:$D$30,AK36+1)=0,AL36,INDEX('Ref Z list'!$D$5:$D$30,AK36+1))</f>
        <v>1m</v>
      </c>
      <c r="AN36" s="15">
        <f>INDEX('Ref Z list'!$C$5:$C$30,AK36)</f>
        <v>0</v>
      </c>
      <c r="AO36" s="15">
        <f>INDEX('Ref Z list'!$C$5:$C$30,AK36+1)</f>
        <v>1E-3</v>
      </c>
      <c r="AP36" s="17" t="str">
        <f t="shared" si="14"/>
        <v>50Hz1m0m</v>
      </c>
      <c r="AQ36" s="17" t="str">
        <f t="shared" si="15"/>
        <v>50Hz1m1m</v>
      </c>
      <c r="AR36" s="15">
        <f>IFERROR(MATCH(AP36,'Cal Data'!$AC$6:$AC$1108,0),0)</f>
        <v>12</v>
      </c>
      <c r="AS36" s="15">
        <f>IFERROR(MATCH(AQ36,'Cal Data'!$AC$6:$AC$1108,0),0)</f>
        <v>30</v>
      </c>
      <c r="AU36" s="17" t="str">
        <f>INDEX('Cal Data'!AC$6:AC$1108,$AR36)</f>
        <v>50Hz1m0m</v>
      </c>
      <c r="AV36" s="17">
        <f>INDEX('Cal Data'!AD$6:AD$1108,$AR36)</f>
        <v>-3.4707745501914367E-6</v>
      </c>
      <c r="AW36" s="17">
        <f>INDEX('Cal Data'!AE$6:AE$1108,$AR36)</f>
        <v>1.2295407349821298E-4</v>
      </c>
      <c r="AX36" s="17">
        <f>INDEX('Cal Data'!AF$6:AF$1108,$AR36)</f>
        <v>4.7889346701353573E-6</v>
      </c>
      <c r="AY36" s="17">
        <f>INDEX('Cal Data'!AG$6:AG$1108,$AR36)</f>
        <v>2.8218890864358854E-4</v>
      </c>
      <c r="AZ36" s="17" t="str">
        <f>INDEX('Cal Data'!AC$6:AC$1108,$AS36)</f>
        <v>50Hz1m1m</v>
      </c>
      <c r="BA36" s="17">
        <f>INDEX('Cal Data'!AD$6:AD$1108,$AS36)</f>
        <v>5.0099592475505786E-7</v>
      </c>
      <c r="BB36" s="17">
        <f>INDEX('Cal Data'!AE$6:AE$1108,$AS36)</f>
        <v>3.1621256747752825E-4</v>
      </c>
      <c r="BC36" s="17">
        <f>INDEX('Cal Data'!AF$6:AF$1108,$AS36)</f>
        <v>-3.5309287201230759E-6</v>
      </c>
      <c r="BD36" s="17">
        <f>INDEX('Cal Data'!AG$6:AG$1108,$AS36)</f>
        <v>2.5976622624637696E-3</v>
      </c>
      <c r="BF36" s="17">
        <f t="shared" si="30"/>
        <v>-1.0352057780878804E-6</v>
      </c>
      <c r="BG36" s="17">
        <f t="shared" si="16"/>
        <v>3.1621256747752825E-4</v>
      </c>
      <c r="BH36" s="17">
        <f t="shared" si="17"/>
        <v>-3.1297129077091692E-7</v>
      </c>
      <c r="BI36" s="17">
        <f t="shared" si="18"/>
        <v>1.7020832929680741E-3</v>
      </c>
      <c r="BK36" s="17">
        <f t="shared" si="31"/>
        <v>-6.1400000008442332E-4</v>
      </c>
      <c r="BL36" s="17">
        <f t="shared" si="19"/>
        <v>3.1621256747752825E-4</v>
      </c>
      <c r="BM36" s="17">
        <f t="shared" si="20"/>
        <v>-1.7999999823154195E-5</v>
      </c>
      <c r="BN36" s="17">
        <f t="shared" si="21"/>
        <v>1.7020832929680741E-3</v>
      </c>
    </row>
    <row r="37" spans="1:66" x14ac:dyDescent="0.25">
      <c r="A37" s="9">
        <v>1</v>
      </c>
      <c r="B37" s="9" t="s">
        <v>3</v>
      </c>
      <c r="C37" s="13">
        <v>2000</v>
      </c>
      <c r="D37" s="14">
        <f t="shared" si="22"/>
        <v>2</v>
      </c>
      <c r="E37" s="14" t="str">
        <f t="shared" si="23"/>
        <v>kHz</v>
      </c>
      <c r="F37" s="24">
        <v>0.88777814168516089</v>
      </c>
      <c r="G37" s="24">
        <v>0</v>
      </c>
      <c r="H37" s="24">
        <v>0.21789395960681057</v>
      </c>
      <c r="I37" s="24">
        <v>0</v>
      </c>
      <c r="J37" s="10" t="s">
        <v>3</v>
      </c>
      <c r="L37" s="25">
        <f t="shared" si="4"/>
        <v>0.88500000003101442</v>
      </c>
      <c r="M37" s="25">
        <f t="shared" si="5"/>
        <v>4.9096111485908898</v>
      </c>
      <c r="N37" s="25">
        <f t="shared" si="6"/>
        <v>0.21600000001317063</v>
      </c>
      <c r="O37" s="25">
        <f t="shared" si="7"/>
        <v>8.4042732588212345</v>
      </c>
      <c r="P37" s="22" t="str">
        <f t="shared" si="8"/>
        <v>m</v>
      </c>
      <c r="Q37" t="str">
        <f t="shared" si="24"/>
        <v>OK</v>
      </c>
      <c r="S37" s="26">
        <v>0.88500000000000001</v>
      </c>
      <c r="T37" s="26"/>
      <c r="U37" s="26">
        <v>0.216</v>
      </c>
      <c r="V37" s="26"/>
      <c r="W37" t="str">
        <f t="shared" si="25"/>
        <v>m</v>
      </c>
      <c r="Y37" s="26">
        <f t="shared" si="26"/>
        <v>3.1014413259811136E-11</v>
      </c>
      <c r="Z37" s="26"/>
      <c r="AA37" s="26">
        <f t="shared" si="27"/>
        <v>1.3170631252279463E-11</v>
      </c>
      <c r="AB37" s="26"/>
      <c r="AC37" t="str">
        <f t="shared" si="28"/>
        <v>m</v>
      </c>
      <c r="AD37" s="15">
        <f t="shared" si="9"/>
        <v>1E-3</v>
      </c>
      <c r="AE37" s="16">
        <f t="shared" si="10"/>
        <v>8.8777814168516087E-4</v>
      </c>
      <c r="AF37" s="16">
        <f t="shared" si="11"/>
        <v>0</v>
      </c>
      <c r="AG37" s="16">
        <f t="shared" si="12"/>
        <v>2.1789395960681058E-4</v>
      </c>
      <c r="AH37" s="16">
        <f t="shared" si="13"/>
        <v>0</v>
      </c>
      <c r="AI37" s="21">
        <f t="shared" si="29"/>
        <v>9.141268000048418E-4</v>
      </c>
      <c r="AK37" s="15">
        <f>IFERROR(MATCH(AI37 - 0.000001,'Ref Z list'!$C$5:$C$30,1),1)</f>
        <v>1</v>
      </c>
      <c r="AL37" s="15" t="str">
        <f>INDEX('Ref Z list'!$D$5:$D$30,AK37)</f>
        <v>0m</v>
      </c>
      <c r="AM37" s="15" t="str">
        <f>IF(INDEX('Ref Z list'!$D$5:$D$30,AK37+1)=0,AL37,INDEX('Ref Z list'!$D$5:$D$30,AK37+1))</f>
        <v>1m</v>
      </c>
      <c r="AN37" s="15">
        <f>INDEX('Ref Z list'!$C$5:$C$30,AK37)</f>
        <v>0</v>
      </c>
      <c r="AO37" s="15">
        <f>INDEX('Ref Z list'!$C$5:$C$30,AK37+1)</f>
        <v>1E-3</v>
      </c>
      <c r="AP37" s="17" t="str">
        <f t="shared" si="14"/>
        <v>2kHz1m0m</v>
      </c>
      <c r="AQ37" s="17" t="str">
        <f t="shared" si="15"/>
        <v>2kHz1m1m</v>
      </c>
      <c r="AR37" s="15">
        <f>IFERROR(MATCH(AP37,'Cal Data'!$AC$6:$AC$1108,0),0)</f>
        <v>17</v>
      </c>
      <c r="AS37" s="15">
        <f>IFERROR(MATCH(AQ37,'Cal Data'!$AC$6:$AC$1108,0),0)</f>
        <v>35</v>
      </c>
      <c r="AU37" s="17" t="str">
        <f>INDEX('Cal Data'!AC$6:AC$1108,$AR37)</f>
        <v>2kHz1m0m</v>
      </c>
      <c r="AV37" s="17">
        <f>INDEX('Cal Data'!AD$6:AD$1108,$AR37)</f>
        <v>-4.725869657869904E-6</v>
      </c>
      <c r="AW37" s="17">
        <f>INDEX('Cal Data'!AE$6:AE$1108,$AR37)</f>
        <v>8.8746327825738221E-3</v>
      </c>
      <c r="AX37" s="17">
        <f>INDEX('Cal Data'!AF$6:AF$1108,$AR37)</f>
        <v>-2.7210886355181322E-6</v>
      </c>
      <c r="AY37" s="17">
        <f>INDEX('Cal Data'!AG$6:AG$1108,$AR37)</f>
        <v>7.8804239546371429E-3</v>
      </c>
      <c r="AZ37" s="17" t="str">
        <f>INDEX('Cal Data'!AC$6:AC$1108,$AS37)</f>
        <v>2kHz1m1m</v>
      </c>
      <c r="BA37" s="17">
        <f>INDEX('Cal Data'!AD$6:AD$1108,$AS37)</f>
        <v>-2.5951718118893529E-6</v>
      </c>
      <c r="BB37" s="17">
        <f>INDEX('Cal Data'!AE$6:AE$1108,$AS37)</f>
        <v>4.9096111485908899E-3</v>
      </c>
      <c r="BC37" s="17">
        <f>INDEX('Cal Data'!AF$6:AF$1108,$AS37)</f>
        <v>-1.8162589752633415E-6</v>
      </c>
      <c r="BD37" s="17">
        <f>INDEX('Cal Data'!AG$6:AG$1108,$AS37)</f>
        <v>8.4534837360387138E-3</v>
      </c>
      <c r="BF37" s="17">
        <f t="shared" si="30"/>
        <v>-2.7781416541464933E-6</v>
      </c>
      <c r="BG37" s="17">
        <f t="shared" si="16"/>
        <v>4.9096111485908899E-3</v>
      </c>
      <c r="BH37" s="17">
        <f t="shared" si="17"/>
        <v>-1.8939595936399523E-6</v>
      </c>
      <c r="BI37" s="17">
        <f t="shared" si="18"/>
        <v>8.4042732588212356E-3</v>
      </c>
      <c r="BK37" s="17">
        <f t="shared" si="31"/>
        <v>8.8500000003101441E-4</v>
      </c>
      <c r="BL37" s="17">
        <f t="shared" si="19"/>
        <v>4.9096111485908899E-3</v>
      </c>
      <c r="BM37" s="17">
        <f t="shared" si="20"/>
        <v>2.1600000001317064E-4</v>
      </c>
      <c r="BN37" s="17">
        <f t="shared" si="21"/>
        <v>8.4042732588212356E-3</v>
      </c>
    </row>
    <row r="38" spans="1:66" x14ac:dyDescent="0.25">
      <c r="A38" s="9">
        <v>3</v>
      </c>
      <c r="B38" s="9" t="s">
        <v>3</v>
      </c>
      <c r="C38" s="13">
        <v>2</v>
      </c>
      <c r="D38" s="14">
        <f t="shared" si="22"/>
        <v>2</v>
      </c>
      <c r="E38" s="14" t="str">
        <f t="shared" si="23"/>
        <v>Hz</v>
      </c>
      <c r="F38" s="24">
        <v>2.1903588684046538</v>
      </c>
      <c r="G38" s="24">
        <v>0</v>
      </c>
      <c r="H38" s="24">
        <v>0.68164343356365042</v>
      </c>
      <c r="I38" s="24">
        <v>0</v>
      </c>
      <c r="J38" s="10" t="s">
        <v>3</v>
      </c>
      <c r="L38" s="25">
        <f t="shared" ref="L38:L69" si="32">BK38/$AD38</f>
        <v>2.1899999999924114</v>
      </c>
      <c r="M38" s="25">
        <f t="shared" ref="M38:M69" si="33">BL38/$AD38</f>
        <v>7.3120975526744179</v>
      </c>
      <c r="N38" s="25">
        <f t="shared" ref="N38:N69" si="34">BM38/$AD38</f>
        <v>0.68700000001407446</v>
      </c>
      <c r="O38" s="25">
        <f t="shared" ref="O38:O69" si="35">BN38/$AD38</f>
        <v>5.7684347335210813</v>
      </c>
      <c r="P38" s="22" t="str">
        <f t="shared" ref="P38:P69" si="36">J38</f>
        <v>m</v>
      </c>
      <c r="Q38" t="str">
        <f t="shared" si="24"/>
        <v>OK</v>
      </c>
      <c r="S38" s="26">
        <v>2.19</v>
      </c>
      <c r="T38" s="26"/>
      <c r="U38" s="26">
        <v>0.68699999999999994</v>
      </c>
      <c r="V38" s="26"/>
      <c r="W38" t="str">
        <f t="shared" si="25"/>
        <v>m</v>
      </c>
      <c r="Y38" s="26">
        <f t="shared" si="26"/>
        <v>-7.58859641791787E-12</v>
      </c>
      <c r="Z38" s="26"/>
      <c r="AA38" s="26">
        <f t="shared" si="27"/>
        <v>1.4074519327778034E-11</v>
      </c>
      <c r="AB38" s="26"/>
      <c r="AC38" t="str">
        <f t="shared" si="28"/>
        <v>m</v>
      </c>
      <c r="AD38" s="15">
        <f t="shared" ref="AD38:AD69" si="37">IF(MID(J38,1,1)="m",0.001,IF(OR(MID(J38,1,1)="u",MID(J38,1,1)="µ"),0.000001,1))</f>
        <v>1E-3</v>
      </c>
      <c r="AE38" s="16">
        <f t="shared" ref="AE38:AE69" si="38">F38*$AD38</f>
        <v>2.1903588684046536E-3</v>
      </c>
      <c r="AF38" s="16">
        <f t="shared" ref="AF38:AF69" si="39">G38*$AD38</f>
        <v>0</v>
      </c>
      <c r="AG38" s="16">
        <f t="shared" ref="AG38:AG69" si="40">H38*$AD38</f>
        <v>6.8164343356365048E-4</v>
      </c>
      <c r="AH38" s="16">
        <f t="shared" ref="AH38:AH69" si="41">I38*$AD38</f>
        <v>0</v>
      </c>
      <c r="AI38" s="21">
        <f t="shared" si="29"/>
        <v>2.2939724808548503E-3</v>
      </c>
      <c r="AK38" s="15">
        <f>IFERROR(MATCH(AI38 - 0.000001,'Ref Z list'!$C$5:$C$30,1),1)</f>
        <v>2</v>
      </c>
      <c r="AL38" s="15" t="str">
        <f>INDEX('Ref Z list'!$D$5:$D$30,AK38)</f>
        <v>1m</v>
      </c>
      <c r="AM38" s="15" t="str">
        <f>IF(INDEX('Ref Z list'!$D$5:$D$30,AK38+1)=0,AL38,INDEX('Ref Z list'!$D$5:$D$30,AK38+1))</f>
        <v>3m</v>
      </c>
      <c r="AN38" s="15">
        <f>INDEX('Ref Z list'!$C$5:$C$30,AK38)</f>
        <v>1E-3</v>
      </c>
      <c r="AO38" s="15">
        <f>INDEX('Ref Z list'!$C$5:$C$30,AK38+1)</f>
        <v>3.0000000000000001E-3</v>
      </c>
      <c r="AP38" s="17" t="str">
        <f t="shared" ref="AP38:AP69" si="42">D38&amp;E38&amp;A38&amp;B38&amp;AL38</f>
        <v>2Hz3m1m</v>
      </c>
      <c r="AQ38" s="17" t="str">
        <f t="shared" ref="AQ38:AQ69" si="43">D38&amp;E38&amp;A38&amp;B38&amp;AM38</f>
        <v>2Hz3m3m</v>
      </c>
      <c r="AR38" s="15">
        <f>IFERROR(MATCH(AP38,'Cal Data'!$AC$6:$AC$1108,0),0)</f>
        <v>44</v>
      </c>
      <c r="AS38" s="15">
        <f>IFERROR(MATCH(AQ38,'Cal Data'!$AC$6:$AC$1108,0),0)</f>
        <v>62</v>
      </c>
      <c r="AU38" s="17" t="str">
        <f>INDEX('Cal Data'!AC$6:AC$1108,$AR38)</f>
        <v>2Hz3m1m</v>
      </c>
      <c r="AV38" s="17">
        <f>INDEX('Cal Data'!AD$6:AD$1108,$AR38)</f>
        <v>-3.0351080874614807E-6</v>
      </c>
      <c r="AW38" s="17">
        <f>INDEX('Cal Data'!AE$6:AE$1108,$AR38)</f>
        <v>4.4468870677335228E-3</v>
      </c>
      <c r="AX38" s="17">
        <f>INDEX('Cal Data'!AF$6:AF$1108,$AR38)</f>
        <v>1.0320117828405256E-5</v>
      </c>
      <c r="AY38" s="17">
        <f>INDEX('Cal Data'!AG$6:AG$1108,$AR38)</f>
        <v>1.9628345364005556E-3</v>
      </c>
      <c r="AZ38" s="17" t="str">
        <f>INDEX('Cal Data'!AC$6:AC$1108,$AS38)</f>
        <v>2Hz3m3m</v>
      </c>
      <c r="BA38" s="17">
        <f>INDEX('Cal Data'!AD$6:AD$1108,$AS38)</f>
        <v>1.1013626873284006E-6</v>
      </c>
      <c r="BB38" s="17">
        <f>INDEX('Cal Data'!AE$6:AE$1108,$AS38)</f>
        <v>7.3120975526744184E-3</v>
      </c>
      <c r="BC38" s="17">
        <f>INDEX('Cal Data'!AF$6:AF$1108,$AS38)</f>
        <v>2.6483142136912902E-6</v>
      </c>
      <c r="BD38" s="17">
        <f>INDEX('Cal Data'!AG$6:AG$1108,$AS38)</f>
        <v>7.8448764707180364E-3</v>
      </c>
      <c r="BF38" s="17">
        <f t="shared" ref="BF38:BF69" si="44">IF($AR38=0,AV38,IF(AS38=0,BA38,($AI38-$AN38)/($AO38-$AN38)*(BA38-AV38)+AV38))</f>
        <v>-3.5886841224225719E-7</v>
      </c>
      <c r="BG38" s="17">
        <f t="shared" ref="BG38:BG69" si="45">IF($AR38=0,AW38,IF(AT38=0,BB38,($AI38-$AN38)/($AO38-$AN38)*(BB38-AW38)+AW38))</f>
        <v>7.3120975526744184E-3</v>
      </c>
      <c r="BH38" s="17">
        <f t="shared" ref="BH38:BH69" si="46">IF($AR38=0,AX38,IF(AV38=0,BC38,($AI38-$AN38)/($AO38-$AN38)*(BC38-AX38)+AX38))</f>
        <v>5.3565664504239363E-6</v>
      </c>
      <c r="BI38" s="17">
        <f t="shared" ref="BI38:BI69" si="47">IF($AR38=0,AY38,IF(AW38=0,BD38,($AI38-$AN38)/($AO38-$AN38)*(BD38-AY38)+AY38))</f>
        <v>5.7684347335210818E-3</v>
      </c>
      <c r="BK38" s="17">
        <f t="shared" ref="BK38:BK69" si="48">AE38+BF38</f>
        <v>2.1899999999924116E-3</v>
      </c>
      <c r="BL38" s="17">
        <f t="shared" ref="BL38:BL69" si="49">(4*AF38^2+BG38^2)^0.5</f>
        <v>7.3120975526744184E-3</v>
      </c>
      <c r="BM38" s="17">
        <f t="shared" ref="BM38:BM69" si="50">AG38+BH38</f>
        <v>6.8700000001407446E-4</v>
      </c>
      <c r="BN38" s="17">
        <f t="shared" ref="BN38:BN69" si="51">(4*AH38^2+BI38^2)^0.5</f>
        <v>5.7684347335210818E-3</v>
      </c>
    </row>
    <row r="39" spans="1:66" x14ac:dyDescent="0.25">
      <c r="A39" s="9">
        <v>1</v>
      </c>
      <c r="B39" s="9" t="s">
        <v>3</v>
      </c>
      <c r="C39" s="13">
        <v>50</v>
      </c>
      <c r="D39" s="14">
        <f t="shared" si="22"/>
        <v>50</v>
      </c>
      <c r="E39" s="14" t="str">
        <f t="shared" si="23"/>
        <v>Hz</v>
      </c>
      <c r="F39" s="24">
        <v>-0.29523174189787454</v>
      </c>
      <c r="G39" s="24">
        <v>0</v>
      </c>
      <c r="H39" s="24">
        <v>0.31077741045401674</v>
      </c>
      <c r="I39" s="24">
        <v>0</v>
      </c>
      <c r="J39" s="10" t="s">
        <v>3</v>
      </c>
      <c r="L39" s="25">
        <f t="shared" si="32"/>
        <v>-0.29700000055131642</v>
      </c>
      <c r="M39" s="25">
        <f t="shared" si="33"/>
        <v>0.31621256747752824</v>
      </c>
      <c r="N39" s="25">
        <f t="shared" si="34"/>
        <v>0.31200000115486964</v>
      </c>
      <c r="O39" s="25">
        <f t="shared" si="35"/>
        <v>1.2747261708658981</v>
      </c>
      <c r="P39" s="22" t="str">
        <f t="shared" si="36"/>
        <v>m</v>
      </c>
      <c r="Q39" t="str">
        <f t="shared" si="24"/>
        <v>OK</v>
      </c>
      <c r="S39" s="26">
        <v>-0.29699999999999999</v>
      </c>
      <c r="T39" s="26"/>
      <c r="U39" s="26">
        <v>0.312</v>
      </c>
      <c r="V39" s="26"/>
      <c r="W39" t="str">
        <f t="shared" si="25"/>
        <v>m</v>
      </c>
      <c r="Y39" s="26">
        <f t="shared" si="26"/>
        <v>-5.513164369475021E-10</v>
      </c>
      <c r="Z39" s="26"/>
      <c r="AA39" s="26">
        <f t="shared" si="27"/>
        <v>1.154869644359735E-9</v>
      </c>
      <c r="AB39" s="26"/>
      <c r="AC39" t="str">
        <f t="shared" si="28"/>
        <v>m</v>
      </c>
      <c r="AD39" s="15">
        <f t="shared" si="37"/>
        <v>1E-3</v>
      </c>
      <c r="AE39" s="16">
        <f t="shared" si="38"/>
        <v>-2.9523174189787453E-4</v>
      </c>
      <c r="AF39" s="16">
        <f t="shared" si="39"/>
        <v>0</v>
      </c>
      <c r="AG39" s="16">
        <f t="shared" si="40"/>
        <v>3.1077741045401673E-4</v>
      </c>
      <c r="AH39" s="16">
        <f t="shared" si="41"/>
        <v>0</v>
      </c>
      <c r="AI39" s="21">
        <f t="shared" si="29"/>
        <v>4.2865414995373323E-4</v>
      </c>
      <c r="AK39" s="15">
        <f>IFERROR(MATCH(AI39 - 0.000001,'Ref Z list'!$C$5:$C$30,1),1)</f>
        <v>1</v>
      </c>
      <c r="AL39" s="15" t="str">
        <f>INDEX('Ref Z list'!$D$5:$D$30,AK39)</f>
        <v>0m</v>
      </c>
      <c r="AM39" s="15" t="str">
        <f>IF(INDEX('Ref Z list'!$D$5:$D$30,AK39+1)=0,AL39,INDEX('Ref Z list'!$D$5:$D$30,AK39+1))</f>
        <v>1m</v>
      </c>
      <c r="AN39" s="15">
        <f>INDEX('Ref Z list'!$C$5:$C$30,AK39)</f>
        <v>0</v>
      </c>
      <c r="AO39" s="15">
        <f>INDEX('Ref Z list'!$C$5:$C$30,AK39+1)</f>
        <v>1E-3</v>
      </c>
      <c r="AP39" s="17" t="str">
        <f t="shared" si="42"/>
        <v>50Hz1m0m</v>
      </c>
      <c r="AQ39" s="17" t="str">
        <f t="shared" si="43"/>
        <v>50Hz1m1m</v>
      </c>
      <c r="AR39" s="15">
        <f>IFERROR(MATCH(AP39,'Cal Data'!$AC$6:$AC$1108,0),0)</f>
        <v>12</v>
      </c>
      <c r="AS39" s="15">
        <f>IFERROR(MATCH(AQ39,'Cal Data'!$AC$6:$AC$1108,0),0)</f>
        <v>30</v>
      </c>
      <c r="AU39" s="17" t="str">
        <f>INDEX('Cal Data'!AC$6:AC$1108,$AR39)</f>
        <v>50Hz1m0m</v>
      </c>
      <c r="AV39" s="17">
        <f>INDEX('Cal Data'!AD$6:AD$1108,$AR39)</f>
        <v>-3.4707745501914367E-6</v>
      </c>
      <c r="AW39" s="17">
        <f>INDEX('Cal Data'!AE$6:AE$1108,$AR39)</f>
        <v>1.2295407349821298E-4</v>
      </c>
      <c r="AX39" s="17">
        <f>INDEX('Cal Data'!AF$6:AF$1108,$AR39)</f>
        <v>4.7889346701353573E-6</v>
      </c>
      <c r="AY39" s="17">
        <f>INDEX('Cal Data'!AG$6:AG$1108,$AR39)</f>
        <v>2.8218890864358854E-4</v>
      </c>
      <c r="AZ39" s="17" t="str">
        <f>INDEX('Cal Data'!AC$6:AC$1108,$AS39)</f>
        <v>50Hz1m1m</v>
      </c>
      <c r="BA39" s="17">
        <f>INDEX('Cal Data'!AD$6:AD$1108,$AS39)</f>
        <v>5.0099592475505786E-7</v>
      </c>
      <c r="BB39" s="17">
        <f>INDEX('Cal Data'!AE$6:AE$1108,$AS39)</f>
        <v>3.1621256747752825E-4</v>
      </c>
      <c r="BC39" s="17">
        <f>INDEX('Cal Data'!AF$6:AF$1108,$AS39)</f>
        <v>-3.5309287201230759E-6</v>
      </c>
      <c r="BD39" s="17">
        <f>INDEX('Cal Data'!AG$6:AG$1108,$AS39)</f>
        <v>2.5976622624637696E-3</v>
      </c>
      <c r="BF39" s="17">
        <f t="shared" si="44"/>
        <v>-1.7682586534419118E-6</v>
      </c>
      <c r="BG39" s="17">
        <f t="shared" si="45"/>
        <v>3.1621256747752825E-4</v>
      </c>
      <c r="BH39" s="17">
        <f t="shared" si="46"/>
        <v>1.2225907008529436E-6</v>
      </c>
      <c r="BI39" s="17">
        <f t="shared" si="47"/>
        <v>1.2747261708658982E-3</v>
      </c>
      <c r="BK39" s="17">
        <f t="shared" si="48"/>
        <v>-2.9700000055131643E-4</v>
      </c>
      <c r="BL39" s="17">
        <f t="shared" si="49"/>
        <v>3.1621256747752825E-4</v>
      </c>
      <c r="BM39" s="17">
        <f t="shared" si="50"/>
        <v>3.1200000115486965E-4</v>
      </c>
      <c r="BN39" s="17">
        <f t="shared" si="51"/>
        <v>1.2747261708658982E-3</v>
      </c>
    </row>
    <row r="40" spans="1:66" x14ac:dyDescent="0.25">
      <c r="A40" s="9">
        <v>10</v>
      </c>
      <c r="B40" s="9" t="s">
        <v>3</v>
      </c>
      <c r="C40" s="13">
        <v>5000</v>
      </c>
      <c r="D40" s="14">
        <f t="shared" si="22"/>
        <v>5</v>
      </c>
      <c r="E40" s="14" t="str">
        <f t="shared" si="23"/>
        <v>kHz</v>
      </c>
      <c r="F40" s="24">
        <v>-4.7071456863044681</v>
      </c>
      <c r="G40" s="24">
        <v>0</v>
      </c>
      <c r="H40" s="24">
        <v>-1.1950635059464341</v>
      </c>
      <c r="I40" s="24">
        <v>0</v>
      </c>
      <c r="J40" s="10" t="s">
        <v>3</v>
      </c>
      <c r="L40" s="25">
        <f t="shared" si="32"/>
        <v>-4.7099999999995825</v>
      </c>
      <c r="M40" s="25">
        <f t="shared" si="33"/>
        <v>6.485790249078315</v>
      </c>
      <c r="N40" s="25">
        <f t="shared" si="34"/>
        <v>-1.1999999999983932</v>
      </c>
      <c r="O40" s="25">
        <f t="shared" si="35"/>
        <v>6.5205682141043155</v>
      </c>
      <c r="P40" s="22" t="str">
        <f t="shared" si="36"/>
        <v>m</v>
      </c>
      <c r="Q40" t="str">
        <f t="shared" si="24"/>
        <v>OK</v>
      </c>
      <c r="S40" s="26">
        <v>-4.71</v>
      </c>
      <c r="T40" s="26"/>
      <c r="U40" s="26">
        <v>-1.2</v>
      </c>
      <c r="V40" s="26"/>
      <c r="W40" t="str">
        <f t="shared" si="25"/>
        <v>m</v>
      </c>
      <c r="Y40" s="26">
        <f t="shared" si="26"/>
        <v>4.1744385725905886E-13</v>
      </c>
      <c r="Z40" s="26"/>
      <c r="AA40" s="26">
        <f t="shared" si="27"/>
        <v>1.6067147612375265E-12</v>
      </c>
      <c r="AB40" s="26"/>
      <c r="AC40" t="str">
        <f t="shared" si="28"/>
        <v>m</v>
      </c>
      <c r="AD40" s="15">
        <f t="shared" si="37"/>
        <v>1E-3</v>
      </c>
      <c r="AE40" s="16">
        <f t="shared" si="38"/>
        <v>-4.7071456863044684E-3</v>
      </c>
      <c r="AF40" s="16">
        <f t="shared" si="39"/>
        <v>0</v>
      </c>
      <c r="AG40" s="16">
        <f t="shared" si="40"/>
        <v>-1.1950635059464342E-3</v>
      </c>
      <c r="AH40" s="16">
        <f t="shared" si="41"/>
        <v>0</v>
      </c>
      <c r="AI40" s="21">
        <f t="shared" si="29"/>
        <v>4.856479928439913E-3</v>
      </c>
      <c r="AK40" s="15">
        <f>IFERROR(MATCH(AI40 - 0.000001,'Ref Z list'!$C$5:$C$30,1),1)</f>
        <v>3</v>
      </c>
      <c r="AL40" s="15" t="str">
        <f>INDEX('Ref Z list'!$D$5:$D$30,AK40)</f>
        <v>3m</v>
      </c>
      <c r="AM40" s="15" t="str">
        <f>IF(INDEX('Ref Z list'!$D$5:$D$30,AK40+1)=0,AL40,INDEX('Ref Z list'!$D$5:$D$30,AK40+1))</f>
        <v>10m</v>
      </c>
      <c r="AN40" s="15">
        <f>INDEX('Ref Z list'!$C$5:$C$30,AK40)</f>
        <v>3.0000000000000001E-3</v>
      </c>
      <c r="AO40" s="15">
        <f>INDEX('Ref Z list'!$C$5:$C$30,AK40+1)</f>
        <v>0.01</v>
      </c>
      <c r="AP40" s="17" t="str">
        <f t="shared" si="42"/>
        <v>5kHz10m3m</v>
      </c>
      <c r="AQ40" s="17" t="str">
        <f t="shared" si="43"/>
        <v>5kHz10m10m</v>
      </c>
      <c r="AR40" s="15">
        <f>IFERROR(MATCH(AP40,'Cal Data'!$AC$6:$AC$1108,0),0)</f>
        <v>90</v>
      </c>
      <c r="AS40" s="15">
        <f>IFERROR(MATCH(AQ40,'Cal Data'!$AC$6:$AC$1108,0),0)</f>
        <v>108</v>
      </c>
      <c r="AU40" s="17" t="str">
        <f>INDEX('Cal Data'!AC$6:AC$1108,$AR40)</f>
        <v>5kHz10m3m</v>
      </c>
      <c r="AV40" s="17">
        <f>INDEX('Cal Data'!AD$6:AD$1108,$AR40)</f>
        <v>-2.3167354624245053E-6</v>
      </c>
      <c r="AW40" s="17">
        <f>INDEX('Cal Data'!AE$6:AE$1108,$AR40)</f>
        <v>6.0027436747582064E-3</v>
      </c>
      <c r="AX40" s="17">
        <f>INDEX('Cal Data'!AF$6:AF$1108,$AR40)</f>
        <v>-2.8645207139245597E-6</v>
      </c>
      <c r="AY40" s="17">
        <f>INDEX('Cal Data'!AG$6:AG$1108,$AR40)</f>
        <v>5.5319183193748289E-3</v>
      </c>
      <c r="AZ40" s="17" t="str">
        <f>INDEX('Cal Data'!AC$6:AC$1108,$AS40)</f>
        <v>5kHz10m10m</v>
      </c>
      <c r="BA40" s="17">
        <f>INDEX('Cal Data'!AD$6:AD$1108,$AS40)</f>
        <v>-4.3437154319796861E-6</v>
      </c>
      <c r="BB40" s="17">
        <f>INDEX('Cal Data'!AE$6:AE$1108,$AS40)</f>
        <v>6.4857902490783152E-3</v>
      </c>
      <c r="BC40" s="17">
        <f>INDEX('Cal Data'!AF$6:AF$1108,$AS40)</f>
        <v>-1.0677055147533925E-5</v>
      </c>
      <c r="BD40" s="17">
        <f>INDEX('Cal Data'!AG$6:AG$1108,$AS40)</f>
        <v>9.2596985970329181E-3</v>
      </c>
      <c r="BF40" s="17">
        <f t="shared" si="44"/>
        <v>-2.8543136951143538E-6</v>
      </c>
      <c r="BG40" s="17">
        <f t="shared" si="45"/>
        <v>6.4857902490783152E-3</v>
      </c>
      <c r="BH40" s="17">
        <f t="shared" si="46"/>
        <v>-4.9364940519590554E-6</v>
      </c>
      <c r="BI40" s="17">
        <f t="shared" si="47"/>
        <v>6.5205682141043159E-3</v>
      </c>
      <c r="BK40" s="17">
        <f t="shared" si="48"/>
        <v>-4.7099999999995826E-3</v>
      </c>
      <c r="BL40" s="17">
        <f t="shared" si="49"/>
        <v>6.4857902490783152E-3</v>
      </c>
      <c r="BM40" s="17">
        <f t="shared" si="50"/>
        <v>-1.1999999999983933E-3</v>
      </c>
      <c r="BN40" s="17">
        <f t="shared" si="51"/>
        <v>6.5205682141043159E-3</v>
      </c>
    </row>
    <row r="41" spans="1:66" x14ac:dyDescent="0.25">
      <c r="A41" s="9">
        <v>100</v>
      </c>
      <c r="B41" s="9" t="s">
        <v>3</v>
      </c>
      <c r="C41" s="13">
        <v>2</v>
      </c>
      <c r="D41" s="14">
        <f t="shared" si="22"/>
        <v>2</v>
      </c>
      <c r="E41" s="14" t="str">
        <f t="shared" si="23"/>
        <v>Hz</v>
      </c>
      <c r="F41" s="24">
        <v>-20.613331605768668</v>
      </c>
      <c r="G41" s="24">
        <v>0</v>
      </c>
      <c r="H41" s="24">
        <v>54.598760546695068</v>
      </c>
      <c r="I41" s="24">
        <v>0</v>
      </c>
      <c r="J41" s="10" t="s">
        <v>3</v>
      </c>
      <c r="L41" s="25">
        <f t="shared" si="32"/>
        <v>-20.599999999999977</v>
      </c>
      <c r="M41" s="25">
        <f t="shared" si="33"/>
        <v>10.275442391366852</v>
      </c>
      <c r="N41" s="25">
        <f t="shared" si="34"/>
        <v>54.600000000000058</v>
      </c>
      <c r="O41" s="25">
        <f t="shared" si="35"/>
        <v>3.9740566164789826</v>
      </c>
      <c r="P41" s="22" t="str">
        <f t="shared" si="36"/>
        <v>m</v>
      </c>
      <c r="Q41" t="str">
        <f t="shared" si="24"/>
        <v>OK</v>
      </c>
      <c r="S41" s="26">
        <v>-20.6</v>
      </c>
      <c r="T41" s="26"/>
      <c r="U41" s="26">
        <v>54.6</v>
      </c>
      <c r="V41" s="26"/>
      <c r="W41" t="str">
        <f t="shared" si="25"/>
        <v>m</v>
      </c>
      <c r="Y41" s="26">
        <f t="shared" si="26"/>
        <v>0</v>
      </c>
      <c r="Z41" s="26"/>
      <c r="AA41" s="26">
        <f t="shared" si="27"/>
        <v>5.6843418860808015E-14</v>
      </c>
      <c r="AB41" s="26"/>
      <c r="AC41" t="str">
        <f t="shared" si="28"/>
        <v>m</v>
      </c>
      <c r="AD41" s="15">
        <f t="shared" si="37"/>
        <v>1E-3</v>
      </c>
      <c r="AE41" s="16">
        <f t="shared" si="38"/>
        <v>-2.0613331605768666E-2</v>
      </c>
      <c r="AF41" s="16">
        <f t="shared" si="39"/>
        <v>0</v>
      </c>
      <c r="AG41" s="16">
        <f t="shared" si="40"/>
        <v>5.4598760546695067E-2</v>
      </c>
      <c r="AH41" s="16">
        <f t="shared" si="41"/>
        <v>0</v>
      </c>
      <c r="AI41" s="21">
        <f t="shared" si="29"/>
        <v>5.8360381194134836E-2</v>
      </c>
      <c r="AK41" s="15">
        <f>IFERROR(MATCH(AI41 - 0.000001,'Ref Z list'!$C$5:$C$30,1),1)</f>
        <v>4</v>
      </c>
      <c r="AL41" s="15" t="str">
        <f>INDEX('Ref Z list'!$D$5:$D$30,AK41)</f>
        <v>10m</v>
      </c>
      <c r="AM41" s="15" t="str">
        <f>IF(INDEX('Ref Z list'!$D$5:$D$30,AK41+1)=0,AL41,INDEX('Ref Z list'!$D$5:$D$30,AK41+1))</f>
        <v>100m</v>
      </c>
      <c r="AN41" s="15">
        <f>INDEX('Ref Z list'!$C$5:$C$30,AK41)</f>
        <v>0.01</v>
      </c>
      <c r="AO41" s="15">
        <f>INDEX('Ref Z list'!$C$5:$C$30,AK41+1)</f>
        <v>0.1</v>
      </c>
      <c r="AP41" s="17" t="str">
        <f t="shared" si="42"/>
        <v>2Hz100m10m</v>
      </c>
      <c r="AQ41" s="17" t="str">
        <f t="shared" si="43"/>
        <v>2Hz100m100m</v>
      </c>
      <c r="AR41" s="15">
        <f>IFERROR(MATCH(AP41,'Cal Data'!$AC$6:$AC$1108,0),0)</f>
        <v>116</v>
      </c>
      <c r="AS41" s="15">
        <f>IFERROR(MATCH(AQ41,'Cal Data'!$AC$6:$AC$1108,0),0)</f>
        <v>134</v>
      </c>
      <c r="AU41" s="17" t="str">
        <f>INDEX('Cal Data'!AC$6:AC$1108,$AR41)</f>
        <v>2Hz100m10m</v>
      </c>
      <c r="AV41" s="17">
        <f>INDEX('Cal Data'!AD$6:AD$1108,$AR41)</f>
        <v>1.0864854611243938E-5</v>
      </c>
      <c r="AW41" s="17">
        <f>INDEX('Cal Data'!AE$6:AE$1108,$AR41)</f>
        <v>8.3692545262203065E-3</v>
      </c>
      <c r="AX41" s="17">
        <f>INDEX('Cal Data'!AF$6:AF$1108,$AR41)</f>
        <v>-4.6750523492591846E-6</v>
      </c>
      <c r="AY41" s="17">
        <f>INDEX('Cal Data'!AG$6:AG$1108,$AR41)</f>
        <v>7.6710541741977908E-3</v>
      </c>
      <c r="AZ41" s="17" t="str">
        <f>INDEX('Cal Data'!AC$6:AC$1108,$AS41)</f>
        <v>2Hz100m100m</v>
      </c>
      <c r="BA41" s="17">
        <f>INDEX('Cal Data'!AD$6:AD$1108,$AS41)</f>
        <v>1.5455546385961805E-5</v>
      </c>
      <c r="BB41" s="17">
        <f>INDEX('Cal Data'!AE$6:AE$1108,$AS41)</f>
        <v>1.0275442391366851E-2</v>
      </c>
      <c r="BC41" s="17">
        <f>INDEX('Cal Data'!AF$6:AF$1108,$AS41)</f>
        <v>6.3320054062495359E-6</v>
      </c>
      <c r="BD41" s="17">
        <f>INDEX('Cal Data'!AG$6:AG$1108,$AS41)</f>
        <v>7.9083999931352819E-4</v>
      </c>
      <c r="BF41" s="17">
        <f t="shared" si="44"/>
        <v>1.3331605768689886E-5</v>
      </c>
      <c r="BG41" s="17">
        <f t="shared" si="45"/>
        <v>1.0275442391366851E-2</v>
      </c>
      <c r="BH41" s="17">
        <f t="shared" si="46"/>
        <v>1.2394533049881467E-6</v>
      </c>
      <c r="BI41" s="17">
        <f t="shared" si="47"/>
        <v>3.9740566164789826E-3</v>
      </c>
      <c r="BK41" s="17">
        <f t="shared" si="48"/>
        <v>-2.0599999999999976E-2</v>
      </c>
      <c r="BL41" s="17">
        <f t="shared" si="49"/>
        <v>1.0275442391366851E-2</v>
      </c>
      <c r="BM41" s="17">
        <f t="shared" si="50"/>
        <v>5.4600000000000058E-2</v>
      </c>
      <c r="BN41" s="17">
        <f t="shared" si="51"/>
        <v>3.9740566164789826E-3</v>
      </c>
    </row>
    <row r="42" spans="1:66" x14ac:dyDescent="0.25">
      <c r="A42" s="9">
        <v>1</v>
      </c>
      <c r="B42" s="9" t="s">
        <v>3</v>
      </c>
      <c r="C42" s="13">
        <v>50</v>
      </c>
      <c r="D42" s="14">
        <f t="shared" si="22"/>
        <v>50</v>
      </c>
      <c r="E42" s="14" t="str">
        <f t="shared" si="23"/>
        <v>Hz</v>
      </c>
      <c r="F42" s="24">
        <v>-0.64046972449416983</v>
      </c>
      <c r="G42" s="24">
        <v>0</v>
      </c>
      <c r="H42" s="24">
        <v>0.37137067362107656</v>
      </c>
      <c r="I42" s="24">
        <v>0</v>
      </c>
      <c r="J42" s="10" t="s">
        <v>3</v>
      </c>
      <c r="L42" s="25">
        <f t="shared" si="32"/>
        <v>-0.64100000005347324</v>
      </c>
      <c r="M42" s="25">
        <f t="shared" si="33"/>
        <v>0.31621256747752824</v>
      </c>
      <c r="N42" s="25">
        <f t="shared" si="34"/>
        <v>0.37000000011201306</v>
      </c>
      <c r="O42" s="25">
        <f t="shared" si="35"/>
        <v>1.9964488597874144</v>
      </c>
      <c r="P42" s="22" t="str">
        <f t="shared" si="36"/>
        <v>m</v>
      </c>
      <c r="Q42" t="str">
        <f t="shared" si="24"/>
        <v>OK</v>
      </c>
      <c r="S42" s="26">
        <v>-0.6409999999999999</v>
      </c>
      <c r="T42" s="26"/>
      <c r="U42" s="26">
        <v>0.37</v>
      </c>
      <c r="V42" s="26"/>
      <c r="W42" t="str">
        <f t="shared" si="25"/>
        <v>m</v>
      </c>
      <c r="Y42" s="26">
        <f t="shared" si="26"/>
        <v>-5.3473336869558352E-11</v>
      </c>
      <c r="Z42" s="26"/>
      <c r="AA42" s="26">
        <f t="shared" si="27"/>
        <v>1.1201306548969114E-10</v>
      </c>
      <c r="AB42" s="26"/>
      <c r="AC42" t="str">
        <f t="shared" si="28"/>
        <v>m</v>
      </c>
      <c r="AD42" s="15">
        <f t="shared" si="37"/>
        <v>1E-3</v>
      </c>
      <c r="AE42" s="16">
        <f t="shared" si="38"/>
        <v>-6.404697244941698E-4</v>
      </c>
      <c r="AF42" s="16">
        <f t="shared" si="39"/>
        <v>0</v>
      </c>
      <c r="AG42" s="16">
        <f t="shared" si="40"/>
        <v>3.7137067362107655E-4</v>
      </c>
      <c r="AH42" s="16">
        <f t="shared" si="41"/>
        <v>0</v>
      </c>
      <c r="AI42" s="21">
        <f t="shared" si="29"/>
        <v>7.4034967766550017E-4</v>
      </c>
      <c r="AK42" s="15">
        <f>IFERROR(MATCH(AI42 - 0.000001,'Ref Z list'!$C$5:$C$30,1),1)</f>
        <v>1</v>
      </c>
      <c r="AL42" s="15" t="str">
        <f>INDEX('Ref Z list'!$D$5:$D$30,AK42)</f>
        <v>0m</v>
      </c>
      <c r="AM42" s="15" t="str">
        <f>IF(INDEX('Ref Z list'!$D$5:$D$30,AK42+1)=0,AL42,INDEX('Ref Z list'!$D$5:$D$30,AK42+1))</f>
        <v>1m</v>
      </c>
      <c r="AN42" s="15">
        <f>INDEX('Ref Z list'!$C$5:$C$30,AK42)</f>
        <v>0</v>
      </c>
      <c r="AO42" s="15">
        <f>INDEX('Ref Z list'!$C$5:$C$30,AK42+1)</f>
        <v>1E-3</v>
      </c>
      <c r="AP42" s="17" t="str">
        <f t="shared" si="42"/>
        <v>50Hz1m0m</v>
      </c>
      <c r="AQ42" s="17" t="str">
        <f t="shared" si="43"/>
        <v>50Hz1m1m</v>
      </c>
      <c r="AR42" s="15">
        <f>IFERROR(MATCH(AP42,'Cal Data'!$AC$6:$AC$1108,0),0)</f>
        <v>12</v>
      </c>
      <c r="AS42" s="15">
        <f>IFERROR(MATCH(AQ42,'Cal Data'!$AC$6:$AC$1108,0),0)</f>
        <v>30</v>
      </c>
      <c r="AU42" s="17" t="str">
        <f>INDEX('Cal Data'!AC$6:AC$1108,$AR42)</f>
        <v>50Hz1m0m</v>
      </c>
      <c r="AV42" s="17">
        <f>INDEX('Cal Data'!AD$6:AD$1108,$AR42)</f>
        <v>-3.4707745501914367E-6</v>
      </c>
      <c r="AW42" s="17">
        <f>INDEX('Cal Data'!AE$6:AE$1108,$AR42)</f>
        <v>1.2295407349821298E-4</v>
      </c>
      <c r="AX42" s="17">
        <f>INDEX('Cal Data'!AF$6:AF$1108,$AR42)</f>
        <v>4.7889346701353573E-6</v>
      </c>
      <c r="AY42" s="17">
        <f>INDEX('Cal Data'!AG$6:AG$1108,$AR42)</f>
        <v>2.8218890864358854E-4</v>
      </c>
      <c r="AZ42" s="17" t="str">
        <f>INDEX('Cal Data'!AC$6:AC$1108,$AS42)</f>
        <v>50Hz1m1m</v>
      </c>
      <c r="BA42" s="17">
        <f>INDEX('Cal Data'!AD$6:AD$1108,$AS42)</f>
        <v>5.0099592475505786E-7</v>
      </c>
      <c r="BB42" s="17">
        <f>INDEX('Cal Data'!AE$6:AE$1108,$AS42)</f>
        <v>3.1621256747752825E-4</v>
      </c>
      <c r="BC42" s="17">
        <f>INDEX('Cal Data'!AF$6:AF$1108,$AS42)</f>
        <v>-3.5309287201230759E-6</v>
      </c>
      <c r="BD42" s="17">
        <f>INDEX('Cal Data'!AG$6:AG$1108,$AS42)</f>
        <v>2.5976622624637696E-3</v>
      </c>
      <c r="BF42" s="17">
        <f t="shared" si="44"/>
        <v>-5.3027555930344933E-7</v>
      </c>
      <c r="BG42" s="17">
        <f t="shared" si="45"/>
        <v>3.1621256747752825E-4</v>
      </c>
      <c r="BH42" s="17">
        <f t="shared" si="46"/>
        <v>-1.3706735090634697E-6</v>
      </c>
      <c r="BI42" s="17">
        <f t="shared" si="47"/>
        <v>1.9964488597874145E-3</v>
      </c>
      <c r="BK42" s="17">
        <f t="shared" si="48"/>
        <v>-6.4100000005347325E-4</v>
      </c>
      <c r="BL42" s="17">
        <f t="shared" si="49"/>
        <v>3.1621256747752825E-4</v>
      </c>
      <c r="BM42" s="17">
        <f t="shared" si="50"/>
        <v>3.700000001120131E-4</v>
      </c>
      <c r="BN42" s="17">
        <f t="shared" si="51"/>
        <v>1.9964488597874145E-3</v>
      </c>
    </row>
    <row r="43" spans="1:66" x14ac:dyDescent="0.25">
      <c r="A43" s="9">
        <v>3</v>
      </c>
      <c r="B43" s="9" t="s">
        <v>3</v>
      </c>
      <c r="C43" s="13">
        <v>2</v>
      </c>
      <c r="D43" s="14">
        <f t="shared" si="22"/>
        <v>2</v>
      </c>
      <c r="E43" s="14" t="str">
        <f t="shared" si="23"/>
        <v>Hz</v>
      </c>
      <c r="F43" s="24">
        <v>-1.4891045897784345</v>
      </c>
      <c r="G43" s="24">
        <v>0</v>
      </c>
      <c r="H43" s="24">
        <v>-1.3863516764406352</v>
      </c>
      <c r="I43" s="24">
        <v>0</v>
      </c>
      <c r="J43" s="10" t="s">
        <v>3</v>
      </c>
      <c r="L43" s="25">
        <f t="shared" si="32"/>
        <v>-1.4899999999913913</v>
      </c>
      <c r="M43" s="25">
        <f t="shared" si="33"/>
        <v>7.3120975526744179</v>
      </c>
      <c r="N43" s="25">
        <f t="shared" si="34"/>
        <v>-1.380000000015966</v>
      </c>
      <c r="O43" s="25">
        <f t="shared" si="35"/>
        <v>5.0054748232150548</v>
      </c>
      <c r="P43" s="22" t="str">
        <f t="shared" si="36"/>
        <v>m</v>
      </c>
      <c r="Q43" t="str">
        <f t="shared" si="24"/>
        <v>OK</v>
      </c>
      <c r="S43" s="26">
        <v>-1.49</v>
      </c>
      <c r="T43" s="26"/>
      <c r="U43" s="26">
        <v>-1.38</v>
      </c>
      <c r="V43" s="26"/>
      <c r="W43" t="str">
        <f t="shared" si="25"/>
        <v>m</v>
      </c>
      <c r="Y43" s="26">
        <f t="shared" si="26"/>
        <v>8.6086693329434638E-12</v>
      </c>
      <c r="Z43" s="26"/>
      <c r="AA43" s="26">
        <f t="shared" si="27"/>
        <v>-1.5966117317134376E-11</v>
      </c>
      <c r="AB43" s="26"/>
      <c r="AC43" t="str">
        <f t="shared" si="28"/>
        <v>m</v>
      </c>
      <c r="AD43" s="15">
        <f t="shared" si="37"/>
        <v>1E-3</v>
      </c>
      <c r="AE43" s="16">
        <f t="shared" si="38"/>
        <v>-1.4891045897784346E-3</v>
      </c>
      <c r="AF43" s="16">
        <f t="shared" si="39"/>
        <v>0</v>
      </c>
      <c r="AG43" s="16">
        <f t="shared" si="40"/>
        <v>-1.3863516764406351E-3</v>
      </c>
      <c r="AH43" s="16">
        <f t="shared" si="41"/>
        <v>0</v>
      </c>
      <c r="AI43" s="21">
        <f t="shared" si="29"/>
        <v>2.0345523955083975E-3</v>
      </c>
      <c r="AK43" s="15">
        <f>IFERROR(MATCH(AI43 - 0.000001,'Ref Z list'!$C$5:$C$30,1),1)</f>
        <v>2</v>
      </c>
      <c r="AL43" s="15" t="str">
        <f>INDEX('Ref Z list'!$D$5:$D$30,AK43)</f>
        <v>1m</v>
      </c>
      <c r="AM43" s="15" t="str">
        <f>IF(INDEX('Ref Z list'!$D$5:$D$30,AK43+1)=0,AL43,INDEX('Ref Z list'!$D$5:$D$30,AK43+1))</f>
        <v>3m</v>
      </c>
      <c r="AN43" s="15">
        <f>INDEX('Ref Z list'!$C$5:$C$30,AK43)</f>
        <v>1E-3</v>
      </c>
      <c r="AO43" s="15">
        <f>INDEX('Ref Z list'!$C$5:$C$30,AK43+1)</f>
        <v>3.0000000000000001E-3</v>
      </c>
      <c r="AP43" s="17" t="str">
        <f t="shared" si="42"/>
        <v>2Hz3m1m</v>
      </c>
      <c r="AQ43" s="17" t="str">
        <f t="shared" si="43"/>
        <v>2Hz3m3m</v>
      </c>
      <c r="AR43" s="15">
        <f>IFERROR(MATCH(AP43,'Cal Data'!$AC$6:$AC$1108,0),0)</f>
        <v>44</v>
      </c>
      <c r="AS43" s="15">
        <f>IFERROR(MATCH(AQ43,'Cal Data'!$AC$6:$AC$1108,0),0)</f>
        <v>62</v>
      </c>
      <c r="AU43" s="17" t="str">
        <f>INDEX('Cal Data'!AC$6:AC$1108,$AR43)</f>
        <v>2Hz3m1m</v>
      </c>
      <c r="AV43" s="17">
        <f>INDEX('Cal Data'!AD$6:AD$1108,$AR43)</f>
        <v>-3.0351080874614807E-6</v>
      </c>
      <c r="AW43" s="17">
        <f>INDEX('Cal Data'!AE$6:AE$1108,$AR43)</f>
        <v>4.4468870677335228E-3</v>
      </c>
      <c r="AX43" s="17">
        <f>INDEX('Cal Data'!AF$6:AF$1108,$AR43)</f>
        <v>1.0320117828405256E-5</v>
      </c>
      <c r="AY43" s="17">
        <f>INDEX('Cal Data'!AG$6:AG$1108,$AR43)</f>
        <v>1.9628345364005556E-3</v>
      </c>
      <c r="AZ43" s="17" t="str">
        <f>INDEX('Cal Data'!AC$6:AC$1108,$AS43)</f>
        <v>2Hz3m3m</v>
      </c>
      <c r="BA43" s="17">
        <f>INDEX('Cal Data'!AD$6:AD$1108,$AS43)</f>
        <v>1.1013626873284006E-6</v>
      </c>
      <c r="BB43" s="17">
        <f>INDEX('Cal Data'!AE$6:AE$1108,$AS43)</f>
        <v>7.3120975526744184E-3</v>
      </c>
      <c r="BC43" s="17">
        <f>INDEX('Cal Data'!AF$6:AF$1108,$AS43)</f>
        <v>2.6483142136912902E-6</v>
      </c>
      <c r="BD43" s="17">
        <f>INDEX('Cal Data'!AG$6:AG$1108,$AS43)</f>
        <v>7.8448764707180364E-3</v>
      </c>
      <c r="BF43" s="17">
        <f t="shared" si="44"/>
        <v>-8.9541021295680643E-7</v>
      </c>
      <c r="BG43" s="17">
        <f t="shared" si="45"/>
        <v>7.3120975526744184E-3</v>
      </c>
      <c r="BH43" s="17">
        <f t="shared" si="46"/>
        <v>6.3516764246690973E-6</v>
      </c>
      <c r="BI43" s="17">
        <f t="shared" si="47"/>
        <v>5.0054748232150545E-3</v>
      </c>
      <c r="BK43" s="17">
        <f t="shared" si="48"/>
        <v>-1.4899999999913914E-3</v>
      </c>
      <c r="BL43" s="17">
        <f t="shared" si="49"/>
        <v>7.3120975526744184E-3</v>
      </c>
      <c r="BM43" s="17">
        <f t="shared" si="50"/>
        <v>-1.3800000000159661E-3</v>
      </c>
      <c r="BN43" s="17">
        <f t="shared" si="51"/>
        <v>5.0054748232150545E-3</v>
      </c>
    </row>
    <row r="44" spans="1:66" x14ac:dyDescent="0.25">
      <c r="A44" s="9">
        <v>1</v>
      </c>
      <c r="B44" s="9" t="s">
        <v>3</v>
      </c>
      <c r="C44" s="13">
        <v>0.02</v>
      </c>
      <c r="D44" s="14">
        <f t="shared" si="22"/>
        <v>20</v>
      </c>
      <c r="E44" s="14" t="str">
        <f t="shared" si="23"/>
        <v>mHz</v>
      </c>
      <c r="F44" s="24">
        <v>0.47194427655784937</v>
      </c>
      <c r="G44" s="24">
        <v>0</v>
      </c>
      <c r="H44" s="24">
        <v>-4.910072170372333E-2</v>
      </c>
      <c r="I44" s="24">
        <v>0</v>
      </c>
      <c r="J44" s="10" t="s">
        <v>3</v>
      </c>
      <c r="L44" s="25">
        <f t="shared" si="32"/>
        <v>0.47199999991063524</v>
      </c>
      <c r="M44" s="25">
        <f t="shared" si="33"/>
        <v>7.7127445760882285</v>
      </c>
      <c r="N44" s="25">
        <f t="shared" si="34"/>
        <v>-5.2299999982915665E-2</v>
      </c>
      <c r="O44" s="25">
        <f t="shared" si="35"/>
        <v>3.9312808027054165</v>
      </c>
      <c r="P44" s="22" t="str">
        <f t="shared" si="36"/>
        <v>m</v>
      </c>
      <c r="Q44" t="str">
        <f t="shared" si="24"/>
        <v>OK</v>
      </c>
      <c r="S44" s="26">
        <v>0.47199999999999998</v>
      </c>
      <c r="T44" s="26"/>
      <c r="U44" s="26">
        <v>-5.2299999999999999E-2</v>
      </c>
      <c r="V44" s="26"/>
      <c r="W44" t="str">
        <f t="shared" si="25"/>
        <v>m</v>
      </c>
      <c r="Y44" s="26">
        <f t="shared" si="26"/>
        <v>-8.9364737831942875E-11</v>
      </c>
      <c r="Z44" s="26"/>
      <c r="AA44" s="26">
        <f t="shared" si="27"/>
        <v>1.7084333947536834E-11</v>
      </c>
      <c r="AB44" s="26"/>
      <c r="AC44" t="str">
        <f t="shared" si="28"/>
        <v>m</v>
      </c>
      <c r="AD44" s="15">
        <f t="shared" si="37"/>
        <v>1E-3</v>
      </c>
      <c r="AE44" s="16">
        <f t="shared" si="38"/>
        <v>4.719442765578494E-4</v>
      </c>
      <c r="AF44" s="16">
        <f t="shared" si="39"/>
        <v>0</v>
      </c>
      <c r="AG44" s="16">
        <f t="shared" si="40"/>
        <v>-4.9100721703723327E-5</v>
      </c>
      <c r="AH44" s="16">
        <f t="shared" si="41"/>
        <v>0</v>
      </c>
      <c r="AI44" s="21">
        <f t="shared" si="29"/>
        <v>4.744916027155152E-4</v>
      </c>
      <c r="AK44" s="15">
        <f>IFERROR(MATCH(AI44 - 0.000001,'Ref Z list'!$C$5:$C$30,1),1)</f>
        <v>1</v>
      </c>
      <c r="AL44" s="15" t="str">
        <f>INDEX('Ref Z list'!$D$5:$D$30,AK44)</f>
        <v>0m</v>
      </c>
      <c r="AM44" s="15" t="str">
        <f>IF(INDEX('Ref Z list'!$D$5:$D$30,AK44+1)=0,AL44,INDEX('Ref Z list'!$D$5:$D$30,AK44+1))</f>
        <v>1m</v>
      </c>
      <c r="AN44" s="15">
        <f>INDEX('Ref Z list'!$C$5:$C$30,AK44)</f>
        <v>0</v>
      </c>
      <c r="AO44" s="15">
        <f>INDEX('Ref Z list'!$C$5:$C$30,AK44+1)</f>
        <v>1E-3</v>
      </c>
      <c r="AP44" s="17" t="str">
        <f t="shared" si="42"/>
        <v>20mHz1m0m</v>
      </c>
      <c r="AQ44" s="17" t="str">
        <f t="shared" si="43"/>
        <v>20mHz1m1m</v>
      </c>
      <c r="AR44" s="15">
        <f>IFERROR(MATCH(AP44,'Cal Data'!$AC$6:$AC$1108,0),0)</f>
        <v>2</v>
      </c>
      <c r="AS44" s="15">
        <f>IFERROR(MATCH(AQ44,'Cal Data'!$AC$6:$AC$1108,0),0)</f>
        <v>20</v>
      </c>
      <c r="AU44" s="17" t="str">
        <f>INDEX('Cal Data'!AC$6:AC$1108,$AR44)</f>
        <v>20mHz1m0m</v>
      </c>
      <c r="AV44" s="17">
        <f>INDEX('Cal Data'!AD$6:AD$1108,$AR44)</f>
        <v>-2.5643892504128465E-6</v>
      </c>
      <c r="AW44" s="17">
        <f>INDEX('Cal Data'!AE$6:AE$1108,$AR44)</f>
        <v>4.9929336901750679E-3</v>
      </c>
      <c r="AX44" s="17">
        <f>INDEX('Cal Data'!AF$6:AF$1108,$AR44)</f>
        <v>-2.6983771411305496E-6</v>
      </c>
      <c r="AY44" s="17">
        <f>INDEX('Cal Data'!AG$6:AG$1108,$AR44)</f>
        <v>5.6487599888823316E-3</v>
      </c>
      <c r="AZ44" s="17" t="str">
        <f>INDEX('Cal Data'!AC$6:AC$1108,$AS44)</f>
        <v>20mHz1m1m</v>
      </c>
      <c r="BA44" s="17">
        <f>INDEX('Cal Data'!AD$6:AD$1108,$AS44)</f>
        <v>2.9575474671261499E-6</v>
      </c>
      <c r="BB44" s="17">
        <f>INDEX('Cal Data'!AE$6:AE$1108,$AS44)</f>
        <v>7.7127445760882289E-3</v>
      </c>
      <c r="BC44" s="17">
        <f>INDEX('Cal Data'!AF$6:AF$1108,$AS44)</f>
        <v>-3.754035734865678E-6</v>
      </c>
      <c r="BD44" s="17">
        <f>INDEX('Cal Data'!AG$6:AG$1108,$AS44)</f>
        <v>2.0291402182735733E-3</v>
      </c>
      <c r="BF44" s="17">
        <f t="shared" si="44"/>
        <v>5.5723352785883265E-8</v>
      </c>
      <c r="BG44" s="17">
        <f t="shared" si="45"/>
        <v>7.7127445760882289E-3</v>
      </c>
      <c r="BH44" s="17">
        <f t="shared" si="46"/>
        <v>-3.1992782791923376E-6</v>
      </c>
      <c r="BI44" s="17">
        <f t="shared" si="47"/>
        <v>3.9312808027054166E-3</v>
      </c>
      <c r="BK44" s="17">
        <f t="shared" si="48"/>
        <v>4.7199999991063527E-4</v>
      </c>
      <c r="BL44" s="17">
        <f t="shared" si="49"/>
        <v>7.7127445760882289E-3</v>
      </c>
      <c r="BM44" s="17">
        <f t="shared" si="50"/>
        <v>-5.2299999982915668E-5</v>
      </c>
      <c r="BN44" s="17">
        <f t="shared" si="51"/>
        <v>3.9312808027054166E-3</v>
      </c>
    </row>
    <row r="45" spans="1:66" x14ac:dyDescent="0.25">
      <c r="A45" s="9">
        <v>3</v>
      </c>
      <c r="B45" s="9" t="s">
        <v>3</v>
      </c>
      <c r="C45" s="13">
        <v>1</v>
      </c>
      <c r="D45" s="14">
        <f t="shared" si="22"/>
        <v>1</v>
      </c>
      <c r="E45" s="14" t="str">
        <f t="shared" si="23"/>
        <v>Hz</v>
      </c>
      <c r="F45" s="24">
        <v>1.5662510051134926</v>
      </c>
      <c r="G45" s="24">
        <v>0</v>
      </c>
      <c r="H45" s="24">
        <v>0.29849068338238022</v>
      </c>
      <c r="I45" s="24">
        <v>0</v>
      </c>
      <c r="J45" s="10" t="s">
        <v>3</v>
      </c>
      <c r="L45" s="25">
        <f t="shared" si="32"/>
        <v>1.5700000000390368</v>
      </c>
      <c r="M45" s="25">
        <f t="shared" si="33"/>
        <v>7.8305670691733438</v>
      </c>
      <c r="N45" s="25">
        <f t="shared" si="34"/>
        <v>0.29699999997911442</v>
      </c>
      <c r="O45" s="25">
        <f t="shared" si="35"/>
        <v>6.1654619780057622</v>
      </c>
      <c r="P45" s="22" t="str">
        <f t="shared" si="36"/>
        <v>m</v>
      </c>
      <c r="Q45" t="str">
        <f t="shared" si="24"/>
        <v>OK</v>
      </c>
      <c r="S45" s="26">
        <v>1.57</v>
      </c>
      <c r="T45" s="26"/>
      <c r="U45" s="26">
        <v>0.29699999999999999</v>
      </c>
      <c r="V45" s="26"/>
      <c r="W45" t="str">
        <f t="shared" si="25"/>
        <v>m</v>
      </c>
      <c r="Y45" s="26">
        <f t="shared" si="26"/>
        <v>3.9036773813450054E-11</v>
      </c>
      <c r="Z45" s="26"/>
      <c r="AA45" s="26">
        <f t="shared" si="27"/>
        <v>-2.0885571050399676E-11</v>
      </c>
      <c r="AB45" s="26"/>
      <c r="AC45" t="str">
        <f t="shared" si="28"/>
        <v>m</v>
      </c>
      <c r="AD45" s="15">
        <f t="shared" si="37"/>
        <v>1E-3</v>
      </c>
      <c r="AE45" s="16">
        <f t="shared" si="38"/>
        <v>1.5662510051134926E-3</v>
      </c>
      <c r="AF45" s="16">
        <f t="shared" si="39"/>
        <v>0</v>
      </c>
      <c r="AG45" s="16">
        <f t="shared" si="40"/>
        <v>2.9849068338238025E-4</v>
      </c>
      <c r="AH45" s="16">
        <f t="shared" si="41"/>
        <v>0</v>
      </c>
      <c r="AI45" s="21">
        <f t="shared" si="29"/>
        <v>1.5944399954482785E-3</v>
      </c>
      <c r="AK45" s="15">
        <f>IFERROR(MATCH(AI45 - 0.000001,'Ref Z list'!$C$5:$C$30,1),1)</f>
        <v>2</v>
      </c>
      <c r="AL45" s="15" t="str">
        <f>INDEX('Ref Z list'!$D$5:$D$30,AK45)</f>
        <v>1m</v>
      </c>
      <c r="AM45" s="15" t="str">
        <f>IF(INDEX('Ref Z list'!$D$5:$D$30,AK45+1)=0,AL45,INDEX('Ref Z list'!$D$5:$D$30,AK45+1))</f>
        <v>3m</v>
      </c>
      <c r="AN45" s="15">
        <f>INDEX('Ref Z list'!$C$5:$C$30,AK45)</f>
        <v>1E-3</v>
      </c>
      <c r="AO45" s="15">
        <f>INDEX('Ref Z list'!$C$5:$C$30,AK45+1)</f>
        <v>3.0000000000000001E-3</v>
      </c>
      <c r="AP45" s="17" t="str">
        <f t="shared" si="42"/>
        <v>1Hz3m1m</v>
      </c>
      <c r="AQ45" s="17" t="str">
        <f t="shared" si="43"/>
        <v>1Hz3m3m</v>
      </c>
      <c r="AR45" s="15">
        <f>IFERROR(MATCH(AP45,'Cal Data'!$AC$6:$AC$1108,0),0)</f>
        <v>43</v>
      </c>
      <c r="AS45" s="15">
        <f>IFERROR(MATCH(AQ45,'Cal Data'!$AC$6:$AC$1108,0),0)</f>
        <v>61</v>
      </c>
      <c r="AU45" s="17" t="str">
        <f>INDEX('Cal Data'!AC$6:AC$1108,$AR45)</f>
        <v>1Hz3m1m</v>
      </c>
      <c r="AV45" s="17">
        <f>INDEX('Cal Data'!AD$6:AD$1108,$AR45)</f>
        <v>7.9524250997432561E-6</v>
      </c>
      <c r="AW45" s="17">
        <f>INDEX('Cal Data'!AE$6:AE$1108,$AR45)</f>
        <v>1.8873085868452305E-3</v>
      </c>
      <c r="AX45" s="17">
        <f>INDEX('Cal Data'!AF$6:AF$1108,$AR45)</f>
        <v>-3.7396137621526318E-6</v>
      </c>
      <c r="AY45" s="17">
        <f>INDEX('Cal Data'!AG$6:AG$1108,$AR45)</f>
        <v>6.675181576830295E-3</v>
      </c>
      <c r="AZ45" s="17" t="str">
        <f>INDEX('Cal Data'!AC$6:AC$1108,$AS45)</f>
        <v>1Hz3m3m</v>
      </c>
      <c r="BA45" s="17">
        <f>INDEX('Cal Data'!AD$6:AD$1108,$AS45)</f>
        <v>-6.1900626412742139E-6</v>
      </c>
      <c r="BB45" s="17">
        <f>INDEX('Cal Data'!AE$6:AE$1108,$AS45)</f>
        <v>7.8305670691733442E-3</v>
      </c>
      <c r="BC45" s="17">
        <f>INDEX('Cal Data'!AF$6:AF$1108,$AS45)</f>
        <v>3.8269375335449033E-6</v>
      </c>
      <c r="BD45" s="17">
        <f>INDEX('Cal Data'!AG$6:AG$1108,$AS45)</f>
        <v>4.9602242969449001E-3</v>
      </c>
      <c r="BF45" s="17">
        <f t="shared" si="44"/>
        <v>3.7489949255443764E-6</v>
      </c>
      <c r="BG45" s="17">
        <f t="shared" si="45"/>
        <v>7.8305670691733442E-3</v>
      </c>
      <c r="BH45" s="17">
        <f t="shared" si="46"/>
        <v>-1.4906834032658273E-6</v>
      </c>
      <c r="BI45" s="17">
        <f t="shared" si="47"/>
        <v>6.165461978005762E-3</v>
      </c>
      <c r="BK45" s="17">
        <f t="shared" si="48"/>
        <v>1.5700000000390369E-3</v>
      </c>
      <c r="BL45" s="17">
        <f t="shared" si="49"/>
        <v>7.8305670691733442E-3</v>
      </c>
      <c r="BM45" s="17">
        <f t="shared" si="50"/>
        <v>2.9699999997911443E-4</v>
      </c>
      <c r="BN45" s="17">
        <f t="shared" si="51"/>
        <v>6.165461978005762E-3</v>
      </c>
    </row>
    <row r="46" spans="1:66" x14ac:dyDescent="0.25">
      <c r="A46" s="9">
        <v>3</v>
      </c>
      <c r="B46" s="9" t="s">
        <v>3</v>
      </c>
      <c r="C46" s="13">
        <v>500</v>
      </c>
      <c r="D46" s="14">
        <f t="shared" si="22"/>
        <v>500</v>
      </c>
      <c r="E46" s="14" t="str">
        <f t="shared" si="23"/>
        <v>Hz</v>
      </c>
      <c r="F46" s="24">
        <v>-2.1785206456923181</v>
      </c>
      <c r="G46" s="24">
        <v>0</v>
      </c>
      <c r="H46" s="24">
        <v>1.031440271310605</v>
      </c>
      <c r="I46" s="24">
        <v>0</v>
      </c>
      <c r="J46" s="10" t="s">
        <v>3</v>
      </c>
      <c r="L46" s="25">
        <f t="shared" si="32"/>
        <v>-2.1799999991216708</v>
      </c>
      <c r="M46" s="25">
        <f t="shared" si="33"/>
        <v>6.4409917577637259</v>
      </c>
      <c r="N46" s="25">
        <f t="shared" si="34"/>
        <v>1.0299999991617808</v>
      </c>
      <c r="O46" s="25">
        <f t="shared" si="35"/>
        <v>4.8963632714124747</v>
      </c>
      <c r="P46" s="22" t="str">
        <f t="shared" si="36"/>
        <v>m</v>
      </c>
      <c r="Q46" t="str">
        <f t="shared" si="24"/>
        <v>OK</v>
      </c>
      <c r="S46" s="26">
        <v>-2.1800000000000002</v>
      </c>
      <c r="T46" s="26"/>
      <c r="U46" s="26">
        <v>1.03</v>
      </c>
      <c r="V46" s="26"/>
      <c r="W46" t="str">
        <f t="shared" si="25"/>
        <v>m</v>
      </c>
      <c r="Y46" s="26">
        <f t="shared" si="26"/>
        <v>8.7832940920407054E-10</v>
      </c>
      <c r="Z46" s="26"/>
      <c r="AA46" s="26">
        <f t="shared" si="27"/>
        <v>-8.3821927177041289E-10</v>
      </c>
      <c r="AB46" s="26"/>
      <c r="AC46" t="str">
        <f t="shared" si="28"/>
        <v>m</v>
      </c>
      <c r="AD46" s="15">
        <f t="shared" si="37"/>
        <v>1E-3</v>
      </c>
      <c r="AE46" s="16">
        <f t="shared" si="38"/>
        <v>-2.178520645692318E-3</v>
      </c>
      <c r="AF46" s="16">
        <f t="shared" si="39"/>
        <v>0</v>
      </c>
      <c r="AG46" s="16">
        <f t="shared" si="40"/>
        <v>1.0314402713106051E-3</v>
      </c>
      <c r="AH46" s="16">
        <f t="shared" si="41"/>
        <v>0</v>
      </c>
      <c r="AI46" s="21">
        <f t="shared" si="29"/>
        <v>2.4103570766566868E-3</v>
      </c>
      <c r="AK46" s="15">
        <f>IFERROR(MATCH(AI46 - 0.000001,'Ref Z list'!$C$5:$C$30,1),1)</f>
        <v>2</v>
      </c>
      <c r="AL46" s="15" t="str">
        <f>INDEX('Ref Z list'!$D$5:$D$30,AK46)</f>
        <v>1m</v>
      </c>
      <c r="AM46" s="15" t="str">
        <f>IF(INDEX('Ref Z list'!$D$5:$D$30,AK46+1)=0,AL46,INDEX('Ref Z list'!$D$5:$D$30,AK46+1))</f>
        <v>3m</v>
      </c>
      <c r="AN46" s="15">
        <f>INDEX('Ref Z list'!$C$5:$C$30,AK46)</f>
        <v>1E-3</v>
      </c>
      <c r="AO46" s="15">
        <f>INDEX('Ref Z list'!$C$5:$C$30,AK46+1)</f>
        <v>3.0000000000000001E-3</v>
      </c>
      <c r="AP46" s="17" t="str">
        <f t="shared" si="42"/>
        <v>500Hz3m1m</v>
      </c>
      <c r="AQ46" s="17" t="str">
        <f t="shared" si="43"/>
        <v>500Hz3m3m</v>
      </c>
      <c r="AR46" s="15">
        <f>IFERROR(MATCH(AP46,'Cal Data'!$AC$6:$AC$1108,0),0)</f>
        <v>51</v>
      </c>
      <c r="AS46" s="15">
        <f>IFERROR(MATCH(AQ46,'Cal Data'!$AC$6:$AC$1108,0),0)</f>
        <v>69</v>
      </c>
      <c r="AU46" s="17" t="str">
        <f>INDEX('Cal Data'!AC$6:AC$1108,$AR46)</f>
        <v>500Hz3m1m</v>
      </c>
      <c r="AV46" s="17">
        <f>INDEX('Cal Data'!AD$6:AD$1108,$AR46)</f>
        <v>4.9360976320494531E-6</v>
      </c>
      <c r="AW46" s="17">
        <f>INDEX('Cal Data'!AE$6:AE$1108,$AR46)</f>
        <v>1.2674041490833089E-4</v>
      </c>
      <c r="AX46" s="17">
        <f>INDEX('Cal Data'!AF$6:AF$1108,$AR46)</f>
        <v>-7.5627534817397503E-6</v>
      </c>
      <c r="AY46" s="17">
        <f>INDEX('Cal Data'!AG$6:AG$1108,$AR46)</f>
        <v>5.1808915912224382E-4</v>
      </c>
      <c r="AZ46" s="17" t="str">
        <f>INDEX('Cal Data'!AC$6:AC$1108,$AS46)</f>
        <v>500Hz3m3m</v>
      </c>
      <c r="BA46" s="17">
        <f>INDEX('Cal Data'!AD$6:AD$1108,$AS46)</f>
        <v>-4.1615290152538335E-6</v>
      </c>
      <c r="BB46" s="17">
        <f>INDEX('Cal Data'!AE$6:AE$1108,$AS46)</f>
        <v>6.440991757763726E-3</v>
      </c>
      <c r="BC46" s="17">
        <f>INDEX('Cal Data'!AF$6:AF$1108,$AS46)</f>
        <v>1.1194184791782753E-6</v>
      </c>
      <c r="BD46" s="17">
        <f>INDEX('Cal Data'!AG$6:AG$1108,$AS46)</f>
        <v>6.7268347098151529E-3</v>
      </c>
      <c r="BF46" s="17">
        <f t="shared" si="44"/>
        <v>-1.4793534293528647E-6</v>
      </c>
      <c r="BG46" s="17">
        <f t="shared" si="45"/>
        <v>6.440991757763726E-3</v>
      </c>
      <c r="BH46" s="17">
        <f t="shared" si="46"/>
        <v>-1.4402721488242509E-6</v>
      </c>
      <c r="BI46" s="17">
        <f t="shared" si="47"/>
        <v>4.8963632714124749E-3</v>
      </c>
      <c r="BK46" s="17">
        <f t="shared" si="48"/>
        <v>-2.179999999121671E-3</v>
      </c>
      <c r="BL46" s="17">
        <f t="shared" si="49"/>
        <v>6.440991757763726E-3</v>
      </c>
      <c r="BM46" s="17">
        <f t="shared" si="50"/>
        <v>1.0299999991617808E-3</v>
      </c>
      <c r="BN46" s="17">
        <f t="shared" si="51"/>
        <v>4.8963632714124749E-3</v>
      </c>
    </row>
    <row r="47" spans="1:66" x14ac:dyDescent="0.25">
      <c r="A47" s="9">
        <v>3</v>
      </c>
      <c r="B47" s="9" t="s">
        <v>3</v>
      </c>
      <c r="C47" s="13">
        <v>5000</v>
      </c>
      <c r="D47" s="14">
        <f t="shared" si="22"/>
        <v>5</v>
      </c>
      <c r="E47" s="14" t="str">
        <f t="shared" si="23"/>
        <v>kHz</v>
      </c>
      <c r="F47" s="24">
        <v>-1.2158823844929246E-2</v>
      </c>
      <c r="G47" s="24">
        <v>0</v>
      </c>
      <c r="H47" s="24">
        <v>1.0948155939134383</v>
      </c>
      <c r="I47" s="24">
        <v>0</v>
      </c>
      <c r="J47" s="10" t="s">
        <v>3</v>
      </c>
      <c r="L47" s="25">
        <f t="shared" si="32"/>
        <v>-6.0700027691468889E-4</v>
      </c>
      <c r="M47" s="25">
        <f t="shared" si="33"/>
        <v>3.6563197811893655</v>
      </c>
      <c r="N47" s="25">
        <f t="shared" si="34"/>
        <v>1.0900000001903289</v>
      </c>
      <c r="O47" s="25">
        <f t="shared" si="35"/>
        <v>6.2518677528510986</v>
      </c>
      <c r="P47" s="22" t="str">
        <f t="shared" si="36"/>
        <v>m</v>
      </c>
      <c r="Q47" t="str">
        <f t="shared" si="24"/>
        <v>OK</v>
      </c>
      <c r="S47" s="26">
        <v>-6.0700000000000001E-4</v>
      </c>
      <c r="T47" s="26"/>
      <c r="U47" s="26">
        <v>1.0900000000000001</v>
      </c>
      <c r="V47" s="26"/>
      <c r="W47" t="str">
        <f t="shared" si="25"/>
        <v>m</v>
      </c>
      <c r="Y47" s="26">
        <f t="shared" si="26"/>
        <v>-2.7691468887890147E-10</v>
      </c>
      <c r="Z47" s="26"/>
      <c r="AA47" s="26">
        <f t="shared" si="27"/>
        <v>1.9032886378056446E-10</v>
      </c>
      <c r="AB47" s="26"/>
      <c r="AC47" t="str">
        <f t="shared" si="28"/>
        <v>m</v>
      </c>
      <c r="AD47" s="15">
        <f t="shared" si="37"/>
        <v>1E-3</v>
      </c>
      <c r="AE47" s="16">
        <f t="shared" si="38"/>
        <v>-1.2158823844929245E-5</v>
      </c>
      <c r="AF47" s="16">
        <f t="shared" si="39"/>
        <v>0</v>
      </c>
      <c r="AG47" s="16">
        <f t="shared" si="40"/>
        <v>1.0948155939134382E-3</v>
      </c>
      <c r="AH47" s="16">
        <f t="shared" si="41"/>
        <v>0</v>
      </c>
      <c r="AI47" s="21">
        <f t="shared" si="29"/>
        <v>1.0948831086802493E-3</v>
      </c>
      <c r="AK47" s="15">
        <f>IFERROR(MATCH(AI47 - 0.000001,'Ref Z list'!$C$5:$C$30,1),1)</f>
        <v>2</v>
      </c>
      <c r="AL47" s="15" t="str">
        <f>INDEX('Ref Z list'!$D$5:$D$30,AK47)</f>
        <v>1m</v>
      </c>
      <c r="AM47" s="15" t="str">
        <f>IF(INDEX('Ref Z list'!$D$5:$D$30,AK47+1)=0,AL47,INDEX('Ref Z list'!$D$5:$D$30,AK47+1))</f>
        <v>3m</v>
      </c>
      <c r="AN47" s="15">
        <f>INDEX('Ref Z list'!$C$5:$C$30,AK47)</f>
        <v>1E-3</v>
      </c>
      <c r="AO47" s="15">
        <f>INDEX('Ref Z list'!$C$5:$C$30,AK47+1)</f>
        <v>3.0000000000000001E-3</v>
      </c>
      <c r="AP47" s="17" t="str">
        <f t="shared" si="42"/>
        <v>5kHz3m1m</v>
      </c>
      <c r="AQ47" s="17" t="str">
        <f t="shared" si="43"/>
        <v>5kHz3m3m</v>
      </c>
      <c r="AR47" s="15">
        <f>IFERROR(MATCH(AP47,'Cal Data'!$AC$6:$AC$1108,0),0)</f>
        <v>54</v>
      </c>
      <c r="AS47" s="15">
        <f>IFERROR(MATCH(AQ47,'Cal Data'!$AC$6:$AC$1108,0),0)</f>
        <v>72</v>
      </c>
      <c r="AU47" s="17" t="str">
        <f>INDEX('Cal Data'!AC$6:AC$1108,$AR47)</f>
        <v>5kHz3m1m</v>
      </c>
      <c r="AV47" s="17">
        <f>INDEX('Cal Data'!AD$6:AD$1108,$AR47)</f>
        <v>1.1929274207180766E-5</v>
      </c>
      <c r="AW47" s="17">
        <f>INDEX('Cal Data'!AE$6:AE$1108,$AR47)</f>
        <v>5.4326972886045788E-3</v>
      </c>
      <c r="AX47" s="17">
        <f>INDEX('Cal Data'!AF$6:AF$1108,$AR47)</f>
        <v>-5.0750230712884495E-6</v>
      </c>
      <c r="AY47" s="17">
        <f>INDEX('Cal Data'!AG$6:AG$1108,$AR47)</f>
        <v>6.3123132227013165E-3</v>
      </c>
      <c r="AZ47" s="17" t="str">
        <f>INDEX('Cal Data'!AC$6:AC$1108,$AS47)</f>
        <v>5kHz3m3m</v>
      </c>
      <c r="BA47" s="17">
        <f>INDEX('Cal Data'!AD$6:AD$1108,$AS47)</f>
        <v>3.9731554750638103E-6</v>
      </c>
      <c r="BB47" s="17">
        <f>INDEX('Cal Data'!AE$6:AE$1108,$AS47)</f>
        <v>3.6563197811893657E-3</v>
      </c>
      <c r="BC47" s="17">
        <f>INDEX('Cal Data'!AF$6:AF$1108,$AS47)</f>
        <v>3.9337592591145757E-7</v>
      </c>
      <c r="BD47" s="17">
        <f>INDEX('Cal Data'!AG$6:AG$1108,$AS47)</f>
        <v>5.0382093133550148E-3</v>
      </c>
      <c r="BF47" s="17">
        <f t="shared" si="44"/>
        <v>1.1551823568014556E-5</v>
      </c>
      <c r="BG47" s="17">
        <f t="shared" si="45"/>
        <v>3.6563197811893657E-3</v>
      </c>
      <c r="BH47" s="17">
        <f t="shared" si="46"/>
        <v>-4.8155937231093074E-6</v>
      </c>
      <c r="BI47" s="17">
        <f t="shared" si="47"/>
        <v>6.2518677528510987E-3</v>
      </c>
      <c r="BK47" s="17">
        <f t="shared" si="48"/>
        <v>-6.0700027691468887E-7</v>
      </c>
      <c r="BL47" s="17">
        <f t="shared" si="49"/>
        <v>3.6563197811893657E-3</v>
      </c>
      <c r="BM47" s="17">
        <f t="shared" si="50"/>
        <v>1.0900000001903289E-3</v>
      </c>
      <c r="BN47" s="17">
        <f t="shared" si="51"/>
        <v>6.2518677528510987E-3</v>
      </c>
    </row>
    <row r="48" spans="1:66" x14ac:dyDescent="0.25">
      <c r="A48" s="9">
        <v>10</v>
      </c>
      <c r="B48" s="9" t="s">
        <v>3</v>
      </c>
      <c r="C48" s="13">
        <v>0.05</v>
      </c>
      <c r="D48" s="14">
        <f t="shared" si="22"/>
        <v>50</v>
      </c>
      <c r="E48" s="14" t="str">
        <f t="shared" si="23"/>
        <v>mHz</v>
      </c>
      <c r="F48" s="24">
        <v>2.1875242869778382</v>
      </c>
      <c r="G48" s="24">
        <v>0</v>
      </c>
      <c r="H48" s="24">
        <v>3.2487718335959661</v>
      </c>
      <c r="I48" s="24">
        <v>0</v>
      </c>
      <c r="J48" s="10" t="s">
        <v>3</v>
      </c>
      <c r="L48" s="25">
        <f t="shared" si="32"/>
        <v>2.1899999999997326</v>
      </c>
      <c r="M48" s="25">
        <f t="shared" si="33"/>
        <v>5.142687400841103</v>
      </c>
      <c r="N48" s="25">
        <f t="shared" si="34"/>
        <v>3.250000000001195</v>
      </c>
      <c r="O48" s="25">
        <f t="shared" si="35"/>
        <v>7.574326942210682</v>
      </c>
      <c r="P48" s="22" t="str">
        <f t="shared" si="36"/>
        <v>m</v>
      </c>
      <c r="Q48" t="str">
        <f t="shared" si="24"/>
        <v>OK</v>
      </c>
      <c r="S48" s="26">
        <v>2.19</v>
      </c>
      <c r="T48" s="26"/>
      <c r="U48" s="26">
        <v>3.25</v>
      </c>
      <c r="V48" s="26"/>
      <c r="W48" t="str">
        <f t="shared" si="25"/>
        <v>m</v>
      </c>
      <c r="Y48" s="26">
        <f t="shared" si="26"/>
        <v>-2.6734170432973769E-13</v>
      </c>
      <c r="Z48" s="26"/>
      <c r="AA48" s="26">
        <f t="shared" si="27"/>
        <v>1.1950440637065185E-12</v>
      </c>
      <c r="AB48" s="26"/>
      <c r="AC48" t="str">
        <f t="shared" si="28"/>
        <v>m</v>
      </c>
      <c r="AD48" s="15">
        <f t="shared" si="37"/>
        <v>1E-3</v>
      </c>
      <c r="AE48" s="16">
        <f t="shared" si="38"/>
        <v>2.1875242869778383E-3</v>
      </c>
      <c r="AF48" s="16">
        <f t="shared" si="39"/>
        <v>0</v>
      </c>
      <c r="AG48" s="16">
        <f t="shared" si="40"/>
        <v>3.2487718335959662E-3</v>
      </c>
      <c r="AH48" s="16">
        <f t="shared" si="41"/>
        <v>0</v>
      </c>
      <c r="AI48" s="21">
        <f t="shared" si="29"/>
        <v>3.9166032391454199E-3</v>
      </c>
      <c r="AK48" s="15">
        <f>IFERROR(MATCH(AI48 - 0.000001,'Ref Z list'!$C$5:$C$30,1),1)</f>
        <v>3</v>
      </c>
      <c r="AL48" s="15" t="str">
        <f>INDEX('Ref Z list'!$D$5:$D$30,AK48)</f>
        <v>3m</v>
      </c>
      <c r="AM48" s="15" t="str">
        <f>IF(INDEX('Ref Z list'!$D$5:$D$30,AK48+1)=0,AL48,INDEX('Ref Z list'!$D$5:$D$30,AK48+1))</f>
        <v>10m</v>
      </c>
      <c r="AN48" s="15">
        <f>INDEX('Ref Z list'!$C$5:$C$30,AK48)</f>
        <v>3.0000000000000001E-3</v>
      </c>
      <c r="AO48" s="15">
        <f>INDEX('Ref Z list'!$C$5:$C$30,AK48+1)</f>
        <v>0.01</v>
      </c>
      <c r="AP48" s="17" t="str">
        <f t="shared" si="42"/>
        <v>50mHz10m3m</v>
      </c>
      <c r="AQ48" s="17" t="str">
        <f t="shared" si="43"/>
        <v>50mHz10m10m</v>
      </c>
      <c r="AR48" s="15">
        <f>IFERROR(MATCH(AP48,'Cal Data'!$AC$6:$AC$1108,0),0)</f>
        <v>75</v>
      </c>
      <c r="AS48" s="15">
        <f>IFERROR(MATCH(AQ48,'Cal Data'!$AC$6:$AC$1108,0),0)</f>
        <v>93</v>
      </c>
      <c r="AU48" s="17" t="str">
        <f>INDEX('Cal Data'!AC$6:AC$1108,$AR48)</f>
        <v>50mHz10m3m</v>
      </c>
      <c r="AV48" s="17">
        <f>INDEX('Cal Data'!AD$6:AD$1108,$AR48)</f>
        <v>2.1975532699678238E-6</v>
      </c>
      <c r="AW48" s="17">
        <f>INDEX('Cal Data'!AE$6:AE$1108,$AR48)</f>
        <v>6.6352132737156448E-3</v>
      </c>
      <c r="AX48" s="17">
        <f>INDEX('Cal Data'!AF$6:AF$1108,$AR48)</f>
        <v>2.4712344069259432E-6</v>
      </c>
      <c r="AY48" s="17">
        <f>INDEX('Cal Data'!AG$6:AG$1108,$AR48)</f>
        <v>8.3112622954639812E-3</v>
      </c>
      <c r="AZ48" s="17" t="str">
        <f>INDEX('Cal Data'!AC$6:AC$1108,$AS48)</f>
        <v>50mHz10m10m</v>
      </c>
      <c r="BA48" s="17">
        <f>INDEX('Cal Data'!AD$6:AD$1108,$AS48)</f>
        <v>4.3218292711099532E-6</v>
      </c>
      <c r="BB48" s="17">
        <f>INDEX('Cal Data'!AE$6:AE$1108,$AS48)</f>
        <v>5.1426874008411033E-3</v>
      </c>
      <c r="BC48" s="17">
        <f>INDEX('Cal Data'!AF$6:AF$1108,$AS48)</f>
        <v>-7.0219417463602229E-6</v>
      </c>
      <c r="BD48" s="17">
        <f>INDEX('Cal Data'!AG$6:AG$1108,$AS48)</f>
        <v>2.6833665468273247E-3</v>
      </c>
      <c r="BF48" s="17">
        <f t="shared" si="44"/>
        <v>2.4757130218943605E-6</v>
      </c>
      <c r="BG48" s="17">
        <f t="shared" si="45"/>
        <v>5.1426874008411033E-3</v>
      </c>
      <c r="BH48" s="17">
        <f t="shared" si="46"/>
        <v>1.228166405228778E-6</v>
      </c>
      <c r="BI48" s="17">
        <f t="shared" si="47"/>
        <v>7.574326942210682E-3</v>
      </c>
      <c r="BK48" s="17">
        <f t="shared" si="48"/>
        <v>2.1899999999997325E-3</v>
      </c>
      <c r="BL48" s="17">
        <f t="shared" si="49"/>
        <v>5.1426874008411033E-3</v>
      </c>
      <c r="BM48" s="17">
        <f t="shared" si="50"/>
        <v>3.2500000000011951E-3</v>
      </c>
      <c r="BN48" s="17">
        <f t="shared" si="51"/>
        <v>7.574326942210682E-3</v>
      </c>
    </row>
    <row r="49" spans="1:66" x14ac:dyDescent="0.25">
      <c r="A49" s="9">
        <v>10</v>
      </c>
      <c r="B49" s="9" t="s">
        <v>3</v>
      </c>
      <c r="C49" s="13">
        <v>0.01</v>
      </c>
      <c r="D49" s="14">
        <f t="shared" si="22"/>
        <v>10</v>
      </c>
      <c r="E49" s="14" t="str">
        <f t="shared" si="23"/>
        <v>mHz</v>
      </c>
      <c r="F49" s="24">
        <v>1.2134302279693563</v>
      </c>
      <c r="G49" s="24">
        <v>0</v>
      </c>
      <c r="H49" s="24">
        <v>-3.804536656932044</v>
      </c>
      <c r="I49" s="24">
        <v>0</v>
      </c>
      <c r="J49" s="10" t="s">
        <v>3</v>
      </c>
      <c r="L49" s="25">
        <f t="shared" si="32"/>
        <v>1.2200000000000273</v>
      </c>
      <c r="M49" s="25">
        <f t="shared" si="33"/>
        <v>6.2631372649419168</v>
      </c>
      <c r="N49" s="25">
        <f t="shared" si="34"/>
        <v>-3.8099999999999881</v>
      </c>
      <c r="O49" s="25">
        <f t="shared" si="35"/>
        <v>6.6450171294796121</v>
      </c>
      <c r="P49" s="22" t="str">
        <f t="shared" si="36"/>
        <v>m</v>
      </c>
      <c r="Q49" t="str">
        <f t="shared" si="24"/>
        <v>OK</v>
      </c>
      <c r="S49" s="26">
        <v>1.22</v>
      </c>
      <c r="T49" s="26"/>
      <c r="U49" s="26">
        <v>-3.81</v>
      </c>
      <c r="V49" s="26"/>
      <c r="W49" t="str">
        <f t="shared" si="25"/>
        <v>m</v>
      </c>
      <c r="Y49" s="26">
        <f t="shared" si="26"/>
        <v>2.7311486405778851E-14</v>
      </c>
      <c r="Z49" s="26"/>
      <c r="AA49" s="26">
        <f t="shared" si="27"/>
        <v>1.1990408665951691E-14</v>
      </c>
      <c r="AB49" s="26"/>
      <c r="AC49" t="str">
        <f t="shared" si="28"/>
        <v>m</v>
      </c>
      <c r="AD49" s="15">
        <f t="shared" si="37"/>
        <v>1E-3</v>
      </c>
      <c r="AE49" s="16">
        <f t="shared" si="38"/>
        <v>1.2134302279693562E-3</v>
      </c>
      <c r="AF49" s="16">
        <f t="shared" si="39"/>
        <v>0</v>
      </c>
      <c r="AG49" s="16">
        <f t="shared" si="40"/>
        <v>-3.8045366569320442E-3</v>
      </c>
      <c r="AH49" s="16">
        <f t="shared" si="41"/>
        <v>0</v>
      </c>
      <c r="AI49" s="21">
        <f t="shared" si="29"/>
        <v>3.9933584978172725E-3</v>
      </c>
      <c r="AK49" s="15">
        <f>IFERROR(MATCH(AI49 - 0.000001,'Ref Z list'!$C$5:$C$30,1),1)</f>
        <v>3</v>
      </c>
      <c r="AL49" s="15" t="str">
        <f>INDEX('Ref Z list'!$D$5:$D$30,AK49)</f>
        <v>3m</v>
      </c>
      <c r="AM49" s="15" t="str">
        <f>IF(INDEX('Ref Z list'!$D$5:$D$30,AK49+1)=0,AL49,INDEX('Ref Z list'!$D$5:$D$30,AK49+1))</f>
        <v>10m</v>
      </c>
      <c r="AN49" s="15">
        <f>INDEX('Ref Z list'!$C$5:$C$30,AK49)</f>
        <v>3.0000000000000001E-3</v>
      </c>
      <c r="AO49" s="15">
        <f>INDEX('Ref Z list'!$C$5:$C$30,AK49+1)</f>
        <v>0.01</v>
      </c>
      <c r="AP49" s="17" t="str">
        <f t="shared" si="42"/>
        <v>10mHz10m3m</v>
      </c>
      <c r="AQ49" s="17" t="str">
        <f t="shared" si="43"/>
        <v>10mHz10m10m</v>
      </c>
      <c r="AR49" s="15">
        <f>IFERROR(MATCH(AP49,'Cal Data'!$AC$6:$AC$1108,0),0)</f>
        <v>73</v>
      </c>
      <c r="AS49" s="15">
        <f>IFERROR(MATCH(AQ49,'Cal Data'!$AC$6:$AC$1108,0),0)</f>
        <v>91</v>
      </c>
      <c r="AU49" s="17" t="str">
        <f>INDEX('Cal Data'!AC$6:AC$1108,$AR49)</f>
        <v>10mHz10m3m</v>
      </c>
      <c r="AV49" s="17">
        <f>INDEX('Cal Data'!AD$6:AD$1108,$AR49)</f>
        <v>7.7028149287746914E-6</v>
      </c>
      <c r="AW49" s="17">
        <f>INDEX('Cal Data'!AE$6:AE$1108,$AR49)</f>
        <v>9.8113623812897677E-3</v>
      </c>
      <c r="AX49" s="17">
        <f>INDEX('Cal Data'!AF$6:AF$1108,$AR49)</f>
        <v>-4.9887606221142021E-6</v>
      </c>
      <c r="AY49" s="17">
        <f>INDEX('Cal Data'!AG$6:AG$1108,$AR49)</f>
        <v>7.0396693212621689E-3</v>
      </c>
      <c r="AZ49" s="17" t="str">
        <f>INDEX('Cal Data'!AC$6:AC$1108,$AS49)</f>
        <v>10mHz10m10m</v>
      </c>
      <c r="BA49" s="17">
        <f>INDEX('Cal Data'!AD$6:AD$1108,$AS49)</f>
        <v>-2.8151329125106206E-7</v>
      </c>
      <c r="BB49" s="17">
        <f>INDEX('Cal Data'!AE$6:AE$1108,$AS49)</f>
        <v>6.2631372649419167E-3</v>
      </c>
      <c r="BC49" s="17">
        <f>INDEX('Cal Data'!AF$6:AF$1108,$AS49)</f>
        <v>-8.3330488404251578E-6</v>
      </c>
      <c r="BD49" s="17">
        <f>INDEX('Cal Data'!AG$6:AG$1108,$AS49)</f>
        <v>4.2586337248001274E-3</v>
      </c>
      <c r="BF49" s="17">
        <f t="shared" si="44"/>
        <v>6.5697720306711429E-6</v>
      </c>
      <c r="BG49" s="17">
        <f t="shared" si="45"/>
        <v>6.2631372649419167E-3</v>
      </c>
      <c r="BH49" s="17">
        <f t="shared" si="46"/>
        <v>-5.4633430679441126E-6</v>
      </c>
      <c r="BI49" s="17">
        <f t="shared" si="47"/>
        <v>6.6450171294796124E-3</v>
      </c>
      <c r="BK49" s="17">
        <f t="shared" si="48"/>
        <v>1.2200000000000273E-3</v>
      </c>
      <c r="BL49" s="17">
        <f t="shared" si="49"/>
        <v>6.2631372649419167E-3</v>
      </c>
      <c r="BM49" s="17">
        <f t="shared" si="50"/>
        <v>-3.8099999999999883E-3</v>
      </c>
      <c r="BN49" s="17">
        <f t="shared" si="51"/>
        <v>6.6450171294796124E-3</v>
      </c>
    </row>
    <row r="50" spans="1:66" x14ac:dyDescent="0.25">
      <c r="A50" s="9">
        <v>10</v>
      </c>
      <c r="B50" s="9" t="s">
        <v>3</v>
      </c>
      <c r="C50" s="13">
        <v>10</v>
      </c>
      <c r="D50" s="14">
        <f t="shared" si="22"/>
        <v>10</v>
      </c>
      <c r="E50" s="14" t="str">
        <f t="shared" si="23"/>
        <v>Hz</v>
      </c>
      <c r="F50" s="24">
        <v>4.1843470552226671</v>
      </c>
      <c r="G50" s="24">
        <v>0</v>
      </c>
      <c r="H50" s="24">
        <v>3.2064654474127789</v>
      </c>
      <c r="I50" s="24">
        <v>0</v>
      </c>
      <c r="J50" s="10" t="s">
        <v>3</v>
      </c>
      <c r="L50" s="25">
        <f t="shared" si="32"/>
        <v>4.18</v>
      </c>
      <c r="M50" s="25">
        <f t="shared" si="33"/>
        <v>3.8181620324719838</v>
      </c>
      <c r="N50" s="25">
        <f t="shared" si="34"/>
        <v>3.21</v>
      </c>
      <c r="O50" s="25">
        <f t="shared" si="35"/>
        <v>5.3714441902048389</v>
      </c>
      <c r="P50" s="22" t="str">
        <f t="shared" si="36"/>
        <v>m</v>
      </c>
      <c r="Q50" t="str">
        <f t="shared" si="24"/>
        <v>OK</v>
      </c>
      <c r="S50" s="26">
        <v>4.18</v>
      </c>
      <c r="T50" s="26"/>
      <c r="U50" s="26">
        <v>3.21</v>
      </c>
      <c r="V50" s="26"/>
      <c r="W50" t="str">
        <f t="shared" si="25"/>
        <v>m</v>
      </c>
      <c r="Y50" s="26">
        <f t="shared" si="26"/>
        <v>0</v>
      </c>
      <c r="Z50" s="26"/>
      <c r="AA50" s="26">
        <f t="shared" si="27"/>
        <v>0</v>
      </c>
      <c r="AB50" s="26"/>
      <c r="AC50" t="str">
        <f t="shared" si="28"/>
        <v>m</v>
      </c>
      <c r="AD50" s="15">
        <f t="shared" si="37"/>
        <v>1E-3</v>
      </c>
      <c r="AE50" s="16">
        <f t="shared" si="38"/>
        <v>4.1843470552226673E-3</v>
      </c>
      <c r="AF50" s="16">
        <f t="shared" si="39"/>
        <v>0</v>
      </c>
      <c r="AG50" s="16">
        <f t="shared" si="40"/>
        <v>3.2064654474127791E-3</v>
      </c>
      <c r="AH50" s="16">
        <f t="shared" si="41"/>
        <v>0</v>
      </c>
      <c r="AI50" s="21">
        <f t="shared" si="29"/>
        <v>5.2716393032910215E-3</v>
      </c>
      <c r="AK50" s="15">
        <f>IFERROR(MATCH(AI50 - 0.000001,'Ref Z list'!$C$5:$C$30,1),1)</f>
        <v>3</v>
      </c>
      <c r="AL50" s="15" t="str">
        <f>INDEX('Ref Z list'!$D$5:$D$30,AK50)</f>
        <v>3m</v>
      </c>
      <c r="AM50" s="15" t="str">
        <f>IF(INDEX('Ref Z list'!$D$5:$D$30,AK50+1)=0,AL50,INDEX('Ref Z list'!$D$5:$D$30,AK50+1))</f>
        <v>10m</v>
      </c>
      <c r="AN50" s="15">
        <f>INDEX('Ref Z list'!$C$5:$C$30,AK50)</f>
        <v>3.0000000000000001E-3</v>
      </c>
      <c r="AO50" s="15">
        <f>INDEX('Ref Z list'!$C$5:$C$30,AK50+1)</f>
        <v>0.01</v>
      </c>
      <c r="AP50" s="17" t="str">
        <f t="shared" si="42"/>
        <v>10Hz10m3m</v>
      </c>
      <c r="AQ50" s="17" t="str">
        <f t="shared" si="43"/>
        <v>10Hz10m10m</v>
      </c>
      <c r="AR50" s="15">
        <f>IFERROR(MATCH(AP50,'Cal Data'!$AC$6:$AC$1108,0),0)</f>
        <v>82</v>
      </c>
      <c r="AS50" s="15">
        <f>IFERROR(MATCH(AQ50,'Cal Data'!$AC$6:$AC$1108,0),0)</f>
        <v>100</v>
      </c>
      <c r="AU50" s="17" t="str">
        <f>INDEX('Cal Data'!AC$6:AC$1108,$AR50)</f>
        <v>10Hz10m3m</v>
      </c>
      <c r="AV50" s="17">
        <f>INDEX('Cal Data'!AD$6:AD$1108,$AR50)</f>
        <v>-4.1407243938245721E-6</v>
      </c>
      <c r="AW50" s="17">
        <f>INDEX('Cal Data'!AE$6:AE$1108,$AR50)</f>
        <v>6.8863429825277746E-3</v>
      </c>
      <c r="AX50" s="17">
        <f>INDEX('Cal Data'!AF$6:AF$1108,$AR50)</f>
        <v>3.2695016113433615E-6</v>
      </c>
      <c r="AY50" s="17">
        <f>INDEX('Cal Data'!AG$6:AG$1108,$AR50)</f>
        <v>3.3579542970485076E-3</v>
      </c>
      <c r="AZ50" s="17" t="str">
        <f>INDEX('Cal Data'!AC$6:AC$1108,$AS50)</f>
        <v>10Hz10m10m</v>
      </c>
      <c r="BA50" s="17">
        <f>INDEX('Cal Data'!AD$6:AD$1108,$AS50)</f>
        <v>-4.7765277098738013E-6</v>
      </c>
      <c r="BB50" s="17">
        <f>INDEX('Cal Data'!AE$6:AE$1108,$AS50)</f>
        <v>3.8181620324719838E-3</v>
      </c>
      <c r="BC50" s="17">
        <f>INDEX('Cal Data'!AF$6:AF$1108,$AS50)</f>
        <v>4.086249599660385E-6</v>
      </c>
      <c r="BD50" s="17">
        <f>INDEX('Cal Data'!AG$6:AG$1108,$AS50)</f>
        <v>9.56247331187411E-3</v>
      </c>
      <c r="BF50" s="17">
        <f t="shared" si="44"/>
        <v>-4.3470552226674567E-6</v>
      </c>
      <c r="BG50" s="17">
        <f t="shared" si="45"/>
        <v>3.8181620324719838E-3</v>
      </c>
      <c r="BH50" s="17">
        <f t="shared" si="46"/>
        <v>3.5345525872211938E-6</v>
      </c>
      <c r="BI50" s="17">
        <f t="shared" si="47"/>
        <v>5.3714441902048393E-3</v>
      </c>
      <c r="BK50" s="17">
        <f t="shared" si="48"/>
        <v>4.1799999999999997E-3</v>
      </c>
      <c r="BL50" s="17">
        <f t="shared" si="49"/>
        <v>3.8181620324719838E-3</v>
      </c>
      <c r="BM50" s="17">
        <f t="shared" si="50"/>
        <v>3.2100000000000002E-3</v>
      </c>
      <c r="BN50" s="17">
        <f t="shared" si="51"/>
        <v>5.3714441902048393E-3</v>
      </c>
    </row>
    <row r="51" spans="1:66" x14ac:dyDescent="0.25">
      <c r="A51" s="9">
        <v>100</v>
      </c>
      <c r="B51" s="9" t="s">
        <v>3</v>
      </c>
      <c r="C51" s="13">
        <v>100</v>
      </c>
      <c r="D51" s="14">
        <f t="shared" si="22"/>
        <v>100</v>
      </c>
      <c r="E51" s="14" t="str">
        <f t="shared" si="23"/>
        <v>Hz</v>
      </c>
      <c r="F51" s="24">
        <v>-24.503055274239962</v>
      </c>
      <c r="G51" s="24">
        <v>0</v>
      </c>
      <c r="H51" s="24">
        <v>-30.996695285634459</v>
      </c>
      <c r="I51" s="24">
        <v>0</v>
      </c>
      <c r="J51" s="10" t="s">
        <v>3</v>
      </c>
      <c r="L51" s="25">
        <f t="shared" si="32"/>
        <v>-24.5</v>
      </c>
      <c r="M51" s="25">
        <f t="shared" si="33"/>
        <v>10.972538850596955</v>
      </c>
      <c r="N51" s="25">
        <f t="shared" si="34"/>
        <v>-31</v>
      </c>
      <c r="O51" s="25">
        <f t="shared" si="35"/>
        <v>6.1226112730258588</v>
      </c>
      <c r="P51" s="22" t="str">
        <f t="shared" si="36"/>
        <v>m</v>
      </c>
      <c r="Q51" t="str">
        <f t="shared" si="24"/>
        <v>OK</v>
      </c>
      <c r="S51" s="26">
        <v>-24.5</v>
      </c>
      <c r="T51" s="26"/>
      <c r="U51" s="26">
        <v>-31</v>
      </c>
      <c r="V51" s="26"/>
      <c r="W51" t="str">
        <f t="shared" si="25"/>
        <v>m</v>
      </c>
      <c r="Y51" s="26">
        <f t="shared" si="26"/>
        <v>0</v>
      </c>
      <c r="Z51" s="26"/>
      <c r="AA51" s="26">
        <f t="shared" si="27"/>
        <v>0</v>
      </c>
      <c r="AB51" s="26"/>
      <c r="AC51" t="str">
        <f t="shared" si="28"/>
        <v>m</v>
      </c>
      <c r="AD51" s="15">
        <f t="shared" si="37"/>
        <v>1E-3</v>
      </c>
      <c r="AE51" s="16">
        <f t="shared" si="38"/>
        <v>-2.4503055274239963E-2</v>
      </c>
      <c r="AF51" s="16">
        <f t="shared" si="39"/>
        <v>0</v>
      </c>
      <c r="AG51" s="16">
        <f t="shared" si="40"/>
        <v>-3.0996695285634458E-2</v>
      </c>
      <c r="AH51" s="16">
        <f t="shared" si="41"/>
        <v>0</v>
      </c>
      <c r="AI51" s="21">
        <f t="shared" si="29"/>
        <v>3.9511958144376143E-2</v>
      </c>
      <c r="AK51" s="15">
        <f>IFERROR(MATCH(AI51 - 0.000001,'Ref Z list'!$C$5:$C$30,1),1)</f>
        <v>4</v>
      </c>
      <c r="AL51" s="15" t="str">
        <f>INDEX('Ref Z list'!$D$5:$D$30,AK51)</f>
        <v>10m</v>
      </c>
      <c r="AM51" s="15" t="str">
        <f>IF(INDEX('Ref Z list'!$D$5:$D$30,AK51+1)=0,AL51,INDEX('Ref Z list'!$D$5:$D$30,AK51+1))</f>
        <v>100m</v>
      </c>
      <c r="AN51" s="15">
        <f>INDEX('Ref Z list'!$C$5:$C$30,AK51)</f>
        <v>0.01</v>
      </c>
      <c r="AO51" s="15">
        <f>INDEX('Ref Z list'!$C$5:$C$30,AK51+1)</f>
        <v>0.1</v>
      </c>
      <c r="AP51" s="17" t="str">
        <f t="shared" si="42"/>
        <v>100Hz100m10m</v>
      </c>
      <c r="AQ51" s="17" t="str">
        <f t="shared" si="43"/>
        <v>100Hz100m100m</v>
      </c>
      <c r="AR51" s="15">
        <f>IFERROR(MATCH(AP51,'Cal Data'!$AC$6:$AC$1108,0),0)</f>
        <v>121</v>
      </c>
      <c r="AS51" s="15">
        <f>IFERROR(MATCH(AQ51,'Cal Data'!$AC$6:$AC$1108,0),0)</f>
        <v>139</v>
      </c>
      <c r="AU51" s="17" t="str">
        <f>INDEX('Cal Data'!AC$6:AC$1108,$AR51)</f>
        <v>100Hz100m10m</v>
      </c>
      <c r="AV51" s="17">
        <f>INDEX('Cal Data'!AD$6:AD$1108,$AR51)</f>
        <v>2.5938097034244878E-6</v>
      </c>
      <c r="AW51" s="17">
        <f>INDEX('Cal Data'!AE$6:AE$1108,$AR51)</f>
        <v>6.3356561557396463E-4</v>
      </c>
      <c r="AX51" s="17">
        <f>INDEX('Cal Data'!AF$6:AF$1108,$AR51)</f>
        <v>-3.9208700734530459E-6</v>
      </c>
      <c r="AY51" s="17">
        <f>INDEX('Cal Data'!AG$6:AG$1108,$AR51)</f>
        <v>5.6125448165180178E-3</v>
      </c>
      <c r="AZ51" s="17" t="str">
        <f>INDEX('Cal Data'!AC$6:AC$1108,$AS51)</f>
        <v>100Hz100m100m</v>
      </c>
      <c r="BA51" s="17">
        <f>INDEX('Cal Data'!AD$6:AD$1108,$AS51)</f>
        <v>4.0010971523035677E-6</v>
      </c>
      <c r="BB51" s="17">
        <f>INDEX('Cal Data'!AE$6:AE$1108,$AS51)</f>
        <v>1.0972538850596954E-2</v>
      </c>
      <c r="BC51" s="17">
        <f>INDEX('Cal Data'!AF$6:AF$1108,$AS51)</f>
        <v>-2.0418346858057469E-6</v>
      </c>
      <c r="BD51" s="17">
        <f>INDEX('Cal Data'!AG$6:AG$1108,$AS51)</f>
        <v>7.1680492280222609E-3</v>
      </c>
      <c r="BF51" s="17">
        <f t="shared" si="44"/>
        <v>3.0552742399625463E-6</v>
      </c>
      <c r="BG51" s="17">
        <f t="shared" si="45"/>
        <v>1.0972538850596954E-2</v>
      </c>
      <c r="BH51" s="17">
        <f t="shared" si="46"/>
        <v>-3.304714365541394E-6</v>
      </c>
      <c r="BI51" s="17">
        <f t="shared" si="47"/>
        <v>6.1226112730258589E-3</v>
      </c>
      <c r="BK51" s="17">
        <f t="shared" si="48"/>
        <v>-2.4500000000000001E-2</v>
      </c>
      <c r="BL51" s="17">
        <f t="shared" si="49"/>
        <v>1.0972538850596954E-2</v>
      </c>
      <c r="BM51" s="17">
        <f t="shared" si="50"/>
        <v>-3.1E-2</v>
      </c>
      <c r="BN51" s="17">
        <f t="shared" si="51"/>
        <v>6.1226112730258589E-3</v>
      </c>
    </row>
    <row r="52" spans="1:66" x14ac:dyDescent="0.25">
      <c r="A52" s="9">
        <v>10</v>
      </c>
      <c r="B52" s="9" t="s">
        <v>3</v>
      </c>
      <c r="C52" s="13">
        <v>500</v>
      </c>
      <c r="D52" s="14">
        <f t="shared" si="22"/>
        <v>500</v>
      </c>
      <c r="E52" s="14" t="str">
        <f t="shared" si="23"/>
        <v>Hz</v>
      </c>
      <c r="F52" s="24">
        <v>-5.3238183969107036</v>
      </c>
      <c r="G52" s="24">
        <v>0</v>
      </c>
      <c r="H52" s="24">
        <v>-2.7368361532445618</v>
      </c>
      <c r="I52" s="24">
        <v>0</v>
      </c>
      <c r="J52" s="10" t="s">
        <v>3</v>
      </c>
      <c r="L52" s="25">
        <f t="shared" si="32"/>
        <v>-5.320000000001424</v>
      </c>
      <c r="M52" s="25">
        <f t="shared" si="33"/>
        <v>5.1252549800702933</v>
      </c>
      <c r="N52" s="25">
        <f t="shared" si="34"/>
        <v>-2.7300000000007429</v>
      </c>
      <c r="O52" s="25">
        <f t="shared" si="35"/>
        <v>3.4227591271024447</v>
      </c>
      <c r="P52" s="22" t="str">
        <f t="shared" si="36"/>
        <v>m</v>
      </c>
      <c r="Q52" t="str">
        <f t="shared" si="24"/>
        <v>OK</v>
      </c>
      <c r="S52" s="26">
        <v>-5.32</v>
      </c>
      <c r="T52" s="26"/>
      <c r="U52" s="26">
        <v>-2.7299999999999995</v>
      </c>
      <c r="V52" s="26"/>
      <c r="W52" t="str">
        <f t="shared" si="25"/>
        <v>m</v>
      </c>
      <c r="Y52" s="26">
        <f t="shared" si="26"/>
        <v>-1.4237500067793007E-12</v>
      </c>
      <c r="Z52" s="26"/>
      <c r="AA52" s="26">
        <f t="shared" si="27"/>
        <v>-7.4340533728900482E-13</v>
      </c>
      <c r="AB52" s="26"/>
      <c r="AC52" t="str">
        <f t="shared" si="28"/>
        <v>m</v>
      </c>
      <c r="AD52" s="15">
        <f t="shared" si="37"/>
        <v>1E-3</v>
      </c>
      <c r="AE52" s="16">
        <f t="shared" si="38"/>
        <v>-5.3238183969107041E-3</v>
      </c>
      <c r="AF52" s="16">
        <f t="shared" si="39"/>
        <v>0</v>
      </c>
      <c r="AG52" s="16">
        <f t="shared" si="40"/>
        <v>-2.7368361532445619E-3</v>
      </c>
      <c r="AH52" s="16">
        <f t="shared" si="41"/>
        <v>0</v>
      </c>
      <c r="AI52" s="21">
        <f t="shared" si="29"/>
        <v>5.9860934216725481E-3</v>
      </c>
      <c r="AK52" s="15">
        <f>IFERROR(MATCH(AI52 - 0.000001,'Ref Z list'!$C$5:$C$30,1),1)</f>
        <v>3</v>
      </c>
      <c r="AL52" s="15" t="str">
        <f>INDEX('Ref Z list'!$D$5:$D$30,AK52)</f>
        <v>3m</v>
      </c>
      <c r="AM52" s="15" t="str">
        <f>IF(INDEX('Ref Z list'!$D$5:$D$30,AK52+1)=0,AL52,INDEX('Ref Z list'!$D$5:$D$30,AK52+1))</f>
        <v>10m</v>
      </c>
      <c r="AN52" s="15">
        <f>INDEX('Ref Z list'!$C$5:$C$30,AK52)</f>
        <v>3.0000000000000001E-3</v>
      </c>
      <c r="AO52" s="15">
        <f>INDEX('Ref Z list'!$C$5:$C$30,AK52+1)</f>
        <v>0.01</v>
      </c>
      <c r="AP52" s="17" t="str">
        <f t="shared" si="42"/>
        <v>500Hz10m3m</v>
      </c>
      <c r="AQ52" s="17" t="str">
        <f t="shared" si="43"/>
        <v>500Hz10m10m</v>
      </c>
      <c r="AR52" s="15">
        <f>IFERROR(MATCH(AP52,'Cal Data'!$AC$6:$AC$1108,0),0)</f>
        <v>87</v>
      </c>
      <c r="AS52" s="15">
        <f>IFERROR(MATCH(AQ52,'Cal Data'!$AC$6:$AC$1108,0),0)</f>
        <v>105</v>
      </c>
      <c r="AU52" s="17" t="str">
        <f>INDEX('Cal Data'!AC$6:AC$1108,$AR52)</f>
        <v>500Hz10m3m</v>
      </c>
      <c r="AV52" s="17">
        <f>INDEX('Cal Data'!AD$6:AD$1108,$AR52)</f>
        <v>5.1494104459518311E-6</v>
      </c>
      <c r="AW52" s="17">
        <f>INDEX('Cal Data'!AE$6:AE$1108,$AR52)</f>
        <v>7.8663555684201983E-3</v>
      </c>
      <c r="AX52" s="17">
        <f>INDEX('Cal Data'!AF$6:AF$1108,$AR52)</f>
        <v>7.5306507916245264E-6</v>
      </c>
      <c r="AY52" s="17">
        <f>INDEX('Cal Data'!AG$6:AG$1108,$AR52)</f>
        <v>5.4200906059332125E-4</v>
      </c>
      <c r="AZ52" s="17" t="str">
        <f>INDEX('Cal Data'!AC$6:AC$1108,$AS52)</f>
        <v>500Hz10m10m</v>
      </c>
      <c r="BA52" s="17">
        <f>INDEX('Cal Data'!AD$6:AD$1108,$AS52)</f>
        <v>2.0292486020249967E-6</v>
      </c>
      <c r="BB52" s="17">
        <f>INDEX('Cal Data'!AE$6:AE$1108,$AS52)</f>
        <v>5.1252549800702932E-3</v>
      </c>
      <c r="BC52" s="17">
        <f>INDEX('Cal Data'!AF$6:AF$1108,$AS52)</f>
        <v>5.9026096863613237E-6</v>
      </c>
      <c r="BD52" s="17">
        <f>INDEX('Cal Data'!AG$6:AG$1108,$AS52)</f>
        <v>7.2950631744425325E-3</v>
      </c>
      <c r="BF52" s="17">
        <f t="shared" si="44"/>
        <v>3.8183969092798871E-6</v>
      </c>
      <c r="BG52" s="17">
        <f t="shared" si="45"/>
        <v>5.1252549800702932E-3</v>
      </c>
      <c r="BH52" s="17">
        <f t="shared" si="46"/>
        <v>6.8361532438189612E-6</v>
      </c>
      <c r="BI52" s="17">
        <f t="shared" si="47"/>
        <v>3.4227591271024449E-3</v>
      </c>
      <c r="BK52" s="17">
        <f t="shared" si="48"/>
        <v>-5.3200000000014243E-3</v>
      </c>
      <c r="BL52" s="17">
        <f t="shared" si="49"/>
        <v>5.1252549800702932E-3</v>
      </c>
      <c r="BM52" s="17">
        <f t="shared" si="50"/>
        <v>-2.7300000000007431E-3</v>
      </c>
      <c r="BN52" s="17">
        <f t="shared" si="51"/>
        <v>3.4227591271024449E-3</v>
      </c>
    </row>
    <row r="53" spans="1:66" x14ac:dyDescent="0.25">
      <c r="A53" s="9">
        <v>10</v>
      </c>
      <c r="B53" s="9" t="s">
        <v>3</v>
      </c>
      <c r="C53" s="13">
        <v>0.1</v>
      </c>
      <c r="D53" s="14">
        <f t="shared" si="22"/>
        <v>100</v>
      </c>
      <c r="E53" s="14" t="str">
        <f t="shared" si="23"/>
        <v>mHz</v>
      </c>
      <c r="F53" s="24">
        <v>-4.647696314806204</v>
      </c>
      <c r="G53" s="24">
        <v>0</v>
      </c>
      <c r="H53" s="24">
        <v>7.5406656847542299</v>
      </c>
      <c r="I53" s="24">
        <v>0</v>
      </c>
      <c r="J53" s="10" t="s">
        <v>3</v>
      </c>
      <c r="L53" s="25">
        <f t="shared" si="32"/>
        <v>-4.6500000000002562</v>
      </c>
      <c r="M53" s="25">
        <f t="shared" si="33"/>
        <v>5.946125018995188</v>
      </c>
      <c r="N53" s="25">
        <f t="shared" si="34"/>
        <v>7.540000000002351</v>
      </c>
      <c r="O53" s="25">
        <f t="shared" si="35"/>
        <v>8.1212085968676853</v>
      </c>
      <c r="P53" s="22" t="str">
        <f t="shared" si="36"/>
        <v>m</v>
      </c>
      <c r="Q53" t="str">
        <f t="shared" si="24"/>
        <v>OK</v>
      </c>
      <c r="S53" s="26">
        <v>-4.6499999999999995</v>
      </c>
      <c r="T53" s="26"/>
      <c r="U53" s="26">
        <v>7.54</v>
      </c>
      <c r="V53" s="26"/>
      <c r="W53" t="str">
        <f t="shared" si="25"/>
        <v>m</v>
      </c>
      <c r="Y53" s="26">
        <f t="shared" si="26"/>
        <v>-2.5668356329333619E-13</v>
      </c>
      <c r="Z53" s="26"/>
      <c r="AA53" s="26">
        <f t="shared" si="27"/>
        <v>2.3510082769462315E-12</v>
      </c>
      <c r="AB53" s="26"/>
      <c r="AC53" t="str">
        <f t="shared" si="28"/>
        <v>m</v>
      </c>
      <c r="AD53" s="15">
        <f t="shared" si="37"/>
        <v>1E-3</v>
      </c>
      <c r="AE53" s="16">
        <f t="shared" si="38"/>
        <v>-4.6476963148062043E-3</v>
      </c>
      <c r="AF53" s="16">
        <f t="shared" si="39"/>
        <v>0</v>
      </c>
      <c r="AG53" s="16">
        <f t="shared" si="40"/>
        <v>7.5406656847542301E-3</v>
      </c>
      <c r="AH53" s="16">
        <f t="shared" si="41"/>
        <v>0</v>
      </c>
      <c r="AI53" s="21">
        <f t="shared" si="29"/>
        <v>8.8579184916036096E-3</v>
      </c>
      <c r="AK53" s="15">
        <f>IFERROR(MATCH(AI53 - 0.000001,'Ref Z list'!$C$5:$C$30,1),1)</f>
        <v>3</v>
      </c>
      <c r="AL53" s="15" t="str">
        <f>INDEX('Ref Z list'!$D$5:$D$30,AK53)</f>
        <v>3m</v>
      </c>
      <c r="AM53" s="15" t="str">
        <f>IF(INDEX('Ref Z list'!$D$5:$D$30,AK53+1)=0,AL53,INDEX('Ref Z list'!$D$5:$D$30,AK53+1))</f>
        <v>10m</v>
      </c>
      <c r="AN53" s="15">
        <f>INDEX('Ref Z list'!$C$5:$C$30,AK53)</f>
        <v>3.0000000000000001E-3</v>
      </c>
      <c r="AO53" s="15">
        <f>INDEX('Ref Z list'!$C$5:$C$30,AK53+1)</f>
        <v>0.01</v>
      </c>
      <c r="AP53" s="17" t="str">
        <f t="shared" si="42"/>
        <v>100mHz10m3m</v>
      </c>
      <c r="AQ53" s="17" t="str">
        <f t="shared" si="43"/>
        <v>100mHz10m10m</v>
      </c>
      <c r="AR53" s="15">
        <f>IFERROR(MATCH(AP53,'Cal Data'!$AC$6:$AC$1108,0),0)</f>
        <v>76</v>
      </c>
      <c r="AS53" s="15">
        <f>IFERROR(MATCH(AQ53,'Cal Data'!$AC$6:$AC$1108,0),0)</f>
        <v>94</v>
      </c>
      <c r="AU53" s="17" t="str">
        <f>INDEX('Cal Data'!AC$6:AC$1108,$AR53)</f>
        <v>100mHz10m3m</v>
      </c>
      <c r="AV53" s="17">
        <f>INDEX('Cal Data'!AD$6:AD$1108,$AR53)</f>
        <v>-2.9038771343328947E-6</v>
      </c>
      <c r="AW53" s="17">
        <f>INDEX('Cal Data'!AE$6:AE$1108,$AR53)</f>
        <v>7.7851532920638553E-3</v>
      </c>
      <c r="AX53" s="17">
        <f>INDEX('Cal Data'!AF$6:AF$1108,$AR53)</f>
        <v>4.8302166863375186E-6</v>
      </c>
      <c r="AY53" s="17">
        <f>INDEX('Cal Data'!AG$6:AG$1108,$AR53)</f>
        <v>2.5706384995831718E-3</v>
      </c>
      <c r="AZ53" s="17" t="str">
        <f>INDEX('Cal Data'!AC$6:AC$1108,$AS53)</f>
        <v>100mHz10m10m</v>
      </c>
      <c r="BA53" s="17">
        <f>INDEX('Cal Data'!AD$6:AD$1108,$AS53)</f>
        <v>-2.1866695480571297E-6</v>
      </c>
      <c r="BB53" s="17">
        <f>INDEX('Cal Data'!AE$6:AE$1108,$AS53)</f>
        <v>5.9461250189951883E-3</v>
      </c>
      <c r="BC53" s="17">
        <f>INDEX('Cal Data'!AF$6:AF$1108,$AS53)</f>
        <v>-1.7371860733042155E-6</v>
      </c>
      <c r="BD53" s="17">
        <f>INDEX('Cal Data'!AG$6:AG$1108,$AS53)</f>
        <v>9.2033683227588578E-3</v>
      </c>
      <c r="BF53" s="17">
        <f t="shared" si="44"/>
        <v>-2.303685194052438E-6</v>
      </c>
      <c r="BG53" s="17">
        <f t="shared" si="45"/>
        <v>5.9461250189951883E-3</v>
      </c>
      <c r="BH53" s="17">
        <f t="shared" si="46"/>
        <v>-6.6568475187875062E-7</v>
      </c>
      <c r="BI53" s="17">
        <f t="shared" si="47"/>
        <v>8.121208596867685E-3</v>
      </c>
      <c r="BK53" s="17">
        <f t="shared" si="48"/>
        <v>-4.6500000000002564E-3</v>
      </c>
      <c r="BL53" s="17">
        <f t="shared" si="49"/>
        <v>5.9461250189951883E-3</v>
      </c>
      <c r="BM53" s="17">
        <f t="shared" si="50"/>
        <v>7.5400000000023512E-3</v>
      </c>
      <c r="BN53" s="17">
        <f t="shared" si="51"/>
        <v>8.121208596867685E-3</v>
      </c>
    </row>
    <row r="54" spans="1:66" x14ac:dyDescent="0.25">
      <c r="A54" s="9">
        <v>100</v>
      </c>
      <c r="B54" s="9" t="s">
        <v>3</v>
      </c>
      <c r="C54" s="13">
        <v>0.05</v>
      </c>
      <c r="D54" s="14">
        <f t="shared" si="22"/>
        <v>50</v>
      </c>
      <c r="E54" s="14" t="str">
        <f t="shared" si="23"/>
        <v>mHz</v>
      </c>
      <c r="F54" s="24">
        <v>37.615533314929799</v>
      </c>
      <c r="G54" s="24">
        <v>0</v>
      </c>
      <c r="H54" s="24">
        <v>91.298097222462616</v>
      </c>
      <c r="I54" s="24">
        <v>0</v>
      </c>
      <c r="J54" s="10" t="s">
        <v>3</v>
      </c>
      <c r="L54" s="25">
        <f t="shared" si="32"/>
        <v>37.6</v>
      </c>
      <c r="M54" s="25">
        <f t="shared" si="33"/>
        <v>3.0997957695222995</v>
      </c>
      <c r="N54" s="25">
        <f t="shared" si="34"/>
        <v>91.3</v>
      </c>
      <c r="O54" s="25">
        <f t="shared" si="35"/>
        <v>2.3949299042576118</v>
      </c>
      <c r="P54" s="22" t="str">
        <f t="shared" si="36"/>
        <v>m</v>
      </c>
      <c r="Q54" t="str">
        <f t="shared" si="24"/>
        <v>OK</v>
      </c>
      <c r="S54" s="26">
        <v>37.6</v>
      </c>
      <c r="T54" s="26"/>
      <c r="U54" s="26">
        <v>91.3</v>
      </c>
      <c r="V54" s="26"/>
      <c r="W54" t="str">
        <f t="shared" si="25"/>
        <v>m</v>
      </c>
      <c r="Y54" s="26">
        <f t="shared" si="26"/>
        <v>0</v>
      </c>
      <c r="Z54" s="26"/>
      <c r="AA54" s="26">
        <f t="shared" si="27"/>
        <v>0</v>
      </c>
      <c r="AB54" s="26"/>
      <c r="AC54" t="str">
        <f t="shared" si="28"/>
        <v>m</v>
      </c>
      <c r="AD54" s="15">
        <f t="shared" si="37"/>
        <v>1E-3</v>
      </c>
      <c r="AE54" s="16">
        <f t="shared" si="38"/>
        <v>3.7615533314929797E-2</v>
      </c>
      <c r="AF54" s="16">
        <f t="shared" si="39"/>
        <v>0</v>
      </c>
      <c r="AG54" s="16">
        <f t="shared" si="40"/>
        <v>9.1298097222462612E-2</v>
      </c>
      <c r="AH54" s="16">
        <f t="shared" si="41"/>
        <v>0</v>
      </c>
      <c r="AI54" s="21">
        <f t="shared" si="29"/>
        <v>9.8743460051837512E-2</v>
      </c>
      <c r="AK54" s="15">
        <f>IFERROR(MATCH(AI54 - 0.000001,'Ref Z list'!$C$5:$C$30,1),1)</f>
        <v>4</v>
      </c>
      <c r="AL54" s="15" t="str">
        <f>INDEX('Ref Z list'!$D$5:$D$30,AK54)</f>
        <v>10m</v>
      </c>
      <c r="AM54" s="15" t="str">
        <f>IF(INDEX('Ref Z list'!$D$5:$D$30,AK54+1)=0,AL54,INDEX('Ref Z list'!$D$5:$D$30,AK54+1))</f>
        <v>100m</v>
      </c>
      <c r="AN54" s="15">
        <f>INDEX('Ref Z list'!$C$5:$C$30,AK54)</f>
        <v>0.01</v>
      </c>
      <c r="AO54" s="15">
        <f>INDEX('Ref Z list'!$C$5:$C$30,AK54+1)</f>
        <v>0.1</v>
      </c>
      <c r="AP54" s="17" t="str">
        <f t="shared" si="42"/>
        <v>50mHz100m10m</v>
      </c>
      <c r="AQ54" s="17" t="str">
        <f t="shared" si="43"/>
        <v>50mHz100m100m</v>
      </c>
      <c r="AR54" s="15">
        <f>IFERROR(MATCH(AP54,'Cal Data'!$AC$6:$AC$1108,0),0)</f>
        <v>111</v>
      </c>
      <c r="AS54" s="15">
        <f>IFERROR(MATCH(AQ54,'Cal Data'!$AC$6:$AC$1108,0),0)</f>
        <v>129</v>
      </c>
      <c r="AU54" s="17" t="str">
        <f>INDEX('Cal Data'!AC$6:AC$1108,$AR54)</f>
        <v>50mHz100m10m</v>
      </c>
      <c r="AV54" s="17">
        <f>INDEX('Cal Data'!AD$6:AD$1108,$AR54)</f>
        <v>-2.9309011621327097E-6</v>
      </c>
      <c r="AW54" s="17">
        <f>INDEX('Cal Data'!AE$6:AE$1108,$AR54)</f>
        <v>7.18463489494284E-3</v>
      </c>
      <c r="AX54" s="17">
        <f>INDEX('Cal Data'!AF$6:AF$1108,$AR54)</f>
        <v>-6.5988085806807651E-7</v>
      </c>
      <c r="AY54" s="17">
        <f>INDEX('Cal Data'!AG$6:AG$1108,$AR54)</f>
        <v>7.3071818520639769E-3</v>
      </c>
      <c r="AZ54" s="17" t="str">
        <f>INDEX('Cal Data'!AC$6:AC$1108,$AS54)</f>
        <v>50mHz100m100m</v>
      </c>
      <c r="BA54" s="17">
        <f>INDEX('Cal Data'!AD$6:AD$1108,$AS54)</f>
        <v>-1.571175553075066E-5</v>
      </c>
      <c r="BB54" s="17">
        <f>INDEX('Cal Data'!AE$6:AE$1108,$AS54)</f>
        <v>3.0997957695222994E-3</v>
      </c>
      <c r="BC54" s="17">
        <f>INDEX('Cal Data'!AF$6:AF$1108,$AS54)</f>
        <v>1.9390628326142857E-6</v>
      </c>
      <c r="BD54" s="17">
        <f>INDEX('Cal Data'!AG$6:AG$1108,$AS54)</f>
        <v>2.3253761500513612E-3</v>
      </c>
      <c r="BF54" s="17">
        <f t="shared" si="44"/>
        <v>-1.5533314929797154E-5</v>
      </c>
      <c r="BG54" s="17">
        <f t="shared" si="45"/>
        <v>3.0997957695222994E-3</v>
      </c>
      <c r="BH54" s="17">
        <f t="shared" si="46"/>
        <v>1.902777537387983E-6</v>
      </c>
      <c r="BI54" s="17">
        <f t="shared" si="47"/>
        <v>2.394929904257612E-3</v>
      </c>
      <c r="BK54" s="17">
        <f t="shared" si="48"/>
        <v>3.7600000000000001E-2</v>
      </c>
      <c r="BL54" s="17">
        <f t="shared" si="49"/>
        <v>3.0997957695222994E-3</v>
      </c>
      <c r="BM54" s="17">
        <f t="shared" si="50"/>
        <v>9.1300000000000006E-2</v>
      </c>
      <c r="BN54" s="17">
        <f t="shared" si="51"/>
        <v>2.394929904257612E-3</v>
      </c>
    </row>
    <row r="55" spans="1:66" x14ac:dyDescent="0.25">
      <c r="A55" s="9">
        <v>3</v>
      </c>
      <c r="B55" s="9" t="s">
        <v>3</v>
      </c>
      <c r="C55" s="13">
        <v>0.05</v>
      </c>
      <c r="D55" s="14">
        <f t="shared" si="22"/>
        <v>50</v>
      </c>
      <c r="E55" s="14" t="str">
        <f t="shared" si="23"/>
        <v>mHz</v>
      </c>
      <c r="F55" s="24">
        <v>1.3174239861178385</v>
      </c>
      <c r="G55" s="24">
        <v>0</v>
      </c>
      <c r="H55" s="24">
        <v>1.8093183956571433</v>
      </c>
      <c r="I55" s="24">
        <v>0</v>
      </c>
      <c r="J55" s="10" t="s">
        <v>3</v>
      </c>
      <c r="L55" s="25">
        <f t="shared" si="32"/>
        <v>1.3199999996198197</v>
      </c>
      <c r="M55" s="25">
        <f t="shared" si="33"/>
        <v>5.9408929698844304</v>
      </c>
      <c r="N55" s="25">
        <f t="shared" si="34"/>
        <v>1.8099999970083103</v>
      </c>
      <c r="O55" s="25">
        <f t="shared" si="35"/>
        <v>7.1846376371397156</v>
      </c>
      <c r="P55" s="22" t="str">
        <f t="shared" si="36"/>
        <v>m</v>
      </c>
      <c r="Q55" t="str">
        <f t="shared" si="24"/>
        <v>OK</v>
      </c>
      <c r="S55" s="26">
        <v>1.32</v>
      </c>
      <c r="T55" s="26"/>
      <c r="U55" s="26">
        <v>1.8099999999999998</v>
      </c>
      <c r="V55" s="26"/>
      <c r="W55" t="str">
        <f t="shared" si="25"/>
        <v>m</v>
      </c>
      <c r="Y55" s="26">
        <f t="shared" si="26"/>
        <v>-3.8018033166054011E-10</v>
      </c>
      <c r="Z55" s="26"/>
      <c r="AA55" s="26">
        <f t="shared" si="27"/>
        <v>-2.9916895627479789E-9</v>
      </c>
      <c r="AB55" s="26"/>
      <c r="AC55" t="str">
        <f t="shared" si="28"/>
        <v>m</v>
      </c>
      <c r="AD55" s="15">
        <f t="shared" si="37"/>
        <v>1E-3</v>
      </c>
      <c r="AE55" s="16">
        <f t="shared" si="38"/>
        <v>1.3174239861178385E-3</v>
      </c>
      <c r="AF55" s="16">
        <f t="shared" si="39"/>
        <v>0</v>
      </c>
      <c r="AG55" s="16">
        <f t="shared" si="40"/>
        <v>1.8093183956571432E-3</v>
      </c>
      <c r="AH55" s="16">
        <f t="shared" si="41"/>
        <v>0</v>
      </c>
      <c r="AI55" s="21">
        <f t="shared" si="29"/>
        <v>2.2381329308291662E-3</v>
      </c>
      <c r="AK55" s="15">
        <f>IFERROR(MATCH(AI55 - 0.000001,'Ref Z list'!$C$5:$C$30,1),1)</f>
        <v>2</v>
      </c>
      <c r="AL55" s="15" t="str">
        <f>INDEX('Ref Z list'!$D$5:$D$30,AK55)</f>
        <v>1m</v>
      </c>
      <c r="AM55" s="15" t="str">
        <f>IF(INDEX('Ref Z list'!$D$5:$D$30,AK55+1)=0,AL55,INDEX('Ref Z list'!$D$5:$D$30,AK55+1))</f>
        <v>3m</v>
      </c>
      <c r="AN55" s="15">
        <f>INDEX('Ref Z list'!$C$5:$C$30,AK55)</f>
        <v>1E-3</v>
      </c>
      <c r="AO55" s="15">
        <f>INDEX('Ref Z list'!$C$5:$C$30,AK55+1)</f>
        <v>3.0000000000000001E-3</v>
      </c>
      <c r="AP55" s="17" t="str">
        <f t="shared" si="42"/>
        <v>50mHz3m1m</v>
      </c>
      <c r="AQ55" s="17" t="str">
        <f t="shared" si="43"/>
        <v>50mHz3m3m</v>
      </c>
      <c r="AR55" s="15">
        <f>IFERROR(MATCH(AP55,'Cal Data'!$AC$6:$AC$1108,0),0)</f>
        <v>39</v>
      </c>
      <c r="AS55" s="15">
        <f>IFERROR(MATCH(AQ55,'Cal Data'!$AC$6:$AC$1108,0),0)</f>
        <v>57</v>
      </c>
      <c r="AU55" s="17" t="str">
        <f>INDEX('Cal Data'!AC$6:AC$1108,$AR55)</f>
        <v>50mHz3m1m</v>
      </c>
      <c r="AV55" s="17">
        <f>INDEX('Cal Data'!AD$6:AD$1108,$AR55)</f>
        <v>1.2507642912066609E-6</v>
      </c>
      <c r="AW55" s="17">
        <f>INDEX('Cal Data'!AE$6:AE$1108,$AR55)</f>
        <v>6.6492822596155351E-3</v>
      </c>
      <c r="AX55" s="17">
        <f>INDEX('Cal Data'!AF$6:AF$1108,$AR55)</f>
        <v>-9.7469633424578944E-6</v>
      </c>
      <c r="AY55" s="17">
        <f>INDEX('Cal Data'!AG$6:AG$1108,$AR55)</f>
        <v>8.0759628518610512E-3</v>
      </c>
      <c r="AZ55" s="17" t="str">
        <f>INDEX('Cal Data'!AC$6:AC$1108,$AS55)</f>
        <v>50mHz3m3m</v>
      </c>
      <c r="BA55" s="17">
        <f>INDEX('Cal Data'!AD$6:AD$1108,$AS55)</f>
        <v>3.3914863054205699E-6</v>
      </c>
      <c r="BB55" s="17">
        <f>INDEX('Cal Data'!AE$6:AE$1108,$AS55)</f>
        <v>5.9408929698844303E-3</v>
      </c>
      <c r="BC55" s="17">
        <f>INDEX('Cal Data'!AF$6:AF$1108,$AS55)</f>
        <v>7.0986667735930687E-6</v>
      </c>
      <c r="BD55" s="17">
        <f>INDEX('Cal Data'!AG$6:AG$1108,$AS55)</f>
        <v>6.6361736458273772E-3</v>
      </c>
      <c r="BF55" s="17">
        <f t="shared" si="44"/>
        <v>2.5760135019812522E-6</v>
      </c>
      <c r="BG55" s="17">
        <f t="shared" si="45"/>
        <v>5.9408929698844303E-3</v>
      </c>
      <c r="BH55" s="17">
        <f t="shared" si="46"/>
        <v>6.8160135116722875E-7</v>
      </c>
      <c r="BI55" s="17">
        <f t="shared" si="47"/>
        <v>7.1846376371397158E-3</v>
      </c>
      <c r="BK55" s="17">
        <f t="shared" si="48"/>
        <v>1.3199999996198197E-3</v>
      </c>
      <c r="BL55" s="17">
        <f t="shared" si="49"/>
        <v>5.9408929698844303E-3</v>
      </c>
      <c r="BM55" s="17">
        <f t="shared" si="50"/>
        <v>1.8099999970083104E-3</v>
      </c>
      <c r="BN55" s="17">
        <f t="shared" si="51"/>
        <v>7.1846376371397158E-3</v>
      </c>
    </row>
    <row r="56" spans="1:66" x14ac:dyDescent="0.25">
      <c r="A56" s="9">
        <v>1</v>
      </c>
      <c r="B56" s="9" t="s">
        <v>3</v>
      </c>
      <c r="C56" s="13">
        <v>20</v>
      </c>
      <c r="D56" s="14">
        <f t="shared" si="22"/>
        <v>20</v>
      </c>
      <c r="E56" s="14" t="str">
        <f t="shared" si="23"/>
        <v>Hz</v>
      </c>
      <c r="F56" s="24">
        <v>-0.17708626050106149</v>
      </c>
      <c r="G56" s="24">
        <v>0</v>
      </c>
      <c r="H56" s="24">
        <v>0.36079520471515958</v>
      </c>
      <c r="I56" s="24">
        <v>0</v>
      </c>
      <c r="J56" s="10" t="s">
        <v>3</v>
      </c>
      <c r="L56" s="25">
        <f t="shared" si="32"/>
        <v>-0.17299999882562953</v>
      </c>
      <c r="M56" s="25">
        <f t="shared" si="33"/>
        <v>8.0798956041127266</v>
      </c>
      <c r="N56" s="25">
        <f t="shared" si="34"/>
        <v>0.35700000340744925</v>
      </c>
      <c r="O56" s="25">
        <f t="shared" si="35"/>
        <v>4.8794299817169184</v>
      </c>
      <c r="P56" s="22" t="str">
        <f t="shared" si="36"/>
        <v>m</v>
      </c>
      <c r="Q56" t="str">
        <f t="shared" si="24"/>
        <v>OK</v>
      </c>
      <c r="S56" s="26">
        <v>-0.17299999999999999</v>
      </c>
      <c r="T56" s="26"/>
      <c r="U56" s="26">
        <v>0.35699999999999998</v>
      </c>
      <c r="V56" s="26"/>
      <c r="W56" t="str">
        <f t="shared" si="25"/>
        <v>m</v>
      </c>
      <c r="Y56" s="26">
        <f t="shared" si="26"/>
        <v>1.1743704619870954E-9</v>
      </c>
      <c r="Z56" s="26"/>
      <c r="AA56" s="26">
        <f t="shared" si="27"/>
        <v>3.4074492671898327E-9</v>
      </c>
      <c r="AB56" s="26"/>
      <c r="AC56" t="str">
        <f t="shared" si="28"/>
        <v>m</v>
      </c>
      <c r="AD56" s="15">
        <f t="shared" si="37"/>
        <v>1E-3</v>
      </c>
      <c r="AE56" s="16">
        <f t="shared" si="38"/>
        <v>-1.770862605010615E-4</v>
      </c>
      <c r="AF56" s="16">
        <f t="shared" si="39"/>
        <v>0</v>
      </c>
      <c r="AG56" s="16">
        <f t="shared" si="40"/>
        <v>3.6079520471515961E-4</v>
      </c>
      <c r="AH56" s="16">
        <f t="shared" si="41"/>
        <v>0</v>
      </c>
      <c r="AI56" s="21">
        <f t="shared" si="29"/>
        <v>4.0191133773968574E-4</v>
      </c>
      <c r="AK56" s="15">
        <f>IFERROR(MATCH(AI56 - 0.000001,'Ref Z list'!$C$5:$C$30,1),1)</f>
        <v>1</v>
      </c>
      <c r="AL56" s="15" t="str">
        <f>INDEX('Ref Z list'!$D$5:$D$30,AK56)</f>
        <v>0m</v>
      </c>
      <c r="AM56" s="15" t="str">
        <f>IF(INDEX('Ref Z list'!$D$5:$D$30,AK56+1)=0,AL56,INDEX('Ref Z list'!$D$5:$D$30,AK56+1))</f>
        <v>1m</v>
      </c>
      <c r="AN56" s="15">
        <f>INDEX('Ref Z list'!$C$5:$C$30,AK56)</f>
        <v>0</v>
      </c>
      <c r="AO56" s="15">
        <f>INDEX('Ref Z list'!$C$5:$C$30,AK56+1)</f>
        <v>1E-3</v>
      </c>
      <c r="AP56" s="17" t="str">
        <f t="shared" si="42"/>
        <v>20Hz1m0m</v>
      </c>
      <c r="AQ56" s="17" t="str">
        <f t="shared" si="43"/>
        <v>20Hz1m1m</v>
      </c>
      <c r="AR56" s="15">
        <f>IFERROR(MATCH(AP56,'Cal Data'!$AC$6:$AC$1108,0),0)</f>
        <v>11</v>
      </c>
      <c r="AS56" s="15">
        <f>IFERROR(MATCH(AQ56,'Cal Data'!$AC$6:$AC$1108,0),0)</f>
        <v>29</v>
      </c>
      <c r="AU56" s="17" t="str">
        <f>INDEX('Cal Data'!AC$6:AC$1108,$AR56)</f>
        <v>20Hz1m0m</v>
      </c>
      <c r="AV56" s="17">
        <f>INDEX('Cal Data'!AD$6:AD$1108,$AR56)</f>
        <v>2.6642294559015976E-6</v>
      </c>
      <c r="AW56" s="17">
        <f>INDEX('Cal Data'!AE$6:AE$1108,$AR56)</f>
        <v>8.7438021671023998E-3</v>
      </c>
      <c r="AX56" s="17">
        <f>INDEX('Cal Data'!AF$6:AF$1108,$AR56)</f>
        <v>-7.921243917316452E-6</v>
      </c>
      <c r="AY56" s="17">
        <f>INDEX('Cal Data'!AG$6:AG$1108,$AR56)</f>
        <v>4.0583754964041647E-3</v>
      </c>
      <c r="AZ56" s="17" t="str">
        <f>INDEX('Cal Data'!AC$6:AC$1108,$AS56)</f>
        <v>20Hz1m1m</v>
      </c>
      <c r="BA56" s="17">
        <f>INDEX('Cal Data'!AD$6:AD$1108,$AS56)</f>
        <v>6.2024033912967853E-6</v>
      </c>
      <c r="BB56" s="17">
        <f>INDEX('Cal Data'!AE$6:AE$1108,$AS56)</f>
        <v>8.079895604112727E-3</v>
      </c>
      <c r="BC56" s="17">
        <f>INDEX('Cal Data'!AF$6:AF$1108,$AS56)</f>
        <v>2.3448078761227784E-6</v>
      </c>
      <c r="BD56" s="17">
        <f>INDEX('Cal Data'!AG$6:AG$1108,$AS56)</f>
        <v>6.1012501511235199E-3</v>
      </c>
      <c r="BF56" s="17">
        <f t="shared" si="44"/>
        <v>4.0862616754319658E-6</v>
      </c>
      <c r="BG56" s="17">
        <f t="shared" si="45"/>
        <v>8.079895604112727E-3</v>
      </c>
      <c r="BH56" s="17">
        <f t="shared" si="46"/>
        <v>-3.7952013077103907E-6</v>
      </c>
      <c r="BI56" s="17">
        <f t="shared" si="47"/>
        <v>4.8794299817169189E-3</v>
      </c>
      <c r="BK56" s="17">
        <f t="shared" si="48"/>
        <v>-1.7299999882562953E-4</v>
      </c>
      <c r="BL56" s="17">
        <f t="shared" si="49"/>
        <v>8.079895604112727E-3</v>
      </c>
      <c r="BM56" s="17">
        <f t="shared" si="50"/>
        <v>3.5700000340744924E-4</v>
      </c>
      <c r="BN56" s="17">
        <f t="shared" si="51"/>
        <v>4.8794299817169189E-3</v>
      </c>
    </row>
    <row r="57" spans="1:66" x14ac:dyDescent="0.25">
      <c r="A57" s="9">
        <v>100</v>
      </c>
      <c r="B57" s="9" t="s">
        <v>3</v>
      </c>
      <c r="C57" s="13">
        <v>500</v>
      </c>
      <c r="D57" s="14">
        <f t="shared" si="22"/>
        <v>500</v>
      </c>
      <c r="E57" s="14" t="str">
        <f t="shared" si="23"/>
        <v>Hz</v>
      </c>
      <c r="F57" s="24">
        <v>-1.8766634236897242</v>
      </c>
      <c r="G57" s="24">
        <v>0</v>
      </c>
      <c r="H57" s="24">
        <v>-55.497745535410317</v>
      </c>
      <c r="I57" s="24">
        <v>0</v>
      </c>
      <c r="J57" s="10" t="s">
        <v>3</v>
      </c>
      <c r="L57" s="25">
        <f t="shared" si="32"/>
        <v>-1.8799999999999935</v>
      </c>
      <c r="M57" s="25">
        <f t="shared" si="33"/>
        <v>8.943212398630692</v>
      </c>
      <c r="N57" s="25">
        <f t="shared" si="34"/>
        <v>-55.5</v>
      </c>
      <c r="O57" s="25">
        <f t="shared" si="35"/>
        <v>7.7151041472970157</v>
      </c>
      <c r="P57" s="22" t="str">
        <f t="shared" si="36"/>
        <v>m</v>
      </c>
      <c r="Q57" t="str">
        <f t="shared" si="24"/>
        <v>OK</v>
      </c>
      <c r="S57" s="26">
        <v>-1.88</v>
      </c>
      <c r="T57" s="26"/>
      <c r="U57" s="26">
        <v>-55.5</v>
      </c>
      <c r="V57" s="26"/>
      <c r="W57" t="str">
        <f t="shared" si="25"/>
        <v>m</v>
      </c>
      <c r="Y57" s="26">
        <f t="shared" si="26"/>
        <v>6.4392935428259079E-15</v>
      </c>
      <c r="Z57" s="26"/>
      <c r="AA57" s="26">
        <f t="shared" si="27"/>
        <v>0</v>
      </c>
      <c r="AB57" s="26"/>
      <c r="AC57" t="str">
        <f t="shared" si="28"/>
        <v>m</v>
      </c>
      <c r="AD57" s="15">
        <f t="shared" si="37"/>
        <v>1E-3</v>
      </c>
      <c r="AE57" s="16">
        <f t="shared" si="38"/>
        <v>-1.8766634236897241E-3</v>
      </c>
      <c r="AF57" s="16">
        <f t="shared" si="39"/>
        <v>0</v>
      </c>
      <c r="AG57" s="16">
        <f t="shared" si="40"/>
        <v>-5.5497745535410321E-2</v>
      </c>
      <c r="AH57" s="16">
        <f t="shared" si="41"/>
        <v>0</v>
      </c>
      <c r="AI57" s="21">
        <f t="shared" si="29"/>
        <v>5.5529466277994884E-2</v>
      </c>
      <c r="AK57" s="15">
        <f>IFERROR(MATCH(AI57 - 0.000001,'Ref Z list'!$C$5:$C$30,1),1)</f>
        <v>4</v>
      </c>
      <c r="AL57" s="15" t="str">
        <f>INDEX('Ref Z list'!$D$5:$D$30,AK57)</f>
        <v>10m</v>
      </c>
      <c r="AM57" s="15" t="str">
        <f>IF(INDEX('Ref Z list'!$D$5:$D$30,AK57+1)=0,AL57,INDEX('Ref Z list'!$D$5:$D$30,AK57+1))</f>
        <v>100m</v>
      </c>
      <c r="AN57" s="15">
        <f>INDEX('Ref Z list'!$C$5:$C$30,AK57)</f>
        <v>0.01</v>
      </c>
      <c r="AO57" s="15">
        <f>INDEX('Ref Z list'!$C$5:$C$30,AK57+1)</f>
        <v>0.1</v>
      </c>
      <c r="AP57" s="17" t="str">
        <f t="shared" si="42"/>
        <v>500Hz100m10m</v>
      </c>
      <c r="AQ57" s="17" t="str">
        <f t="shared" si="43"/>
        <v>500Hz100m100m</v>
      </c>
      <c r="AR57" s="15">
        <f>IFERROR(MATCH(AP57,'Cal Data'!$AC$6:$AC$1108,0),0)</f>
        <v>123</v>
      </c>
      <c r="AS57" s="15">
        <f>IFERROR(MATCH(AQ57,'Cal Data'!$AC$6:$AC$1108,0),0)</f>
        <v>141</v>
      </c>
      <c r="AU57" s="17" t="str">
        <f>INDEX('Cal Data'!AC$6:AC$1108,$AR57)</f>
        <v>500Hz100m10m</v>
      </c>
      <c r="AV57" s="17">
        <f>INDEX('Cal Data'!AD$6:AD$1108,$AR57)</f>
        <v>-1.875755770560858E-6</v>
      </c>
      <c r="AW57" s="17">
        <f>INDEX('Cal Data'!AE$6:AE$1108,$AR57)</f>
        <v>9.8276430063083293E-3</v>
      </c>
      <c r="AX57" s="17">
        <f>INDEX('Cal Data'!AF$6:AF$1108,$AR57)</f>
        <v>2.6485913844571255E-7</v>
      </c>
      <c r="AY57" s="17">
        <f>INDEX('Cal Data'!AG$6:AG$1108,$AR57)</f>
        <v>8.1161976235718056E-3</v>
      </c>
      <c r="AZ57" s="17" t="str">
        <f>INDEX('Cal Data'!AC$6:AC$1108,$AS57)</f>
        <v>500Hz100m100m</v>
      </c>
      <c r="BA57" s="17">
        <f>INDEX('Cal Data'!AD$6:AD$1108,$AS57)</f>
        <v>-4.7634208218266805E-6</v>
      </c>
      <c r="BB57" s="17">
        <f>INDEX('Cal Data'!AE$6:AE$1108,$AS57)</f>
        <v>8.9432123986306917E-3</v>
      </c>
      <c r="BC57" s="17">
        <f>INDEX('Cal Data'!AF$6:AF$1108,$AS57)</f>
        <v>-4.7151934311778386E-6</v>
      </c>
      <c r="BD57" s="17">
        <f>INDEX('Cal Data'!AG$6:AG$1108,$AS57)</f>
        <v>7.3233393755897077E-3</v>
      </c>
      <c r="BF57" s="17">
        <f t="shared" si="44"/>
        <v>-3.3365763102692093E-6</v>
      </c>
      <c r="BG57" s="17">
        <f t="shared" si="45"/>
        <v>8.9432123986306917E-3</v>
      </c>
      <c r="BH57" s="17">
        <f t="shared" si="46"/>
        <v>-2.254464589680034E-6</v>
      </c>
      <c r="BI57" s="17">
        <f t="shared" si="47"/>
        <v>7.7151041472970161E-3</v>
      </c>
      <c r="BK57" s="17">
        <f t="shared" si="48"/>
        <v>-1.8799999999999934E-3</v>
      </c>
      <c r="BL57" s="17">
        <f t="shared" si="49"/>
        <v>8.9432123986306917E-3</v>
      </c>
      <c r="BM57" s="17">
        <f t="shared" si="50"/>
        <v>-5.5500000000000001E-2</v>
      </c>
      <c r="BN57" s="17">
        <f t="shared" si="51"/>
        <v>7.7151041472970161E-3</v>
      </c>
    </row>
    <row r="58" spans="1:66" x14ac:dyDescent="0.25">
      <c r="A58" s="9">
        <v>100</v>
      </c>
      <c r="B58" s="9" t="s">
        <v>3</v>
      </c>
      <c r="C58" s="13">
        <v>1</v>
      </c>
      <c r="D58" s="14">
        <f t="shared" si="22"/>
        <v>1</v>
      </c>
      <c r="E58" s="14" t="str">
        <f t="shared" si="23"/>
        <v>Hz</v>
      </c>
      <c r="F58" s="24">
        <v>-16.202097669104894</v>
      </c>
      <c r="G58" s="24">
        <v>0</v>
      </c>
      <c r="H58" s="24">
        <v>70.195571215485558</v>
      </c>
      <c r="I58" s="24">
        <v>0</v>
      </c>
      <c r="J58" s="10" t="s">
        <v>3</v>
      </c>
      <c r="L58" s="25">
        <f t="shared" si="32"/>
        <v>-16.20000000000001</v>
      </c>
      <c r="M58" s="25">
        <f t="shared" si="33"/>
        <v>3.3846818246644523</v>
      </c>
      <c r="N58" s="25">
        <f t="shared" si="34"/>
        <v>70.2</v>
      </c>
      <c r="O58" s="25">
        <f t="shared" si="35"/>
        <v>5.4190680393171284</v>
      </c>
      <c r="P58" s="22" t="str">
        <f t="shared" si="36"/>
        <v>m</v>
      </c>
      <c r="Q58" t="str">
        <f t="shared" si="24"/>
        <v>OK</v>
      </c>
      <c r="S58" s="26">
        <v>-16.2</v>
      </c>
      <c r="T58" s="26"/>
      <c r="U58" s="26">
        <v>70.2</v>
      </c>
      <c r="V58" s="26"/>
      <c r="W58" t="str">
        <f t="shared" si="25"/>
        <v>m</v>
      </c>
      <c r="Y58" s="26">
        <f t="shared" si="26"/>
        <v>0</v>
      </c>
      <c r="Z58" s="26"/>
      <c r="AA58" s="26">
        <f t="shared" si="27"/>
        <v>0</v>
      </c>
      <c r="AB58" s="26"/>
      <c r="AC58" t="str">
        <f t="shared" si="28"/>
        <v>m</v>
      </c>
      <c r="AD58" s="15">
        <f t="shared" si="37"/>
        <v>1E-3</v>
      </c>
      <c r="AE58" s="16">
        <f t="shared" si="38"/>
        <v>-1.6202097669104895E-2</v>
      </c>
      <c r="AF58" s="16">
        <f t="shared" si="39"/>
        <v>0</v>
      </c>
      <c r="AG58" s="16">
        <f t="shared" si="40"/>
        <v>7.0195571215485558E-2</v>
      </c>
      <c r="AH58" s="16">
        <f t="shared" si="41"/>
        <v>0</v>
      </c>
      <c r="AI58" s="21">
        <f t="shared" si="29"/>
        <v>7.2041142322616727E-2</v>
      </c>
      <c r="AK58" s="15">
        <f>IFERROR(MATCH(AI58 - 0.000001,'Ref Z list'!$C$5:$C$30,1),1)</f>
        <v>4</v>
      </c>
      <c r="AL58" s="15" t="str">
        <f>INDEX('Ref Z list'!$D$5:$D$30,AK58)</f>
        <v>10m</v>
      </c>
      <c r="AM58" s="15" t="str">
        <f>IF(INDEX('Ref Z list'!$D$5:$D$30,AK58+1)=0,AL58,INDEX('Ref Z list'!$D$5:$D$30,AK58+1))</f>
        <v>100m</v>
      </c>
      <c r="AN58" s="15">
        <f>INDEX('Ref Z list'!$C$5:$C$30,AK58)</f>
        <v>0.01</v>
      </c>
      <c r="AO58" s="15">
        <f>INDEX('Ref Z list'!$C$5:$C$30,AK58+1)</f>
        <v>0.1</v>
      </c>
      <c r="AP58" s="17" t="str">
        <f t="shared" si="42"/>
        <v>1Hz100m10m</v>
      </c>
      <c r="AQ58" s="17" t="str">
        <f t="shared" si="43"/>
        <v>1Hz100m100m</v>
      </c>
      <c r="AR58" s="15">
        <f>IFERROR(MATCH(AP58,'Cal Data'!$AC$6:$AC$1108,0),0)</f>
        <v>115</v>
      </c>
      <c r="AS58" s="15">
        <f>IFERROR(MATCH(AQ58,'Cal Data'!$AC$6:$AC$1108,0),0)</f>
        <v>133</v>
      </c>
      <c r="AU58" s="17" t="str">
        <f>INDEX('Cal Data'!AC$6:AC$1108,$AR58)</f>
        <v>1Hz100m10m</v>
      </c>
      <c r="AV58" s="17">
        <f>INDEX('Cal Data'!AD$6:AD$1108,$AR58)</f>
        <v>2.3045770964902346E-6</v>
      </c>
      <c r="AW58" s="17">
        <f>INDEX('Cal Data'!AE$6:AE$1108,$AR58)</f>
        <v>5.4254141872234836E-4</v>
      </c>
      <c r="AX58" s="17">
        <f>INDEX('Cal Data'!AF$6:AF$1108,$AR58)</f>
        <v>5.8148115243435742E-7</v>
      </c>
      <c r="AY58" s="17">
        <f>INDEX('Cal Data'!AG$6:AG$1108,$AR58)</f>
        <v>2.9674826966224889E-3</v>
      </c>
      <c r="AZ58" s="17" t="str">
        <f>INDEX('Cal Data'!AC$6:AC$1108,$AS58)</f>
        <v>1Hz100m100m</v>
      </c>
      <c r="BA58" s="17">
        <f>INDEX('Cal Data'!AD$6:AD$1108,$AS58)</f>
        <v>2.0044259621404548E-6</v>
      </c>
      <c r="BB58" s="17">
        <f>INDEX('Cal Data'!AE$6:AE$1108,$AS58)</f>
        <v>3.3846818246644522E-3</v>
      </c>
      <c r="BC58" s="17">
        <f>INDEX('Cal Data'!AF$6:AF$1108,$AS58)</f>
        <v>6.1625728218969897E-6</v>
      </c>
      <c r="BD58" s="17">
        <f>INDEX('Cal Data'!AG$6:AG$1108,$AS58)</f>
        <v>6.523875641406867E-3</v>
      </c>
      <c r="BF58" s="17">
        <f t="shared" si="44"/>
        <v>2.0976691048847954E-6</v>
      </c>
      <c r="BG58" s="17">
        <f t="shared" si="45"/>
        <v>3.3846818246644522E-3</v>
      </c>
      <c r="BH58" s="17">
        <f t="shared" si="46"/>
        <v>4.428784514442154E-6</v>
      </c>
      <c r="BI58" s="17">
        <f t="shared" si="47"/>
        <v>5.4190680393171285E-3</v>
      </c>
      <c r="BK58" s="17">
        <f t="shared" si="48"/>
        <v>-1.620000000000001E-2</v>
      </c>
      <c r="BL58" s="17">
        <f t="shared" si="49"/>
        <v>3.3846818246644522E-3</v>
      </c>
      <c r="BM58" s="17">
        <f t="shared" si="50"/>
        <v>7.0199999999999999E-2</v>
      </c>
      <c r="BN58" s="17">
        <f t="shared" si="51"/>
        <v>5.4190680393171285E-3</v>
      </c>
    </row>
    <row r="59" spans="1:66" x14ac:dyDescent="0.25">
      <c r="A59" s="9">
        <v>3</v>
      </c>
      <c r="B59" s="9" t="s">
        <v>3</v>
      </c>
      <c r="C59" s="13">
        <v>50</v>
      </c>
      <c r="D59" s="14">
        <f t="shared" si="22"/>
        <v>50</v>
      </c>
      <c r="E59" s="14" t="str">
        <f t="shared" si="23"/>
        <v>Hz</v>
      </c>
      <c r="F59" s="24">
        <v>-0.6483282710957049</v>
      </c>
      <c r="G59" s="24">
        <v>0</v>
      </c>
      <c r="H59" s="24">
        <v>-1.580491388940418</v>
      </c>
      <c r="I59" s="24">
        <v>0</v>
      </c>
      <c r="J59" s="10" t="s">
        <v>3</v>
      </c>
      <c r="L59" s="25">
        <f t="shared" si="32"/>
        <v>-0.64599999999676827</v>
      </c>
      <c r="M59" s="25">
        <f t="shared" si="33"/>
        <v>9.937269633282634</v>
      </c>
      <c r="N59" s="25">
        <f t="shared" si="34"/>
        <v>-1.5800000000000709</v>
      </c>
      <c r="O59" s="25">
        <f t="shared" si="35"/>
        <v>6.5546325488261088</v>
      </c>
      <c r="P59" s="22" t="str">
        <f t="shared" si="36"/>
        <v>m</v>
      </c>
      <c r="Q59" t="str">
        <f t="shared" si="24"/>
        <v>OK</v>
      </c>
      <c r="S59" s="26">
        <v>-0.64600000000000002</v>
      </c>
      <c r="T59" s="26"/>
      <c r="U59" s="26">
        <v>-1.58</v>
      </c>
      <c r="V59" s="26"/>
      <c r="W59" t="str">
        <f t="shared" si="25"/>
        <v>m</v>
      </c>
      <c r="Y59" s="26">
        <f t="shared" si="26"/>
        <v>3.2317482023813682E-12</v>
      </c>
      <c r="Z59" s="26"/>
      <c r="AA59" s="26">
        <f t="shared" si="27"/>
        <v>-7.0832228971084987E-14</v>
      </c>
      <c r="AB59" s="26"/>
      <c r="AC59" t="str">
        <f t="shared" si="28"/>
        <v>m</v>
      </c>
      <c r="AD59" s="15">
        <f t="shared" si="37"/>
        <v>1E-3</v>
      </c>
      <c r="AE59" s="16">
        <f t="shared" si="38"/>
        <v>-6.483282710957049E-4</v>
      </c>
      <c r="AF59" s="16">
        <f t="shared" si="39"/>
        <v>0</v>
      </c>
      <c r="AG59" s="16">
        <f t="shared" si="40"/>
        <v>-1.5804913889404179E-3</v>
      </c>
      <c r="AH59" s="16">
        <f t="shared" si="41"/>
        <v>0</v>
      </c>
      <c r="AI59" s="21">
        <f t="shared" si="29"/>
        <v>1.7082981524361481E-3</v>
      </c>
      <c r="AK59" s="15">
        <f>IFERROR(MATCH(AI59 - 0.000001,'Ref Z list'!$C$5:$C$30,1),1)</f>
        <v>2</v>
      </c>
      <c r="AL59" s="15" t="str">
        <f>INDEX('Ref Z list'!$D$5:$D$30,AK59)</f>
        <v>1m</v>
      </c>
      <c r="AM59" s="15" t="str">
        <f>IF(INDEX('Ref Z list'!$D$5:$D$30,AK59+1)=0,AL59,INDEX('Ref Z list'!$D$5:$D$30,AK59+1))</f>
        <v>3m</v>
      </c>
      <c r="AN59" s="15">
        <f>INDEX('Ref Z list'!$C$5:$C$30,AK59)</f>
        <v>1E-3</v>
      </c>
      <c r="AO59" s="15">
        <f>INDEX('Ref Z list'!$C$5:$C$30,AK59+1)</f>
        <v>3.0000000000000001E-3</v>
      </c>
      <c r="AP59" s="17" t="str">
        <f t="shared" si="42"/>
        <v>50Hz3m1m</v>
      </c>
      <c r="AQ59" s="17" t="str">
        <f t="shared" si="43"/>
        <v>50Hz3m3m</v>
      </c>
      <c r="AR59" s="15">
        <f>IFERROR(MATCH(AP59,'Cal Data'!$AC$6:$AC$1108,0),0)</f>
        <v>48</v>
      </c>
      <c r="AS59" s="15">
        <f>IFERROR(MATCH(AQ59,'Cal Data'!$AC$6:$AC$1108,0),0)</f>
        <v>66</v>
      </c>
      <c r="AU59" s="17" t="str">
        <f>INDEX('Cal Data'!AC$6:AC$1108,$AR59)</f>
        <v>50Hz3m1m</v>
      </c>
      <c r="AV59" s="17">
        <f>INDEX('Cal Data'!AD$6:AD$1108,$AR59)</f>
        <v>4.1394920128753291E-6</v>
      </c>
      <c r="AW59" s="17">
        <f>INDEX('Cal Data'!AE$6:AE$1108,$AR59)</f>
        <v>4.4915728677159747E-3</v>
      </c>
      <c r="AX59" s="17">
        <f>INDEX('Cal Data'!AF$6:AF$1108,$AR59)</f>
        <v>4.5172072100283088E-7</v>
      </c>
      <c r="AY59" s="17">
        <f>INDEX('Cal Data'!AG$6:AG$1108,$AR59)</f>
        <v>5.63016428193025E-3</v>
      </c>
      <c r="AZ59" s="17" t="str">
        <f>INDEX('Cal Data'!AC$6:AC$1108,$AS59)</f>
        <v>50Hz3m3m</v>
      </c>
      <c r="BA59" s="17">
        <f>INDEX('Cal Data'!AD$6:AD$1108,$AS59)</f>
        <v>-9.7479752101401265E-7</v>
      </c>
      <c r="BB59" s="17">
        <f>INDEX('Cal Data'!AE$6:AE$1108,$AS59)</f>
        <v>9.937269633282635E-3</v>
      </c>
      <c r="BC59" s="17">
        <f>INDEX('Cal Data'!AF$6:AF$1108,$AS59)</f>
        <v>5.6373066824829889E-7</v>
      </c>
      <c r="BD59" s="17">
        <f>INDEX('Cal Data'!AG$6:AG$1108,$AS59)</f>
        <v>8.2405572745314799E-3</v>
      </c>
      <c r="BF59" s="17">
        <f t="shared" si="44"/>
        <v>2.3282710989366543E-6</v>
      </c>
      <c r="BG59" s="17">
        <f t="shared" si="45"/>
        <v>9.937269633282635E-3</v>
      </c>
      <c r="BH59" s="17">
        <f t="shared" si="46"/>
        <v>4.9138894034704854E-7</v>
      </c>
      <c r="BI59" s="17">
        <f t="shared" si="47"/>
        <v>6.554632548826109E-3</v>
      </c>
      <c r="BK59" s="17">
        <f t="shared" si="48"/>
        <v>-6.459999999967683E-4</v>
      </c>
      <c r="BL59" s="17">
        <f t="shared" si="49"/>
        <v>9.937269633282635E-3</v>
      </c>
      <c r="BM59" s="17">
        <f t="shared" si="50"/>
        <v>-1.5800000000000709E-3</v>
      </c>
      <c r="BN59" s="17">
        <f t="shared" si="51"/>
        <v>6.554632548826109E-3</v>
      </c>
    </row>
    <row r="60" spans="1:66" x14ac:dyDescent="0.25">
      <c r="A60" s="9">
        <v>100</v>
      </c>
      <c r="B60" s="9" t="s">
        <v>3</v>
      </c>
      <c r="C60" s="13">
        <v>1</v>
      </c>
      <c r="D60" s="14">
        <f t="shared" si="22"/>
        <v>1</v>
      </c>
      <c r="E60" s="14" t="str">
        <f t="shared" si="23"/>
        <v>Hz</v>
      </c>
      <c r="F60" s="24">
        <v>-83.202060126041175</v>
      </c>
      <c r="G60" s="24">
        <v>0</v>
      </c>
      <c r="H60" s="24">
        <v>4.0048731295675513</v>
      </c>
      <c r="I60" s="24">
        <v>0</v>
      </c>
      <c r="J60" s="10" t="s">
        <v>3</v>
      </c>
      <c r="L60" s="25">
        <f t="shared" si="32"/>
        <v>-83.2</v>
      </c>
      <c r="M60" s="25">
        <f t="shared" si="33"/>
        <v>3.3846818246644523</v>
      </c>
      <c r="N60" s="25">
        <f t="shared" si="34"/>
        <v>4.01</v>
      </c>
      <c r="O60" s="25">
        <f t="shared" si="35"/>
        <v>5.8639035626672529</v>
      </c>
      <c r="P60" s="22" t="str">
        <f t="shared" si="36"/>
        <v>m</v>
      </c>
      <c r="Q60" t="str">
        <f t="shared" si="24"/>
        <v>OK</v>
      </c>
      <c r="S60" s="26">
        <v>-83.199999999999989</v>
      </c>
      <c r="T60" s="26"/>
      <c r="U60" s="26">
        <v>4.01</v>
      </c>
      <c r="V60" s="26"/>
      <c r="W60" t="str">
        <f t="shared" si="25"/>
        <v>m</v>
      </c>
      <c r="Y60" s="26">
        <f t="shared" si="26"/>
        <v>0</v>
      </c>
      <c r="Z60" s="26"/>
      <c r="AA60" s="26">
        <f t="shared" si="27"/>
        <v>0</v>
      </c>
      <c r="AB60" s="26"/>
      <c r="AC60" t="str">
        <f t="shared" si="28"/>
        <v>m</v>
      </c>
      <c r="AD60" s="15">
        <f t="shared" si="37"/>
        <v>1E-3</v>
      </c>
      <c r="AE60" s="16">
        <f t="shared" si="38"/>
        <v>-8.3202060126041172E-2</v>
      </c>
      <c r="AF60" s="16">
        <f t="shared" si="39"/>
        <v>0</v>
      </c>
      <c r="AG60" s="16">
        <f t="shared" si="40"/>
        <v>4.0048731295675511E-3</v>
      </c>
      <c r="AH60" s="16">
        <f t="shared" si="41"/>
        <v>0</v>
      </c>
      <c r="AI60" s="21">
        <f t="shared" si="29"/>
        <v>8.3298390248559437E-2</v>
      </c>
      <c r="AK60" s="15">
        <f>IFERROR(MATCH(AI60 - 0.000001,'Ref Z list'!$C$5:$C$30,1),1)</f>
        <v>4</v>
      </c>
      <c r="AL60" s="15" t="str">
        <f>INDEX('Ref Z list'!$D$5:$D$30,AK60)</f>
        <v>10m</v>
      </c>
      <c r="AM60" s="15" t="str">
        <f>IF(INDEX('Ref Z list'!$D$5:$D$30,AK60+1)=0,AL60,INDEX('Ref Z list'!$D$5:$D$30,AK60+1))</f>
        <v>100m</v>
      </c>
      <c r="AN60" s="15">
        <f>INDEX('Ref Z list'!$C$5:$C$30,AK60)</f>
        <v>0.01</v>
      </c>
      <c r="AO60" s="15">
        <f>INDEX('Ref Z list'!$C$5:$C$30,AK60+1)</f>
        <v>0.1</v>
      </c>
      <c r="AP60" s="17" t="str">
        <f t="shared" si="42"/>
        <v>1Hz100m10m</v>
      </c>
      <c r="AQ60" s="17" t="str">
        <f t="shared" si="43"/>
        <v>1Hz100m100m</v>
      </c>
      <c r="AR60" s="15">
        <f>IFERROR(MATCH(AP60,'Cal Data'!$AC$6:$AC$1108,0),0)</f>
        <v>115</v>
      </c>
      <c r="AS60" s="15">
        <f>IFERROR(MATCH(AQ60,'Cal Data'!$AC$6:$AC$1108,0),0)</f>
        <v>133</v>
      </c>
      <c r="AU60" s="17" t="str">
        <f>INDEX('Cal Data'!AC$6:AC$1108,$AR60)</f>
        <v>1Hz100m10m</v>
      </c>
      <c r="AV60" s="17">
        <f>INDEX('Cal Data'!AD$6:AD$1108,$AR60)</f>
        <v>2.3045770964902346E-6</v>
      </c>
      <c r="AW60" s="17">
        <f>INDEX('Cal Data'!AE$6:AE$1108,$AR60)</f>
        <v>5.4254141872234836E-4</v>
      </c>
      <c r="AX60" s="17">
        <f>INDEX('Cal Data'!AF$6:AF$1108,$AR60)</f>
        <v>5.8148115243435742E-7</v>
      </c>
      <c r="AY60" s="17">
        <f>INDEX('Cal Data'!AG$6:AG$1108,$AR60)</f>
        <v>2.9674826966224889E-3</v>
      </c>
      <c r="AZ60" s="17" t="str">
        <f>INDEX('Cal Data'!AC$6:AC$1108,$AS60)</f>
        <v>1Hz100m100m</v>
      </c>
      <c r="BA60" s="17">
        <f>INDEX('Cal Data'!AD$6:AD$1108,$AS60)</f>
        <v>2.0044259621404548E-6</v>
      </c>
      <c r="BB60" s="17">
        <f>INDEX('Cal Data'!AE$6:AE$1108,$AS60)</f>
        <v>3.3846818246644522E-3</v>
      </c>
      <c r="BC60" s="17">
        <f>INDEX('Cal Data'!AF$6:AF$1108,$AS60)</f>
        <v>6.1625728218969897E-6</v>
      </c>
      <c r="BD60" s="17">
        <f>INDEX('Cal Data'!AG$6:AG$1108,$AS60)</f>
        <v>6.523875641406867E-3</v>
      </c>
      <c r="BF60" s="17">
        <f t="shared" si="44"/>
        <v>2.0601260411667019E-6</v>
      </c>
      <c r="BG60" s="17">
        <f t="shared" si="45"/>
        <v>3.3846818246644522E-3</v>
      </c>
      <c r="BH60" s="17">
        <f t="shared" si="46"/>
        <v>5.1268704324483137E-6</v>
      </c>
      <c r="BI60" s="17">
        <f t="shared" si="47"/>
        <v>5.8639035626672532E-3</v>
      </c>
      <c r="BK60" s="17">
        <f t="shared" si="48"/>
        <v>-8.320000000000001E-2</v>
      </c>
      <c r="BL60" s="17">
        <f t="shared" si="49"/>
        <v>3.3846818246644522E-3</v>
      </c>
      <c r="BM60" s="17">
        <f t="shared" si="50"/>
        <v>4.0099999999999997E-3</v>
      </c>
      <c r="BN60" s="17">
        <f t="shared" si="51"/>
        <v>5.8639035626672532E-3</v>
      </c>
    </row>
    <row r="61" spans="1:66" x14ac:dyDescent="0.25">
      <c r="A61" s="9">
        <v>1</v>
      </c>
      <c r="B61" s="9" t="s">
        <v>3</v>
      </c>
      <c r="C61" s="13">
        <v>0.05</v>
      </c>
      <c r="D61" s="14">
        <f t="shared" si="22"/>
        <v>50</v>
      </c>
      <c r="E61" s="14" t="str">
        <f t="shared" si="23"/>
        <v>mHz</v>
      </c>
      <c r="F61" s="24">
        <v>-0.37242327323864827</v>
      </c>
      <c r="G61" s="24">
        <v>0</v>
      </c>
      <c r="H61" s="24">
        <v>0.55060204128444512</v>
      </c>
      <c r="I61" s="24">
        <v>0</v>
      </c>
      <c r="J61" s="10" t="s">
        <v>3</v>
      </c>
      <c r="L61" s="25">
        <f t="shared" si="32"/>
        <v>-0.3710000011258181</v>
      </c>
      <c r="M61" s="25">
        <f t="shared" si="33"/>
        <v>9.5046425592978618</v>
      </c>
      <c r="N61" s="25">
        <f t="shared" si="34"/>
        <v>0.55699999959965918</v>
      </c>
      <c r="O61" s="25">
        <f t="shared" si="35"/>
        <v>6.0051567037049232</v>
      </c>
      <c r="P61" s="22" t="str">
        <f t="shared" si="36"/>
        <v>m</v>
      </c>
      <c r="Q61" t="str">
        <f t="shared" si="24"/>
        <v>OK</v>
      </c>
      <c r="S61" s="26">
        <v>-0.371</v>
      </c>
      <c r="T61" s="26"/>
      <c r="U61" s="26">
        <v>0.55699999999999994</v>
      </c>
      <c r="V61" s="26"/>
      <c r="W61" t="str">
        <f t="shared" si="25"/>
        <v>m</v>
      </c>
      <c r="Y61" s="26">
        <f t="shared" si="26"/>
        <v>-1.1258181054074612E-9</v>
      </c>
      <c r="Z61" s="26"/>
      <c r="AA61" s="26">
        <f t="shared" si="27"/>
        <v>-4.0034076054240586E-10</v>
      </c>
      <c r="AB61" s="26"/>
      <c r="AC61" t="str">
        <f t="shared" si="28"/>
        <v>m</v>
      </c>
      <c r="AD61" s="15">
        <f t="shared" si="37"/>
        <v>1E-3</v>
      </c>
      <c r="AE61" s="16">
        <f t="shared" si="38"/>
        <v>-3.7242327323864827E-4</v>
      </c>
      <c r="AF61" s="16">
        <f t="shared" si="39"/>
        <v>0</v>
      </c>
      <c r="AG61" s="16">
        <f t="shared" si="40"/>
        <v>5.5060204128444513E-4</v>
      </c>
      <c r="AH61" s="16">
        <f t="shared" si="41"/>
        <v>0</v>
      </c>
      <c r="AI61" s="21">
        <f t="shared" si="29"/>
        <v>6.6472678772288598E-4</v>
      </c>
      <c r="AK61" s="15">
        <f>IFERROR(MATCH(AI61 - 0.000001,'Ref Z list'!$C$5:$C$30,1),1)</f>
        <v>1</v>
      </c>
      <c r="AL61" s="15" t="str">
        <f>INDEX('Ref Z list'!$D$5:$D$30,AK61)</f>
        <v>0m</v>
      </c>
      <c r="AM61" s="15" t="str">
        <f>IF(INDEX('Ref Z list'!$D$5:$D$30,AK61+1)=0,AL61,INDEX('Ref Z list'!$D$5:$D$30,AK61+1))</f>
        <v>1m</v>
      </c>
      <c r="AN61" s="15">
        <f>INDEX('Ref Z list'!$C$5:$C$30,AK61)</f>
        <v>0</v>
      </c>
      <c r="AO61" s="15">
        <f>INDEX('Ref Z list'!$C$5:$C$30,AK61+1)</f>
        <v>1E-3</v>
      </c>
      <c r="AP61" s="17" t="str">
        <f t="shared" si="42"/>
        <v>50mHz1m0m</v>
      </c>
      <c r="AQ61" s="17" t="str">
        <f t="shared" si="43"/>
        <v>50mHz1m1m</v>
      </c>
      <c r="AR61" s="15">
        <f>IFERROR(MATCH(AP61,'Cal Data'!$AC$6:$AC$1108,0),0)</f>
        <v>3</v>
      </c>
      <c r="AS61" s="15">
        <f>IFERROR(MATCH(AQ61,'Cal Data'!$AC$6:$AC$1108,0),0)</f>
        <v>21</v>
      </c>
      <c r="AU61" s="17" t="str">
        <f>INDEX('Cal Data'!AC$6:AC$1108,$AR61)</f>
        <v>50mHz1m0m</v>
      </c>
      <c r="AV61" s="17">
        <f>INDEX('Cal Data'!AD$6:AD$1108,$AR61)</f>
        <v>-9.0717315481923777E-6</v>
      </c>
      <c r="AW61" s="17">
        <f>INDEX('Cal Data'!AE$6:AE$1108,$AR61)</f>
        <v>6.2659605848403984E-3</v>
      </c>
      <c r="AX61" s="17">
        <f>INDEX('Cal Data'!AF$6:AF$1108,$AR61)</f>
        <v>2.6659364232595024E-6</v>
      </c>
      <c r="AY61" s="17">
        <f>INDEX('Cal Data'!AG$6:AG$1108,$AR61)</f>
        <v>1.7195322886103435E-3</v>
      </c>
      <c r="AZ61" s="17" t="str">
        <f>INDEX('Cal Data'!AC$6:AC$1108,$AS61)</f>
        <v>50mHz1m1m</v>
      </c>
      <c r="BA61" s="17">
        <f>INDEX('Cal Data'!AD$6:AD$1108,$AS61)</f>
        <v>6.7167154571925493E-6</v>
      </c>
      <c r="BB61" s="17">
        <f>INDEX('Cal Data'!AE$6:AE$1108,$AS61)</f>
        <v>9.5046425592978621E-3</v>
      </c>
      <c r="BC61" s="17">
        <f>INDEX('Cal Data'!AF$6:AF$1108,$AS61)</f>
        <v>8.2803060573450003E-6</v>
      </c>
      <c r="BD61" s="17">
        <f>INDEX('Cal Data'!AG$6:AG$1108,$AS61)</f>
        <v>8.1667290832146081E-3</v>
      </c>
      <c r="BF61" s="17">
        <f t="shared" si="44"/>
        <v>1.4232721128301643E-6</v>
      </c>
      <c r="BG61" s="17">
        <f t="shared" si="45"/>
        <v>9.5046425592978621E-3</v>
      </c>
      <c r="BH61" s="17">
        <f t="shared" si="46"/>
        <v>6.3979583152140707E-6</v>
      </c>
      <c r="BI61" s="17">
        <f t="shared" si="47"/>
        <v>6.0051567037049235E-3</v>
      </c>
      <c r="BK61" s="17">
        <f t="shared" si="48"/>
        <v>-3.710000011258181E-4</v>
      </c>
      <c r="BL61" s="17">
        <f t="shared" si="49"/>
        <v>9.5046425592978621E-3</v>
      </c>
      <c r="BM61" s="17">
        <f t="shared" si="50"/>
        <v>5.569999995996592E-4</v>
      </c>
      <c r="BN61" s="17">
        <f t="shared" si="51"/>
        <v>6.0051567037049235E-3</v>
      </c>
    </row>
    <row r="62" spans="1:66" x14ac:dyDescent="0.25">
      <c r="A62" s="9">
        <v>100</v>
      </c>
      <c r="B62" s="9" t="s">
        <v>3</v>
      </c>
      <c r="C62" s="13">
        <v>2000</v>
      </c>
      <c r="D62" s="14">
        <f t="shared" si="22"/>
        <v>2</v>
      </c>
      <c r="E62" s="14" t="str">
        <f t="shared" si="23"/>
        <v>kHz</v>
      </c>
      <c r="F62" s="24">
        <v>33.396764887636607</v>
      </c>
      <c r="G62" s="24">
        <v>0</v>
      </c>
      <c r="H62" s="24">
        <v>-18.306762409851842</v>
      </c>
      <c r="I62" s="24">
        <v>0</v>
      </c>
      <c r="J62" s="10" t="s">
        <v>3</v>
      </c>
      <c r="L62" s="25">
        <f t="shared" si="32"/>
        <v>33.39999999999997</v>
      </c>
      <c r="M62" s="25">
        <f t="shared" si="33"/>
        <v>8.0616917270350967</v>
      </c>
      <c r="N62" s="25">
        <f t="shared" si="34"/>
        <v>-18.299999999999972</v>
      </c>
      <c r="O62" s="25">
        <f t="shared" si="35"/>
        <v>1.2296928880281635</v>
      </c>
      <c r="P62" s="22" t="str">
        <f t="shared" si="36"/>
        <v>m</v>
      </c>
      <c r="Q62" t="str">
        <f t="shared" si="24"/>
        <v>OK</v>
      </c>
      <c r="S62" s="26">
        <v>33.4</v>
      </c>
      <c r="T62" s="26"/>
      <c r="U62" s="26">
        <v>-18.3</v>
      </c>
      <c r="V62" s="26"/>
      <c r="W62" t="str">
        <f t="shared" si="25"/>
        <v>m</v>
      </c>
      <c r="Y62" s="26">
        <f t="shared" si="26"/>
        <v>0</v>
      </c>
      <c r="Z62" s="26"/>
      <c r="AA62" s="26">
        <f t="shared" si="27"/>
        <v>2.8421709430404007E-14</v>
      </c>
      <c r="AB62" s="26"/>
      <c r="AC62" t="str">
        <f t="shared" si="28"/>
        <v>m</v>
      </c>
      <c r="AD62" s="15">
        <f t="shared" si="37"/>
        <v>1E-3</v>
      </c>
      <c r="AE62" s="16">
        <f t="shared" si="38"/>
        <v>3.3396764887636606E-2</v>
      </c>
      <c r="AF62" s="16">
        <f t="shared" si="39"/>
        <v>0</v>
      </c>
      <c r="AG62" s="16">
        <f t="shared" si="40"/>
        <v>-1.8306762409851844E-2</v>
      </c>
      <c r="AH62" s="16">
        <f t="shared" si="41"/>
        <v>0</v>
      </c>
      <c r="AI62" s="21">
        <f t="shared" si="29"/>
        <v>3.8085186817066317E-2</v>
      </c>
      <c r="AK62" s="15">
        <f>IFERROR(MATCH(AI62 - 0.000001,'Ref Z list'!$C$5:$C$30,1),1)</f>
        <v>4</v>
      </c>
      <c r="AL62" s="15" t="str">
        <f>INDEX('Ref Z list'!$D$5:$D$30,AK62)</f>
        <v>10m</v>
      </c>
      <c r="AM62" s="15" t="str">
        <f>IF(INDEX('Ref Z list'!$D$5:$D$30,AK62+1)=0,AL62,INDEX('Ref Z list'!$D$5:$D$30,AK62+1))</f>
        <v>100m</v>
      </c>
      <c r="AN62" s="15">
        <f>INDEX('Ref Z list'!$C$5:$C$30,AK62)</f>
        <v>0.01</v>
      </c>
      <c r="AO62" s="15">
        <f>INDEX('Ref Z list'!$C$5:$C$30,AK62+1)</f>
        <v>0.1</v>
      </c>
      <c r="AP62" s="17" t="str">
        <f t="shared" si="42"/>
        <v>2kHz100m10m</v>
      </c>
      <c r="AQ62" s="17" t="str">
        <f t="shared" si="43"/>
        <v>2kHz100m100m</v>
      </c>
      <c r="AR62" s="15">
        <f>IFERROR(MATCH(AP62,'Cal Data'!$AC$6:$AC$1108,0),0)</f>
        <v>125</v>
      </c>
      <c r="AS62" s="15">
        <f>IFERROR(MATCH(AQ62,'Cal Data'!$AC$6:$AC$1108,0),0)</f>
        <v>143</v>
      </c>
      <c r="AU62" s="17" t="str">
        <f>INDEX('Cal Data'!AC$6:AC$1108,$AR62)</f>
        <v>2kHz100m10m</v>
      </c>
      <c r="AV62" s="17">
        <f>INDEX('Cal Data'!AD$6:AD$1108,$AR62)</f>
        <v>7.1950523074237882E-7</v>
      </c>
      <c r="AW62" s="17">
        <f>INDEX('Cal Data'!AE$6:AE$1108,$AR62)</f>
        <v>4.4607018541644875E-3</v>
      </c>
      <c r="AX62" s="17">
        <f>INDEX('Cal Data'!AF$6:AF$1108,$AR62)</f>
        <v>9.3728756846075132E-6</v>
      </c>
      <c r="AY62" s="17">
        <f>INDEX('Cal Data'!AG$6:AG$1108,$AR62)</f>
        <v>4.6838666772967933E-4</v>
      </c>
      <c r="AZ62" s="17" t="str">
        <f>INDEX('Cal Data'!AC$6:AC$1108,$AS62)</f>
        <v>2kHz100m100m</v>
      </c>
      <c r="BA62" s="17">
        <f>INDEX('Cal Data'!AD$6:AD$1108,$AS62)</f>
        <v>8.780859545767794E-6</v>
      </c>
      <c r="BB62" s="17">
        <f>INDEX('Cal Data'!AE$6:AE$1108,$AS62)</f>
        <v>8.0616917270350964E-3</v>
      </c>
      <c r="BC62" s="17">
        <f>INDEX('Cal Data'!AF$6:AF$1108,$AS62)</f>
        <v>1.0075432238885866E-6</v>
      </c>
      <c r="BD62" s="17">
        <f>INDEX('Cal Data'!AG$6:AG$1108,$AS62)</f>
        <v>2.9080200685382513E-3</v>
      </c>
      <c r="BF62" s="17">
        <f t="shared" si="44"/>
        <v>3.2351123633651837E-6</v>
      </c>
      <c r="BG62" s="17">
        <f t="shared" si="45"/>
        <v>8.0616917270350964E-3</v>
      </c>
      <c r="BH62" s="17">
        <f t="shared" si="46"/>
        <v>6.7624098518724008E-6</v>
      </c>
      <c r="BI62" s="17">
        <f t="shared" si="47"/>
        <v>1.2296928880281635E-3</v>
      </c>
      <c r="BK62" s="17">
        <f t="shared" si="48"/>
        <v>3.3399999999999971E-2</v>
      </c>
      <c r="BL62" s="17">
        <f t="shared" si="49"/>
        <v>8.0616917270350964E-3</v>
      </c>
      <c r="BM62" s="17">
        <f t="shared" si="50"/>
        <v>-1.8299999999999973E-2</v>
      </c>
      <c r="BN62" s="17">
        <f t="shared" si="51"/>
        <v>1.2296928880281635E-3</v>
      </c>
    </row>
    <row r="63" spans="1:66" x14ac:dyDescent="0.25">
      <c r="A63" s="9">
        <v>10</v>
      </c>
      <c r="B63" s="9" t="s">
        <v>3</v>
      </c>
      <c r="C63" s="13">
        <v>0.05</v>
      </c>
      <c r="D63" s="14">
        <f t="shared" si="22"/>
        <v>50</v>
      </c>
      <c r="E63" s="14" t="str">
        <f t="shared" si="23"/>
        <v>mHz</v>
      </c>
      <c r="F63" s="24">
        <v>-1.4128171448550115</v>
      </c>
      <c r="G63" s="24">
        <v>0</v>
      </c>
      <c r="H63" s="24">
        <v>-4.8397023418257588</v>
      </c>
      <c r="I63" s="24">
        <v>0</v>
      </c>
      <c r="J63" s="10" t="s">
        <v>3</v>
      </c>
      <c r="L63" s="25">
        <f t="shared" si="32"/>
        <v>-1.4100000000014625</v>
      </c>
      <c r="M63" s="25">
        <f t="shared" si="33"/>
        <v>5.142687400841103</v>
      </c>
      <c r="N63" s="25">
        <f t="shared" si="34"/>
        <v>-4.8399999999934638</v>
      </c>
      <c r="O63" s="25">
        <f t="shared" si="35"/>
        <v>6.6697633389947866</v>
      </c>
      <c r="P63" s="22" t="str">
        <f t="shared" si="36"/>
        <v>m</v>
      </c>
      <c r="Q63" t="str">
        <f t="shared" si="24"/>
        <v>OK</v>
      </c>
      <c r="S63" s="26">
        <v>-1.41</v>
      </c>
      <c r="T63" s="26"/>
      <c r="U63" s="26">
        <v>-4.84</v>
      </c>
      <c r="V63" s="26"/>
      <c r="W63" t="str">
        <f t="shared" si="25"/>
        <v>m</v>
      </c>
      <c r="Y63" s="26">
        <f t="shared" si="26"/>
        <v>-1.4626078126411812E-12</v>
      </c>
      <c r="Z63" s="26"/>
      <c r="AA63" s="26">
        <f t="shared" si="27"/>
        <v>6.5361049905732216E-12</v>
      </c>
      <c r="AB63" s="26"/>
      <c r="AC63" t="str">
        <f t="shared" si="28"/>
        <v>m</v>
      </c>
      <c r="AD63" s="15">
        <f t="shared" si="37"/>
        <v>1E-3</v>
      </c>
      <c r="AE63" s="16">
        <f t="shared" si="38"/>
        <v>-1.4128171448550115E-3</v>
      </c>
      <c r="AF63" s="16">
        <f t="shared" si="39"/>
        <v>0</v>
      </c>
      <c r="AG63" s="16">
        <f t="shared" si="40"/>
        <v>-4.8397023418257591E-3</v>
      </c>
      <c r="AH63" s="16">
        <f t="shared" si="41"/>
        <v>0</v>
      </c>
      <c r="AI63" s="21">
        <f t="shared" si="29"/>
        <v>5.0417031886327863E-3</v>
      </c>
      <c r="AK63" s="15">
        <f>IFERROR(MATCH(AI63 - 0.000001,'Ref Z list'!$C$5:$C$30,1),1)</f>
        <v>3</v>
      </c>
      <c r="AL63" s="15" t="str">
        <f>INDEX('Ref Z list'!$D$5:$D$30,AK63)</f>
        <v>3m</v>
      </c>
      <c r="AM63" s="15" t="str">
        <f>IF(INDEX('Ref Z list'!$D$5:$D$30,AK63+1)=0,AL63,INDEX('Ref Z list'!$D$5:$D$30,AK63+1))</f>
        <v>10m</v>
      </c>
      <c r="AN63" s="15">
        <f>INDEX('Ref Z list'!$C$5:$C$30,AK63)</f>
        <v>3.0000000000000001E-3</v>
      </c>
      <c r="AO63" s="15">
        <f>INDEX('Ref Z list'!$C$5:$C$30,AK63+1)</f>
        <v>0.01</v>
      </c>
      <c r="AP63" s="17" t="str">
        <f t="shared" si="42"/>
        <v>50mHz10m3m</v>
      </c>
      <c r="AQ63" s="17" t="str">
        <f t="shared" si="43"/>
        <v>50mHz10m10m</v>
      </c>
      <c r="AR63" s="15">
        <f>IFERROR(MATCH(AP63,'Cal Data'!$AC$6:$AC$1108,0),0)</f>
        <v>75</v>
      </c>
      <c r="AS63" s="15">
        <f>IFERROR(MATCH(AQ63,'Cal Data'!$AC$6:$AC$1108,0),0)</f>
        <v>93</v>
      </c>
      <c r="AU63" s="17" t="str">
        <f>INDEX('Cal Data'!AC$6:AC$1108,$AR63)</f>
        <v>50mHz10m3m</v>
      </c>
      <c r="AV63" s="17">
        <f>INDEX('Cal Data'!AD$6:AD$1108,$AR63)</f>
        <v>2.1975532699678238E-6</v>
      </c>
      <c r="AW63" s="17">
        <f>INDEX('Cal Data'!AE$6:AE$1108,$AR63)</f>
        <v>6.6352132737156448E-3</v>
      </c>
      <c r="AX63" s="17">
        <f>INDEX('Cal Data'!AF$6:AF$1108,$AR63)</f>
        <v>2.4712344069259432E-6</v>
      </c>
      <c r="AY63" s="17">
        <f>INDEX('Cal Data'!AG$6:AG$1108,$AR63)</f>
        <v>8.3112622954639812E-3</v>
      </c>
      <c r="AZ63" s="17" t="str">
        <f>INDEX('Cal Data'!AC$6:AC$1108,$AS63)</f>
        <v>50mHz10m10m</v>
      </c>
      <c r="BA63" s="17">
        <f>INDEX('Cal Data'!AD$6:AD$1108,$AS63)</f>
        <v>4.3218292711099532E-6</v>
      </c>
      <c r="BB63" s="17">
        <f>INDEX('Cal Data'!AE$6:AE$1108,$AS63)</f>
        <v>5.1426874008411033E-3</v>
      </c>
      <c r="BC63" s="17">
        <f>INDEX('Cal Data'!AF$6:AF$1108,$AS63)</f>
        <v>-7.0219417463602229E-6</v>
      </c>
      <c r="BD63" s="17">
        <f>INDEX('Cal Data'!AG$6:AG$1108,$AS63)</f>
        <v>2.6833665468273247E-3</v>
      </c>
      <c r="BF63" s="17">
        <f t="shared" si="44"/>
        <v>2.8171448535489651E-6</v>
      </c>
      <c r="BG63" s="17">
        <f t="shared" si="45"/>
        <v>5.1426874008411033E-3</v>
      </c>
      <c r="BH63" s="17">
        <f t="shared" si="46"/>
        <v>-2.9765816770507033E-7</v>
      </c>
      <c r="BI63" s="17">
        <f t="shared" si="47"/>
        <v>6.6697633389947867E-3</v>
      </c>
      <c r="BK63" s="17">
        <f t="shared" si="48"/>
        <v>-1.4100000000014626E-3</v>
      </c>
      <c r="BL63" s="17">
        <f t="shared" si="49"/>
        <v>5.1426874008411033E-3</v>
      </c>
      <c r="BM63" s="17">
        <f t="shared" si="50"/>
        <v>-4.8399999999934641E-3</v>
      </c>
      <c r="BN63" s="17">
        <f t="shared" si="51"/>
        <v>6.6697633389947867E-3</v>
      </c>
    </row>
    <row r="64" spans="1:66" x14ac:dyDescent="0.25">
      <c r="A64" s="9">
        <v>10</v>
      </c>
      <c r="B64" s="9" t="s">
        <v>3</v>
      </c>
      <c r="C64" s="13">
        <v>500</v>
      </c>
      <c r="D64" s="14">
        <f t="shared" si="22"/>
        <v>500</v>
      </c>
      <c r="E64" s="14" t="str">
        <f t="shared" si="23"/>
        <v>Hz</v>
      </c>
      <c r="F64" s="24">
        <v>-0.29881859930595461</v>
      </c>
      <c r="G64" s="24">
        <v>0</v>
      </c>
      <c r="H64" s="24">
        <v>8.2236855221296299</v>
      </c>
      <c r="I64" s="24">
        <v>0</v>
      </c>
      <c r="J64" s="10" t="s">
        <v>3</v>
      </c>
      <c r="L64" s="25">
        <f t="shared" si="32"/>
        <v>-0.29599999999995374</v>
      </c>
      <c r="M64" s="25">
        <f t="shared" si="33"/>
        <v>5.1252549800702933</v>
      </c>
      <c r="N64" s="25">
        <f t="shared" si="34"/>
        <v>8.2300000000000235</v>
      </c>
      <c r="O64" s="25">
        <f t="shared" si="35"/>
        <v>5.5866492249771582</v>
      </c>
      <c r="P64" s="22" t="str">
        <f t="shared" si="36"/>
        <v>m</v>
      </c>
      <c r="Q64" t="str">
        <f t="shared" si="24"/>
        <v>OK</v>
      </c>
      <c r="S64" s="26">
        <v>-0.29599999999999999</v>
      </c>
      <c r="T64" s="26"/>
      <c r="U64" s="26">
        <v>8.2299999999999986</v>
      </c>
      <c r="V64" s="26"/>
      <c r="W64" t="str">
        <f t="shared" si="25"/>
        <v>m</v>
      </c>
      <c r="Y64" s="26">
        <f t="shared" si="26"/>
        <v>4.624078897563777E-14</v>
      </c>
      <c r="Z64" s="26"/>
      <c r="AA64" s="26">
        <f t="shared" si="27"/>
        <v>2.4868995751603507E-14</v>
      </c>
      <c r="AB64" s="26"/>
      <c r="AC64" t="str">
        <f t="shared" si="28"/>
        <v>m</v>
      </c>
      <c r="AD64" s="15">
        <f t="shared" si="37"/>
        <v>1E-3</v>
      </c>
      <c r="AE64" s="16">
        <f t="shared" si="38"/>
        <v>-2.9881859930595465E-4</v>
      </c>
      <c r="AF64" s="16">
        <f t="shared" si="39"/>
        <v>0</v>
      </c>
      <c r="AG64" s="16">
        <f t="shared" si="40"/>
        <v>8.2236855221296309E-3</v>
      </c>
      <c r="AH64" s="16">
        <f t="shared" si="41"/>
        <v>0</v>
      </c>
      <c r="AI64" s="21">
        <f t="shared" si="29"/>
        <v>8.2291127177950164E-3</v>
      </c>
      <c r="AK64" s="15">
        <f>IFERROR(MATCH(AI64 - 0.000001,'Ref Z list'!$C$5:$C$30,1),1)</f>
        <v>3</v>
      </c>
      <c r="AL64" s="15" t="str">
        <f>INDEX('Ref Z list'!$D$5:$D$30,AK64)</f>
        <v>3m</v>
      </c>
      <c r="AM64" s="15" t="str">
        <f>IF(INDEX('Ref Z list'!$D$5:$D$30,AK64+1)=0,AL64,INDEX('Ref Z list'!$D$5:$D$30,AK64+1))</f>
        <v>10m</v>
      </c>
      <c r="AN64" s="15">
        <f>INDEX('Ref Z list'!$C$5:$C$30,AK64)</f>
        <v>3.0000000000000001E-3</v>
      </c>
      <c r="AO64" s="15">
        <f>INDEX('Ref Z list'!$C$5:$C$30,AK64+1)</f>
        <v>0.01</v>
      </c>
      <c r="AP64" s="17" t="str">
        <f t="shared" si="42"/>
        <v>500Hz10m3m</v>
      </c>
      <c r="AQ64" s="17" t="str">
        <f t="shared" si="43"/>
        <v>500Hz10m10m</v>
      </c>
      <c r="AR64" s="15">
        <f>IFERROR(MATCH(AP64,'Cal Data'!$AC$6:$AC$1108,0),0)</f>
        <v>87</v>
      </c>
      <c r="AS64" s="15">
        <f>IFERROR(MATCH(AQ64,'Cal Data'!$AC$6:$AC$1108,0),0)</f>
        <v>105</v>
      </c>
      <c r="AU64" s="17" t="str">
        <f>INDEX('Cal Data'!AC$6:AC$1108,$AR64)</f>
        <v>500Hz10m3m</v>
      </c>
      <c r="AV64" s="17">
        <f>INDEX('Cal Data'!AD$6:AD$1108,$AR64)</f>
        <v>5.1494104459518311E-6</v>
      </c>
      <c r="AW64" s="17">
        <f>INDEX('Cal Data'!AE$6:AE$1108,$AR64)</f>
        <v>7.8663555684201983E-3</v>
      </c>
      <c r="AX64" s="17">
        <f>INDEX('Cal Data'!AF$6:AF$1108,$AR64)</f>
        <v>7.5306507916245264E-6</v>
      </c>
      <c r="AY64" s="17">
        <f>INDEX('Cal Data'!AG$6:AG$1108,$AR64)</f>
        <v>5.4200906059332125E-4</v>
      </c>
      <c r="AZ64" s="17" t="str">
        <f>INDEX('Cal Data'!AC$6:AC$1108,$AS64)</f>
        <v>500Hz10m10m</v>
      </c>
      <c r="BA64" s="17">
        <f>INDEX('Cal Data'!AD$6:AD$1108,$AS64)</f>
        <v>2.0292486020249967E-6</v>
      </c>
      <c r="BB64" s="17">
        <f>INDEX('Cal Data'!AE$6:AE$1108,$AS64)</f>
        <v>5.1252549800702932E-3</v>
      </c>
      <c r="BC64" s="17">
        <f>INDEX('Cal Data'!AF$6:AF$1108,$AS64)</f>
        <v>5.9026096863613237E-6</v>
      </c>
      <c r="BD64" s="17">
        <f>INDEX('Cal Data'!AG$6:AG$1108,$AS64)</f>
        <v>7.2950631744425325E-3</v>
      </c>
      <c r="BF64" s="17">
        <f t="shared" si="44"/>
        <v>2.8185993060008943E-6</v>
      </c>
      <c r="BG64" s="17">
        <f t="shared" si="45"/>
        <v>5.1252549800702932E-3</v>
      </c>
      <c r="BH64" s="17">
        <f t="shared" si="46"/>
        <v>6.3144778703924022E-6</v>
      </c>
      <c r="BI64" s="17">
        <f t="shared" si="47"/>
        <v>5.5866492249771584E-3</v>
      </c>
      <c r="BK64" s="17">
        <f t="shared" si="48"/>
        <v>-2.9599999999995374E-4</v>
      </c>
      <c r="BL64" s="17">
        <f t="shared" si="49"/>
        <v>5.1252549800702932E-3</v>
      </c>
      <c r="BM64" s="17">
        <f t="shared" si="50"/>
        <v>8.2300000000000238E-3</v>
      </c>
      <c r="BN64" s="17">
        <f t="shared" si="51"/>
        <v>5.5866492249771584E-3</v>
      </c>
    </row>
    <row r="65" spans="1:66" x14ac:dyDescent="0.25">
      <c r="A65" s="9">
        <v>10</v>
      </c>
      <c r="B65" s="9" t="s">
        <v>3</v>
      </c>
      <c r="C65" s="13">
        <v>500</v>
      </c>
      <c r="D65" s="14">
        <f t="shared" si="22"/>
        <v>500</v>
      </c>
      <c r="E65" s="14" t="str">
        <f t="shared" si="23"/>
        <v>Hz</v>
      </c>
      <c r="F65" s="24">
        <v>-9.8021110234692976</v>
      </c>
      <c r="G65" s="24">
        <v>0</v>
      </c>
      <c r="H65" s="24">
        <v>0.53205472174323809</v>
      </c>
      <c r="I65" s="24">
        <v>0</v>
      </c>
      <c r="J65" s="10" t="s">
        <v>3</v>
      </c>
      <c r="L65" s="25">
        <f t="shared" si="32"/>
        <v>-9.8000000000001339</v>
      </c>
      <c r="M65" s="25">
        <f t="shared" si="33"/>
        <v>5.1252549800702933</v>
      </c>
      <c r="N65" s="25">
        <f t="shared" si="34"/>
        <v>0.53799999999992976</v>
      </c>
      <c r="O65" s="25">
        <f t="shared" si="35"/>
        <v>7.1180755274658587</v>
      </c>
      <c r="P65" s="22" t="str">
        <f t="shared" si="36"/>
        <v>m</v>
      </c>
      <c r="Q65" t="str">
        <f t="shared" si="24"/>
        <v>OK</v>
      </c>
      <c r="S65" s="26">
        <v>-9.7999999999999989</v>
      </c>
      <c r="T65" s="26"/>
      <c r="U65" s="26">
        <v>0.53799999999999992</v>
      </c>
      <c r="V65" s="26"/>
      <c r="W65" t="str">
        <f t="shared" si="25"/>
        <v>m</v>
      </c>
      <c r="Y65" s="26">
        <f t="shared" si="26"/>
        <v>-1.3500311979441904E-13</v>
      </c>
      <c r="Z65" s="26"/>
      <c r="AA65" s="26">
        <f t="shared" si="27"/>
        <v>-7.0166095156309893E-14</v>
      </c>
      <c r="AB65" s="26"/>
      <c r="AC65" t="str">
        <f t="shared" si="28"/>
        <v>m</v>
      </c>
      <c r="AD65" s="15">
        <f t="shared" si="37"/>
        <v>1E-3</v>
      </c>
      <c r="AE65" s="16">
        <f t="shared" si="38"/>
        <v>-9.8021110234692982E-3</v>
      </c>
      <c r="AF65" s="16">
        <f t="shared" si="39"/>
        <v>0</v>
      </c>
      <c r="AG65" s="16">
        <f t="shared" si="40"/>
        <v>5.320547217432381E-4</v>
      </c>
      <c r="AH65" s="16">
        <f t="shared" si="41"/>
        <v>0</v>
      </c>
      <c r="AI65" s="21">
        <f t="shared" si="29"/>
        <v>9.8165402634200812E-3</v>
      </c>
      <c r="AK65" s="15">
        <f>IFERROR(MATCH(AI65 - 0.000001,'Ref Z list'!$C$5:$C$30,1),1)</f>
        <v>3</v>
      </c>
      <c r="AL65" s="15" t="str">
        <f>INDEX('Ref Z list'!$D$5:$D$30,AK65)</f>
        <v>3m</v>
      </c>
      <c r="AM65" s="15" t="str">
        <f>IF(INDEX('Ref Z list'!$D$5:$D$30,AK65+1)=0,AL65,INDEX('Ref Z list'!$D$5:$D$30,AK65+1))</f>
        <v>10m</v>
      </c>
      <c r="AN65" s="15">
        <f>INDEX('Ref Z list'!$C$5:$C$30,AK65)</f>
        <v>3.0000000000000001E-3</v>
      </c>
      <c r="AO65" s="15">
        <f>INDEX('Ref Z list'!$C$5:$C$30,AK65+1)</f>
        <v>0.01</v>
      </c>
      <c r="AP65" s="17" t="str">
        <f t="shared" si="42"/>
        <v>500Hz10m3m</v>
      </c>
      <c r="AQ65" s="17" t="str">
        <f t="shared" si="43"/>
        <v>500Hz10m10m</v>
      </c>
      <c r="AR65" s="15">
        <f>IFERROR(MATCH(AP65,'Cal Data'!$AC$6:$AC$1108,0),0)</f>
        <v>87</v>
      </c>
      <c r="AS65" s="15">
        <f>IFERROR(MATCH(AQ65,'Cal Data'!$AC$6:$AC$1108,0),0)</f>
        <v>105</v>
      </c>
      <c r="AU65" s="17" t="str">
        <f>INDEX('Cal Data'!AC$6:AC$1108,$AR65)</f>
        <v>500Hz10m3m</v>
      </c>
      <c r="AV65" s="17">
        <f>INDEX('Cal Data'!AD$6:AD$1108,$AR65)</f>
        <v>5.1494104459518311E-6</v>
      </c>
      <c r="AW65" s="17">
        <f>INDEX('Cal Data'!AE$6:AE$1108,$AR65)</f>
        <v>7.8663555684201983E-3</v>
      </c>
      <c r="AX65" s="17">
        <f>INDEX('Cal Data'!AF$6:AF$1108,$AR65)</f>
        <v>7.5306507916245264E-6</v>
      </c>
      <c r="AY65" s="17">
        <f>INDEX('Cal Data'!AG$6:AG$1108,$AR65)</f>
        <v>5.4200906059332125E-4</v>
      </c>
      <c r="AZ65" s="17" t="str">
        <f>INDEX('Cal Data'!AC$6:AC$1108,$AS65)</f>
        <v>500Hz10m10m</v>
      </c>
      <c r="BA65" s="17">
        <f>INDEX('Cal Data'!AD$6:AD$1108,$AS65)</f>
        <v>2.0292486020249967E-6</v>
      </c>
      <c r="BB65" s="17">
        <f>INDEX('Cal Data'!AE$6:AE$1108,$AS65)</f>
        <v>5.1252549800702932E-3</v>
      </c>
      <c r="BC65" s="17">
        <f>INDEX('Cal Data'!AF$6:AF$1108,$AS65)</f>
        <v>5.9026096863613237E-6</v>
      </c>
      <c r="BD65" s="17">
        <f>INDEX('Cal Data'!AG$6:AG$1108,$AS65)</f>
        <v>7.2950631744425325E-3</v>
      </c>
      <c r="BF65" s="17">
        <f t="shared" si="44"/>
        <v>2.1110234691640725E-6</v>
      </c>
      <c r="BG65" s="17">
        <f t="shared" si="45"/>
        <v>5.1252549800702932E-3</v>
      </c>
      <c r="BH65" s="17">
        <f t="shared" si="46"/>
        <v>5.9452782566917332E-6</v>
      </c>
      <c r="BI65" s="17">
        <f t="shared" si="47"/>
        <v>7.1180755274658589E-3</v>
      </c>
      <c r="BK65" s="17">
        <f t="shared" si="48"/>
        <v>-9.8000000000001333E-3</v>
      </c>
      <c r="BL65" s="17">
        <f t="shared" si="49"/>
        <v>5.1252549800702932E-3</v>
      </c>
      <c r="BM65" s="17">
        <f t="shared" si="50"/>
        <v>5.3799999999992981E-4</v>
      </c>
      <c r="BN65" s="17">
        <f t="shared" si="51"/>
        <v>7.1180755274658589E-3</v>
      </c>
    </row>
    <row r="66" spans="1:66" x14ac:dyDescent="0.25">
      <c r="A66" s="9">
        <v>3</v>
      </c>
      <c r="B66" s="9" t="s">
        <v>3</v>
      </c>
      <c r="C66" s="13">
        <v>1000</v>
      </c>
      <c r="D66" s="14">
        <f t="shared" si="22"/>
        <v>1</v>
      </c>
      <c r="E66" s="14" t="str">
        <f t="shared" si="23"/>
        <v>kHz</v>
      </c>
      <c r="F66" s="24">
        <v>1.0773025355851866</v>
      </c>
      <c r="G66" s="24">
        <v>0</v>
      </c>
      <c r="H66" s="24">
        <v>-0.93371674648396252</v>
      </c>
      <c r="I66" s="24">
        <v>0</v>
      </c>
      <c r="J66" s="10" t="s">
        <v>3</v>
      </c>
      <c r="L66" s="25">
        <f t="shared" si="32"/>
        <v>1.0700000010443351</v>
      </c>
      <c r="M66" s="25">
        <f t="shared" si="33"/>
        <v>7.03746340464222</v>
      </c>
      <c r="N66" s="25">
        <f t="shared" si="34"/>
        <v>-0.92400000103198043</v>
      </c>
      <c r="O66" s="25">
        <f t="shared" si="35"/>
        <v>3.0360531398435278</v>
      </c>
      <c r="P66" s="22" t="str">
        <f t="shared" si="36"/>
        <v>m</v>
      </c>
      <c r="Q66" t="str">
        <f t="shared" si="24"/>
        <v>OK</v>
      </c>
      <c r="S66" s="26">
        <v>1.07</v>
      </c>
      <c r="T66" s="26"/>
      <c r="U66" s="26">
        <v>-0.92400000000000004</v>
      </c>
      <c r="V66" s="26"/>
      <c r="W66" t="str">
        <f t="shared" si="25"/>
        <v>m</v>
      </c>
      <c r="Y66" s="26">
        <f t="shared" si="26"/>
        <v>1.0443350628719372E-9</v>
      </c>
      <c r="Z66" s="26"/>
      <c r="AA66" s="26">
        <f t="shared" si="27"/>
        <v>-1.031980390031606E-9</v>
      </c>
      <c r="AB66" s="26"/>
      <c r="AC66" t="str">
        <f t="shared" si="28"/>
        <v>m</v>
      </c>
      <c r="AD66" s="15">
        <f t="shared" si="37"/>
        <v>1E-3</v>
      </c>
      <c r="AE66" s="16">
        <f t="shared" si="38"/>
        <v>1.0773025355851867E-3</v>
      </c>
      <c r="AF66" s="16">
        <f t="shared" si="39"/>
        <v>0</v>
      </c>
      <c r="AG66" s="16">
        <f t="shared" si="40"/>
        <v>-9.3371674648396255E-4</v>
      </c>
      <c r="AH66" s="16">
        <f t="shared" si="41"/>
        <v>0</v>
      </c>
      <c r="AI66" s="21">
        <f t="shared" si="29"/>
        <v>1.4256253771039813E-3</v>
      </c>
      <c r="AK66" s="15">
        <f>IFERROR(MATCH(AI66 - 0.000001,'Ref Z list'!$C$5:$C$30,1),1)</f>
        <v>2</v>
      </c>
      <c r="AL66" s="15" t="str">
        <f>INDEX('Ref Z list'!$D$5:$D$30,AK66)</f>
        <v>1m</v>
      </c>
      <c r="AM66" s="15" t="str">
        <f>IF(INDEX('Ref Z list'!$D$5:$D$30,AK66+1)=0,AL66,INDEX('Ref Z list'!$D$5:$D$30,AK66+1))</f>
        <v>3m</v>
      </c>
      <c r="AN66" s="15">
        <f>INDEX('Ref Z list'!$C$5:$C$30,AK66)</f>
        <v>1E-3</v>
      </c>
      <c r="AO66" s="15">
        <f>INDEX('Ref Z list'!$C$5:$C$30,AK66+1)</f>
        <v>3.0000000000000001E-3</v>
      </c>
      <c r="AP66" s="17" t="str">
        <f t="shared" si="42"/>
        <v>1kHz3m1m</v>
      </c>
      <c r="AQ66" s="17" t="str">
        <f t="shared" si="43"/>
        <v>1kHz3m3m</v>
      </c>
      <c r="AR66" s="15">
        <f>IFERROR(MATCH(AP66,'Cal Data'!$AC$6:$AC$1108,0),0)</f>
        <v>52</v>
      </c>
      <c r="AS66" s="15">
        <f>IFERROR(MATCH(AQ66,'Cal Data'!$AC$6:$AC$1108,0),0)</f>
        <v>70</v>
      </c>
      <c r="AU66" s="17" t="str">
        <f>INDEX('Cal Data'!AC$6:AC$1108,$AR66)</f>
        <v>1kHz3m1m</v>
      </c>
      <c r="AV66" s="17">
        <f>INDEX('Cal Data'!AD$6:AD$1108,$AR66)</f>
        <v>-8.9778805751484624E-6</v>
      </c>
      <c r="AW66" s="17">
        <f>INDEX('Cal Data'!AE$6:AE$1108,$AR66)</f>
        <v>7.3379483207274313E-4</v>
      </c>
      <c r="AX66" s="17">
        <f>INDEX('Cal Data'!AF$6:AF$1108,$AR66)</f>
        <v>1.1372271516161514E-5</v>
      </c>
      <c r="AY66" s="17">
        <f>INDEX('Cal Data'!AG$6:AG$1108,$AR66)</f>
        <v>2.3675287327286978E-3</v>
      </c>
      <c r="AZ66" s="17" t="str">
        <f>INDEX('Cal Data'!AC$6:AC$1108,$AS66)</f>
        <v>1kHz3m3m</v>
      </c>
      <c r="BA66" s="17">
        <f>INDEX('Cal Data'!AD$6:AD$1108,$AS66)</f>
        <v>-1.1054832773356275E-6</v>
      </c>
      <c r="BB66" s="17">
        <f>INDEX('Cal Data'!AE$6:AE$1108,$AS66)</f>
        <v>7.0374634046422198E-3</v>
      </c>
      <c r="BC66" s="17">
        <f>INDEX('Cal Data'!AF$6:AF$1108,$AS66)</f>
        <v>3.5930076224347495E-6</v>
      </c>
      <c r="BD66" s="17">
        <f>INDEX('Cal Data'!AG$6:AG$1108,$AS66)</f>
        <v>5.5089034865724185E-3</v>
      </c>
      <c r="BF66" s="17">
        <f t="shared" si="44"/>
        <v>-7.302534540851487E-6</v>
      </c>
      <c r="BG66" s="17">
        <f t="shared" si="45"/>
        <v>7.0374634046422198E-3</v>
      </c>
      <c r="BH66" s="17">
        <f t="shared" si="46"/>
        <v>9.7167454519820944E-6</v>
      </c>
      <c r="BI66" s="17">
        <f t="shared" si="47"/>
        <v>3.0360531398435277E-3</v>
      </c>
      <c r="BK66" s="17">
        <f t="shared" si="48"/>
        <v>1.0700000010443352E-3</v>
      </c>
      <c r="BL66" s="17">
        <f t="shared" si="49"/>
        <v>7.0374634046422198E-3</v>
      </c>
      <c r="BM66" s="17">
        <f t="shared" si="50"/>
        <v>-9.2400000103198051E-4</v>
      </c>
      <c r="BN66" s="17">
        <f t="shared" si="51"/>
        <v>3.0360531398435277E-3</v>
      </c>
    </row>
    <row r="67" spans="1:66" x14ac:dyDescent="0.25">
      <c r="A67" s="9">
        <v>100</v>
      </c>
      <c r="B67" s="9" t="s">
        <v>3</v>
      </c>
      <c r="C67" s="13">
        <v>0.05</v>
      </c>
      <c r="D67" s="14">
        <f t="shared" si="22"/>
        <v>50</v>
      </c>
      <c r="E67" s="14" t="str">
        <f t="shared" si="23"/>
        <v>mHz</v>
      </c>
      <c r="F67" s="24">
        <v>4.9849361437587225</v>
      </c>
      <c r="G67" s="24">
        <v>0</v>
      </c>
      <c r="H67" s="24">
        <v>-23.599747878470406</v>
      </c>
      <c r="I67" s="24">
        <v>0</v>
      </c>
      <c r="J67" s="10" t="s">
        <v>3</v>
      </c>
      <c r="L67" s="25">
        <f t="shared" si="32"/>
        <v>4.9799999999999995</v>
      </c>
      <c r="M67" s="25">
        <f t="shared" si="33"/>
        <v>3.0997957695222995</v>
      </c>
      <c r="N67" s="25">
        <f t="shared" si="34"/>
        <v>-23.599999999999998</v>
      </c>
      <c r="O67" s="25">
        <f t="shared" si="35"/>
        <v>6.5255651687427028</v>
      </c>
      <c r="P67" s="22" t="str">
        <f t="shared" si="36"/>
        <v>m</v>
      </c>
      <c r="Q67" t="str">
        <f t="shared" si="24"/>
        <v>OK</v>
      </c>
      <c r="S67" s="26">
        <v>4.9799999999999995</v>
      </c>
      <c r="T67" s="26"/>
      <c r="U67" s="26">
        <v>-23.599999999999998</v>
      </c>
      <c r="V67" s="26"/>
      <c r="W67" t="str">
        <f t="shared" si="25"/>
        <v>m</v>
      </c>
      <c r="Y67" s="26">
        <f t="shared" si="26"/>
        <v>0</v>
      </c>
      <c r="Z67" s="26"/>
      <c r="AA67" s="26">
        <f t="shared" si="27"/>
        <v>0</v>
      </c>
      <c r="AB67" s="26"/>
      <c r="AC67" t="str">
        <f t="shared" si="28"/>
        <v>m</v>
      </c>
      <c r="AD67" s="15">
        <f t="shared" si="37"/>
        <v>1E-3</v>
      </c>
      <c r="AE67" s="16">
        <f t="shared" si="38"/>
        <v>4.9849361437587225E-3</v>
      </c>
      <c r="AF67" s="16">
        <f t="shared" si="39"/>
        <v>0</v>
      </c>
      <c r="AG67" s="16">
        <f t="shared" si="40"/>
        <v>-2.3599747878470408E-2</v>
      </c>
      <c r="AH67" s="16">
        <f t="shared" si="41"/>
        <v>0</v>
      </c>
      <c r="AI67" s="21">
        <f t="shared" si="29"/>
        <v>2.412048275397324E-2</v>
      </c>
      <c r="AK67" s="15">
        <f>IFERROR(MATCH(AI67 - 0.000001,'Ref Z list'!$C$5:$C$30,1),1)</f>
        <v>4</v>
      </c>
      <c r="AL67" s="15" t="str">
        <f>INDEX('Ref Z list'!$D$5:$D$30,AK67)</f>
        <v>10m</v>
      </c>
      <c r="AM67" s="15" t="str">
        <f>IF(INDEX('Ref Z list'!$D$5:$D$30,AK67+1)=0,AL67,INDEX('Ref Z list'!$D$5:$D$30,AK67+1))</f>
        <v>100m</v>
      </c>
      <c r="AN67" s="15">
        <f>INDEX('Ref Z list'!$C$5:$C$30,AK67)</f>
        <v>0.01</v>
      </c>
      <c r="AO67" s="15">
        <f>INDEX('Ref Z list'!$C$5:$C$30,AK67+1)</f>
        <v>0.1</v>
      </c>
      <c r="AP67" s="17" t="str">
        <f t="shared" si="42"/>
        <v>50mHz100m10m</v>
      </c>
      <c r="AQ67" s="17" t="str">
        <f t="shared" si="43"/>
        <v>50mHz100m100m</v>
      </c>
      <c r="AR67" s="15">
        <f>IFERROR(MATCH(AP67,'Cal Data'!$AC$6:$AC$1108,0),0)</f>
        <v>111</v>
      </c>
      <c r="AS67" s="15">
        <f>IFERROR(MATCH(AQ67,'Cal Data'!$AC$6:$AC$1108,0),0)</f>
        <v>129</v>
      </c>
      <c r="AU67" s="17" t="str">
        <f>INDEX('Cal Data'!AC$6:AC$1108,$AR67)</f>
        <v>50mHz100m10m</v>
      </c>
      <c r="AV67" s="17">
        <f>INDEX('Cal Data'!AD$6:AD$1108,$AR67)</f>
        <v>-2.9309011621327097E-6</v>
      </c>
      <c r="AW67" s="17">
        <f>INDEX('Cal Data'!AE$6:AE$1108,$AR67)</f>
        <v>7.18463489494284E-3</v>
      </c>
      <c r="AX67" s="17">
        <f>INDEX('Cal Data'!AF$6:AF$1108,$AR67)</f>
        <v>-6.5988085806807651E-7</v>
      </c>
      <c r="AY67" s="17">
        <f>INDEX('Cal Data'!AG$6:AG$1108,$AR67)</f>
        <v>7.3071818520639769E-3</v>
      </c>
      <c r="AZ67" s="17" t="str">
        <f>INDEX('Cal Data'!AC$6:AC$1108,$AS67)</f>
        <v>50mHz100m100m</v>
      </c>
      <c r="BA67" s="17">
        <f>INDEX('Cal Data'!AD$6:AD$1108,$AS67)</f>
        <v>-1.571175553075066E-5</v>
      </c>
      <c r="BB67" s="17">
        <f>INDEX('Cal Data'!AE$6:AE$1108,$AS67)</f>
        <v>3.0997957695222994E-3</v>
      </c>
      <c r="BC67" s="17">
        <f>INDEX('Cal Data'!AF$6:AF$1108,$AS67)</f>
        <v>1.9390628326142857E-6</v>
      </c>
      <c r="BD67" s="17">
        <f>INDEX('Cal Data'!AG$6:AG$1108,$AS67)</f>
        <v>2.3253761500513612E-3</v>
      </c>
      <c r="BF67" s="17">
        <f t="shared" si="44"/>
        <v>-4.9361437587228568E-6</v>
      </c>
      <c r="BG67" s="17">
        <f t="shared" si="45"/>
        <v>3.0997957695222994E-3</v>
      </c>
      <c r="BH67" s="17">
        <f t="shared" si="46"/>
        <v>-2.5212152959221145E-7</v>
      </c>
      <c r="BI67" s="17">
        <f t="shared" si="47"/>
        <v>6.5255651687427026E-3</v>
      </c>
      <c r="BK67" s="17">
        <f t="shared" si="48"/>
        <v>4.9800000000000001E-3</v>
      </c>
      <c r="BL67" s="17">
        <f t="shared" si="49"/>
        <v>3.0997957695222994E-3</v>
      </c>
      <c r="BM67" s="17">
        <f t="shared" si="50"/>
        <v>-2.3599999999999999E-2</v>
      </c>
      <c r="BN67" s="17">
        <f t="shared" si="51"/>
        <v>6.5255651687427026E-3</v>
      </c>
    </row>
    <row r="68" spans="1:66" x14ac:dyDescent="0.25">
      <c r="A68" s="9">
        <v>10</v>
      </c>
      <c r="B68" s="9" t="s">
        <v>3</v>
      </c>
      <c r="C68" s="13">
        <v>5000</v>
      </c>
      <c r="D68" s="14">
        <f t="shared" si="22"/>
        <v>5</v>
      </c>
      <c r="E68" s="14" t="str">
        <f t="shared" si="23"/>
        <v>kHz</v>
      </c>
      <c r="F68" s="24">
        <v>0.1754329147369344</v>
      </c>
      <c r="G68" s="24">
        <v>0</v>
      </c>
      <c r="H68" s="24">
        <v>-3.3966876926299596</v>
      </c>
      <c r="I68" s="24">
        <v>0</v>
      </c>
      <c r="J68" s="10" t="s">
        <v>3</v>
      </c>
      <c r="L68" s="25">
        <f t="shared" si="32"/>
        <v>0.17300000000004809</v>
      </c>
      <c r="M68" s="25">
        <f t="shared" si="33"/>
        <v>6.485790249078315</v>
      </c>
      <c r="N68" s="25">
        <f t="shared" si="34"/>
        <v>-3.3999999999998147</v>
      </c>
      <c r="O68" s="25">
        <f t="shared" si="35"/>
        <v>5.7455814115199129</v>
      </c>
      <c r="P68" s="22" t="str">
        <f t="shared" si="36"/>
        <v>m</v>
      </c>
      <c r="Q68" t="str">
        <f t="shared" si="24"/>
        <v>OK</v>
      </c>
      <c r="S68" s="26">
        <v>0.17299999999999999</v>
      </c>
      <c r="T68" s="26"/>
      <c r="U68" s="26">
        <v>-3.4</v>
      </c>
      <c r="V68" s="26"/>
      <c r="W68" t="str">
        <f t="shared" si="25"/>
        <v>m</v>
      </c>
      <c r="Y68" s="26">
        <f t="shared" si="26"/>
        <v>4.8100412541884907E-14</v>
      </c>
      <c r="Z68" s="26"/>
      <c r="AA68" s="26">
        <f t="shared" si="27"/>
        <v>1.8518520050747611E-13</v>
      </c>
      <c r="AB68" s="26"/>
      <c r="AC68" t="str">
        <f t="shared" si="28"/>
        <v>m</v>
      </c>
      <c r="AD68" s="15">
        <f t="shared" si="37"/>
        <v>1E-3</v>
      </c>
      <c r="AE68" s="16">
        <f t="shared" si="38"/>
        <v>1.7543291473693439E-4</v>
      </c>
      <c r="AF68" s="16">
        <f t="shared" si="39"/>
        <v>0</v>
      </c>
      <c r="AG68" s="16">
        <f t="shared" si="40"/>
        <v>-3.3966876926299597E-3</v>
      </c>
      <c r="AH68" s="16">
        <f t="shared" si="41"/>
        <v>0</v>
      </c>
      <c r="AI68" s="21">
        <f t="shared" si="29"/>
        <v>3.4012150753571784E-3</v>
      </c>
      <c r="AK68" s="15">
        <f>IFERROR(MATCH(AI68 - 0.000001,'Ref Z list'!$C$5:$C$30,1),1)</f>
        <v>3</v>
      </c>
      <c r="AL68" s="15" t="str">
        <f>INDEX('Ref Z list'!$D$5:$D$30,AK68)</f>
        <v>3m</v>
      </c>
      <c r="AM68" s="15" t="str">
        <f>IF(INDEX('Ref Z list'!$D$5:$D$30,AK68+1)=0,AL68,INDEX('Ref Z list'!$D$5:$D$30,AK68+1))</f>
        <v>10m</v>
      </c>
      <c r="AN68" s="15">
        <f>INDEX('Ref Z list'!$C$5:$C$30,AK68)</f>
        <v>3.0000000000000001E-3</v>
      </c>
      <c r="AO68" s="15">
        <f>INDEX('Ref Z list'!$C$5:$C$30,AK68+1)</f>
        <v>0.01</v>
      </c>
      <c r="AP68" s="17" t="str">
        <f t="shared" si="42"/>
        <v>5kHz10m3m</v>
      </c>
      <c r="AQ68" s="17" t="str">
        <f t="shared" si="43"/>
        <v>5kHz10m10m</v>
      </c>
      <c r="AR68" s="15">
        <f>IFERROR(MATCH(AP68,'Cal Data'!$AC$6:$AC$1108,0),0)</f>
        <v>90</v>
      </c>
      <c r="AS68" s="15">
        <f>IFERROR(MATCH(AQ68,'Cal Data'!$AC$6:$AC$1108,0),0)</f>
        <v>108</v>
      </c>
      <c r="AU68" s="17" t="str">
        <f>INDEX('Cal Data'!AC$6:AC$1108,$AR68)</f>
        <v>5kHz10m3m</v>
      </c>
      <c r="AV68" s="17">
        <f>INDEX('Cal Data'!AD$6:AD$1108,$AR68)</f>
        <v>-2.3167354624245053E-6</v>
      </c>
      <c r="AW68" s="17">
        <f>INDEX('Cal Data'!AE$6:AE$1108,$AR68)</f>
        <v>6.0027436747582064E-3</v>
      </c>
      <c r="AX68" s="17">
        <f>INDEX('Cal Data'!AF$6:AF$1108,$AR68)</f>
        <v>-2.8645207139245597E-6</v>
      </c>
      <c r="AY68" s="17">
        <f>INDEX('Cal Data'!AG$6:AG$1108,$AR68)</f>
        <v>5.5319183193748289E-3</v>
      </c>
      <c r="AZ68" s="17" t="str">
        <f>INDEX('Cal Data'!AC$6:AC$1108,$AS68)</f>
        <v>5kHz10m10m</v>
      </c>
      <c r="BA68" s="17">
        <f>INDEX('Cal Data'!AD$6:AD$1108,$AS68)</f>
        <v>-4.3437154319796861E-6</v>
      </c>
      <c r="BB68" s="17">
        <f>INDEX('Cal Data'!AE$6:AE$1108,$AS68)</f>
        <v>6.4857902490783152E-3</v>
      </c>
      <c r="BC68" s="17">
        <f>INDEX('Cal Data'!AF$6:AF$1108,$AS68)</f>
        <v>-1.0677055147533925E-5</v>
      </c>
      <c r="BD68" s="17">
        <f>INDEX('Cal Data'!AG$6:AG$1108,$AS68)</f>
        <v>9.2596985970329181E-3</v>
      </c>
      <c r="BF68" s="17">
        <f t="shared" si="44"/>
        <v>-2.4329147368863015E-6</v>
      </c>
      <c r="BG68" s="17">
        <f t="shared" si="45"/>
        <v>6.4857902490783152E-3</v>
      </c>
      <c r="BH68" s="17">
        <f t="shared" si="46"/>
        <v>-3.3123073698547214E-6</v>
      </c>
      <c r="BI68" s="17">
        <f t="shared" si="47"/>
        <v>5.7455814115199132E-3</v>
      </c>
      <c r="BK68" s="17">
        <f t="shared" si="48"/>
        <v>1.7300000000004809E-4</v>
      </c>
      <c r="BL68" s="17">
        <f t="shared" si="49"/>
        <v>6.4857902490783152E-3</v>
      </c>
      <c r="BM68" s="17">
        <f t="shared" si="50"/>
        <v>-3.3999999999998146E-3</v>
      </c>
      <c r="BN68" s="17">
        <f t="shared" si="51"/>
        <v>5.7455814115199132E-3</v>
      </c>
    </row>
    <row r="69" spans="1:66" x14ac:dyDescent="0.25">
      <c r="A69" s="9">
        <v>3</v>
      </c>
      <c r="B69" s="9" t="s">
        <v>3</v>
      </c>
      <c r="C69" s="13">
        <v>1000</v>
      </c>
      <c r="D69" s="14">
        <f t="shared" si="22"/>
        <v>1</v>
      </c>
      <c r="E69" s="14" t="str">
        <f t="shared" si="23"/>
        <v>kHz</v>
      </c>
      <c r="F69" s="24">
        <v>-1.0816909602754528</v>
      </c>
      <c r="G69" s="24">
        <v>0</v>
      </c>
      <c r="H69" s="24">
        <v>-0.44571134330295042</v>
      </c>
      <c r="I69" s="24">
        <v>0</v>
      </c>
      <c r="J69" s="10" t="s">
        <v>3</v>
      </c>
      <c r="L69" s="25">
        <f t="shared" si="32"/>
        <v>-1.0900000000774386</v>
      </c>
      <c r="M69" s="25">
        <f t="shared" si="33"/>
        <v>7.03746340464222</v>
      </c>
      <c r="N69" s="25">
        <f t="shared" si="34"/>
        <v>-0.43499999992347776</v>
      </c>
      <c r="O69" s="25">
        <f t="shared" si="35"/>
        <v>2.6344206894822957</v>
      </c>
      <c r="P69" s="22" t="str">
        <f t="shared" si="36"/>
        <v>m</v>
      </c>
      <c r="Q69" t="str">
        <f t="shared" si="24"/>
        <v>OK</v>
      </c>
      <c r="S69" s="26">
        <v>-1.0900000000000001</v>
      </c>
      <c r="T69" s="26"/>
      <c r="U69" s="26">
        <v>-0.435</v>
      </c>
      <c r="V69" s="26"/>
      <c r="W69" t="str">
        <f t="shared" si="25"/>
        <v>m</v>
      </c>
      <c r="Y69" s="26">
        <f t="shared" si="26"/>
        <v>-7.7438500056814519E-11</v>
      </c>
      <c r="Z69" s="26"/>
      <c r="AA69" s="26">
        <f t="shared" si="27"/>
        <v>7.6522232994591377E-11</v>
      </c>
      <c r="AB69" s="26"/>
      <c r="AC69" t="str">
        <f t="shared" si="28"/>
        <v>m</v>
      </c>
      <c r="AD69" s="15">
        <f t="shared" si="37"/>
        <v>1E-3</v>
      </c>
      <c r="AE69" s="16">
        <f t="shared" si="38"/>
        <v>-1.0816909602754529E-3</v>
      </c>
      <c r="AF69" s="16">
        <f t="shared" si="39"/>
        <v>0</v>
      </c>
      <c r="AG69" s="16">
        <f t="shared" si="40"/>
        <v>-4.4571134330295041E-4</v>
      </c>
      <c r="AH69" s="16">
        <f t="shared" si="41"/>
        <v>0</v>
      </c>
      <c r="AI69" s="21">
        <f t="shared" si="29"/>
        <v>1.1699204823792733E-3</v>
      </c>
      <c r="AK69" s="15">
        <f>IFERROR(MATCH(AI69 - 0.000001,'Ref Z list'!$C$5:$C$30,1),1)</f>
        <v>2</v>
      </c>
      <c r="AL69" s="15" t="str">
        <f>INDEX('Ref Z list'!$D$5:$D$30,AK69)</f>
        <v>1m</v>
      </c>
      <c r="AM69" s="15" t="str">
        <f>IF(INDEX('Ref Z list'!$D$5:$D$30,AK69+1)=0,AL69,INDEX('Ref Z list'!$D$5:$D$30,AK69+1))</f>
        <v>3m</v>
      </c>
      <c r="AN69" s="15">
        <f>INDEX('Ref Z list'!$C$5:$C$30,AK69)</f>
        <v>1E-3</v>
      </c>
      <c r="AO69" s="15">
        <f>INDEX('Ref Z list'!$C$5:$C$30,AK69+1)</f>
        <v>3.0000000000000001E-3</v>
      </c>
      <c r="AP69" s="17" t="str">
        <f t="shared" si="42"/>
        <v>1kHz3m1m</v>
      </c>
      <c r="AQ69" s="17" t="str">
        <f t="shared" si="43"/>
        <v>1kHz3m3m</v>
      </c>
      <c r="AR69" s="15">
        <f>IFERROR(MATCH(AP69,'Cal Data'!$AC$6:$AC$1108,0),0)</f>
        <v>52</v>
      </c>
      <c r="AS69" s="15">
        <f>IFERROR(MATCH(AQ69,'Cal Data'!$AC$6:$AC$1108,0),0)</f>
        <v>70</v>
      </c>
      <c r="AU69" s="17" t="str">
        <f>INDEX('Cal Data'!AC$6:AC$1108,$AR69)</f>
        <v>1kHz3m1m</v>
      </c>
      <c r="AV69" s="17">
        <f>INDEX('Cal Data'!AD$6:AD$1108,$AR69)</f>
        <v>-8.9778805751484624E-6</v>
      </c>
      <c r="AW69" s="17">
        <f>INDEX('Cal Data'!AE$6:AE$1108,$AR69)</f>
        <v>7.3379483207274313E-4</v>
      </c>
      <c r="AX69" s="17">
        <f>INDEX('Cal Data'!AF$6:AF$1108,$AR69)</f>
        <v>1.1372271516161514E-5</v>
      </c>
      <c r="AY69" s="17">
        <f>INDEX('Cal Data'!AG$6:AG$1108,$AR69)</f>
        <v>2.3675287327286978E-3</v>
      </c>
      <c r="AZ69" s="17" t="str">
        <f>INDEX('Cal Data'!AC$6:AC$1108,$AS69)</f>
        <v>1kHz3m3m</v>
      </c>
      <c r="BA69" s="17">
        <f>INDEX('Cal Data'!AD$6:AD$1108,$AS69)</f>
        <v>-1.1054832773356275E-6</v>
      </c>
      <c r="BB69" s="17">
        <f>INDEX('Cal Data'!AE$6:AE$1108,$AS69)</f>
        <v>7.0374634046422198E-3</v>
      </c>
      <c r="BC69" s="17">
        <f>INDEX('Cal Data'!AF$6:AF$1108,$AS69)</f>
        <v>3.5930076224347495E-6</v>
      </c>
      <c r="BD69" s="17">
        <f>INDEX('Cal Data'!AG$6:AG$1108,$AS69)</f>
        <v>5.5089034865724185E-3</v>
      </c>
      <c r="BF69" s="17">
        <f t="shared" si="44"/>
        <v>-8.3090398019856408E-6</v>
      </c>
      <c r="BG69" s="17">
        <f t="shared" si="45"/>
        <v>7.0374634046422198E-3</v>
      </c>
      <c r="BH69" s="17">
        <f t="shared" si="46"/>
        <v>1.0711343379472656E-5</v>
      </c>
      <c r="BI69" s="17">
        <f t="shared" si="47"/>
        <v>2.6344206894822956E-3</v>
      </c>
      <c r="BK69" s="17">
        <f t="shared" si="48"/>
        <v>-1.0900000000774385E-3</v>
      </c>
      <c r="BL69" s="17">
        <f t="shared" si="49"/>
        <v>7.0374634046422198E-3</v>
      </c>
      <c r="BM69" s="17">
        <f t="shared" si="50"/>
        <v>-4.3499999992347777E-4</v>
      </c>
      <c r="BN69" s="17">
        <f t="shared" si="51"/>
        <v>2.6344206894822956E-3</v>
      </c>
    </row>
    <row r="70" spans="1:66" x14ac:dyDescent="0.25">
      <c r="A70" s="9">
        <v>100</v>
      </c>
      <c r="B70" s="9" t="s">
        <v>3</v>
      </c>
      <c r="C70" s="13">
        <v>5</v>
      </c>
      <c r="D70" s="14">
        <f t="shared" si="22"/>
        <v>5</v>
      </c>
      <c r="E70" s="14" t="str">
        <f t="shared" si="23"/>
        <v>Hz</v>
      </c>
      <c r="F70" s="24">
        <v>-1.4559722943836291</v>
      </c>
      <c r="G70" s="24">
        <v>0</v>
      </c>
      <c r="H70" s="24">
        <v>10.597257256356251</v>
      </c>
      <c r="I70" s="24">
        <v>0</v>
      </c>
      <c r="J70" s="10" t="s">
        <v>3</v>
      </c>
      <c r="L70" s="25">
        <f t="shared" ref="L70:L100" si="52">BK70/$AD70</f>
        <v>-1.4600000000000013</v>
      </c>
      <c r="M70" s="25">
        <f t="shared" ref="M70:M100" si="53">BL70/$AD70</f>
        <v>7.0842696895125723</v>
      </c>
      <c r="N70" s="25">
        <f t="shared" ref="N70:N100" si="54">BM70/$AD70</f>
        <v>10.600000000000001</v>
      </c>
      <c r="O70" s="25">
        <f t="shared" ref="O70:O100" si="55">BN70/$AD70</f>
        <v>8.5051528322578278</v>
      </c>
      <c r="P70" s="22" t="str">
        <f t="shared" ref="P70:P100" si="56">J70</f>
        <v>m</v>
      </c>
      <c r="Q70" t="str">
        <f t="shared" si="24"/>
        <v>OK</v>
      </c>
      <c r="S70" s="26">
        <v>-1.46</v>
      </c>
      <c r="T70" s="26"/>
      <c r="U70" s="26">
        <v>10.6</v>
      </c>
      <c r="V70" s="26"/>
      <c r="W70" t="str">
        <f t="shared" si="25"/>
        <v>m</v>
      </c>
      <c r="Y70" s="26">
        <f t="shared" si="26"/>
        <v>0</v>
      </c>
      <c r="Z70" s="26"/>
      <c r="AA70" s="26">
        <f t="shared" si="27"/>
        <v>0</v>
      </c>
      <c r="AB70" s="26"/>
      <c r="AC70" t="str">
        <f t="shared" si="28"/>
        <v>m</v>
      </c>
      <c r="AD70" s="15">
        <f t="shared" ref="AD70:AD100" si="57">IF(MID(J70,1,1)="m",0.001,IF(OR(MID(J70,1,1)="u",MID(J70,1,1)="µ"),0.000001,1))</f>
        <v>1E-3</v>
      </c>
      <c r="AE70" s="16">
        <f t="shared" ref="AE70:AE100" si="58">F70*$AD70</f>
        <v>-1.4559722943836291E-3</v>
      </c>
      <c r="AF70" s="16">
        <f t="shared" ref="AF70:AF100" si="59">G70*$AD70</f>
        <v>0</v>
      </c>
      <c r="AG70" s="16">
        <f t="shared" ref="AG70:AG100" si="60">H70*$AD70</f>
        <v>1.0597257256356251E-2</v>
      </c>
      <c r="AH70" s="16">
        <f t="shared" ref="AH70:AH100" si="61">I70*$AD70</f>
        <v>0</v>
      </c>
      <c r="AI70" s="21">
        <f t="shared" si="29"/>
        <v>1.0696808714724591E-2</v>
      </c>
      <c r="AK70" s="15">
        <f>IFERROR(MATCH(AI70 - 0.000001,'Ref Z list'!$C$5:$C$30,1),1)</f>
        <v>4</v>
      </c>
      <c r="AL70" s="15" t="str">
        <f>INDEX('Ref Z list'!$D$5:$D$30,AK70)</f>
        <v>10m</v>
      </c>
      <c r="AM70" s="15" t="str">
        <f>IF(INDEX('Ref Z list'!$D$5:$D$30,AK70+1)=0,AL70,INDEX('Ref Z list'!$D$5:$D$30,AK70+1))</f>
        <v>100m</v>
      </c>
      <c r="AN70" s="15">
        <f>INDEX('Ref Z list'!$C$5:$C$30,AK70)</f>
        <v>0.01</v>
      </c>
      <c r="AO70" s="15">
        <f>INDEX('Ref Z list'!$C$5:$C$30,AK70+1)</f>
        <v>0.1</v>
      </c>
      <c r="AP70" s="17" t="str">
        <f t="shared" ref="AP70:AP100" si="62">D70&amp;E70&amp;A70&amp;B70&amp;AL70</f>
        <v>5Hz100m10m</v>
      </c>
      <c r="AQ70" s="17" t="str">
        <f t="shared" ref="AQ70:AQ100" si="63">D70&amp;E70&amp;A70&amp;B70&amp;AM70</f>
        <v>5Hz100m100m</v>
      </c>
      <c r="AR70" s="15">
        <f>IFERROR(MATCH(AP70,'Cal Data'!$AC$6:$AC$1108,0),0)</f>
        <v>117</v>
      </c>
      <c r="AS70" s="15">
        <f>IFERROR(MATCH(AQ70,'Cal Data'!$AC$6:$AC$1108,0),0)</f>
        <v>135</v>
      </c>
      <c r="AU70" s="17" t="str">
        <f>INDEX('Cal Data'!AC$6:AC$1108,$AR70)</f>
        <v>5Hz100m10m</v>
      </c>
      <c r="AV70" s="17">
        <f>INDEX('Cal Data'!AD$6:AD$1108,$AR70)</f>
        <v>-4.0640768072669475E-6</v>
      </c>
      <c r="AW70" s="17">
        <f>INDEX('Cal Data'!AE$6:AE$1108,$AR70)</f>
        <v>9.7569887289128601E-3</v>
      </c>
      <c r="AX70" s="17">
        <f>INDEX('Cal Data'!AF$6:AF$1108,$AR70)</f>
        <v>2.7582113590172921E-6</v>
      </c>
      <c r="AY70" s="17">
        <f>INDEX('Cal Data'!AG$6:AG$1108,$AR70)</f>
        <v>8.5652995455613723E-3</v>
      </c>
      <c r="AZ70" s="17" t="str">
        <f>INDEX('Cal Data'!AC$6:AC$1108,$AS70)</f>
        <v>5Hz100m100m</v>
      </c>
      <c r="BA70" s="17">
        <f>INDEX('Cal Data'!AD$6:AD$1108,$AS70)</f>
        <v>6.3363593849619093E-7</v>
      </c>
      <c r="BB70" s="17">
        <f>INDEX('Cal Data'!AE$6:AE$1108,$AS70)</f>
        <v>7.0842696895125727E-3</v>
      </c>
      <c r="BC70" s="17">
        <f>INDEX('Cal Data'!AF$6:AF$1108,$AS70)</f>
        <v>7.6039711731871899E-7</v>
      </c>
      <c r="BD70" s="17">
        <f>INDEX('Cal Data'!AG$6:AG$1108,$AS70)</f>
        <v>7.9673396518040564E-4</v>
      </c>
      <c r="BF70" s="17">
        <f t="shared" ref="BF70:BF100" si="64">IF($AR70=0,AV70,IF(AS70=0,BA70,($AI70-$AN70)/($AO70-$AN70)*(BA70-AV70)+AV70))</f>
        <v>-4.0277056163722748E-6</v>
      </c>
      <c r="BG70" s="17">
        <f t="shared" ref="BG70:BG100" si="65">IF($AR70=0,AW70,IF(AT70=0,BB70,($AI70-$AN70)/($AO70-$AN70)*(BB70-AW70)+AW70))</f>
        <v>7.0842696895125727E-3</v>
      </c>
      <c r="BH70" s="17">
        <f t="shared" ref="BH70:BH100" si="66">IF($AR70=0,AX70,IF(AV70=0,BC70,($AI70-$AN70)/($AO70-$AN70)*(BC70-AX70)+AX70))</f>
        <v>2.7427436437504424E-6</v>
      </c>
      <c r="BI70" s="17">
        <f t="shared" ref="BI70:BI100" si="67">IF($AR70=0,AY70,IF(AW70=0,BD70,($AI70-$AN70)/($AO70-$AN70)*(BD70-AY70)+AY70))</f>
        <v>8.5051528322578288E-3</v>
      </c>
      <c r="BK70" s="17">
        <f t="shared" ref="BK70:BK100" si="68">AE70+BF70</f>
        <v>-1.4600000000000012E-3</v>
      </c>
      <c r="BL70" s="17">
        <f t="shared" ref="BL70:BL100" si="69">(4*AF70^2+BG70^2)^0.5</f>
        <v>7.0842696895125727E-3</v>
      </c>
      <c r="BM70" s="17">
        <f t="shared" ref="BM70:BM100" si="70">AG70+BH70</f>
        <v>1.0600000000000002E-2</v>
      </c>
      <c r="BN70" s="17">
        <f t="shared" ref="BN70:BN100" si="71">(4*AH70^2+BI70^2)^0.5</f>
        <v>8.5051528322578288E-3</v>
      </c>
    </row>
    <row r="71" spans="1:66" x14ac:dyDescent="0.25">
      <c r="A71" s="9">
        <v>10</v>
      </c>
      <c r="B71" s="9" t="s">
        <v>3</v>
      </c>
      <c r="C71" s="13">
        <v>2000</v>
      </c>
      <c r="D71" s="14">
        <f t="shared" ref="D71:D100" si="72">IF(E71="mHz",1000,IF(E71="kHz",0.001,1))*C71</f>
        <v>2</v>
      </c>
      <c r="E71" s="14" t="str">
        <f t="shared" ref="E71:E100" si="73">IF(C71&gt;=1000,"kHz",IF(C71&gt;=1,"Hz","mHz"))</f>
        <v>kHz</v>
      </c>
      <c r="F71" s="24">
        <v>-0.50887393562429506</v>
      </c>
      <c r="G71" s="24">
        <v>0</v>
      </c>
      <c r="H71" s="24">
        <v>-4.0867868312533897</v>
      </c>
      <c r="I71" s="24">
        <v>0</v>
      </c>
      <c r="J71" s="10" t="s">
        <v>3</v>
      </c>
      <c r="L71" s="25">
        <f t="shared" si="52"/>
        <v>-0.51500000000022705</v>
      </c>
      <c r="M71" s="25">
        <f t="shared" si="53"/>
        <v>6.4032887254398361</v>
      </c>
      <c r="N71" s="25">
        <f t="shared" si="54"/>
        <v>-4.0900000000001269</v>
      </c>
      <c r="O71" s="25">
        <f t="shared" si="55"/>
        <v>2.6834971913924468</v>
      </c>
      <c r="P71" s="22" t="str">
        <f t="shared" si="56"/>
        <v>m</v>
      </c>
      <c r="Q71" t="str">
        <f t="shared" ref="Q71:Q100" si="74">IF(AND(AR71=0,AS71=0),"Correction not available!","OK")</f>
        <v>OK</v>
      </c>
      <c r="S71" s="26">
        <v>-0.51500000000000001</v>
      </c>
      <c r="T71" s="26"/>
      <c r="U71" s="26">
        <v>-4.09</v>
      </c>
      <c r="V71" s="26"/>
      <c r="W71" t="str">
        <f t="shared" ref="W71:W100" si="75">J71</f>
        <v>m</v>
      </c>
      <c r="Y71" s="26">
        <f t="shared" ref="Y71:Y100" si="76">L71-S71</f>
        <v>-2.2704060853584451E-13</v>
      </c>
      <c r="Z71" s="26"/>
      <c r="AA71" s="26">
        <f t="shared" ref="AA71:AA100" si="77">N71-U71</f>
        <v>-1.2700951401711791E-13</v>
      </c>
      <c r="AB71" s="26"/>
      <c r="AC71" t="str">
        <f t="shared" ref="AC71:AC100" si="78">W71</f>
        <v>m</v>
      </c>
      <c r="AD71" s="15">
        <f t="shared" si="57"/>
        <v>1E-3</v>
      </c>
      <c r="AE71" s="16">
        <f t="shared" si="58"/>
        <v>-5.0887393562429502E-4</v>
      </c>
      <c r="AF71" s="16">
        <f t="shared" si="59"/>
        <v>0</v>
      </c>
      <c r="AG71" s="16">
        <f t="shared" si="60"/>
        <v>-4.0867868312533901E-3</v>
      </c>
      <c r="AH71" s="16">
        <f t="shared" si="61"/>
        <v>0</v>
      </c>
      <c r="AI71" s="21">
        <f t="shared" ref="AI71:AI100" si="79">SUMSQ(AE71,AG71)^0.5</f>
        <v>4.1183466690486222E-3</v>
      </c>
      <c r="AK71" s="15">
        <f>IFERROR(MATCH(AI71 - 0.000001,'Ref Z list'!$C$5:$C$30,1),1)</f>
        <v>3</v>
      </c>
      <c r="AL71" s="15" t="str">
        <f>INDEX('Ref Z list'!$D$5:$D$30,AK71)</f>
        <v>3m</v>
      </c>
      <c r="AM71" s="15" t="str">
        <f>IF(INDEX('Ref Z list'!$D$5:$D$30,AK71+1)=0,AL71,INDEX('Ref Z list'!$D$5:$D$30,AK71+1))</f>
        <v>10m</v>
      </c>
      <c r="AN71" s="15">
        <f>INDEX('Ref Z list'!$C$5:$C$30,AK71)</f>
        <v>3.0000000000000001E-3</v>
      </c>
      <c r="AO71" s="15">
        <f>INDEX('Ref Z list'!$C$5:$C$30,AK71+1)</f>
        <v>0.01</v>
      </c>
      <c r="AP71" s="17" t="str">
        <f t="shared" si="62"/>
        <v>2kHz10m3m</v>
      </c>
      <c r="AQ71" s="17" t="str">
        <f t="shared" si="63"/>
        <v>2kHz10m10m</v>
      </c>
      <c r="AR71" s="15">
        <f>IFERROR(MATCH(AP71,'Cal Data'!$AC$6:$AC$1108,0),0)</f>
        <v>89</v>
      </c>
      <c r="AS71" s="15">
        <f>IFERROR(MATCH(AQ71,'Cal Data'!$AC$6:$AC$1108,0),0)</f>
        <v>107</v>
      </c>
      <c r="AU71" s="17" t="str">
        <f>INDEX('Cal Data'!AC$6:AC$1108,$AR71)</f>
        <v>2kHz10m3m</v>
      </c>
      <c r="AV71" s="17">
        <f>INDEX('Cal Data'!AD$6:AD$1108,$AR71)</f>
        <v>-6.5664929371784392E-6</v>
      </c>
      <c r="AW71" s="17">
        <f>INDEX('Cal Data'!AE$6:AE$1108,$AR71)</f>
        <v>1.6503693040651464E-3</v>
      </c>
      <c r="AX71" s="17">
        <f>INDEX('Cal Data'!AF$6:AF$1108,$AR71)</f>
        <v>-3.4595711858666382E-6</v>
      </c>
      <c r="AY71" s="17">
        <f>INDEX('Cal Data'!AG$6:AG$1108,$AR71)</f>
        <v>2.8853625082876869E-3</v>
      </c>
      <c r="AZ71" s="17" t="str">
        <f>INDEX('Cal Data'!AC$6:AC$1108,$AS71)</f>
        <v>2kHz10m10m</v>
      </c>
      <c r="BA71" s="17">
        <f>INDEX('Cal Data'!AD$6:AD$1108,$AS71)</f>
        <v>-3.8097449501280772E-6</v>
      </c>
      <c r="BB71" s="17">
        <f>INDEX('Cal Data'!AE$6:AE$1108,$AS71)</f>
        <v>6.4032887254398358E-3</v>
      </c>
      <c r="BC71" s="17">
        <f>INDEX('Cal Data'!AF$6:AF$1108,$AS71)</f>
        <v>-1.9172792278866948E-6</v>
      </c>
      <c r="BD71" s="17">
        <f>INDEX('Cal Data'!AG$6:AG$1108,$AS71)</f>
        <v>1.6218390791270592E-3</v>
      </c>
      <c r="BF71" s="17">
        <f t="shared" si="64"/>
        <v>-6.1260643759321154E-6</v>
      </c>
      <c r="BG71" s="17">
        <f t="shared" si="65"/>
        <v>6.4032887254398358E-3</v>
      </c>
      <c r="BH71" s="17">
        <f t="shared" si="66"/>
        <v>-3.2131687467370173E-6</v>
      </c>
      <c r="BI71" s="17">
        <f t="shared" si="67"/>
        <v>2.683497191392447E-3</v>
      </c>
      <c r="BK71" s="17">
        <f t="shared" si="68"/>
        <v>-5.1500000000022708E-4</v>
      </c>
      <c r="BL71" s="17">
        <f t="shared" si="69"/>
        <v>6.4032887254398358E-3</v>
      </c>
      <c r="BM71" s="17">
        <f t="shared" si="70"/>
        <v>-4.0900000000001274E-3</v>
      </c>
      <c r="BN71" s="17">
        <f t="shared" si="71"/>
        <v>2.683497191392447E-3</v>
      </c>
    </row>
    <row r="72" spans="1:66" x14ac:dyDescent="0.25">
      <c r="A72" s="9">
        <v>3</v>
      </c>
      <c r="B72" s="9" t="s">
        <v>3</v>
      </c>
      <c r="C72" s="13">
        <v>50</v>
      </c>
      <c r="D72" s="14">
        <f t="shared" si="72"/>
        <v>50</v>
      </c>
      <c r="E72" s="14" t="str">
        <f t="shared" si="73"/>
        <v>Hz</v>
      </c>
      <c r="F72" s="24">
        <v>-2.639579640272208</v>
      </c>
      <c r="G72" s="24">
        <v>0</v>
      </c>
      <c r="H72" s="24">
        <v>0.88244841227898962</v>
      </c>
      <c r="I72" s="24">
        <v>0</v>
      </c>
      <c r="J72" s="10" t="s">
        <v>3</v>
      </c>
      <c r="L72" s="25">
        <f t="shared" si="52"/>
        <v>-2.6399999999458625</v>
      </c>
      <c r="M72" s="25">
        <f t="shared" si="53"/>
        <v>9.937269633282634</v>
      </c>
      <c r="N72" s="25">
        <f t="shared" si="54"/>
        <v>0.88299999999881429</v>
      </c>
      <c r="O72" s="25">
        <f t="shared" si="55"/>
        <v>7.9575657344574617</v>
      </c>
      <c r="P72" s="22" t="str">
        <f t="shared" si="56"/>
        <v>m</v>
      </c>
      <c r="Q72" t="str">
        <f t="shared" si="74"/>
        <v>OK</v>
      </c>
      <c r="S72" s="26">
        <v>-2.64</v>
      </c>
      <c r="T72" s="26"/>
      <c r="U72" s="26">
        <v>0.88300000000000001</v>
      </c>
      <c r="V72" s="26"/>
      <c r="W72" t="str">
        <f t="shared" si="75"/>
        <v>m</v>
      </c>
      <c r="Y72" s="26">
        <f t="shared" si="76"/>
        <v>5.4137583305191583E-11</v>
      </c>
      <c r="Z72" s="26"/>
      <c r="AA72" s="26">
        <f t="shared" si="77"/>
        <v>-1.1857181902996672E-12</v>
      </c>
      <c r="AB72" s="26"/>
      <c r="AC72" t="str">
        <f t="shared" si="78"/>
        <v>m</v>
      </c>
      <c r="AD72" s="15">
        <f t="shared" si="57"/>
        <v>1E-3</v>
      </c>
      <c r="AE72" s="16">
        <f t="shared" si="58"/>
        <v>-2.6395796402722081E-3</v>
      </c>
      <c r="AF72" s="16">
        <f t="shared" si="59"/>
        <v>0</v>
      </c>
      <c r="AG72" s="16">
        <f t="shared" si="60"/>
        <v>8.8244841227898968E-4</v>
      </c>
      <c r="AH72" s="16">
        <f t="shared" si="61"/>
        <v>0</v>
      </c>
      <c r="AI72" s="21">
        <f t="shared" si="79"/>
        <v>2.783180892014256E-3</v>
      </c>
      <c r="AK72" s="15">
        <f>IFERROR(MATCH(AI72 - 0.000001,'Ref Z list'!$C$5:$C$30,1),1)</f>
        <v>2</v>
      </c>
      <c r="AL72" s="15" t="str">
        <f>INDEX('Ref Z list'!$D$5:$D$30,AK72)</f>
        <v>1m</v>
      </c>
      <c r="AM72" s="15" t="str">
        <f>IF(INDEX('Ref Z list'!$D$5:$D$30,AK72+1)=0,AL72,INDEX('Ref Z list'!$D$5:$D$30,AK72+1))</f>
        <v>3m</v>
      </c>
      <c r="AN72" s="15">
        <f>INDEX('Ref Z list'!$C$5:$C$30,AK72)</f>
        <v>1E-3</v>
      </c>
      <c r="AO72" s="15">
        <f>INDEX('Ref Z list'!$C$5:$C$30,AK72+1)</f>
        <v>3.0000000000000001E-3</v>
      </c>
      <c r="AP72" s="17" t="str">
        <f t="shared" si="62"/>
        <v>50Hz3m1m</v>
      </c>
      <c r="AQ72" s="17" t="str">
        <f t="shared" si="63"/>
        <v>50Hz3m3m</v>
      </c>
      <c r="AR72" s="15">
        <f>IFERROR(MATCH(AP72,'Cal Data'!$AC$6:$AC$1108,0),0)</f>
        <v>48</v>
      </c>
      <c r="AS72" s="15">
        <f>IFERROR(MATCH(AQ72,'Cal Data'!$AC$6:$AC$1108,0),0)</f>
        <v>66</v>
      </c>
      <c r="AU72" s="17" t="str">
        <f>INDEX('Cal Data'!AC$6:AC$1108,$AR72)</f>
        <v>50Hz3m1m</v>
      </c>
      <c r="AV72" s="17">
        <f>INDEX('Cal Data'!AD$6:AD$1108,$AR72)</f>
        <v>4.1394920128753291E-6</v>
      </c>
      <c r="AW72" s="17">
        <f>INDEX('Cal Data'!AE$6:AE$1108,$AR72)</f>
        <v>4.4915728677159747E-3</v>
      </c>
      <c r="AX72" s="17">
        <f>INDEX('Cal Data'!AF$6:AF$1108,$AR72)</f>
        <v>4.5172072100283088E-7</v>
      </c>
      <c r="AY72" s="17">
        <f>INDEX('Cal Data'!AG$6:AG$1108,$AR72)</f>
        <v>5.63016428193025E-3</v>
      </c>
      <c r="AZ72" s="17" t="str">
        <f>INDEX('Cal Data'!AC$6:AC$1108,$AS72)</f>
        <v>50Hz3m3m</v>
      </c>
      <c r="BA72" s="17">
        <f>INDEX('Cal Data'!AD$6:AD$1108,$AS72)</f>
        <v>-9.7479752101401265E-7</v>
      </c>
      <c r="BB72" s="17">
        <f>INDEX('Cal Data'!AE$6:AE$1108,$AS72)</f>
        <v>9.937269633282635E-3</v>
      </c>
      <c r="BC72" s="17">
        <f>INDEX('Cal Data'!AF$6:AF$1108,$AS72)</f>
        <v>5.6373066824829889E-7</v>
      </c>
      <c r="BD72" s="17">
        <f>INDEX('Cal Data'!AG$6:AG$1108,$AS72)</f>
        <v>8.2405572745314799E-3</v>
      </c>
      <c r="BF72" s="17">
        <f t="shared" si="64"/>
        <v>-4.2035967365465564E-7</v>
      </c>
      <c r="BG72" s="17">
        <f t="shared" si="65"/>
        <v>9.937269633282635E-3</v>
      </c>
      <c r="BH72" s="17">
        <f t="shared" si="66"/>
        <v>5.5158771982465261E-7</v>
      </c>
      <c r="BI72" s="17">
        <f t="shared" si="67"/>
        <v>7.9575657344574616E-3</v>
      </c>
      <c r="BK72" s="17">
        <f t="shared" si="68"/>
        <v>-2.6399999999458627E-3</v>
      </c>
      <c r="BL72" s="17">
        <f t="shared" si="69"/>
        <v>9.937269633282635E-3</v>
      </c>
      <c r="BM72" s="17">
        <f t="shared" si="70"/>
        <v>8.8299999999881431E-4</v>
      </c>
      <c r="BN72" s="17">
        <f t="shared" si="71"/>
        <v>7.9575657344574616E-3</v>
      </c>
    </row>
    <row r="73" spans="1:66" x14ac:dyDescent="0.25">
      <c r="A73" s="9">
        <v>10</v>
      </c>
      <c r="B73" s="9" t="s">
        <v>3</v>
      </c>
      <c r="C73" s="13">
        <v>0.5</v>
      </c>
      <c r="D73" s="14">
        <f t="shared" si="72"/>
        <v>500</v>
      </c>
      <c r="E73" s="14" t="str">
        <f t="shared" si="73"/>
        <v>mHz</v>
      </c>
      <c r="F73" s="24">
        <v>-1.1720938064561521</v>
      </c>
      <c r="G73" s="24">
        <v>0</v>
      </c>
      <c r="H73" s="24">
        <v>4.193383565837645</v>
      </c>
      <c r="I73" s="24">
        <v>0</v>
      </c>
      <c r="J73" s="10" t="s">
        <v>3</v>
      </c>
      <c r="L73" s="25">
        <f t="shared" si="52"/>
        <v>-1.1699999999997541</v>
      </c>
      <c r="M73" s="25">
        <f t="shared" si="53"/>
        <v>4.3623979455876709</v>
      </c>
      <c r="N73" s="25">
        <f t="shared" si="54"/>
        <v>4.1900000000065569</v>
      </c>
      <c r="O73" s="25">
        <f t="shared" si="55"/>
        <v>1.5937760309232876</v>
      </c>
      <c r="P73" s="22" t="str">
        <f t="shared" si="56"/>
        <v>m</v>
      </c>
      <c r="Q73" t="str">
        <f t="shared" si="74"/>
        <v>OK</v>
      </c>
      <c r="S73" s="26">
        <v>-1.17</v>
      </c>
      <c r="T73" s="26"/>
      <c r="U73" s="26">
        <v>4.1900000000000004</v>
      </c>
      <c r="V73" s="26"/>
      <c r="W73" t="str">
        <f t="shared" si="75"/>
        <v>m</v>
      </c>
      <c r="Y73" s="26">
        <f t="shared" si="76"/>
        <v>2.4580337765200966E-13</v>
      </c>
      <c r="Z73" s="26"/>
      <c r="AA73" s="26">
        <f t="shared" si="77"/>
        <v>6.5565330942263245E-12</v>
      </c>
      <c r="AB73" s="26"/>
      <c r="AC73" t="str">
        <f t="shared" si="78"/>
        <v>m</v>
      </c>
      <c r="AD73" s="15">
        <f t="shared" si="57"/>
        <v>1E-3</v>
      </c>
      <c r="AE73" s="16">
        <f t="shared" si="58"/>
        <v>-1.1720938064561522E-3</v>
      </c>
      <c r="AF73" s="16">
        <f t="shared" si="59"/>
        <v>0</v>
      </c>
      <c r="AG73" s="16">
        <f t="shared" si="60"/>
        <v>4.1933835658376451E-3</v>
      </c>
      <c r="AH73" s="16">
        <f t="shared" si="61"/>
        <v>0</v>
      </c>
      <c r="AI73" s="21">
        <f t="shared" si="79"/>
        <v>4.3541095095748468E-3</v>
      </c>
      <c r="AK73" s="15">
        <f>IFERROR(MATCH(AI73 - 0.000001,'Ref Z list'!$C$5:$C$30,1),1)</f>
        <v>3</v>
      </c>
      <c r="AL73" s="15" t="str">
        <f>INDEX('Ref Z list'!$D$5:$D$30,AK73)</f>
        <v>3m</v>
      </c>
      <c r="AM73" s="15" t="str">
        <f>IF(INDEX('Ref Z list'!$D$5:$D$30,AK73+1)=0,AL73,INDEX('Ref Z list'!$D$5:$D$30,AK73+1))</f>
        <v>10m</v>
      </c>
      <c r="AN73" s="15">
        <f>INDEX('Ref Z list'!$C$5:$C$30,AK73)</f>
        <v>3.0000000000000001E-3</v>
      </c>
      <c r="AO73" s="15">
        <f>INDEX('Ref Z list'!$C$5:$C$30,AK73+1)</f>
        <v>0.01</v>
      </c>
      <c r="AP73" s="17" t="str">
        <f t="shared" si="62"/>
        <v>500mHz10m3m</v>
      </c>
      <c r="AQ73" s="17" t="str">
        <f t="shared" si="63"/>
        <v>500mHz10m10m</v>
      </c>
      <c r="AR73" s="15">
        <f>IFERROR(MATCH(AP73,'Cal Data'!$AC$6:$AC$1108,0),0)</f>
        <v>78</v>
      </c>
      <c r="AS73" s="15">
        <f>IFERROR(MATCH(AQ73,'Cal Data'!$AC$6:$AC$1108,0),0)</f>
        <v>96</v>
      </c>
      <c r="AU73" s="17" t="str">
        <f>INDEX('Cal Data'!AC$6:AC$1108,$AR73)</f>
        <v>500mHz10m3m</v>
      </c>
      <c r="AV73" s="17">
        <f>INDEX('Cal Data'!AD$6:AD$1108,$AR73)</f>
        <v>2.0302598815599357E-6</v>
      </c>
      <c r="AW73" s="17">
        <f>INDEX('Cal Data'!AE$6:AE$1108,$AR73)</f>
        <v>4.1340317095606427E-3</v>
      </c>
      <c r="AX73" s="17">
        <f>INDEX('Cal Data'!AF$6:AF$1108,$AR73)</f>
        <v>-5.0780815018051711E-6</v>
      </c>
      <c r="AY73" s="17">
        <f>INDEX('Cal Data'!AG$6:AG$1108,$AR73)</f>
        <v>4.9429373244954853E-4</v>
      </c>
      <c r="AZ73" s="17" t="str">
        <f>INDEX('Cal Data'!AC$6:AC$1108,$AS73)</f>
        <v>500mHz10m10m</v>
      </c>
      <c r="BA73" s="17">
        <f>INDEX('Cal Data'!AD$6:AD$1108,$AS73)</f>
        <v>2.3587606569567404E-6</v>
      </c>
      <c r="BB73" s="17">
        <f>INDEX('Cal Data'!AE$6:AE$1108,$AS73)</f>
        <v>4.3623979455876712E-3</v>
      </c>
      <c r="BC73" s="17">
        <f>INDEX('Cal Data'!AF$6:AF$1108,$AS73)</f>
        <v>3.6816307748956595E-6</v>
      </c>
      <c r="BD73" s="17">
        <f>INDEX('Cal Data'!AG$6:AG$1108,$AS73)</f>
        <v>6.1780113600826527E-3</v>
      </c>
      <c r="BF73" s="17">
        <f t="shared" si="64"/>
        <v>2.0938064563981532E-6</v>
      </c>
      <c r="BG73" s="17">
        <f t="shared" si="65"/>
        <v>4.3623979455876712E-3</v>
      </c>
      <c r="BH73" s="17">
        <f t="shared" si="66"/>
        <v>-3.3835658310880105E-6</v>
      </c>
      <c r="BI73" s="17">
        <f t="shared" si="67"/>
        <v>1.5937760309232877E-3</v>
      </c>
      <c r="BK73" s="17">
        <f t="shared" si="68"/>
        <v>-1.1699999999997541E-3</v>
      </c>
      <c r="BL73" s="17">
        <f t="shared" si="69"/>
        <v>4.3623979455876712E-3</v>
      </c>
      <c r="BM73" s="17">
        <f t="shared" si="70"/>
        <v>4.1900000000065574E-3</v>
      </c>
      <c r="BN73" s="17">
        <f t="shared" si="71"/>
        <v>1.5937760309232877E-3</v>
      </c>
    </row>
    <row r="74" spans="1:66" x14ac:dyDescent="0.25">
      <c r="A74" s="9">
        <v>10</v>
      </c>
      <c r="B74" s="9" t="s">
        <v>3</v>
      </c>
      <c r="C74" s="13">
        <v>2000</v>
      </c>
      <c r="D74" s="14">
        <f t="shared" si="72"/>
        <v>2</v>
      </c>
      <c r="E74" s="14" t="str">
        <f t="shared" si="73"/>
        <v>kHz</v>
      </c>
      <c r="F74" s="24">
        <v>6.6150790254630829</v>
      </c>
      <c r="G74" s="24">
        <v>0</v>
      </c>
      <c r="H74" s="24">
        <v>1.4726273916998087</v>
      </c>
      <c r="I74" s="24">
        <v>0</v>
      </c>
      <c r="J74" s="10" t="s">
        <v>3</v>
      </c>
      <c r="L74" s="25">
        <f t="shared" si="52"/>
        <v>6.6100000000006096</v>
      </c>
      <c r="M74" s="25">
        <f t="shared" si="53"/>
        <v>6.4032887254398361</v>
      </c>
      <c r="N74" s="25">
        <f t="shared" si="54"/>
        <v>1.4700000000003404</v>
      </c>
      <c r="O74" s="25">
        <f t="shared" si="55"/>
        <v>2.2035990633765761</v>
      </c>
      <c r="P74" s="22" t="str">
        <f t="shared" si="56"/>
        <v>m</v>
      </c>
      <c r="Q74" t="str">
        <f t="shared" si="74"/>
        <v>OK</v>
      </c>
      <c r="S74" s="26">
        <v>6.61</v>
      </c>
      <c r="T74" s="26"/>
      <c r="U74" s="26">
        <v>1.47</v>
      </c>
      <c r="V74" s="26"/>
      <c r="W74" t="str">
        <f t="shared" si="75"/>
        <v>m</v>
      </c>
      <c r="Y74" s="26">
        <f t="shared" si="76"/>
        <v>6.0929039591428591E-13</v>
      </c>
      <c r="Z74" s="26"/>
      <c r="AA74" s="26">
        <f t="shared" si="77"/>
        <v>3.40394379350073E-13</v>
      </c>
      <c r="AB74" s="26"/>
      <c r="AC74" t="str">
        <f t="shared" si="78"/>
        <v>m</v>
      </c>
      <c r="AD74" s="15">
        <f t="shared" si="57"/>
        <v>1E-3</v>
      </c>
      <c r="AE74" s="16">
        <f t="shared" si="58"/>
        <v>6.6150790254630833E-3</v>
      </c>
      <c r="AF74" s="16">
        <f t="shared" si="59"/>
        <v>0</v>
      </c>
      <c r="AG74" s="16">
        <f t="shared" si="60"/>
        <v>1.4726273916998087E-3</v>
      </c>
      <c r="AH74" s="16">
        <f t="shared" si="61"/>
        <v>0</v>
      </c>
      <c r="AI74" s="21">
        <f t="shared" si="79"/>
        <v>6.7770127599043372E-3</v>
      </c>
      <c r="AK74" s="15">
        <f>IFERROR(MATCH(AI74 - 0.000001,'Ref Z list'!$C$5:$C$30,1),1)</f>
        <v>3</v>
      </c>
      <c r="AL74" s="15" t="str">
        <f>INDEX('Ref Z list'!$D$5:$D$30,AK74)</f>
        <v>3m</v>
      </c>
      <c r="AM74" s="15" t="str">
        <f>IF(INDEX('Ref Z list'!$D$5:$D$30,AK74+1)=0,AL74,INDEX('Ref Z list'!$D$5:$D$30,AK74+1))</f>
        <v>10m</v>
      </c>
      <c r="AN74" s="15">
        <f>INDEX('Ref Z list'!$C$5:$C$30,AK74)</f>
        <v>3.0000000000000001E-3</v>
      </c>
      <c r="AO74" s="15">
        <f>INDEX('Ref Z list'!$C$5:$C$30,AK74+1)</f>
        <v>0.01</v>
      </c>
      <c r="AP74" s="17" t="str">
        <f t="shared" si="62"/>
        <v>2kHz10m3m</v>
      </c>
      <c r="AQ74" s="17" t="str">
        <f t="shared" si="63"/>
        <v>2kHz10m10m</v>
      </c>
      <c r="AR74" s="15">
        <f>IFERROR(MATCH(AP74,'Cal Data'!$AC$6:$AC$1108,0),0)</f>
        <v>89</v>
      </c>
      <c r="AS74" s="15">
        <f>IFERROR(MATCH(AQ74,'Cal Data'!$AC$6:$AC$1108,0),0)</f>
        <v>107</v>
      </c>
      <c r="AU74" s="17" t="str">
        <f>INDEX('Cal Data'!AC$6:AC$1108,$AR74)</f>
        <v>2kHz10m3m</v>
      </c>
      <c r="AV74" s="17">
        <f>INDEX('Cal Data'!AD$6:AD$1108,$AR74)</f>
        <v>-6.5664929371784392E-6</v>
      </c>
      <c r="AW74" s="17">
        <f>INDEX('Cal Data'!AE$6:AE$1108,$AR74)</f>
        <v>1.6503693040651464E-3</v>
      </c>
      <c r="AX74" s="17">
        <f>INDEX('Cal Data'!AF$6:AF$1108,$AR74)</f>
        <v>-3.4595711858666382E-6</v>
      </c>
      <c r="AY74" s="17">
        <f>INDEX('Cal Data'!AG$6:AG$1108,$AR74)</f>
        <v>2.8853625082876869E-3</v>
      </c>
      <c r="AZ74" s="17" t="str">
        <f>INDEX('Cal Data'!AC$6:AC$1108,$AS74)</f>
        <v>2kHz10m10m</v>
      </c>
      <c r="BA74" s="17">
        <f>INDEX('Cal Data'!AD$6:AD$1108,$AS74)</f>
        <v>-3.8097449501280772E-6</v>
      </c>
      <c r="BB74" s="17">
        <f>INDEX('Cal Data'!AE$6:AE$1108,$AS74)</f>
        <v>6.4032887254398358E-3</v>
      </c>
      <c r="BC74" s="17">
        <f>INDEX('Cal Data'!AF$6:AF$1108,$AS74)</f>
        <v>-1.9172792278866948E-6</v>
      </c>
      <c r="BD74" s="17">
        <f>INDEX('Cal Data'!AG$6:AG$1108,$AS74)</f>
        <v>1.6218390791270592E-3</v>
      </c>
      <c r="BF74" s="17">
        <f t="shared" si="64"/>
        <v>-5.0790254624741803E-6</v>
      </c>
      <c r="BG74" s="17">
        <f t="shared" si="65"/>
        <v>6.4032887254398358E-3</v>
      </c>
      <c r="BH74" s="17">
        <f t="shared" si="66"/>
        <v>-2.6273916994683399E-6</v>
      </c>
      <c r="BI74" s="17">
        <f t="shared" si="67"/>
        <v>2.2035990633765762E-3</v>
      </c>
      <c r="BK74" s="17">
        <f t="shared" si="68"/>
        <v>6.6100000000006093E-3</v>
      </c>
      <c r="BL74" s="17">
        <f t="shared" si="69"/>
        <v>6.4032887254398358E-3</v>
      </c>
      <c r="BM74" s="17">
        <f t="shared" si="70"/>
        <v>1.4700000000003404E-3</v>
      </c>
      <c r="BN74" s="17">
        <f t="shared" si="71"/>
        <v>2.2035990633765762E-3</v>
      </c>
    </row>
    <row r="75" spans="1:66" x14ac:dyDescent="0.25">
      <c r="A75" s="9">
        <v>10</v>
      </c>
      <c r="B75" s="9" t="s">
        <v>3</v>
      </c>
      <c r="C75" s="13">
        <v>100</v>
      </c>
      <c r="D75" s="14">
        <f t="shared" si="72"/>
        <v>100</v>
      </c>
      <c r="E75" s="14" t="str">
        <f t="shared" si="73"/>
        <v>Hz</v>
      </c>
      <c r="F75" s="24">
        <v>8.5058324570041606</v>
      </c>
      <c r="G75" s="24">
        <v>0</v>
      </c>
      <c r="H75" s="24">
        <v>2.011115951597048</v>
      </c>
      <c r="I75" s="24">
        <v>0</v>
      </c>
      <c r="J75" s="10" t="s">
        <v>3</v>
      </c>
      <c r="L75" s="25">
        <f t="shared" si="52"/>
        <v>8.509999999999998</v>
      </c>
      <c r="M75" s="25">
        <f t="shared" si="53"/>
        <v>8.1937131384344664</v>
      </c>
      <c r="N75" s="25">
        <f t="shared" si="54"/>
        <v>2.0100000000000033</v>
      </c>
      <c r="O75" s="25">
        <f t="shared" si="55"/>
        <v>3.1229458631365166</v>
      </c>
      <c r="P75" s="22" t="str">
        <f t="shared" si="56"/>
        <v>m</v>
      </c>
      <c r="Q75" t="str">
        <f t="shared" si="74"/>
        <v>OK</v>
      </c>
      <c r="S75" s="26">
        <v>8.51</v>
      </c>
      <c r="T75" s="26"/>
      <c r="U75" s="26">
        <v>2.0100000000000002</v>
      </c>
      <c r="V75" s="26"/>
      <c r="W75" t="str">
        <f t="shared" si="75"/>
        <v>m</v>
      </c>
      <c r="Y75" s="26">
        <f t="shared" si="76"/>
        <v>0</v>
      </c>
      <c r="Z75" s="26"/>
      <c r="AA75" s="26">
        <f t="shared" si="77"/>
        <v>0</v>
      </c>
      <c r="AB75" s="26"/>
      <c r="AC75" t="str">
        <f t="shared" si="78"/>
        <v>m</v>
      </c>
      <c r="AD75" s="15">
        <f t="shared" si="57"/>
        <v>1E-3</v>
      </c>
      <c r="AE75" s="16">
        <f t="shared" si="58"/>
        <v>8.5058324570041616E-3</v>
      </c>
      <c r="AF75" s="16">
        <f t="shared" si="59"/>
        <v>0</v>
      </c>
      <c r="AG75" s="16">
        <f t="shared" si="60"/>
        <v>2.0111159515970481E-3</v>
      </c>
      <c r="AH75" s="16">
        <f t="shared" si="61"/>
        <v>0</v>
      </c>
      <c r="AI75" s="21">
        <f t="shared" si="79"/>
        <v>8.7403531483226451E-3</v>
      </c>
      <c r="AK75" s="15">
        <f>IFERROR(MATCH(AI75 - 0.000001,'Ref Z list'!$C$5:$C$30,1),1)</f>
        <v>3</v>
      </c>
      <c r="AL75" s="15" t="str">
        <f>INDEX('Ref Z list'!$D$5:$D$30,AK75)</f>
        <v>3m</v>
      </c>
      <c r="AM75" s="15" t="str">
        <f>IF(INDEX('Ref Z list'!$D$5:$D$30,AK75+1)=0,AL75,INDEX('Ref Z list'!$D$5:$D$30,AK75+1))</f>
        <v>10m</v>
      </c>
      <c r="AN75" s="15">
        <f>INDEX('Ref Z list'!$C$5:$C$30,AK75)</f>
        <v>3.0000000000000001E-3</v>
      </c>
      <c r="AO75" s="15">
        <f>INDEX('Ref Z list'!$C$5:$C$30,AK75+1)</f>
        <v>0.01</v>
      </c>
      <c r="AP75" s="17" t="str">
        <f t="shared" si="62"/>
        <v>100Hz10m3m</v>
      </c>
      <c r="AQ75" s="17" t="str">
        <f t="shared" si="63"/>
        <v>100Hz10m10m</v>
      </c>
      <c r="AR75" s="15">
        <f>IFERROR(MATCH(AP75,'Cal Data'!$AC$6:$AC$1108,0),0)</f>
        <v>85</v>
      </c>
      <c r="AS75" s="15">
        <f>IFERROR(MATCH(AQ75,'Cal Data'!$AC$6:$AC$1108,0),0)</f>
        <v>103</v>
      </c>
      <c r="AU75" s="17" t="str">
        <f>INDEX('Cal Data'!AC$6:AC$1108,$AR75)</f>
        <v>100Hz10m3m</v>
      </c>
      <c r="AV75" s="17">
        <f>INDEX('Cal Data'!AD$6:AD$1108,$AR75)</f>
        <v>1.2372683989999265E-6</v>
      </c>
      <c r="AW75" s="17">
        <f>INDEX('Cal Data'!AE$6:AE$1108,$AR75)</f>
        <v>9.3016301034405929E-3</v>
      </c>
      <c r="AX75" s="17">
        <f>INDEX('Cal Data'!AF$6:AF$1108,$AR75)</f>
        <v>9.7094098651992698E-6</v>
      </c>
      <c r="AY75" s="17">
        <f>INDEX('Cal Data'!AG$6:AG$1108,$AR75)</f>
        <v>3.3799390188252688E-3</v>
      </c>
      <c r="AZ75" s="17" t="str">
        <f>INDEX('Cal Data'!AC$6:AC$1108,$AS75)</f>
        <v>100Hz10m10m</v>
      </c>
      <c r="BA75" s="17">
        <f>INDEX('Cal Data'!AD$6:AD$1108,$AS75)</f>
        <v>4.8105541617157049E-6</v>
      </c>
      <c r="BB75" s="17">
        <f>INDEX('Cal Data'!AE$6:AE$1108,$AS75)</f>
        <v>8.1937131384344671E-3</v>
      </c>
      <c r="BC75" s="17">
        <f>INDEX('Cal Data'!AF$6:AF$1108,$AS75)</f>
        <v>-3.491438284334886E-6</v>
      </c>
      <c r="BD75" s="17">
        <f>INDEX('Cal Data'!AG$6:AG$1108,$AS75)</f>
        <v>3.0665520122528721E-3</v>
      </c>
      <c r="BF75" s="17">
        <f t="shared" si="64"/>
        <v>4.1675429958373561E-6</v>
      </c>
      <c r="BG75" s="17">
        <f t="shared" si="65"/>
        <v>8.1937131384344671E-3</v>
      </c>
      <c r="BH75" s="17">
        <f t="shared" si="66"/>
        <v>-1.1159515970446662E-6</v>
      </c>
      <c r="BI75" s="17">
        <f t="shared" si="67"/>
        <v>3.1229458631365165E-3</v>
      </c>
      <c r="BK75" s="17">
        <f t="shared" si="68"/>
        <v>8.5099999999999985E-3</v>
      </c>
      <c r="BL75" s="17">
        <f t="shared" si="69"/>
        <v>8.1937131384344671E-3</v>
      </c>
      <c r="BM75" s="17">
        <f t="shared" si="70"/>
        <v>2.0100000000000035E-3</v>
      </c>
      <c r="BN75" s="17">
        <f t="shared" si="71"/>
        <v>3.1229458631365165E-3</v>
      </c>
    </row>
    <row r="76" spans="1:66" x14ac:dyDescent="0.25">
      <c r="A76" s="9">
        <v>1</v>
      </c>
      <c r="B76" s="9" t="s">
        <v>3</v>
      </c>
      <c r="C76" s="13">
        <v>0.05</v>
      </c>
      <c r="D76" s="14">
        <f t="shared" si="72"/>
        <v>50</v>
      </c>
      <c r="E76" s="14" t="str">
        <f t="shared" si="73"/>
        <v>mHz</v>
      </c>
      <c r="F76" s="24">
        <v>0.36013750435162473</v>
      </c>
      <c r="G76" s="24">
        <v>0</v>
      </c>
      <c r="H76" s="24">
        <v>-0.35048734654847014</v>
      </c>
      <c r="I76" s="24">
        <v>0</v>
      </c>
      <c r="J76" s="10" t="s">
        <v>3</v>
      </c>
      <c r="L76" s="25">
        <f t="shared" si="52"/>
        <v>0.35900000393197901</v>
      </c>
      <c r="M76" s="25">
        <f t="shared" si="53"/>
        <v>9.5046425592978618</v>
      </c>
      <c r="N76" s="25">
        <f t="shared" si="54"/>
        <v>-0.3449999986017887</v>
      </c>
      <c r="O76" s="25">
        <f t="shared" si="55"/>
        <v>4.9594677605518855</v>
      </c>
      <c r="P76" s="22" t="str">
        <f t="shared" si="56"/>
        <v>m</v>
      </c>
      <c r="Q76" t="str">
        <f t="shared" si="74"/>
        <v>OK</v>
      </c>
      <c r="S76" s="26">
        <v>0.35899999999999999</v>
      </c>
      <c r="T76" s="26"/>
      <c r="U76" s="26">
        <v>-0.34499999999999997</v>
      </c>
      <c r="V76" s="26"/>
      <c r="W76" t="str">
        <f t="shared" si="75"/>
        <v>m</v>
      </c>
      <c r="Y76" s="26">
        <f t="shared" si="76"/>
        <v>3.9319790201552962E-9</v>
      </c>
      <c r="Z76" s="26"/>
      <c r="AA76" s="26">
        <f t="shared" si="77"/>
        <v>1.3982112689880921E-9</v>
      </c>
      <c r="AB76" s="26"/>
      <c r="AC76" t="str">
        <f t="shared" si="78"/>
        <v>m</v>
      </c>
      <c r="AD76" s="15">
        <f t="shared" si="57"/>
        <v>1E-3</v>
      </c>
      <c r="AE76" s="16">
        <f t="shared" si="58"/>
        <v>3.6013750435162471E-4</v>
      </c>
      <c r="AF76" s="16">
        <f t="shared" si="59"/>
        <v>0</v>
      </c>
      <c r="AG76" s="16">
        <f t="shared" si="60"/>
        <v>-3.5048734654847012E-4</v>
      </c>
      <c r="AH76" s="16">
        <f t="shared" si="61"/>
        <v>0</v>
      </c>
      <c r="AI76" s="21">
        <f t="shared" si="79"/>
        <v>5.0253398107113502E-4</v>
      </c>
      <c r="AK76" s="15">
        <f>IFERROR(MATCH(AI76 - 0.000001,'Ref Z list'!$C$5:$C$30,1),1)</f>
        <v>1</v>
      </c>
      <c r="AL76" s="15" t="str">
        <f>INDEX('Ref Z list'!$D$5:$D$30,AK76)</f>
        <v>0m</v>
      </c>
      <c r="AM76" s="15" t="str">
        <f>IF(INDEX('Ref Z list'!$D$5:$D$30,AK76+1)=0,AL76,INDEX('Ref Z list'!$D$5:$D$30,AK76+1))</f>
        <v>1m</v>
      </c>
      <c r="AN76" s="15">
        <f>INDEX('Ref Z list'!$C$5:$C$30,AK76)</f>
        <v>0</v>
      </c>
      <c r="AO76" s="15">
        <f>INDEX('Ref Z list'!$C$5:$C$30,AK76+1)</f>
        <v>1E-3</v>
      </c>
      <c r="AP76" s="17" t="str">
        <f t="shared" si="62"/>
        <v>50mHz1m0m</v>
      </c>
      <c r="AQ76" s="17" t="str">
        <f t="shared" si="63"/>
        <v>50mHz1m1m</v>
      </c>
      <c r="AR76" s="15">
        <f>IFERROR(MATCH(AP76,'Cal Data'!$AC$6:$AC$1108,0),0)</f>
        <v>3</v>
      </c>
      <c r="AS76" s="15">
        <f>IFERROR(MATCH(AQ76,'Cal Data'!$AC$6:$AC$1108,0),0)</f>
        <v>21</v>
      </c>
      <c r="AU76" s="17" t="str">
        <f>INDEX('Cal Data'!AC$6:AC$1108,$AR76)</f>
        <v>50mHz1m0m</v>
      </c>
      <c r="AV76" s="17">
        <f>INDEX('Cal Data'!AD$6:AD$1108,$AR76)</f>
        <v>-9.0717315481923777E-6</v>
      </c>
      <c r="AW76" s="17">
        <f>INDEX('Cal Data'!AE$6:AE$1108,$AR76)</f>
        <v>6.2659605848403984E-3</v>
      </c>
      <c r="AX76" s="17">
        <f>INDEX('Cal Data'!AF$6:AF$1108,$AR76)</f>
        <v>2.6659364232595024E-6</v>
      </c>
      <c r="AY76" s="17">
        <f>INDEX('Cal Data'!AG$6:AG$1108,$AR76)</f>
        <v>1.7195322886103435E-3</v>
      </c>
      <c r="AZ76" s="17" t="str">
        <f>INDEX('Cal Data'!AC$6:AC$1108,$AS76)</f>
        <v>50mHz1m1m</v>
      </c>
      <c r="BA76" s="17">
        <f>INDEX('Cal Data'!AD$6:AD$1108,$AS76)</f>
        <v>6.7167154571925493E-6</v>
      </c>
      <c r="BB76" s="17">
        <f>INDEX('Cal Data'!AE$6:AE$1108,$AS76)</f>
        <v>9.5046425592978621E-3</v>
      </c>
      <c r="BC76" s="17">
        <f>INDEX('Cal Data'!AF$6:AF$1108,$AS76)</f>
        <v>8.2803060573450003E-6</v>
      </c>
      <c r="BD76" s="17">
        <f>INDEX('Cal Data'!AG$6:AG$1108,$AS76)</f>
        <v>8.1667290832146081E-3</v>
      </c>
      <c r="BF76" s="17">
        <f t="shared" si="64"/>
        <v>-1.1375004196456505E-6</v>
      </c>
      <c r="BG76" s="17">
        <f t="shared" si="65"/>
        <v>9.5046425592978621E-3</v>
      </c>
      <c r="BH76" s="17">
        <f t="shared" si="66"/>
        <v>5.4873479466813787E-6</v>
      </c>
      <c r="BI76" s="17">
        <f t="shared" si="67"/>
        <v>4.9594677605518857E-3</v>
      </c>
      <c r="BK76" s="17">
        <f t="shared" si="68"/>
        <v>3.5900000393197904E-4</v>
      </c>
      <c r="BL76" s="17">
        <f t="shared" si="69"/>
        <v>9.5046425592978621E-3</v>
      </c>
      <c r="BM76" s="17">
        <f t="shared" si="70"/>
        <v>-3.4499999860178874E-4</v>
      </c>
      <c r="BN76" s="17">
        <f t="shared" si="71"/>
        <v>4.9594677605518857E-3</v>
      </c>
    </row>
    <row r="77" spans="1:66" x14ac:dyDescent="0.25">
      <c r="A77" s="9">
        <v>3</v>
      </c>
      <c r="B77" s="9" t="s">
        <v>3</v>
      </c>
      <c r="C77" s="13">
        <v>0.05</v>
      </c>
      <c r="D77" s="14">
        <f t="shared" si="72"/>
        <v>50</v>
      </c>
      <c r="E77" s="14" t="str">
        <f t="shared" si="73"/>
        <v>mHz</v>
      </c>
      <c r="F77" s="24">
        <v>-1.1414021265356582</v>
      </c>
      <c r="G77" s="24">
        <v>0</v>
      </c>
      <c r="H77" s="24">
        <v>4.8258734360443183E-3</v>
      </c>
      <c r="I77" s="24">
        <v>0</v>
      </c>
      <c r="J77" s="10" t="s">
        <v>3</v>
      </c>
      <c r="L77" s="25">
        <f t="shared" si="52"/>
        <v>-1.1400000000021653</v>
      </c>
      <c r="M77" s="25">
        <f t="shared" si="53"/>
        <v>5.9408929698844304</v>
      </c>
      <c r="N77" s="25">
        <f t="shared" si="54"/>
        <v>-3.7300000170397292E-3</v>
      </c>
      <c r="O77" s="25">
        <f t="shared" si="55"/>
        <v>7.9741608798171386</v>
      </c>
      <c r="P77" s="22" t="str">
        <f t="shared" si="56"/>
        <v>m</v>
      </c>
      <c r="Q77" t="str">
        <f t="shared" si="74"/>
        <v>OK</v>
      </c>
      <c r="S77" s="26">
        <v>-1.1399999999999999</v>
      </c>
      <c r="T77" s="26"/>
      <c r="U77" s="26">
        <v>-3.7299999999999998E-3</v>
      </c>
      <c r="V77" s="26"/>
      <c r="W77" t="str">
        <f t="shared" si="75"/>
        <v>m</v>
      </c>
      <c r="Y77" s="26">
        <f t="shared" si="76"/>
        <v>-2.1653789872289053E-12</v>
      </c>
      <c r="Z77" s="26"/>
      <c r="AA77" s="26">
        <f t="shared" si="77"/>
        <v>-1.7039729436479911E-11</v>
      </c>
      <c r="AB77" s="26"/>
      <c r="AC77" t="str">
        <f t="shared" si="78"/>
        <v>m</v>
      </c>
      <c r="AD77" s="15">
        <f t="shared" si="57"/>
        <v>1E-3</v>
      </c>
      <c r="AE77" s="16">
        <f t="shared" si="58"/>
        <v>-1.1414021265356582E-3</v>
      </c>
      <c r="AF77" s="16">
        <f t="shared" si="59"/>
        <v>0</v>
      </c>
      <c r="AG77" s="16">
        <f t="shared" si="60"/>
        <v>4.8258734360443181E-6</v>
      </c>
      <c r="AH77" s="16">
        <f t="shared" si="61"/>
        <v>0</v>
      </c>
      <c r="AI77" s="21">
        <f t="shared" si="79"/>
        <v>1.1414123284398778E-3</v>
      </c>
      <c r="AK77" s="15">
        <f>IFERROR(MATCH(AI77 - 0.000001,'Ref Z list'!$C$5:$C$30,1),1)</f>
        <v>2</v>
      </c>
      <c r="AL77" s="15" t="str">
        <f>INDEX('Ref Z list'!$D$5:$D$30,AK77)</f>
        <v>1m</v>
      </c>
      <c r="AM77" s="15" t="str">
        <f>IF(INDEX('Ref Z list'!$D$5:$D$30,AK77+1)=0,AL77,INDEX('Ref Z list'!$D$5:$D$30,AK77+1))</f>
        <v>3m</v>
      </c>
      <c r="AN77" s="15">
        <f>INDEX('Ref Z list'!$C$5:$C$30,AK77)</f>
        <v>1E-3</v>
      </c>
      <c r="AO77" s="15">
        <f>INDEX('Ref Z list'!$C$5:$C$30,AK77+1)</f>
        <v>3.0000000000000001E-3</v>
      </c>
      <c r="AP77" s="17" t="str">
        <f t="shared" si="62"/>
        <v>50mHz3m1m</v>
      </c>
      <c r="AQ77" s="17" t="str">
        <f t="shared" si="63"/>
        <v>50mHz3m3m</v>
      </c>
      <c r="AR77" s="15">
        <f>IFERROR(MATCH(AP77,'Cal Data'!$AC$6:$AC$1108,0),0)</f>
        <v>39</v>
      </c>
      <c r="AS77" s="15">
        <f>IFERROR(MATCH(AQ77,'Cal Data'!$AC$6:$AC$1108,0),0)</f>
        <v>57</v>
      </c>
      <c r="AU77" s="17" t="str">
        <f>INDEX('Cal Data'!AC$6:AC$1108,$AR77)</f>
        <v>50mHz3m1m</v>
      </c>
      <c r="AV77" s="17">
        <f>INDEX('Cal Data'!AD$6:AD$1108,$AR77)</f>
        <v>1.2507642912066609E-6</v>
      </c>
      <c r="AW77" s="17">
        <f>INDEX('Cal Data'!AE$6:AE$1108,$AR77)</f>
        <v>6.6492822596155351E-3</v>
      </c>
      <c r="AX77" s="17">
        <f>INDEX('Cal Data'!AF$6:AF$1108,$AR77)</f>
        <v>-9.7469633424578944E-6</v>
      </c>
      <c r="AY77" s="17">
        <f>INDEX('Cal Data'!AG$6:AG$1108,$AR77)</f>
        <v>8.0759628518610512E-3</v>
      </c>
      <c r="AZ77" s="17" t="str">
        <f>INDEX('Cal Data'!AC$6:AC$1108,$AS77)</f>
        <v>50mHz3m3m</v>
      </c>
      <c r="BA77" s="17">
        <f>INDEX('Cal Data'!AD$6:AD$1108,$AS77)</f>
        <v>3.3914863054205699E-6</v>
      </c>
      <c r="BB77" s="17">
        <f>INDEX('Cal Data'!AE$6:AE$1108,$AS77)</f>
        <v>5.9408929698844303E-3</v>
      </c>
      <c r="BC77" s="17">
        <f>INDEX('Cal Data'!AF$6:AF$1108,$AS77)</f>
        <v>7.0986667735930687E-6</v>
      </c>
      <c r="BD77" s="17">
        <f>INDEX('Cal Data'!AG$6:AG$1108,$AS77)</f>
        <v>6.6361736458273772E-3</v>
      </c>
      <c r="BF77" s="17">
        <f t="shared" si="64"/>
        <v>1.4021265334929078E-6</v>
      </c>
      <c r="BG77" s="17">
        <f t="shared" si="65"/>
        <v>5.9408929698844303E-3</v>
      </c>
      <c r="BH77" s="17">
        <f t="shared" si="66"/>
        <v>-8.5558734530840475E-6</v>
      </c>
      <c r="BI77" s="17">
        <f t="shared" si="67"/>
        <v>7.9741608798171385E-3</v>
      </c>
      <c r="BK77" s="17">
        <f t="shared" si="68"/>
        <v>-1.1400000000021653E-3</v>
      </c>
      <c r="BL77" s="17">
        <f t="shared" si="69"/>
        <v>5.9408929698844303E-3</v>
      </c>
      <c r="BM77" s="17">
        <f t="shared" si="70"/>
        <v>-3.7300000170397295E-6</v>
      </c>
      <c r="BN77" s="17">
        <f t="shared" si="71"/>
        <v>7.9741608798171385E-3</v>
      </c>
    </row>
    <row r="78" spans="1:66" x14ac:dyDescent="0.25">
      <c r="A78" s="9">
        <v>10</v>
      </c>
      <c r="B78" s="9" t="s">
        <v>3</v>
      </c>
      <c r="C78" s="13">
        <v>1000</v>
      </c>
      <c r="D78" s="14">
        <f t="shared" si="72"/>
        <v>1</v>
      </c>
      <c r="E78" s="14" t="str">
        <f t="shared" si="73"/>
        <v>kHz</v>
      </c>
      <c r="F78" s="24">
        <v>-4.5090522930331813</v>
      </c>
      <c r="G78" s="24">
        <v>0</v>
      </c>
      <c r="H78" s="24">
        <v>-3.6704986766232053</v>
      </c>
      <c r="I78" s="24">
        <v>0</v>
      </c>
      <c r="J78" s="10" t="s">
        <v>3</v>
      </c>
      <c r="L78" s="25">
        <f t="shared" si="52"/>
        <v>-4.5099999999951041</v>
      </c>
      <c r="M78" s="25">
        <f t="shared" si="53"/>
        <v>8.8571203048753748</v>
      </c>
      <c r="N78" s="25">
        <f t="shared" si="54"/>
        <v>-3.6699999999988639</v>
      </c>
      <c r="O78" s="25">
        <f t="shared" si="55"/>
        <v>6.9948201198089661</v>
      </c>
      <c r="P78" s="22" t="str">
        <f t="shared" si="56"/>
        <v>m</v>
      </c>
      <c r="Q78" t="str">
        <f t="shared" si="74"/>
        <v>OK</v>
      </c>
      <c r="S78" s="26">
        <v>-4.51</v>
      </c>
      <c r="T78" s="26"/>
      <c r="U78" s="26">
        <v>-3.67</v>
      </c>
      <c r="V78" s="26"/>
      <c r="W78" t="str">
        <f t="shared" si="75"/>
        <v>m</v>
      </c>
      <c r="Y78" s="26">
        <f t="shared" si="76"/>
        <v>4.8956394493870903E-12</v>
      </c>
      <c r="Z78" s="26"/>
      <c r="AA78" s="26">
        <f t="shared" si="77"/>
        <v>1.1359801987964602E-12</v>
      </c>
      <c r="AB78" s="26"/>
      <c r="AC78" t="str">
        <f t="shared" si="78"/>
        <v>m</v>
      </c>
      <c r="AD78" s="15">
        <f t="shared" si="57"/>
        <v>1E-3</v>
      </c>
      <c r="AE78" s="16">
        <f t="shared" si="58"/>
        <v>-4.5090522930331814E-3</v>
      </c>
      <c r="AF78" s="16">
        <f t="shared" si="59"/>
        <v>0</v>
      </c>
      <c r="AG78" s="16">
        <f t="shared" si="60"/>
        <v>-3.6704986766232053E-3</v>
      </c>
      <c r="AH78" s="16">
        <f t="shared" si="61"/>
        <v>0</v>
      </c>
      <c r="AI78" s="21">
        <f t="shared" si="79"/>
        <v>5.8141304695027689E-3</v>
      </c>
      <c r="AK78" s="15">
        <f>IFERROR(MATCH(AI78 - 0.000001,'Ref Z list'!$C$5:$C$30,1),1)</f>
        <v>3</v>
      </c>
      <c r="AL78" s="15" t="str">
        <f>INDEX('Ref Z list'!$D$5:$D$30,AK78)</f>
        <v>3m</v>
      </c>
      <c r="AM78" s="15" t="str">
        <f>IF(INDEX('Ref Z list'!$D$5:$D$30,AK78+1)=0,AL78,INDEX('Ref Z list'!$D$5:$D$30,AK78+1))</f>
        <v>10m</v>
      </c>
      <c r="AN78" s="15">
        <f>INDEX('Ref Z list'!$C$5:$C$30,AK78)</f>
        <v>3.0000000000000001E-3</v>
      </c>
      <c r="AO78" s="15">
        <f>INDEX('Ref Z list'!$C$5:$C$30,AK78+1)</f>
        <v>0.01</v>
      </c>
      <c r="AP78" s="17" t="str">
        <f t="shared" si="62"/>
        <v>1kHz10m3m</v>
      </c>
      <c r="AQ78" s="17" t="str">
        <f t="shared" si="63"/>
        <v>1kHz10m10m</v>
      </c>
      <c r="AR78" s="15">
        <f>IFERROR(MATCH(AP78,'Cal Data'!$AC$6:$AC$1108,0),0)</f>
        <v>88</v>
      </c>
      <c r="AS78" s="15">
        <f>IFERROR(MATCH(AQ78,'Cal Data'!$AC$6:$AC$1108,0),0)</f>
        <v>106</v>
      </c>
      <c r="AU78" s="17" t="str">
        <f>INDEX('Cal Data'!AC$6:AC$1108,$AR78)</f>
        <v>1kHz10m3m</v>
      </c>
      <c r="AV78" s="17">
        <f>INDEX('Cal Data'!AD$6:AD$1108,$AR78)</f>
        <v>1.95989298080795E-6</v>
      </c>
      <c r="AW78" s="17">
        <f>INDEX('Cal Data'!AE$6:AE$1108,$AR78)</f>
        <v>2.8237251217109322E-3</v>
      </c>
      <c r="AX78" s="17">
        <f>INDEX('Cal Data'!AF$6:AF$1108,$AR78)</f>
        <v>1.1734203154932944E-6</v>
      </c>
      <c r="AY78" s="17">
        <f>INDEX('Cal Data'!AG$6:AG$1108,$AR78)</f>
        <v>8.3582340218004095E-3</v>
      </c>
      <c r="AZ78" s="17" t="str">
        <f>INDEX('Cal Data'!AC$6:AC$1108,$AS78)</f>
        <v>1kHz10m10m</v>
      </c>
      <c r="BA78" s="17">
        <f>INDEX('Cal Data'!AD$6:AD$1108,$AS78)</f>
        <v>-5.2726073668778878E-6</v>
      </c>
      <c r="BB78" s="17">
        <f>INDEX('Cal Data'!AE$6:AE$1108,$AS78)</f>
        <v>8.8571203048753745E-3</v>
      </c>
      <c r="BC78" s="17">
        <f>INDEX('Cal Data'!AF$6:AF$1108,$AS78)</f>
        <v>-5.0496876036880196E-7</v>
      </c>
      <c r="BD78" s="17">
        <f>INDEX('Cal Data'!AG$6:AG$1108,$AS78)</f>
        <v>4.9668143924090184E-3</v>
      </c>
      <c r="BF78" s="17">
        <f t="shared" si="64"/>
        <v>-9.4770696192234772E-7</v>
      </c>
      <c r="BG78" s="17">
        <f t="shared" si="65"/>
        <v>8.8571203048753745E-3</v>
      </c>
      <c r="BH78" s="17">
        <f t="shared" si="66"/>
        <v>4.986766243412773E-7</v>
      </c>
      <c r="BI78" s="17">
        <f t="shared" si="67"/>
        <v>6.9948201198089663E-3</v>
      </c>
      <c r="BK78" s="17">
        <f t="shared" si="68"/>
        <v>-4.5099999999951039E-3</v>
      </c>
      <c r="BL78" s="17">
        <f t="shared" si="69"/>
        <v>8.8571203048753745E-3</v>
      </c>
      <c r="BM78" s="17">
        <f t="shared" si="70"/>
        <v>-3.6699999999988638E-3</v>
      </c>
      <c r="BN78" s="17">
        <f t="shared" si="71"/>
        <v>6.9948201198089663E-3</v>
      </c>
    </row>
    <row r="79" spans="1:66" x14ac:dyDescent="0.25">
      <c r="A79" s="9">
        <v>1</v>
      </c>
      <c r="B79" s="9" t="s">
        <v>3</v>
      </c>
      <c r="C79" s="13">
        <v>10</v>
      </c>
      <c r="D79" s="14">
        <f t="shared" si="72"/>
        <v>10</v>
      </c>
      <c r="E79" s="14" t="str">
        <f t="shared" si="73"/>
        <v>Hz</v>
      </c>
      <c r="F79" s="24">
        <v>-0.14623703009625919</v>
      </c>
      <c r="G79" s="24">
        <v>0</v>
      </c>
      <c r="H79" s="24">
        <v>0.50974439598896537</v>
      </c>
      <c r="I79" s="24">
        <v>0</v>
      </c>
      <c r="J79" s="10" t="s">
        <v>3</v>
      </c>
      <c r="L79" s="25">
        <f t="shared" si="52"/>
        <v>-0.14900000084676651</v>
      </c>
      <c r="M79" s="25">
        <f t="shared" si="53"/>
        <v>3.6965673324512487</v>
      </c>
      <c r="N79" s="25">
        <f t="shared" si="54"/>
        <v>0.51200000079744723</v>
      </c>
      <c r="O79" s="25">
        <f t="shared" si="55"/>
        <v>4.0578747618458468</v>
      </c>
      <c r="P79" s="22" t="str">
        <f t="shared" si="56"/>
        <v>m</v>
      </c>
      <c r="Q79" t="str">
        <f t="shared" si="74"/>
        <v>OK</v>
      </c>
      <c r="S79" s="26">
        <v>-0.14899999999999999</v>
      </c>
      <c r="T79" s="26"/>
      <c r="U79" s="26">
        <v>0.51200000000000001</v>
      </c>
      <c r="V79" s="26"/>
      <c r="W79" t="str">
        <f t="shared" si="75"/>
        <v>m</v>
      </c>
      <c r="Y79" s="26">
        <f t="shared" si="76"/>
        <v>-8.4676651801451897E-10</v>
      </c>
      <c r="Z79" s="26"/>
      <c r="AA79" s="26">
        <f t="shared" si="77"/>
        <v>7.9744721936947371E-10</v>
      </c>
      <c r="AB79" s="26"/>
      <c r="AC79" t="str">
        <f t="shared" si="78"/>
        <v>m</v>
      </c>
      <c r="AD79" s="15">
        <f t="shared" si="57"/>
        <v>1E-3</v>
      </c>
      <c r="AE79" s="16">
        <f t="shared" si="58"/>
        <v>-1.4623703009625919E-4</v>
      </c>
      <c r="AF79" s="16">
        <f t="shared" si="59"/>
        <v>0</v>
      </c>
      <c r="AG79" s="16">
        <f t="shared" si="60"/>
        <v>5.0974439598896538E-4</v>
      </c>
      <c r="AH79" s="16">
        <f t="shared" si="61"/>
        <v>0</v>
      </c>
      <c r="AI79" s="21">
        <f t="shared" si="79"/>
        <v>5.3030615517220736E-4</v>
      </c>
      <c r="AK79" s="15">
        <f>IFERROR(MATCH(AI79 - 0.000001,'Ref Z list'!$C$5:$C$30,1),1)</f>
        <v>1</v>
      </c>
      <c r="AL79" s="15" t="str">
        <f>INDEX('Ref Z list'!$D$5:$D$30,AK79)</f>
        <v>0m</v>
      </c>
      <c r="AM79" s="15" t="str">
        <f>IF(INDEX('Ref Z list'!$D$5:$D$30,AK79+1)=0,AL79,INDEX('Ref Z list'!$D$5:$D$30,AK79+1))</f>
        <v>1m</v>
      </c>
      <c r="AN79" s="15">
        <f>INDEX('Ref Z list'!$C$5:$C$30,AK79)</f>
        <v>0</v>
      </c>
      <c r="AO79" s="15">
        <f>INDEX('Ref Z list'!$C$5:$C$30,AK79+1)</f>
        <v>1E-3</v>
      </c>
      <c r="AP79" s="17" t="str">
        <f t="shared" si="62"/>
        <v>10Hz1m0m</v>
      </c>
      <c r="AQ79" s="17" t="str">
        <f t="shared" si="63"/>
        <v>10Hz1m1m</v>
      </c>
      <c r="AR79" s="15">
        <f>IFERROR(MATCH(AP79,'Cal Data'!$AC$6:$AC$1108,0),0)</f>
        <v>10</v>
      </c>
      <c r="AS79" s="15">
        <f>IFERROR(MATCH(AQ79,'Cal Data'!$AC$6:$AC$1108,0),0)</f>
        <v>28</v>
      </c>
      <c r="AU79" s="17" t="str">
        <f>INDEX('Cal Data'!AC$6:AC$1108,$AR79)</f>
        <v>10Hz1m0m</v>
      </c>
      <c r="AV79" s="17">
        <f>INDEX('Cal Data'!AD$6:AD$1108,$AR79)</f>
        <v>-5.9085979926397301E-6</v>
      </c>
      <c r="AW79" s="17">
        <f>INDEX('Cal Data'!AE$6:AE$1108,$AR79)</f>
        <v>7.3161959749847355E-3</v>
      </c>
      <c r="AX79" s="17">
        <f>INDEX('Cal Data'!AF$6:AF$1108,$AR79)</f>
        <v>5.2180174926337731E-6</v>
      </c>
      <c r="AY79" s="17">
        <f>INDEX('Cal Data'!AG$6:AG$1108,$AR79)</f>
        <v>1.0656340945569778E-4</v>
      </c>
      <c r="AZ79" s="17" t="str">
        <f>INDEX('Cal Data'!AC$6:AC$1108,$AS79)</f>
        <v>10Hz1m1m</v>
      </c>
      <c r="BA79" s="17">
        <f>INDEX('Cal Data'!AD$6:AD$1108,$AS79)</f>
        <v>2.3121282070361071E-8</v>
      </c>
      <c r="BB79" s="17">
        <f>INDEX('Cal Data'!AE$6:AE$1108,$AS79)</f>
        <v>3.6965673324512488E-3</v>
      </c>
      <c r="BC79" s="17">
        <f>INDEX('Cal Data'!AF$6:AF$1108,$AS79)</f>
        <v>-3.6821350856947291E-7</v>
      </c>
      <c r="BD79" s="17">
        <f>INDEX('Cal Data'!AG$6:AG$1108,$AS79)</f>
        <v>7.5575637681202729E-3</v>
      </c>
      <c r="BF79" s="17">
        <f t="shared" si="64"/>
        <v>-2.7629707505073474E-6</v>
      </c>
      <c r="BG79" s="17">
        <f t="shared" si="65"/>
        <v>3.6965673324512488E-3</v>
      </c>
      <c r="BH79" s="17">
        <f t="shared" si="66"/>
        <v>2.2556048084818895E-6</v>
      </c>
      <c r="BI79" s="17">
        <f t="shared" si="67"/>
        <v>4.0578747618458472E-3</v>
      </c>
      <c r="BK79" s="17">
        <f t="shared" si="68"/>
        <v>-1.4900000084676652E-4</v>
      </c>
      <c r="BL79" s="17">
        <f t="shared" si="69"/>
        <v>3.6965673324512488E-3</v>
      </c>
      <c r="BM79" s="17">
        <f t="shared" si="70"/>
        <v>5.1200000079744726E-4</v>
      </c>
      <c r="BN79" s="17">
        <f t="shared" si="71"/>
        <v>4.0578747618458472E-3</v>
      </c>
    </row>
    <row r="80" spans="1:66" x14ac:dyDescent="0.25">
      <c r="A80" s="9">
        <v>10</v>
      </c>
      <c r="B80" s="9" t="s">
        <v>3</v>
      </c>
      <c r="C80" s="13">
        <v>2</v>
      </c>
      <c r="D80" s="14">
        <f t="shared" si="72"/>
        <v>2</v>
      </c>
      <c r="E80" s="14" t="str">
        <f t="shared" si="73"/>
        <v>Hz</v>
      </c>
      <c r="F80" s="24">
        <v>0.52474577001005485</v>
      </c>
      <c r="G80" s="24">
        <v>0</v>
      </c>
      <c r="H80" s="24">
        <v>-6.855112776312283</v>
      </c>
      <c r="I80" s="24">
        <v>0</v>
      </c>
      <c r="J80" s="10" t="s">
        <v>3</v>
      </c>
      <c r="L80" s="25">
        <f t="shared" si="52"/>
        <v>0.52400000000024916</v>
      </c>
      <c r="M80" s="25">
        <f t="shared" si="53"/>
        <v>4.0675187580248355</v>
      </c>
      <c r="N80" s="25">
        <f t="shared" si="54"/>
        <v>-6.8599999999929375</v>
      </c>
      <c r="O80" s="25">
        <f t="shared" si="55"/>
        <v>5.0587820514811979</v>
      </c>
      <c r="P80" s="22" t="str">
        <f t="shared" si="56"/>
        <v>m</v>
      </c>
      <c r="Q80" t="str">
        <f t="shared" si="74"/>
        <v>OK</v>
      </c>
      <c r="S80" s="26">
        <v>0.52400000000000002</v>
      </c>
      <c r="T80" s="26"/>
      <c r="U80" s="26">
        <v>-6.8599999999999994</v>
      </c>
      <c r="V80" s="26"/>
      <c r="W80" t="str">
        <f t="shared" si="75"/>
        <v>m</v>
      </c>
      <c r="Y80" s="26">
        <f t="shared" si="76"/>
        <v>2.4913404672588513E-13</v>
      </c>
      <c r="Z80" s="26"/>
      <c r="AA80" s="26">
        <f t="shared" si="77"/>
        <v>7.0619066150356957E-12</v>
      </c>
      <c r="AB80" s="26"/>
      <c r="AC80" t="str">
        <f t="shared" si="78"/>
        <v>m</v>
      </c>
      <c r="AD80" s="15">
        <f t="shared" si="57"/>
        <v>1E-3</v>
      </c>
      <c r="AE80" s="16">
        <f t="shared" si="58"/>
        <v>5.2474577001005481E-4</v>
      </c>
      <c r="AF80" s="16">
        <f t="shared" si="59"/>
        <v>0</v>
      </c>
      <c r="AG80" s="16">
        <f t="shared" si="60"/>
        <v>-6.8551127763122836E-3</v>
      </c>
      <c r="AH80" s="16">
        <f t="shared" si="61"/>
        <v>0</v>
      </c>
      <c r="AI80" s="21">
        <f t="shared" si="79"/>
        <v>6.8751675833468489E-3</v>
      </c>
      <c r="AK80" s="15">
        <f>IFERROR(MATCH(AI80 - 0.000001,'Ref Z list'!$C$5:$C$30,1),1)</f>
        <v>3</v>
      </c>
      <c r="AL80" s="15" t="str">
        <f>INDEX('Ref Z list'!$D$5:$D$30,AK80)</f>
        <v>3m</v>
      </c>
      <c r="AM80" s="15" t="str">
        <f>IF(INDEX('Ref Z list'!$D$5:$D$30,AK80+1)=0,AL80,INDEX('Ref Z list'!$D$5:$D$30,AK80+1))</f>
        <v>10m</v>
      </c>
      <c r="AN80" s="15">
        <f>INDEX('Ref Z list'!$C$5:$C$30,AK80)</f>
        <v>3.0000000000000001E-3</v>
      </c>
      <c r="AO80" s="15">
        <f>INDEX('Ref Z list'!$C$5:$C$30,AK80+1)</f>
        <v>0.01</v>
      </c>
      <c r="AP80" s="17" t="str">
        <f t="shared" si="62"/>
        <v>2Hz10m3m</v>
      </c>
      <c r="AQ80" s="17" t="str">
        <f t="shared" si="63"/>
        <v>2Hz10m10m</v>
      </c>
      <c r="AR80" s="15">
        <f>IFERROR(MATCH(AP80,'Cal Data'!$AC$6:$AC$1108,0),0)</f>
        <v>80</v>
      </c>
      <c r="AS80" s="15">
        <f>IFERROR(MATCH(AQ80,'Cal Data'!$AC$6:$AC$1108,0),0)</f>
        <v>98</v>
      </c>
      <c r="AU80" s="17" t="str">
        <f>INDEX('Cal Data'!AC$6:AC$1108,$AR80)</f>
        <v>2Hz10m3m</v>
      </c>
      <c r="AV80" s="17">
        <f>INDEX('Cal Data'!AD$6:AD$1108,$AR80)</f>
        <v>-6.0986674215238179E-7</v>
      </c>
      <c r="AW80" s="17">
        <f>INDEX('Cal Data'!AE$6:AE$1108,$AR80)</f>
        <v>7.9361901546947198E-3</v>
      </c>
      <c r="AX80" s="17">
        <f>INDEX('Cal Data'!AF$6:AF$1108,$AR80)</f>
        <v>-1.0352631430007321E-6</v>
      </c>
      <c r="AY80" s="17">
        <f>INDEX('Cal Data'!AG$6:AG$1108,$AR80)</f>
        <v>3.9997418899555513E-3</v>
      </c>
      <c r="AZ80" s="17" t="str">
        <f>INDEX('Cal Data'!AC$6:AC$1108,$AS80)</f>
        <v>2Hz10m10m</v>
      </c>
      <c r="BA80" s="17">
        <f>INDEX('Cal Data'!AD$6:AD$1108,$AS80)</f>
        <v>-8.5535880233085504E-7</v>
      </c>
      <c r="BB80" s="17">
        <f>INDEX('Cal Data'!AE$6:AE$1108,$AS80)</f>
        <v>4.0675187580248356E-3</v>
      </c>
      <c r="BC80" s="17">
        <f>INDEX('Cal Data'!AF$6:AF$1108,$AS80)</f>
        <v>-7.9933425508309145E-6</v>
      </c>
      <c r="BD80" s="17">
        <f>INDEX('Cal Data'!AG$6:AG$1108,$AS80)</f>
        <v>5.9127639648039717E-3</v>
      </c>
      <c r="BF80" s="17">
        <f t="shared" si="64"/>
        <v>-7.4577000980561798E-7</v>
      </c>
      <c r="BG80" s="17">
        <f t="shared" si="65"/>
        <v>4.0675187580248356E-3</v>
      </c>
      <c r="BH80" s="17">
        <f t="shared" si="66"/>
        <v>-4.8872236806545556E-6</v>
      </c>
      <c r="BI80" s="17">
        <f t="shared" si="67"/>
        <v>5.0587820514811982E-3</v>
      </c>
      <c r="BK80" s="17">
        <f t="shared" si="68"/>
        <v>5.240000000002492E-4</v>
      </c>
      <c r="BL80" s="17">
        <f t="shared" si="69"/>
        <v>4.0675187580248356E-3</v>
      </c>
      <c r="BM80" s="17">
        <f t="shared" si="70"/>
        <v>-6.8599999999929377E-3</v>
      </c>
      <c r="BN80" s="17">
        <f t="shared" si="71"/>
        <v>5.0587820514811982E-3</v>
      </c>
    </row>
    <row r="81" spans="1:66" x14ac:dyDescent="0.25">
      <c r="A81" s="9">
        <v>3</v>
      </c>
      <c r="B81" s="9" t="s">
        <v>3</v>
      </c>
      <c r="C81" s="13">
        <v>0.05</v>
      </c>
      <c r="D81" s="14">
        <f t="shared" si="72"/>
        <v>50</v>
      </c>
      <c r="E81" s="14" t="str">
        <f t="shared" si="73"/>
        <v>mHz</v>
      </c>
      <c r="F81" s="24">
        <v>-2.3827656596348081</v>
      </c>
      <c r="G81" s="24">
        <v>0</v>
      </c>
      <c r="H81" s="24">
        <v>-0.39517395233617542</v>
      </c>
      <c r="I81" s="24">
        <v>0</v>
      </c>
      <c r="J81" s="10" t="s">
        <v>3</v>
      </c>
      <c r="L81" s="25">
        <f t="shared" si="52"/>
        <v>-2.3799999999933541</v>
      </c>
      <c r="M81" s="25">
        <f t="shared" si="53"/>
        <v>5.9408929698844304</v>
      </c>
      <c r="N81" s="25">
        <f t="shared" si="54"/>
        <v>-0.39299999994770002</v>
      </c>
      <c r="O81" s="25">
        <f t="shared" si="55"/>
        <v>7.0570869963903293</v>
      </c>
      <c r="P81" s="22" t="str">
        <f t="shared" si="56"/>
        <v>m</v>
      </c>
      <c r="Q81" t="str">
        <f t="shared" si="74"/>
        <v>OK</v>
      </c>
      <c r="S81" s="26">
        <v>-2.3800000000000003</v>
      </c>
      <c r="T81" s="26"/>
      <c r="U81" s="26">
        <v>-0.39300000000000002</v>
      </c>
      <c r="V81" s="26"/>
      <c r="W81" t="str">
        <f t="shared" si="75"/>
        <v>m</v>
      </c>
      <c r="Y81" s="26">
        <f t="shared" si="76"/>
        <v>6.6462391146160371E-12</v>
      </c>
      <c r="Z81" s="26"/>
      <c r="AA81" s="26">
        <f t="shared" si="77"/>
        <v>5.2299997665983256E-11</v>
      </c>
      <c r="AB81" s="26"/>
      <c r="AC81" t="str">
        <f t="shared" si="78"/>
        <v>m</v>
      </c>
      <c r="AD81" s="15">
        <f t="shared" si="57"/>
        <v>1E-3</v>
      </c>
      <c r="AE81" s="16">
        <f t="shared" si="58"/>
        <v>-2.3827656596348084E-3</v>
      </c>
      <c r="AF81" s="16">
        <f t="shared" si="59"/>
        <v>0</v>
      </c>
      <c r="AG81" s="16">
        <f t="shared" si="60"/>
        <v>-3.9517395233617543E-4</v>
      </c>
      <c r="AH81" s="16">
        <f t="shared" si="61"/>
        <v>0</v>
      </c>
      <c r="AI81" s="21">
        <f t="shared" si="79"/>
        <v>2.4153125349196318E-3</v>
      </c>
      <c r="AK81" s="15">
        <f>IFERROR(MATCH(AI81 - 0.000001,'Ref Z list'!$C$5:$C$30,1),1)</f>
        <v>2</v>
      </c>
      <c r="AL81" s="15" t="str">
        <f>INDEX('Ref Z list'!$D$5:$D$30,AK81)</f>
        <v>1m</v>
      </c>
      <c r="AM81" s="15" t="str">
        <f>IF(INDEX('Ref Z list'!$D$5:$D$30,AK81+1)=0,AL81,INDEX('Ref Z list'!$D$5:$D$30,AK81+1))</f>
        <v>3m</v>
      </c>
      <c r="AN81" s="15">
        <f>INDEX('Ref Z list'!$C$5:$C$30,AK81)</f>
        <v>1E-3</v>
      </c>
      <c r="AO81" s="15">
        <f>INDEX('Ref Z list'!$C$5:$C$30,AK81+1)</f>
        <v>3.0000000000000001E-3</v>
      </c>
      <c r="AP81" s="17" t="str">
        <f t="shared" si="62"/>
        <v>50mHz3m1m</v>
      </c>
      <c r="AQ81" s="17" t="str">
        <f t="shared" si="63"/>
        <v>50mHz3m3m</v>
      </c>
      <c r="AR81" s="15">
        <f>IFERROR(MATCH(AP81,'Cal Data'!$AC$6:$AC$1108,0),0)</f>
        <v>39</v>
      </c>
      <c r="AS81" s="15">
        <f>IFERROR(MATCH(AQ81,'Cal Data'!$AC$6:$AC$1108,0),0)</f>
        <v>57</v>
      </c>
      <c r="AU81" s="17" t="str">
        <f>INDEX('Cal Data'!AC$6:AC$1108,$AR81)</f>
        <v>50mHz3m1m</v>
      </c>
      <c r="AV81" s="17">
        <f>INDEX('Cal Data'!AD$6:AD$1108,$AR81)</f>
        <v>1.2507642912066609E-6</v>
      </c>
      <c r="AW81" s="17">
        <f>INDEX('Cal Data'!AE$6:AE$1108,$AR81)</f>
        <v>6.6492822596155351E-3</v>
      </c>
      <c r="AX81" s="17">
        <f>INDEX('Cal Data'!AF$6:AF$1108,$AR81)</f>
        <v>-9.7469633424578944E-6</v>
      </c>
      <c r="AY81" s="17">
        <f>INDEX('Cal Data'!AG$6:AG$1108,$AR81)</f>
        <v>8.0759628518610512E-3</v>
      </c>
      <c r="AZ81" s="17" t="str">
        <f>INDEX('Cal Data'!AC$6:AC$1108,$AS81)</f>
        <v>50mHz3m3m</v>
      </c>
      <c r="BA81" s="17">
        <f>INDEX('Cal Data'!AD$6:AD$1108,$AS81)</f>
        <v>3.3914863054205699E-6</v>
      </c>
      <c r="BB81" s="17">
        <f>INDEX('Cal Data'!AE$6:AE$1108,$AS81)</f>
        <v>5.9408929698844303E-3</v>
      </c>
      <c r="BC81" s="17">
        <f>INDEX('Cal Data'!AF$6:AF$1108,$AS81)</f>
        <v>7.0986667735930687E-6</v>
      </c>
      <c r="BD81" s="17">
        <f>INDEX('Cal Data'!AG$6:AG$1108,$AS81)</f>
        <v>6.6361736458273772E-3</v>
      </c>
      <c r="BF81" s="17">
        <f t="shared" si="64"/>
        <v>2.765659641454335E-6</v>
      </c>
      <c r="BG81" s="17">
        <f t="shared" si="65"/>
        <v>5.9408929698844303E-3</v>
      </c>
      <c r="BH81" s="17">
        <f t="shared" si="66"/>
        <v>2.1739523884753951E-6</v>
      </c>
      <c r="BI81" s="17">
        <f t="shared" si="67"/>
        <v>7.0570869963903294E-3</v>
      </c>
      <c r="BK81" s="17">
        <f t="shared" si="68"/>
        <v>-2.379999999993354E-3</v>
      </c>
      <c r="BL81" s="17">
        <f t="shared" si="69"/>
        <v>5.9408929698844303E-3</v>
      </c>
      <c r="BM81" s="17">
        <f t="shared" si="70"/>
        <v>-3.9299999994770005E-4</v>
      </c>
      <c r="BN81" s="17">
        <f t="shared" si="71"/>
        <v>7.0570869963903294E-3</v>
      </c>
    </row>
    <row r="82" spans="1:66" x14ac:dyDescent="0.25">
      <c r="A82" s="9">
        <v>10</v>
      </c>
      <c r="B82" s="9" t="s">
        <v>3</v>
      </c>
      <c r="C82" s="13">
        <v>50</v>
      </c>
      <c r="D82" s="14">
        <f t="shared" si="72"/>
        <v>50</v>
      </c>
      <c r="E82" s="14" t="str">
        <f t="shared" si="73"/>
        <v>Hz</v>
      </c>
      <c r="F82" s="24">
        <v>-3.6082733902527573</v>
      </c>
      <c r="G82" s="24">
        <v>0</v>
      </c>
      <c r="H82" s="24">
        <v>1.8189824554167731</v>
      </c>
      <c r="I82" s="24">
        <v>0</v>
      </c>
      <c r="J82" s="10" t="s">
        <v>3</v>
      </c>
      <c r="L82" s="25">
        <f t="shared" si="52"/>
        <v>-3.610000000000229</v>
      </c>
      <c r="M82" s="25">
        <f t="shared" si="53"/>
        <v>2.8820556264248207</v>
      </c>
      <c r="N82" s="25">
        <f t="shared" si="54"/>
        <v>1.8099999999989869</v>
      </c>
      <c r="O82" s="25">
        <f t="shared" si="55"/>
        <v>4.8668917324424683</v>
      </c>
      <c r="P82" s="22" t="str">
        <f t="shared" si="56"/>
        <v>m</v>
      </c>
      <c r="Q82" t="str">
        <f t="shared" si="74"/>
        <v>OK</v>
      </c>
      <c r="S82" s="26">
        <v>-3.61</v>
      </c>
      <c r="T82" s="26"/>
      <c r="U82" s="26">
        <v>1.8099999999999998</v>
      </c>
      <c r="V82" s="26"/>
      <c r="W82" t="str">
        <f t="shared" si="75"/>
        <v>m</v>
      </c>
      <c r="Y82" s="26">
        <f t="shared" si="76"/>
        <v>-2.2915003228263231E-13</v>
      </c>
      <c r="Z82" s="26"/>
      <c r="AA82" s="26">
        <f t="shared" si="77"/>
        <v>-1.0129674876679928E-12</v>
      </c>
      <c r="AB82" s="26"/>
      <c r="AC82" t="str">
        <f t="shared" si="78"/>
        <v>m</v>
      </c>
      <c r="AD82" s="15">
        <f t="shared" si="57"/>
        <v>1E-3</v>
      </c>
      <c r="AE82" s="16">
        <f t="shared" si="58"/>
        <v>-3.6082733902527576E-3</v>
      </c>
      <c r="AF82" s="16">
        <f t="shared" si="59"/>
        <v>0</v>
      </c>
      <c r="AG82" s="16">
        <f t="shared" si="60"/>
        <v>1.8189824554167731E-3</v>
      </c>
      <c r="AH82" s="16">
        <f t="shared" si="61"/>
        <v>0</v>
      </c>
      <c r="AI82" s="21">
        <f t="shared" si="79"/>
        <v>4.0408333338458986E-3</v>
      </c>
      <c r="AK82" s="15">
        <f>IFERROR(MATCH(AI82 - 0.000001,'Ref Z list'!$C$5:$C$30,1),1)</f>
        <v>3</v>
      </c>
      <c r="AL82" s="15" t="str">
        <f>INDEX('Ref Z list'!$D$5:$D$30,AK82)</f>
        <v>3m</v>
      </c>
      <c r="AM82" s="15" t="str">
        <f>IF(INDEX('Ref Z list'!$D$5:$D$30,AK82+1)=0,AL82,INDEX('Ref Z list'!$D$5:$D$30,AK82+1))</f>
        <v>10m</v>
      </c>
      <c r="AN82" s="15">
        <f>INDEX('Ref Z list'!$C$5:$C$30,AK82)</f>
        <v>3.0000000000000001E-3</v>
      </c>
      <c r="AO82" s="15">
        <f>INDEX('Ref Z list'!$C$5:$C$30,AK82+1)</f>
        <v>0.01</v>
      </c>
      <c r="AP82" s="17" t="str">
        <f t="shared" si="62"/>
        <v>50Hz10m3m</v>
      </c>
      <c r="AQ82" s="17" t="str">
        <f t="shared" si="63"/>
        <v>50Hz10m10m</v>
      </c>
      <c r="AR82" s="15">
        <f>IFERROR(MATCH(AP82,'Cal Data'!$AC$6:$AC$1108,0),0)</f>
        <v>84</v>
      </c>
      <c r="AS82" s="15">
        <f>IFERROR(MATCH(AQ82,'Cal Data'!$AC$6:$AC$1108,0),0)</f>
        <v>102</v>
      </c>
      <c r="AU82" s="17" t="str">
        <f>INDEX('Cal Data'!AC$6:AC$1108,$AR82)</f>
        <v>50Hz10m3m</v>
      </c>
      <c r="AV82" s="17">
        <f>INDEX('Cal Data'!AD$6:AD$1108,$AR82)</f>
        <v>-2.3279597677911684E-6</v>
      </c>
      <c r="AW82" s="17">
        <f>INDEX('Cal Data'!AE$6:AE$1108,$AR82)</f>
        <v>1.8291458120841756E-3</v>
      </c>
      <c r="AX82" s="17">
        <f>INDEX('Cal Data'!AF$6:AF$1108,$AR82)</f>
        <v>-1.1645337310344864E-5</v>
      </c>
      <c r="AY82" s="17">
        <f>INDEX('Cal Data'!AG$6:AG$1108,$AR82)</f>
        <v>5.5758434587718873E-3</v>
      </c>
      <c r="AZ82" s="17" t="str">
        <f>INDEX('Cal Data'!AC$6:AC$1108,$AS82)</f>
        <v>50Hz10m10m</v>
      </c>
      <c r="BA82" s="17">
        <f>INDEX('Cal Data'!AD$6:AD$1108,$AS82)</f>
        <v>1.716347812832919E-6</v>
      </c>
      <c r="BB82" s="17">
        <f>INDEX('Cal Data'!AE$6:AE$1108,$AS82)</f>
        <v>2.8820556264248206E-3</v>
      </c>
      <c r="BC82" s="17">
        <f>INDEX('Cal Data'!AF$6:AF$1108,$AS82)</f>
        <v>6.2635561135763348E-6</v>
      </c>
      <c r="BD82" s="17">
        <f>INDEX('Cal Data'!AG$6:AG$1108,$AS82)</f>
        <v>8.0787348420468153E-4</v>
      </c>
      <c r="BF82" s="17">
        <f t="shared" si="64"/>
        <v>-1.7266097474712815E-6</v>
      </c>
      <c r="BG82" s="17">
        <f t="shared" si="65"/>
        <v>2.8820556264248206E-3</v>
      </c>
      <c r="BH82" s="17">
        <f t="shared" si="66"/>
        <v>-8.9824554177861799E-6</v>
      </c>
      <c r="BI82" s="17">
        <f t="shared" si="67"/>
        <v>4.8668917324424686E-3</v>
      </c>
      <c r="BK82" s="17">
        <f t="shared" si="68"/>
        <v>-3.6100000000002289E-3</v>
      </c>
      <c r="BL82" s="17">
        <f t="shared" si="69"/>
        <v>2.8820556264248206E-3</v>
      </c>
      <c r="BM82" s="17">
        <f t="shared" si="70"/>
        <v>1.8099999999989869E-3</v>
      </c>
      <c r="BN82" s="17">
        <f t="shared" si="71"/>
        <v>4.8668917324424686E-3</v>
      </c>
    </row>
    <row r="83" spans="1:66" x14ac:dyDescent="0.25">
      <c r="A83" s="9">
        <v>100</v>
      </c>
      <c r="B83" s="9" t="s">
        <v>3</v>
      </c>
      <c r="C83" s="13">
        <v>0.2</v>
      </c>
      <c r="D83" s="14">
        <f t="shared" si="72"/>
        <v>200</v>
      </c>
      <c r="E83" s="14" t="str">
        <f t="shared" si="73"/>
        <v>mHz</v>
      </c>
      <c r="F83" s="24">
        <v>-72.304802615570409</v>
      </c>
      <c r="G83" s="24">
        <v>0</v>
      </c>
      <c r="H83" s="24">
        <v>53.997991014702883</v>
      </c>
      <c r="I83" s="24">
        <v>0</v>
      </c>
      <c r="J83" s="10" t="s">
        <v>3</v>
      </c>
      <c r="L83" s="25">
        <f t="shared" si="52"/>
        <v>-72.300000000000011</v>
      </c>
      <c r="M83" s="25">
        <f t="shared" si="53"/>
        <v>3.3813766376709915</v>
      </c>
      <c r="N83" s="25">
        <f t="shared" si="54"/>
        <v>53.999999999999993</v>
      </c>
      <c r="O83" s="25">
        <f t="shared" si="55"/>
        <v>7.856463020681379</v>
      </c>
      <c r="P83" s="22" t="str">
        <f t="shared" si="56"/>
        <v>m</v>
      </c>
      <c r="Q83" t="str">
        <f t="shared" si="74"/>
        <v>OK</v>
      </c>
      <c r="S83" s="26">
        <v>-72.3</v>
      </c>
      <c r="T83" s="26"/>
      <c r="U83" s="26">
        <v>54</v>
      </c>
      <c r="V83" s="26"/>
      <c r="W83" t="str">
        <f t="shared" si="75"/>
        <v>m</v>
      </c>
      <c r="Y83" s="26">
        <f t="shared" si="76"/>
        <v>0</v>
      </c>
      <c r="Z83" s="26"/>
      <c r="AA83" s="26">
        <f t="shared" si="77"/>
        <v>0</v>
      </c>
      <c r="AB83" s="26"/>
      <c r="AC83" t="str">
        <f t="shared" si="78"/>
        <v>m</v>
      </c>
      <c r="AD83" s="15">
        <f t="shared" si="57"/>
        <v>1E-3</v>
      </c>
      <c r="AE83" s="16">
        <f t="shared" si="58"/>
        <v>-7.2304802615570415E-2</v>
      </c>
      <c r="AF83" s="16">
        <f t="shared" si="59"/>
        <v>0</v>
      </c>
      <c r="AG83" s="16">
        <f t="shared" si="60"/>
        <v>5.3997991014702887E-2</v>
      </c>
      <c r="AH83" s="16">
        <f t="shared" si="61"/>
        <v>0</v>
      </c>
      <c r="AI83" s="21">
        <f t="shared" si="79"/>
        <v>9.0242825282127181E-2</v>
      </c>
      <c r="AK83" s="15">
        <f>IFERROR(MATCH(AI83 - 0.000001,'Ref Z list'!$C$5:$C$30,1),1)</f>
        <v>4</v>
      </c>
      <c r="AL83" s="15" t="str">
        <f>INDEX('Ref Z list'!$D$5:$D$30,AK83)</f>
        <v>10m</v>
      </c>
      <c r="AM83" s="15" t="str">
        <f>IF(INDEX('Ref Z list'!$D$5:$D$30,AK83+1)=0,AL83,INDEX('Ref Z list'!$D$5:$D$30,AK83+1))</f>
        <v>100m</v>
      </c>
      <c r="AN83" s="15">
        <f>INDEX('Ref Z list'!$C$5:$C$30,AK83)</f>
        <v>0.01</v>
      </c>
      <c r="AO83" s="15">
        <f>INDEX('Ref Z list'!$C$5:$C$30,AK83+1)</f>
        <v>0.1</v>
      </c>
      <c r="AP83" s="17" t="str">
        <f t="shared" si="62"/>
        <v>200mHz100m10m</v>
      </c>
      <c r="AQ83" s="17" t="str">
        <f t="shared" si="63"/>
        <v>200mHz100m100m</v>
      </c>
      <c r="AR83" s="15">
        <f>IFERROR(MATCH(AP83,'Cal Data'!$AC$6:$AC$1108,0),0)</f>
        <v>113</v>
      </c>
      <c r="AS83" s="15">
        <f>IFERROR(MATCH(AQ83,'Cal Data'!$AC$6:$AC$1108,0),0)</f>
        <v>131</v>
      </c>
      <c r="AU83" s="17" t="str">
        <f>INDEX('Cal Data'!AC$6:AC$1108,$AR83)</f>
        <v>200mHz100m10m</v>
      </c>
      <c r="AV83" s="17">
        <f>INDEX('Cal Data'!AD$6:AD$1108,$AR83)</f>
        <v>-5.4864668653318432E-6</v>
      </c>
      <c r="AW83" s="17">
        <f>INDEX('Cal Data'!AE$6:AE$1108,$AR83)</f>
        <v>2.3032064355854305E-3</v>
      </c>
      <c r="AX83" s="17">
        <f>INDEX('Cal Data'!AF$6:AF$1108,$AR83)</f>
        <v>-5.4027326595817346E-7</v>
      </c>
      <c r="AY83" s="17">
        <f>INDEX('Cal Data'!AG$6:AG$1108,$AR83)</f>
        <v>8.6515953847933723E-3</v>
      </c>
      <c r="AZ83" s="17" t="str">
        <f>INDEX('Cal Data'!AC$6:AC$1108,$AS83)</f>
        <v>200mHz100m100m</v>
      </c>
      <c r="BA83" s="17">
        <f>INDEX('Cal Data'!AD$6:AD$1108,$AS83)</f>
        <v>6.0537227523638215E-6</v>
      </c>
      <c r="BB83" s="17">
        <f>INDEX('Cal Data'!AE$6:AE$1108,$AS83)</f>
        <v>3.3813766376709917E-3</v>
      </c>
      <c r="BC83" s="17">
        <f>INDEX('Cal Data'!AF$6:AF$1108,$AS83)</f>
        <v>2.3189639290088168E-6</v>
      </c>
      <c r="BD83" s="17">
        <f>INDEX('Cal Data'!AG$6:AG$1108,$AS83)</f>
        <v>7.759778421488883E-3</v>
      </c>
      <c r="BF83" s="17">
        <f t="shared" si="64"/>
        <v>4.8026155703945038E-6</v>
      </c>
      <c r="BG83" s="17">
        <f t="shared" si="65"/>
        <v>3.3813766376709917E-3</v>
      </c>
      <c r="BH83" s="17">
        <f t="shared" si="66"/>
        <v>2.0089852971073331E-6</v>
      </c>
      <c r="BI83" s="17">
        <f t="shared" si="67"/>
        <v>7.8564630206813795E-3</v>
      </c>
      <c r="BK83" s="17">
        <f t="shared" si="68"/>
        <v>-7.2300000000000017E-2</v>
      </c>
      <c r="BL83" s="17">
        <f t="shared" si="69"/>
        <v>3.3813766376709917E-3</v>
      </c>
      <c r="BM83" s="17">
        <f t="shared" si="70"/>
        <v>5.3999999999999992E-2</v>
      </c>
      <c r="BN83" s="17">
        <f t="shared" si="71"/>
        <v>7.8564630206813795E-3</v>
      </c>
    </row>
    <row r="84" spans="1:66" x14ac:dyDescent="0.25">
      <c r="A84" s="9">
        <v>1</v>
      </c>
      <c r="B84" s="9" t="s">
        <v>3</v>
      </c>
      <c r="C84" s="13">
        <v>1000</v>
      </c>
      <c r="D84" s="14">
        <f t="shared" si="72"/>
        <v>1</v>
      </c>
      <c r="E84" s="14" t="str">
        <f t="shared" si="73"/>
        <v>kHz</v>
      </c>
      <c r="F84" s="24">
        <v>0.31343064544988886</v>
      </c>
      <c r="G84" s="24">
        <v>0</v>
      </c>
      <c r="H84" s="24">
        <v>0.28996396293190857</v>
      </c>
      <c r="I84" s="24">
        <v>0</v>
      </c>
      <c r="J84" s="10" t="s">
        <v>3</v>
      </c>
      <c r="L84" s="25">
        <f t="shared" si="52"/>
        <v>0.31499999998943545</v>
      </c>
      <c r="M84" s="25">
        <f t="shared" si="53"/>
        <v>9.63905645345395</v>
      </c>
      <c r="N84" s="25">
        <f t="shared" si="54"/>
        <v>0.29200000000653548</v>
      </c>
      <c r="O84" s="25">
        <f t="shared" si="55"/>
        <v>3.8772832420254684</v>
      </c>
      <c r="P84" s="22" t="str">
        <f t="shared" si="56"/>
        <v>m</v>
      </c>
      <c r="Q84" t="str">
        <f t="shared" si="74"/>
        <v>OK</v>
      </c>
      <c r="S84" s="26">
        <v>0.315</v>
      </c>
      <c r="T84" s="26"/>
      <c r="U84" s="26">
        <v>0.29199999999999998</v>
      </c>
      <c r="V84" s="26"/>
      <c r="W84" t="str">
        <f t="shared" si="75"/>
        <v>m</v>
      </c>
      <c r="Y84" s="26">
        <f t="shared" si="76"/>
        <v>-1.0564549235425602E-11</v>
      </c>
      <c r="Z84" s="26"/>
      <c r="AA84" s="26">
        <f t="shared" si="77"/>
        <v>6.5354943679096777E-12</v>
      </c>
      <c r="AB84" s="26"/>
      <c r="AC84" t="str">
        <f t="shared" si="78"/>
        <v>m</v>
      </c>
      <c r="AD84" s="15">
        <f t="shared" si="57"/>
        <v>1E-3</v>
      </c>
      <c r="AE84" s="16">
        <f t="shared" si="58"/>
        <v>3.1343064544988886E-4</v>
      </c>
      <c r="AF84" s="16">
        <f t="shared" si="59"/>
        <v>0</v>
      </c>
      <c r="AG84" s="16">
        <f t="shared" si="60"/>
        <v>2.899639629319086E-4</v>
      </c>
      <c r="AH84" s="16">
        <f t="shared" si="61"/>
        <v>0</v>
      </c>
      <c r="AI84" s="21">
        <f t="shared" si="79"/>
        <v>4.2698696620191022E-4</v>
      </c>
      <c r="AK84" s="15">
        <f>IFERROR(MATCH(AI84 - 0.000001,'Ref Z list'!$C$5:$C$30,1),1)</f>
        <v>1</v>
      </c>
      <c r="AL84" s="15" t="str">
        <f>INDEX('Ref Z list'!$D$5:$D$30,AK84)</f>
        <v>0m</v>
      </c>
      <c r="AM84" s="15" t="str">
        <f>IF(INDEX('Ref Z list'!$D$5:$D$30,AK84+1)=0,AL84,INDEX('Ref Z list'!$D$5:$D$30,AK84+1))</f>
        <v>1m</v>
      </c>
      <c r="AN84" s="15">
        <f>INDEX('Ref Z list'!$C$5:$C$30,AK84)</f>
        <v>0</v>
      </c>
      <c r="AO84" s="15">
        <f>INDEX('Ref Z list'!$C$5:$C$30,AK84+1)</f>
        <v>1E-3</v>
      </c>
      <c r="AP84" s="17" t="str">
        <f t="shared" si="62"/>
        <v>1kHz1m0m</v>
      </c>
      <c r="AQ84" s="17" t="str">
        <f t="shared" si="63"/>
        <v>1kHz1m1m</v>
      </c>
      <c r="AR84" s="15">
        <f>IFERROR(MATCH(AP84,'Cal Data'!$AC$6:$AC$1108,0),0)</f>
        <v>16</v>
      </c>
      <c r="AS84" s="15">
        <f>IFERROR(MATCH(AQ84,'Cal Data'!$AC$6:$AC$1108,0),0)</f>
        <v>34</v>
      </c>
      <c r="AU84" s="17" t="str">
        <f>INDEX('Cal Data'!AC$6:AC$1108,$AR84)</f>
        <v>1kHz1m0m</v>
      </c>
      <c r="AV84" s="17">
        <f>INDEX('Cal Data'!AD$6:AD$1108,$AR84)</f>
        <v>9.8774925329137722E-8</v>
      </c>
      <c r="AW84" s="17">
        <f>INDEX('Cal Data'!AE$6:AE$1108,$AR84)</f>
        <v>8.2148585967376508E-3</v>
      </c>
      <c r="AX84" s="17">
        <f>INDEX('Cal Data'!AF$6:AF$1108,$AR84)</f>
        <v>2.9457724554913727E-6</v>
      </c>
      <c r="AY84" s="17">
        <f>INDEX('Cal Data'!AG$6:AG$1108,$AR84)</f>
        <v>3.8490571796227962E-3</v>
      </c>
      <c r="AZ84" s="17" t="str">
        <f>INDEX('Cal Data'!AC$6:AC$1108,$AS84)</f>
        <v>1kHz1m1m</v>
      </c>
      <c r="BA84" s="17">
        <f>INDEX('Cal Data'!AD$6:AD$1108,$AS84)</f>
        <v>3.5428604141635699E-6</v>
      </c>
      <c r="BB84" s="17">
        <f>INDEX('Cal Data'!AE$6:AE$1108,$AS84)</f>
        <v>9.6390564534539497E-3</v>
      </c>
      <c r="BC84" s="17">
        <f>INDEX('Cal Data'!AF$6:AF$1108,$AS84)</f>
        <v>8.1517959698640951E-7</v>
      </c>
      <c r="BD84" s="17">
        <f>INDEX('Cal Data'!AG$6:AG$1108,$AS84)</f>
        <v>3.9151623880645092E-3</v>
      </c>
      <c r="BF84" s="17">
        <f t="shared" si="64"/>
        <v>1.5693545395465748E-6</v>
      </c>
      <c r="BG84" s="17">
        <f t="shared" si="65"/>
        <v>9.6390564534539497E-3</v>
      </c>
      <c r="BH84" s="17">
        <f t="shared" si="66"/>
        <v>2.0360370746268828E-6</v>
      </c>
      <c r="BI84" s="17">
        <f t="shared" si="67"/>
        <v>3.8772832420254683E-3</v>
      </c>
      <c r="BK84" s="17">
        <f t="shared" si="68"/>
        <v>3.1499999998943544E-4</v>
      </c>
      <c r="BL84" s="17">
        <f t="shared" si="69"/>
        <v>9.6390564534539497E-3</v>
      </c>
      <c r="BM84" s="17">
        <f t="shared" si="70"/>
        <v>2.9200000000653546E-4</v>
      </c>
      <c r="BN84" s="17">
        <f t="shared" si="71"/>
        <v>3.8772832420254683E-3</v>
      </c>
    </row>
    <row r="85" spans="1:66" x14ac:dyDescent="0.25">
      <c r="A85" s="9">
        <v>3</v>
      </c>
      <c r="B85" s="9" t="s">
        <v>3</v>
      </c>
      <c r="C85" s="13">
        <v>1000</v>
      </c>
      <c r="D85" s="14">
        <f t="shared" si="72"/>
        <v>1</v>
      </c>
      <c r="E85" s="14" t="str">
        <f t="shared" si="73"/>
        <v>kHz</v>
      </c>
      <c r="F85" s="24">
        <v>-1.3323403046119036</v>
      </c>
      <c r="G85" s="24">
        <v>0</v>
      </c>
      <c r="H85" s="24">
        <v>8.2430319047163983E-2</v>
      </c>
      <c r="I85" s="24">
        <v>0</v>
      </c>
      <c r="J85" s="10" t="s">
        <v>3</v>
      </c>
      <c r="L85" s="25">
        <f t="shared" si="52"/>
        <v>-1.3400000002720118</v>
      </c>
      <c r="M85" s="25">
        <f t="shared" si="53"/>
        <v>7.03746340464222</v>
      </c>
      <c r="N85" s="25">
        <f t="shared" si="54"/>
        <v>9.2500000268793875E-2</v>
      </c>
      <c r="O85" s="25">
        <f t="shared" si="55"/>
        <v>2.8935327765230245</v>
      </c>
      <c r="P85" s="22" t="str">
        <f t="shared" si="56"/>
        <v>m</v>
      </c>
      <c r="Q85" t="str">
        <f t="shared" si="74"/>
        <v>OK</v>
      </c>
      <c r="S85" s="26">
        <v>-1.34</v>
      </c>
      <c r="T85" s="26"/>
      <c r="U85" s="26">
        <v>9.2499999999999999E-2</v>
      </c>
      <c r="V85" s="26"/>
      <c r="W85" t="str">
        <f t="shared" si="75"/>
        <v>m</v>
      </c>
      <c r="Y85" s="26">
        <f t="shared" si="76"/>
        <v>-2.7201174646052095E-10</v>
      </c>
      <c r="Z85" s="26"/>
      <c r="AA85" s="26">
        <f t="shared" si="77"/>
        <v>2.687938760459474E-10</v>
      </c>
      <c r="AB85" s="26"/>
      <c r="AC85" t="str">
        <f t="shared" si="78"/>
        <v>m</v>
      </c>
      <c r="AD85" s="15">
        <f t="shared" si="57"/>
        <v>1E-3</v>
      </c>
      <c r="AE85" s="16">
        <f t="shared" si="58"/>
        <v>-1.3323403046119036E-3</v>
      </c>
      <c r="AF85" s="16">
        <f t="shared" si="59"/>
        <v>0</v>
      </c>
      <c r="AG85" s="16">
        <f t="shared" si="60"/>
        <v>8.2430319047163982E-5</v>
      </c>
      <c r="AH85" s="16">
        <f t="shared" si="61"/>
        <v>0</v>
      </c>
      <c r="AI85" s="21">
        <f t="shared" si="79"/>
        <v>1.3348878023233103E-3</v>
      </c>
      <c r="AK85" s="15">
        <f>IFERROR(MATCH(AI85 - 0.000001,'Ref Z list'!$C$5:$C$30,1),1)</f>
        <v>2</v>
      </c>
      <c r="AL85" s="15" t="str">
        <f>INDEX('Ref Z list'!$D$5:$D$30,AK85)</f>
        <v>1m</v>
      </c>
      <c r="AM85" s="15" t="str">
        <f>IF(INDEX('Ref Z list'!$D$5:$D$30,AK85+1)=0,AL85,INDEX('Ref Z list'!$D$5:$D$30,AK85+1))</f>
        <v>3m</v>
      </c>
      <c r="AN85" s="15">
        <f>INDEX('Ref Z list'!$C$5:$C$30,AK85)</f>
        <v>1E-3</v>
      </c>
      <c r="AO85" s="15">
        <f>INDEX('Ref Z list'!$C$5:$C$30,AK85+1)</f>
        <v>3.0000000000000001E-3</v>
      </c>
      <c r="AP85" s="17" t="str">
        <f t="shared" si="62"/>
        <v>1kHz3m1m</v>
      </c>
      <c r="AQ85" s="17" t="str">
        <f t="shared" si="63"/>
        <v>1kHz3m3m</v>
      </c>
      <c r="AR85" s="15">
        <f>IFERROR(MATCH(AP85,'Cal Data'!$AC$6:$AC$1108,0),0)</f>
        <v>52</v>
      </c>
      <c r="AS85" s="15">
        <f>IFERROR(MATCH(AQ85,'Cal Data'!$AC$6:$AC$1108,0),0)</f>
        <v>70</v>
      </c>
      <c r="AU85" s="17" t="str">
        <f>INDEX('Cal Data'!AC$6:AC$1108,$AR85)</f>
        <v>1kHz3m1m</v>
      </c>
      <c r="AV85" s="17">
        <f>INDEX('Cal Data'!AD$6:AD$1108,$AR85)</f>
        <v>-8.9778805751484624E-6</v>
      </c>
      <c r="AW85" s="17">
        <f>INDEX('Cal Data'!AE$6:AE$1108,$AR85)</f>
        <v>7.3379483207274313E-4</v>
      </c>
      <c r="AX85" s="17">
        <f>INDEX('Cal Data'!AF$6:AF$1108,$AR85)</f>
        <v>1.1372271516161514E-5</v>
      </c>
      <c r="AY85" s="17">
        <f>INDEX('Cal Data'!AG$6:AG$1108,$AR85)</f>
        <v>2.3675287327286978E-3</v>
      </c>
      <c r="AZ85" s="17" t="str">
        <f>INDEX('Cal Data'!AC$6:AC$1108,$AS85)</f>
        <v>1kHz3m3m</v>
      </c>
      <c r="BA85" s="17">
        <f>INDEX('Cal Data'!AD$6:AD$1108,$AS85)</f>
        <v>-1.1054832773356275E-6</v>
      </c>
      <c r="BB85" s="17">
        <f>INDEX('Cal Data'!AE$6:AE$1108,$AS85)</f>
        <v>7.0374634046422198E-3</v>
      </c>
      <c r="BC85" s="17">
        <f>INDEX('Cal Data'!AF$6:AF$1108,$AS85)</f>
        <v>3.5930076224347495E-6</v>
      </c>
      <c r="BD85" s="17">
        <f>INDEX('Cal Data'!AG$6:AG$1108,$AS85)</f>
        <v>5.5089034865724185E-3</v>
      </c>
      <c r="BF85" s="17">
        <f t="shared" si="64"/>
        <v>-7.6596956601082089E-6</v>
      </c>
      <c r="BG85" s="17">
        <f t="shared" si="65"/>
        <v>7.0374634046422198E-3</v>
      </c>
      <c r="BH85" s="17">
        <f t="shared" si="66"/>
        <v>1.0069681221629897E-5</v>
      </c>
      <c r="BI85" s="17">
        <f t="shared" si="67"/>
        <v>2.8935327765230246E-3</v>
      </c>
      <c r="BK85" s="17">
        <f t="shared" si="68"/>
        <v>-1.3400000002720118E-3</v>
      </c>
      <c r="BL85" s="17">
        <f t="shared" si="69"/>
        <v>7.0374634046422198E-3</v>
      </c>
      <c r="BM85" s="17">
        <f t="shared" si="70"/>
        <v>9.2500000268793883E-5</v>
      </c>
      <c r="BN85" s="17">
        <f t="shared" si="71"/>
        <v>2.8935327765230246E-3</v>
      </c>
    </row>
    <row r="86" spans="1:66" x14ac:dyDescent="0.25">
      <c r="A86" s="9">
        <v>3</v>
      </c>
      <c r="B86" s="9" t="s">
        <v>3</v>
      </c>
      <c r="C86" s="13">
        <v>0.2</v>
      </c>
      <c r="D86" s="14">
        <f t="shared" si="72"/>
        <v>200</v>
      </c>
      <c r="E86" s="14" t="str">
        <f t="shared" si="73"/>
        <v>mHz</v>
      </c>
      <c r="F86" s="24">
        <v>-2.6058843020666536E-2</v>
      </c>
      <c r="G86" s="24">
        <v>0</v>
      </c>
      <c r="H86" s="24">
        <v>1.2550805679459931</v>
      </c>
      <c r="I86" s="24">
        <v>0</v>
      </c>
      <c r="J86" s="10" t="s">
        <v>3</v>
      </c>
      <c r="L86" s="25">
        <f t="shared" si="52"/>
        <v>-2.5499999980317919E-2</v>
      </c>
      <c r="M86" s="25">
        <f t="shared" si="53"/>
        <v>2.9445507891526259</v>
      </c>
      <c r="N86" s="25">
        <f t="shared" si="54"/>
        <v>1.2500000000227842</v>
      </c>
      <c r="O86" s="25">
        <f t="shared" si="55"/>
        <v>5.3254158105164899</v>
      </c>
      <c r="P86" s="22" t="str">
        <f t="shared" si="56"/>
        <v>m</v>
      </c>
      <c r="Q86" t="str">
        <f t="shared" si="74"/>
        <v>OK</v>
      </c>
      <c r="S86" s="26">
        <v>-2.5499999999999998E-2</v>
      </c>
      <c r="T86" s="26"/>
      <c r="U86" s="26">
        <v>1.25</v>
      </c>
      <c r="V86" s="26"/>
      <c r="W86" t="str">
        <f t="shared" si="75"/>
        <v>m</v>
      </c>
      <c r="Y86" s="26">
        <f t="shared" si="76"/>
        <v>1.9682078883365151E-11</v>
      </c>
      <c r="Z86" s="26"/>
      <c r="AA86" s="26">
        <f t="shared" si="77"/>
        <v>2.2784218955962388E-11</v>
      </c>
      <c r="AB86" s="26"/>
      <c r="AC86" t="str">
        <f t="shared" si="78"/>
        <v>m</v>
      </c>
      <c r="AD86" s="15">
        <f t="shared" si="57"/>
        <v>1E-3</v>
      </c>
      <c r="AE86" s="16">
        <f t="shared" si="58"/>
        <v>-2.6058843020666536E-5</v>
      </c>
      <c r="AF86" s="16">
        <f t="shared" si="59"/>
        <v>0</v>
      </c>
      <c r="AG86" s="16">
        <f t="shared" si="60"/>
        <v>1.2550805679459932E-3</v>
      </c>
      <c r="AH86" s="16">
        <f t="shared" si="61"/>
        <v>0</v>
      </c>
      <c r="AI86" s="21">
        <f t="shared" si="79"/>
        <v>1.2553510645772412E-3</v>
      </c>
      <c r="AK86" s="15">
        <f>IFERROR(MATCH(AI86 - 0.000001,'Ref Z list'!$C$5:$C$30,1),1)</f>
        <v>2</v>
      </c>
      <c r="AL86" s="15" t="str">
        <f>INDEX('Ref Z list'!$D$5:$D$30,AK86)</f>
        <v>1m</v>
      </c>
      <c r="AM86" s="15" t="str">
        <f>IF(INDEX('Ref Z list'!$D$5:$D$30,AK86+1)=0,AL86,INDEX('Ref Z list'!$D$5:$D$30,AK86+1))</f>
        <v>3m</v>
      </c>
      <c r="AN86" s="15">
        <f>INDEX('Ref Z list'!$C$5:$C$30,AK86)</f>
        <v>1E-3</v>
      </c>
      <c r="AO86" s="15">
        <f>INDEX('Ref Z list'!$C$5:$C$30,AK86+1)</f>
        <v>3.0000000000000001E-3</v>
      </c>
      <c r="AP86" s="17" t="str">
        <f t="shared" si="62"/>
        <v>200mHz3m1m</v>
      </c>
      <c r="AQ86" s="17" t="str">
        <f t="shared" si="63"/>
        <v>200mHz3m3m</v>
      </c>
      <c r="AR86" s="15">
        <f>IFERROR(MATCH(AP86,'Cal Data'!$AC$6:$AC$1108,0),0)</f>
        <v>41</v>
      </c>
      <c r="AS86" s="15">
        <f>IFERROR(MATCH(AQ86,'Cal Data'!$AC$6:$AC$1108,0),0)</f>
        <v>59</v>
      </c>
      <c r="AU86" s="17" t="str">
        <f>INDEX('Cal Data'!AC$6:AC$1108,$AR86)</f>
        <v>200mHz3m1m</v>
      </c>
      <c r="AV86" s="17">
        <f>INDEX('Cal Data'!AD$6:AD$1108,$AR86)</f>
        <v>-1.0458923967301623E-7</v>
      </c>
      <c r="AW86" s="17">
        <f>INDEX('Cal Data'!AE$6:AE$1108,$AR86)</f>
        <v>3.5904966204058438E-3</v>
      </c>
      <c r="AX86" s="17">
        <f>INDEX('Cal Data'!AF$6:AF$1108,$AR86)</f>
        <v>-5.8485669438434503E-6</v>
      </c>
      <c r="AY86" s="17">
        <f>INDEX('Cal Data'!AG$6:AG$1108,$AR86)</f>
        <v>5.0804412916298771E-3</v>
      </c>
      <c r="AZ86" s="17" t="str">
        <f>INDEX('Cal Data'!AC$6:AC$1108,$AS86)</f>
        <v>200mHz3m3m</v>
      </c>
      <c r="BA86" s="17">
        <f>INDEX('Cal Data'!AD$6:AD$1108,$AS86)</f>
        <v>5.0916474090365732E-6</v>
      </c>
      <c r="BB86" s="17">
        <f>INDEX('Cal Data'!AE$6:AE$1108,$AS86)</f>
        <v>2.9445507891526258E-3</v>
      </c>
      <c r="BC86" s="17">
        <f>INDEX('Cal Data'!AF$6:AF$1108,$AS86)</f>
        <v>1.6667346179983853E-7</v>
      </c>
      <c r="BD86" s="17">
        <f>INDEX('Cal Data'!AG$6:AG$1108,$AS86)</f>
        <v>6.9991685097222879E-3</v>
      </c>
      <c r="BF86" s="17">
        <f t="shared" si="64"/>
        <v>5.5884304034861855E-7</v>
      </c>
      <c r="BG86" s="17">
        <f t="shared" si="65"/>
        <v>2.9445507891526258E-3</v>
      </c>
      <c r="BH86" s="17">
        <f t="shared" si="66"/>
        <v>-5.0805679232089257E-6</v>
      </c>
      <c r="BI86" s="17">
        <f t="shared" si="67"/>
        <v>5.3254158105164899E-3</v>
      </c>
      <c r="BK86" s="17">
        <f t="shared" si="68"/>
        <v>-2.5499999980317919E-5</v>
      </c>
      <c r="BL86" s="17">
        <f t="shared" si="69"/>
        <v>2.9445507891526258E-3</v>
      </c>
      <c r="BM86" s="17">
        <f t="shared" si="70"/>
        <v>1.2500000000227843E-3</v>
      </c>
      <c r="BN86" s="17">
        <f t="shared" si="71"/>
        <v>5.3254158105164899E-3</v>
      </c>
    </row>
    <row r="87" spans="1:66" x14ac:dyDescent="0.25">
      <c r="A87" s="9">
        <v>10</v>
      </c>
      <c r="B87" s="9" t="s">
        <v>3</v>
      </c>
      <c r="C87" s="13">
        <v>100</v>
      </c>
      <c r="D87" s="14">
        <f t="shared" si="72"/>
        <v>100</v>
      </c>
      <c r="E87" s="14" t="str">
        <f t="shared" si="73"/>
        <v>Hz</v>
      </c>
      <c r="F87" s="24">
        <v>6.0558951608225113</v>
      </c>
      <c r="G87" s="24">
        <v>0</v>
      </c>
      <c r="H87" s="24">
        <v>6.130884303853378</v>
      </c>
      <c r="I87" s="24">
        <v>0</v>
      </c>
      <c r="J87" s="10" t="s">
        <v>3</v>
      </c>
      <c r="L87" s="25">
        <f t="shared" si="52"/>
        <v>6.0599999999995431</v>
      </c>
      <c r="M87" s="25">
        <f t="shared" si="53"/>
        <v>8.1937131384344664</v>
      </c>
      <c r="N87" s="25">
        <f t="shared" si="54"/>
        <v>6.1300000000016892</v>
      </c>
      <c r="O87" s="25">
        <f t="shared" si="55"/>
        <v>3.1284451608084627</v>
      </c>
      <c r="P87" s="22" t="str">
        <f t="shared" si="56"/>
        <v>m</v>
      </c>
      <c r="Q87" t="str">
        <f t="shared" si="74"/>
        <v>OK</v>
      </c>
      <c r="S87" s="26">
        <v>6.0600000000000005</v>
      </c>
      <c r="T87" s="26"/>
      <c r="U87" s="26">
        <v>6.13</v>
      </c>
      <c r="V87" s="26"/>
      <c r="W87" t="str">
        <f t="shared" si="75"/>
        <v>m</v>
      </c>
      <c r="Y87" s="26">
        <f t="shared" si="76"/>
        <v>-4.5741188614556449E-13</v>
      </c>
      <c r="Z87" s="26"/>
      <c r="AA87" s="26">
        <f t="shared" si="77"/>
        <v>1.6893153542696382E-12</v>
      </c>
      <c r="AB87" s="26"/>
      <c r="AC87" t="str">
        <f t="shared" si="78"/>
        <v>m</v>
      </c>
      <c r="AD87" s="15">
        <f t="shared" si="57"/>
        <v>1E-3</v>
      </c>
      <c r="AE87" s="16">
        <f t="shared" si="58"/>
        <v>6.0558951608225111E-3</v>
      </c>
      <c r="AF87" s="16">
        <f t="shared" si="59"/>
        <v>0</v>
      </c>
      <c r="AG87" s="16">
        <f t="shared" si="60"/>
        <v>6.1308843038533779E-3</v>
      </c>
      <c r="AH87" s="16">
        <f t="shared" si="61"/>
        <v>0</v>
      </c>
      <c r="AI87" s="21">
        <f t="shared" si="79"/>
        <v>8.617517539646161E-3</v>
      </c>
      <c r="AK87" s="15">
        <f>IFERROR(MATCH(AI87 - 0.000001,'Ref Z list'!$C$5:$C$30,1),1)</f>
        <v>3</v>
      </c>
      <c r="AL87" s="15" t="str">
        <f>INDEX('Ref Z list'!$D$5:$D$30,AK87)</f>
        <v>3m</v>
      </c>
      <c r="AM87" s="15" t="str">
        <f>IF(INDEX('Ref Z list'!$D$5:$D$30,AK87+1)=0,AL87,INDEX('Ref Z list'!$D$5:$D$30,AK87+1))</f>
        <v>10m</v>
      </c>
      <c r="AN87" s="15">
        <f>INDEX('Ref Z list'!$C$5:$C$30,AK87)</f>
        <v>3.0000000000000001E-3</v>
      </c>
      <c r="AO87" s="15">
        <f>INDEX('Ref Z list'!$C$5:$C$30,AK87+1)</f>
        <v>0.01</v>
      </c>
      <c r="AP87" s="17" t="str">
        <f t="shared" si="62"/>
        <v>100Hz10m3m</v>
      </c>
      <c r="AQ87" s="17" t="str">
        <f t="shared" si="63"/>
        <v>100Hz10m10m</v>
      </c>
      <c r="AR87" s="15">
        <f>IFERROR(MATCH(AP87,'Cal Data'!$AC$6:$AC$1108,0),0)</f>
        <v>85</v>
      </c>
      <c r="AS87" s="15">
        <f>IFERROR(MATCH(AQ87,'Cal Data'!$AC$6:$AC$1108,0),0)</f>
        <v>103</v>
      </c>
      <c r="AU87" s="17" t="str">
        <f>INDEX('Cal Data'!AC$6:AC$1108,$AR87)</f>
        <v>100Hz10m3m</v>
      </c>
      <c r="AV87" s="17">
        <f>INDEX('Cal Data'!AD$6:AD$1108,$AR87)</f>
        <v>1.2372683989999265E-6</v>
      </c>
      <c r="AW87" s="17">
        <f>INDEX('Cal Data'!AE$6:AE$1108,$AR87)</f>
        <v>9.3016301034405929E-3</v>
      </c>
      <c r="AX87" s="17">
        <f>INDEX('Cal Data'!AF$6:AF$1108,$AR87)</f>
        <v>9.7094098651992698E-6</v>
      </c>
      <c r="AY87" s="17">
        <f>INDEX('Cal Data'!AG$6:AG$1108,$AR87)</f>
        <v>3.3799390188252688E-3</v>
      </c>
      <c r="AZ87" s="17" t="str">
        <f>INDEX('Cal Data'!AC$6:AC$1108,$AS87)</f>
        <v>100Hz10m10m</v>
      </c>
      <c r="BA87" s="17">
        <f>INDEX('Cal Data'!AD$6:AD$1108,$AS87)</f>
        <v>4.8105541617157049E-6</v>
      </c>
      <c r="BB87" s="17">
        <f>INDEX('Cal Data'!AE$6:AE$1108,$AS87)</f>
        <v>8.1937131384344671E-3</v>
      </c>
      <c r="BC87" s="17">
        <f>INDEX('Cal Data'!AF$6:AF$1108,$AS87)</f>
        <v>-3.491438284334886E-6</v>
      </c>
      <c r="BD87" s="17">
        <f>INDEX('Cal Data'!AG$6:AG$1108,$AS87)</f>
        <v>3.0665520122528721E-3</v>
      </c>
      <c r="BF87" s="17">
        <f t="shared" si="64"/>
        <v>4.1048391770318969E-6</v>
      </c>
      <c r="BG87" s="17">
        <f t="shared" si="65"/>
        <v>8.1937131384344671E-3</v>
      </c>
      <c r="BH87" s="17">
        <f t="shared" si="66"/>
        <v>-8.8430385168839875E-7</v>
      </c>
      <c r="BI87" s="17">
        <f t="shared" si="67"/>
        <v>3.1284451608084626E-3</v>
      </c>
      <c r="BK87" s="17">
        <f t="shared" si="68"/>
        <v>6.0599999999995432E-3</v>
      </c>
      <c r="BL87" s="17">
        <f t="shared" si="69"/>
        <v>8.1937131384344671E-3</v>
      </c>
      <c r="BM87" s="17">
        <f t="shared" si="70"/>
        <v>6.1300000000016897E-3</v>
      </c>
      <c r="BN87" s="17">
        <f t="shared" si="71"/>
        <v>3.1284451608084626E-3</v>
      </c>
    </row>
    <row r="88" spans="1:66" x14ac:dyDescent="0.25">
      <c r="A88" s="9">
        <v>10</v>
      </c>
      <c r="B88" s="9" t="s">
        <v>3</v>
      </c>
      <c r="C88" s="13">
        <v>50</v>
      </c>
      <c r="D88" s="14">
        <f t="shared" si="72"/>
        <v>50</v>
      </c>
      <c r="E88" s="14" t="str">
        <f t="shared" si="73"/>
        <v>Hz</v>
      </c>
      <c r="F88" s="24">
        <v>5.7590837784976916</v>
      </c>
      <c r="G88" s="24">
        <v>0</v>
      </c>
      <c r="H88" s="24">
        <v>6.4072795415700687</v>
      </c>
      <c r="I88" s="24">
        <v>0</v>
      </c>
      <c r="J88" s="10" t="s">
        <v>3</v>
      </c>
      <c r="L88" s="25">
        <f t="shared" si="52"/>
        <v>5.7599999999782678</v>
      </c>
      <c r="M88" s="25">
        <f t="shared" si="53"/>
        <v>2.8820556264248207</v>
      </c>
      <c r="N88" s="25">
        <f t="shared" si="54"/>
        <v>6.4099999999037678</v>
      </c>
      <c r="O88" s="25">
        <f t="shared" si="55"/>
        <v>1.7511692776147458</v>
      </c>
      <c r="P88" s="22" t="str">
        <f t="shared" si="56"/>
        <v>m</v>
      </c>
      <c r="Q88" t="str">
        <f t="shared" si="74"/>
        <v>OK</v>
      </c>
      <c r="S88" s="26">
        <v>5.7600000000000007</v>
      </c>
      <c r="T88" s="26"/>
      <c r="U88" s="26">
        <v>6.41</v>
      </c>
      <c r="V88" s="26"/>
      <c r="W88" t="str">
        <f t="shared" si="75"/>
        <v>m</v>
      </c>
      <c r="Y88" s="26">
        <f t="shared" si="76"/>
        <v>-2.1732837751642364E-11</v>
      </c>
      <c r="Z88" s="26"/>
      <c r="AA88" s="26">
        <f t="shared" si="77"/>
        <v>-9.6232355417669169E-11</v>
      </c>
      <c r="AB88" s="26"/>
      <c r="AC88" t="str">
        <f t="shared" si="78"/>
        <v>m</v>
      </c>
      <c r="AD88" s="15">
        <f t="shared" si="57"/>
        <v>1E-3</v>
      </c>
      <c r="AE88" s="16">
        <f t="shared" si="58"/>
        <v>5.7590837784976916E-3</v>
      </c>
      <c r="AF88" s="16">
        <f t="shared" si="59"/>
        <v>0</v>
      </c>
      <c r="AG88" s="16">
        <f t="shared" si="60"/>
        <v>6.4072795415700693E-3</v>
      </c>
      <c r="AH88" s="16">
        <f t="shared" si="61"/>
        <v>0</v>
      </c>
      <c r="AI88" s="21">
        <f t="shared" si="79"/>
        <v>8.6151190990941973E-3</v>
      </c>
      <c r="AK88" s="15">
        <f>IFERROR(MATCH(AI88 - 0.000001,'Ref Z list'!$C$5:$C$30,1),1)</f>
        <v>3</v>
      </c>
      <c r="AL88" s="15" t="str">
        <f>INDEX('Ref Z list'!$D$5:$D$30,AK88)</f>
        <v>3m</v>
      </c>
      <c r="AM88" s="15" t="str">
        <f>IF(INDEX('Ref Z list'!$D$5:$D$30,AK88+1)=0,AL88,INDEX('Ref Z list'!$D$5:$D$30,AK88+1))</f>
        <v>10m</v>
      </c>
      <c r="AN88" s="15">
        <f>INDEX('Ref Z list'!$C$5:$C$30,AK88)</f>
        <v>3.0000000000000001E-3</v>
      </c>
      <c r="AO88" s="15">
        <f>INDEX('Ref Z list'!$C$5:$C$30,AK88+1)</f>
        <v>0.01</v>
      </c>
      <c r="AP88" s="17" t="str">
        <f t="shared" si="62"/>
        <v>50Hz10m3m</v>
      </c>
      <c r="AQ88" s="17" t="str">
        <f t="shared" si="63"/>
        <v>50Hz10m10m</v>
      </c>
      <c r="AR88" s="15">
        <f>IFERROR(MATCH(AP88,'Cal Data'!$AC$6:$AC$1108,0),0)</f>
        <v>84</v>
      </c>
      <c r="AS88" s="15">
        <f>IFERROR(MATCH(AQ88,'Cal Data'!$AC$6:$AC$1108,0),0)</f>
        <v>102</v>
      </c>
      <c r="AU88" s="17" t="str">
        <f>INDEX('Cal Data'!AC$6:AC$1108,$AR88)</f>
        <v>50Hz10m3m</v>
      </c>
      <c r="AV88" s="17">
        <f>INDEX('Cal Data'!AD$6:AD$1108,$AR88)</f>
        <v>-2.3279597677911684E-6</v>
      </c>
      <c r="AW88" s="17">
        <f>INDEX('Cal Data'!AE$6:AE$1108,$AR88)</f>
        <v>1.8291458120841756E-3</v>
      </c>
      <c r="AX88" s="17">
        <f>INDEX('Cal Data'!AF$6:AF$1108,$AR88)</f>
        <v>-1.1645337310344864E-5</v>
      </c>
      <c r="AY88" s="17">
        <f>INDEX('Cal Data'!AG$6:AG$1108,$AR88)</f>
        <v>5.5758434587718873E-3</v>
      </c>
      <c r="AZ88" s="17" t="str">
        <f>INDEX('Cal Data'!AC$6:AC$1108,$AS88)</f>
        <v>50Hz10m10m</v>
      </c>
      <c r="BA88" s="17">
        <f>INDEX('Cal Data'!AD$6:AD$1108,$AS88)</f>
        <v>1.716347812832919E-6</v>
      </c>
      <c r="BB88" s="17">
        <f>INDEX('Cal Data'!AE$6:AE$1108,$AS88)</f>
        <v>2.8820556264248206E-3</v>
      </c>
      <c r="BC88" s="17">
        <f>INDEX('Cal Data'!AF$6:AF$1108,$AS88)</f>
        <v>6.2635561135763348E-6</v>
      </c>
      <c r="BD88" s="17">
        <f>INDEX('Cal Data'!AG$6:AG$1108,$AS88)</f>
        <v>8.0787348420468153E-4</v>
      </c>
      <c r="BF88" s="17">
        <f t="shared" si="64"/>
        <v>9.1622148057651117E-7</v>
      </c>
      <c r="BG88" s="17">
        <f t="shared" si="65"/>
        <v>2.8820556264248206E-3</v>
      </c>
      <c r="BH88" s="17">
        <f t="shared" si="66"/>
        <v>2.7204583336983338E-6</v>
      </c>
      <c r="BI88" s="17">
        <f t="shared" si="67"/>
        <v>1.7511692776147458E-3</v>
      </c>
      <c r="BK88" s="17">
        <f t="shared" si="68"/>
        <v>5.7599999999782677E-3</v>
      </c>
      <c r="BL88" s="17">
        <f t="shared" si="69"/>
        <v>2.8820556264248206E-3</v>
      </c>
      <c r="BM88" s="17">
        <f t="shared" si="70"/>
        <v>6.4099999999037678E-3</v>
      </c>
      <c r="BN88" s="17">
        <f t="shared" si="71"/>
        <v>1.7511692776147458E-3</v>
      </c>
    </row>
    <row r="89" spans="1:66" x14ac:dyDescent="0.25">
      <c r="A89" s="9">
        <v>100</v>
      </c>
      <c r="B89" s="9" t="s">
        <v>3</v>
      </c>
      <c r="C89" s="13">
        <v>50</v>
      </c>
      <c r="D89" s="14">
        <f t="shared" si="72"/>
        <v>50</v>
      </c>
      <c r="E89" s="14" t="str">
        <f t="shared" si="73"/>
        <v>Hz</v>
      </c>
      <c r="F89" s="24">
        <v>41.300386580388896</v>
      </c>
      <c r="G89" s="24">
        <v>0</v>
      </c>
      <c r="H89" s="24">
        <v>-14.198503647351613</v>
      </c>
      <c r="I89" s="24">
        <v>0</v>
      </c>
      <c r="J89" s="10" t="s">
        <v>3</v>
      </c>
      <c r="L89" s="25">
        <f t="shared" si="52"/>
        <v>41.299999999999777</v>
      </c>
      <c r="M89" s="25">
        <f t="shared" si="53"/>
        <v>10.043105422602824</v>
      </c>
      <c r="N89" s="25">
        <f t="shared" si="54"/>
        <v>-14.199999999999946</v>
      </c>
      <c r="O89" s="25">
        <f t="shared" si="55"/>
        <v>6.6237087430606767</v>
      </c>
      <c r="P89" s="22" t="str">
        <f t="shared" si="56"/>
        <v>m</v>
      </c>
      <c r="Q89" t="str">
        <f t="shared" si="74"/>
        <v>OK</v>
      </c>
      <c r="S89" s="26">
        <v>41.300000000000004</v>
      </c>
      <c r="T89" s="26"/>
      <c r="U89" s="26">
        <v>-14.200000000000001</v>
      </c>
      <c r="V89" s="26"/>
      <c r="W89" t="str">
        <f t="shared" si="75"/>
        <v>m</v>
      </c>
      <c r="Y89" s="26">
        <f t="shared" si="76"/>
        <v>-2.2737367544323206E-13</v>
      </c>
      <c r="Z89" s="26"/>
      <c r="AA89" s="26">
        <f t="shared" si="77"/>
        <v>5.5067062021407764E-14</v>
      </c>
      <c r="AB89" s="26"/>
      <c r="AC89" t="str">
        <f t="shared" si="78"/>
        <v>m</v>
      </c>
      <c r="AD89" s="15">
        <f t="shared" si="57"/>
        <v>1E-3</v>
      </c>
      <c r="AE89" s="16">
        <f t="shared" si="58"/>
        <v>4.1300386580388898E-2</v>
      </c>
      <c r="AF89" s="16">
        <f t="shared" si="59"/>
        <v>0</v>
      </c>
      <c r="AG89" s="16">
        <f t="shared" si="60"/>
        <v>-1.4198503647351613E-2</v>
      </c>
      <c r="AH89" s="16">
        <f t="shared" si="61"/>
        <v>0</v>
      </c>
      <c r="AI89" s="21">
        <f t="shared" si="79"/>
        <v>4.3672868436976112E-2</v>
      </c>
      <c r="AK89" s="15">
        <f>IFERROR(MATCH(AI89 - 0.000001,'Ref Z list'!$C$5:$C$30,1),1)</f>
        <v>4</v>
      </c>
      <c r="AL89" s="15" t="str">
        <f>INDEX('Ref Z list'!$D$5:$D$30,AK89)</f>
        <v>10m</v>
      </c>
      <c r="AM89" s="15" t="str">
        <f>IF(INDEX('Ref Z list'!$D$5:$D$30,AK89+1)=0,AL89,INDEX('Ref Z list'!$D$5:$D$30,AK89+1))</f>
        <v>100m</v>
      </c>
      <c r="AN89" s="15">
        <f>INDEX('Ref Z list'!$C$5:$C$30,AK89)</f>
        <v>0.01</v>
      </c>
      <c r="AO89" s="15">
        <f>INDEX('Ref Z list'!$C$5:$C$30,AK89+1)</f>
        <v>0.1</v>
      </c>
      <c r="AP89" s="17" t="str">
        <f t="shared" si="62"/>
        <v>50Hz100m10m</v>
      </c>
      <c r="AQ89" s="17" t="str">
        <f t="shared" si="63"/>
        <v>50Hz100m100m</v>
      </c>
      <c r="AR89" s="15">
        <f>IFERROR(MATCH(AP89,'Cal Data'!$AC$6:$AC$1108,0),0)</f>
        <v>120</v>
      </c>
      <c r="AS89" s="15">
        <f>IFERROR(MATCH(AQ89,'Cal Data'!$AC$6:$AC$1108,0),0)</f>
        <v>138</v>
      </c>
      <c r="AU89" s="17" t="str">
        <f>INDEX('Cal Data'!AC$6:AC$1108,$AR89)</f>
        <v>50Hz100m10m</v>
      </c>
      <c r="AV89" s="17">
        <f>INDEX('Cal Data'!AD$6:AD$1108,$AR89)</f>
        <v>-6.2661858120718894E-6</v>
      </c>
      <c r="AW89" s="17">
        <f>INDEX('Cal Data'!AE$6:AE$1108,$AR89)</f>
        <v>8.0157269691226562E-3</v>
      </c>
      <c r="AX89" s="17">
        <f>INDEX('Cal Data'!AF$6:AF$1108,$AR89)</f>
        <v>-1.0541666683798344E-7</v>
      </c>
      <c r="AY89" s="17">
        <f>INDEX('Cal Data'!AG$6:AG$1108,$AR89)</f>
        <v>8.5401368654210025E-3</v>
      </c>
      <c r="AZ89" s="17" t="str">
        <f>INDEX('Cal Data'!AC$6:AC$1108,$AS89)</f>
        <v>50Hz100m100m</v>
      </c>
      <c r="BA89" s="17">
        <f>INDEX('Cal Data'!AD$6:AD$1108,$AS89)</f>
        <v>9.4486764087020614E-6</v>
      </c>
      <c r="BB89" s="17">
        <f>INDEX('Cal Data'!AE$6:AE$1108,$AS89)</f>
        <v>1.0043105422602824E-2</v>
      </c>
      <c r="BC89" s="17">
        <f>INDEX('Cal Data'!AF$6:AF$1108,$AS89)</f>
        <v>-3.8230755460927271E-6</v>
      </c>
      <c r="BD89" s="17">
        <f>INDEX('Cal Data'!AG$6:AG$1108,$AS89)</f>
        <v>3.417955743986424E-3</v>
      </c>
      <c r="BF89" s="17">
        <f t="shared" si="64"/>
        <v>-3.8658038912380715E-7</v>
      </c>
      <c r="BG89" s="17">
        <f t="shared" si="65"/>
        <v>1.0043105422602824E-2</v>
      </c>
      <c r="BH89" s="17">
        <f t="shared" si="66"/>
        <v>-1.4963526483346616E-6</v>
      </c>
      <c r="BI89" s="17">
        <f t="shared" si="67"/>
        <v>6.6237087430606771E-3</v>
      </c>
      <c r="BK89" s="17">
        <f t="shared" si="68"/>
        <v>4.1299999999999774E-2</v>
      </c>
      <c r="BL89" s="17">
        <f t="shared" si="69"/>
        <v>1.0043105422602824E-2</v>
      </c>
      <c r="BM89" s="17">
        <f t="shared" si="70"/>
        <v>-1.4199999999999947E-2</v>
      </c>
      <c r="BN89" s="17">
        <f t="shared" si="71"/>
        <v>6.6237087430606771E-3</v>
      </c>
    </row>
    <row r="90" spans="1:66" x14ac:dyDescent="0.25">
      <c r="A90" s="9">
        <v>10</v>
      </c>
      <c r="B90" s="9" t="s">
        <v>3</v>
      </c>
      <c r="C90" s="13">
        <v>50</v>
      </c>
      <c r="D90" s="14">
        <f t="shared" si="72"/>
        <v>50</v>
      </c>
      <c r="E90" s="14" t="str">
        <f t="shared" si="73"/>
        <v>Hz</v>
      </c>
      <c r="F90" s="24">
        <v>0.19789000839325138</v>
      </c>
      <c r="G90" s="24">
        <v>0</v>
      </c>
      <c r="H90" s="24">
        <v>5.485277839932353</v>
      </c>
      <c r="I90" s="24">
        <v>0</v>
      </c>
      <c r="J90" s="10" t="s">
        <v>3</v>
      </c>
      <c r="L90" s="25">
        <f t="shared" si="52"/>
        <v>0.19700000003392243</v>
      </c>
      <c r="M90" s="25">
        <f t="shared" si="53"/>
        <v>2.8820556264248207</v>
      </c>
      <c r="N90" s="25">
        <f t="shared" si="54"/>
        <v>5.4800000001502136</v>
      </c>
      <c r="O90" s="25">
        <f t="shared" si="55"/>
        <v>3.8805942711775989</v>
      </c>
      <c r="P90" s="22" t="str">
        <f t="shared" si="56"/>
        <v>m</v>
      </c>
      <c r="Q90" t="str">
        <f t="shared" si="74"/>
        <v>OK</v>
      </c>
      <c r="S90" s="26">
        <v>0.19699999999999998</v>
      </c>
      <c r="T90" s="26"/>
      <c r="U90" s="26">
        <v>5.4799999999999995</v>
      </c>
      <c r="V90" s="26"/>
      <c r="W90" t="str">
        <f t="shared" si="75"/>
        <v>m</v>
      </c>
      <c r="Y90" s="26">
        <f t="shared" si="76"/>
        <v>3.3922448183787424E-11</v>
      </c>
      <c r="Z90" s="26"/>
      <c r="AA90" s="26">
        <f t="shared" si="77"/>
        <v>1.5021406341020338E-10</v>
      </c>
      <c r="AB90" s="26"/>
      <c r="AC90" t="str">
        <f t="shared" si="78"/>
        <v>m</v>
      </c>
      <c r="AD90" s="15">
        <f t="shared" si="57"/>
        <v>1E-3</v>
      </c>
      <c r="AE90" s="16">
        <f t="shared" si="58"/>
        <v>1.9789000839325139E-4</v>
      </c>
      <c r="AF90" s="16">
        <f t="shared" si="59"/>
        <v>0</v>
      </c>
      <c r="AG90" s="16">
        <f t="shared" si="60"/>
        <v>5.485277839932353E-3</v>
      </c>
      <c r="AH90" s="16">
        <f t="shared" si="61"/>
        <v>0</v>
      </c>
      <c r="AI90" s="21">
        <f t="shared" si="79"/>
        <v>5.4888462755550756E-3</v>
      </c>
      <c r="AK90" s="15">
        <f>IFERROR(MATCH(AI90 - 0.000001,'Ref Z list'!$C$5:$C$30,1),1)</f>
        <v>3</v>
      </c>
      <c r="AL90" s="15" t="str">
        <f>INDEX('Ref Z list'!$D$5:$D$30,AK90)</f>
        <v>3m</v>
      </c>
      <c r="AM90" s="15" t="str">
        <f>IF(INDEX('Ref Z list'!$D$5:$D$30,AK90+1)=0,AL90,INDEX('Ref Z list'!$D$5:$D$30,AK90+1))</f>
        <v>10m</v>
      </c>
      <c r="AN90" s="15">
        <f>INDEX('Ref Z list'!$C$5:$C$30,AK90)</f>
        <v>3.0000000000000001E-3</v>
      </c>
      <c r="AO90" s="15">
        <f>INDEX('Ref Z list'!$C$5:$C$30,AK90+1)</f>
        <v>0.01</v>
      </c>
      <c r="AP90" s="17" t="str">
        <f t="shared" si="62"/>
        <v>50Hz10m3m</v>
      </c>
      <c r="AQ90" s="17" t="str">
        <f t="shared" si="63"/>
        <v>50Hz10m10m</v>
      </c>
      <c r="AR90" s="15">
        <f>IFERROR(MATCH(AP90,'Cal Data'!$AC$6:$AC$1108,0),0)</f>
        <v>84</v>
      </c>
      <c r="AS90" s="15">
        <f>IFERROR(MATCH(AQ90,'Cal Data'!$AC$6:$AC$1108,0),0)</f>
        <v>102</v>
      </c>
      <c r="AU90" s="17" t="str">
        <f>INDEX('Cal Data'!AC$6:AC$1108,$AR90)</f>
        <v>50Hz10m3m</v>
      </c>
      <c r="AV90" s="17">
        <f>INDEX('Cal Data'!AD$6:AD$1108,$AR90)</f>
        <v>-2.3279597677911684E-6</v>
      </c>
      <c r="AW90" s="17">
        <f>INDEX('Cal Data'!AE$6:AE$1108,$AR90)</f>
        <v>1.8291458120841756E-3</v>
      </c>
      <c r="AX90" s="17">
        <f>INDEX('Cal Data'!AF$6:AF$1108,$AR90)</f>
        <v>-1.1645337310344864E-5</v>
      </c>
      <c r="AY90" s="17">
        <f>INDEX('Cal Data'!AG$6:AG$1108,$AR90)</f>
        <v>5.5758434587718873E-3</v>
      </c>
      <c r="AZ90" s="17" t="str">
        <f>INDEX('Cal Data'!AC$6:AC$1108,$AS90)</f>
        <v>50Hz10m10m</v>
      </c>
      <c r="BA90" s="17">
        <f>INDEX('Cal Data'!AD$6:AD$1108,$AS90)</f>
        <v>1.716347812832919E-6</v>
      </c>
      <c r="BB90" s="17">
        <f>INDEX('Cal Data'!AE$6:AE$1108,$AS90)</f>
        <v>2.8820556264248206E-3</v>
      </c>
      <c r="BC90" s="17">
        <f>INDEX('Cal Data'!AF$6:AF$1108,$AS90)</f>
        <v>6.2635561135763348E-6</v>
      </c>
      <c r="BD90" s="17">
        <f>INDEX('Cal Data'!AG$6:AG$1108,$AS90)</f>
        <v>8.0787348420468153E-4</v>
      </c>
      <c r="BF90" s="17">
        <f t="shared" si="64"/>
        <v>-8.9000835932896567E-7</v>
      </c>
      <c r="BG90" s="17">
        <f t="shared" si="65"/>
        <v>2.8820556264248206E-3</v>
      </c>
      <c r="BH90" s="17">
        <f t="shared" si="66"/>
        <v>-5.2778397821392838E-6</v>
      </c>
      <c r="BI90" s="17">
        <f t="shared" si="67"/>
        <v>3.8805942711775988E-3</v>
      </c>
      <c r="BK90" s="17">
        <f t="shared" si="68"/>
        <v>1.9700000003392243E-4</v>
      </c>
      <c r="BL90" s="17">
        <f t="shared" si="69"/>
        <v>2.8820556264248206E-3</v>
      </c>
      <c r="BM90" s="17">
        <f t="shared" si="70"/>
        <v>5.4800000001502137E-3</v>
      </c>
      <c r="BN90" s="17">
        <f t="shared" si="71"/>
        <v>3.8805942711775988E-3</v>
      </c>
    </row>
    <row r="91" spans="1:66" x14ac:dyDescent="0.25">
      <c r="A91" s="9">
        <v>1</v>
      </c>
      <c r="B91" s="9" t="s">
        <v>3</v>
      </c>
      <c r="C91" s="13">
        <v>1000</v>
      </c>
      <c r="D91" s="14">
        <f t="shared" si="72"/>
        <v>1</v>
      </c>
      <c r="E91" s="14" t="str">
        <f t="shared" si="73"/>
        <v>kHz</v>
      </c>
      <c r="F91" s="24">
        <v>0.28187712627873535</v>
      </c>
      <c r="G91" s="24">
        <v>0</v>
      </c>
      <c r="H91" s="24">
        <v>-0.51569361699840122</v>
      </c>
      <c r="I91" s="24">
        <v>0</v>
      </c>
      <c r="J91" s="10" t="s">
        <v>3</v>
      </c>
      <c r="L91" s="25">
        <f t="shared" si="52"/>
        <v>0.28400000000592318</v>
      </c>
      <c r="M91" s="25">
        <f t="shared" si="53"/>
        <v>9.63905645345395</v>
      </c>
      <c r="N91" s="25">
        <f t="shared" si="54"/>
        <v>-0.51400000000366419</v>
      </c>
      <c r="O91" s="25">
        <f t="shared" si="55"/>
        <v>3.8879073979571768</v>
      </c>
      <c r="P91" s="22" t="str">
        <f t="shared" si="56"/>
        <v>m</v>
      </c>
      <c r="Q91" t="str">
        <f t="shared" si="74"/>
        <v>OK</v>
      </c>
      <c r="S91" s="26">
        <v>0.28400000000000003</v>
      </c>
      <c r="T91" s="26"/>
      <c r="U91" s="26">
        <v>-0.51400000000000001</v>
      </c>
      <c r="V91" s="26"/>
      <c r="W91" t="str">
        <f t="shared" si="75"/>
        <v>m</v>
      </c>
      <c r="Y91" s="26">
        <f t="shared" si="76"/>
        <v>5.9231508586776727E-12</v>
      </c>
      <c r="Z91" s="26"/>
      <c r="AA91" s="26">
        <f t="shared" si="77"/>
        <v>-3.6641800704728666E-12</v>
      </c>
      <c r="AB91" s="26"/>
      <c r="AC91" t="str">
        <f t="shared" si="78"/>
        <v>m</v>
      </c>
      <c r="AD91" s="15">
        <f t="shared" si="57"/>
        <v>1E-3</v>
      </c>
      <c r="AE91" s="16">
        <f t="shared" si="58"/>
        <v>2.8187712627873534E-4</v>
      </c>
      <c r="AF91" s="16">
        <f t="shared" si="59"/>
        <v>0</v>
      </c>
      <c r="AG91" s="16">
        <f t="shared" si="60"/>
        <v>-5.1569361699840127E-4</v>
      </c>
      <c r="AH91" s="16">
        <f t="shared" si="61"/>
        <v>0</v>
      </c>
      <c r="AI91" s="21">
        <f t="shared" si="79"/>
        <v>5.8770283386423434E-4</v>
      </c>
      <c r="AK91" s="15">
        <f>IFERROR(MATCH(AI91 - 0.000001,'Ref Z list'!$C$5:$C$30,1),1)</f>
        <v>1</v>
      </c>
      <c r="AL91" s="15" t="str">
        <f>INDEX('Ref Z list'!$D$5:$D$30,AK91)</f>
        <v>0m</v>
      </c>
      <c r="AM91" s="15" t="str">
        <f>IF(INDEX('Ref Z list'!$D$5:$D$30,AK91+1)=0,AL91,INDEX('Ref Z list'!$D$5:$D$30,AK91+1))</f>
        <v>1m</v>
      </c>
      <c r="AN91" s="15">
        <f>INDEX('Ref Z list'!$C$5:$C$30,AK91)</f>
        <v>0</v>
      </c>
      <c r="AO91" s="15">
        <f>INDEX('Ref Z list'!$C$5:$C$30,AK91+1)</f>
        <v>1E-3</v>
      </c>
      <c r="AP91" s="17" t="str">
        <f t="shared" si="62"/>
        <v>1kHz1m0m</v>
      </c>
      <c r="AQ91" s="17" t="str">
        <f t="shared" si="63"/>
        <v>1kHz1m1m</v>
      </c>
      <c r="AR91" s="15">
        <f>IFERROR(MATCH(AP91,'Cal Data'!$AC$6:$AC$1108,0),0)</f>
        <v>16</v>
      </c>
      <c r="AS91" s="15">
        <f>IFERROR(MATCH(AQ91,'Cal Data'!$AC$6:$AC$1108,0),0)</f>
        <v>34</v>
      </c>
      <c r="AU91" s="17" t="str">
        <f>INDEX('Cal Data'!AC$6:AC$1108,$AR91)</f>
        <v>1kHz1m0m</v>
      </c>
      <c r="AV91" s="17">
        <f>INDEX('Cal Data'!AD$6:AD$1108,$AR91)</f>
        <v>9.8774925329137722E-8</v>
      </c>
      <c r="AW91" s="17">
        <f>INDEX('Cal Data'!AE$6:AE$1108,$AR91)</f>
        <v>8.2148585967376508E-3</v>
      </c>
      <c r="AX91" s="17">
        <f>INDEX('Cal Data'!AF$6:AF$1108,$AR91)</f>
        <v>2.9457724554913727E-6</v>
      </c>
      <c r="AY91" s="17">
        <f>INDEX('Cal Data'!AG$6:AG$1108,$AR91)</f>
        <v>3.8490571796227962E-3</v>
      </c>
      <c r="AZ91" s="17" t="str">
        <f>INDEX('Cal Data'!AC$6:AC$1108,$AS91)</f>
        <v>1kHz1m1m</v>
      </c>
      <c r="BA91" s="17">
        <f>INDEX('Cal Data'!AD$6:AD$1108,$AS91)</f>
        <v>3.5428604141635699E-6</v>
      </c>
      <c r="BB91" s="17">
        <f>INDEX('Cal Data'!AE$6:AE$1108,$AS91)</f>
        <v>9.6390564534539497E-3</v>
      </c>
      <c r="BC91" s="17">
        <f>INDEX('Cal Data'!AF$6:AF$1108,$AS91)</f>
        <v>8.1517959698640951E-7</v>
      </c>
      <c r="BD91" s="17">
        <f>INDEX('Cal Data'!AG$6:AG$1108,$AS91)</f>
        <v>3.9151623880645092E-3</v>
      </c>
      <c r="BF91" s="17">
        <f t="shared" si="64"/>
        <v>2.1228737271878199E-6</v>
      </c>
      <c r="BG91" s="17">
        <f t="shared" si="65"/>
        <v>9.6390564534539497E-3</v>
      </c>
      <c r="BH91" s="17">
        <f t="shared" si="66"/>
        <v>1.6936169947371063E-6</v>
      </c>
      <c r="BI91" s="17">
        <f t="shared" si="67"/>
        <v>3.8879073979571767E-3</v>
      </c>
      <c r="BK91" s="17">
        <f t="shared" si="68"/>
        <v>2.8400000000592318E-4</v>
      </c>
      <c r="BL91" s="17">
        <f t="shared" si="69"/>
        <v>9.6390564534539497E-3</v>
      </c>
      <c r="BM91" s="17">
        <f t="shared" si="70"/>
        <v>-5.140000000036642E-4</v>
      </c>
      <c r="BN91" s="17">
        <f t="shared" si="71"/>
        <v>3.8879073979571767E-3</v>
      </c>
    </row>
    <row r="92" spans="1:66" x14ac:dyDescent="0.25">
      <c r="A92" s="9">
        <v>100</v>
      </c>
      <c r="B92" s="9" t="s">
        <v>3</v>
      </c>
      <c r="C92" s="13">
        <v>500</v>
      </c>
      <c r="D92" s="14">
        <f t="shared" si="72"/>
        <v>500</v>
      </c>
      <c r="E92" s="14" t="str">
        <f t="shared" si="73"/>
        <v>Hz</v>
      </c>
      <c r="F92" s="24">
        <v>39.902963437624443</v>
      </c>
      <c r="G92" s="24">
        <v>0</v>
      </c>
      <c r="H92" s="24">
        <v>18.30161095149581</v>
      </c>
      <c r="I92" s="24">
        <v>0</v>
      </c>
      <c r="J92" s="10" t="s">
        <v>3</v>
      </c>
      <c r="L92" s="25">
        <f t="shared" si="52"/>
        <v>39.900000000000006</v>
      </c>
      <c r="M92" s="25">
        <f t="shared" si="53"/>
        <v>8.943212398630692</v>
      </c>
      <c r="N92" s="25">
        <f t="shared" si="54"/>
        <v>18.3</v>
      </c>
      <c r="O92" s="25">
        <f t="shared" si="55"/>
        <v>7.817555809608665</v>
      </c>
      <c r="P92" s="22" t="str">
        <f t="shared" si="56"/>
        <v>m</v>
      </c>
      <c r="Q92" t="str">
        <f t="shared" si="74"/>
        <v>OK</v>
      </c>
      <c r="S92" s="26">
        <v>39.9</v>
      </c>
      <c r="T92" s="26"/>
      <c r="U92" s="26">
        <v>18.3</v>
      </c>
      <c r="V92" s="26"/>
      <c r="W92" t="str">
        <f t="shared" si="75"/>
        <v>m</v>
      </c>
      <c r="Y92" s="26">
        <f t="shared" si="76"/>
        <v>0</v>
      </c>
      <c r="Z92" s="26"/>
      <c r="AA92" s="26">
        <f t="shared" si="77"/>
        <v>0</v>
      </c>
      <c r="AB92" s="26"/>
      <c r="AC92" t="str">
        <f t="shared" si="78"/>
        <v>m</v>
      </c>
      <c r="AD92" s="15">
        <f t="shared" si="57"/>
        <v>1E-3</v>
      </c>
      <c r="AE92" s="16">
        <f t="shared" si="58"/>
        <v>3.9902963437624443E-2</v>
      </c>
      <c r="AF92" s="16">
        <f t="shared" si="59"/>
        <v>0</v>
      </c>
      <c r="AG92" s="16">
        <f t="shared" si="60"/>
        <v>1.8301610951495812E-2</v>
      </c>
      <c r="AH92" s="16">
        <f t="shared" si="61"/>
        <v>0</v>
      </c>
      <c r="AI92" s="21">
        <f t="shared" si="79"/>
        <v>4.389983433367721E-2</v>
      </c>
      <c r="AK92" s="15">
        <f>IFERROR(MATCH(AI92 - 0.000001,'Ref Z list'!$C$5:$C$30,1),1)</f>
        <v>4</v>
      </c>
      <c r="AL92" s="15" t="str">
        <f>INDEX('Ref Z list'!$D$5:$D$30,AK92)</f>
        <v>10m</v>
      </c>
      <c r="AM92" s="15" t="str">
        <f>IF(INDEX('Ref Z list'!$D$5:$D$30,AK92+1)=0,AL92,INDEX('Ref Z list'!$D$5:$D$30,AK92+1))</f>
        <v>100m</v>
      </c>
      <c r="AN92" s="15">
        <f>INDEX('Ref Z list'!$C$5:$C$30,AK92)</f>
        <v>0.01</v>
      </c>
      <c r="AO92" s="15">
        <f>INDEX('Ref Z list'!$C$5:$C$30,AK92+1)</f>
        <v>0.1</v>
      </c>
      <c r="AP92" s="17" t="str">
        <f t="shared" si="62"/>
        <v>500Hz100m10m</v>
      </c>
      <c r="AQ92" s="17" t="str">
        <f t="shared" si="63"/>
        <v>500Hz100m100m</v>
      </c>
      <c r="AR92" s="15">
        <f>IFERROR(MATCH(AP92,'Cal Data'!$AC$6:$AC$1108,0),0)</f>
        <v>123</v>
      </c>
      <c r="AS92" s="15">
        <f>IFERROR(MATCH(AQ92,'Cal Data'!$AC$6:$AC$1108,0),0)</f>
        <v>141</v>
      </c>
      <c r="AU92" s="17" t="str">
        <f>INDEX('Cal Data'!AC$6:AC$1108,$AR92)</f>
        <v>500Hz100m10m</v>
      </c>
      <c r="AV92" s="17">
        <f>INDEX('Cal Data'!AD$6:AD$1108,$AR92)</f>
        <v>-1.875755770560858E-6</v>
      </c>
      <c r="AW92" s="17">
        <f>INDEX('Cal Data'!AE$6:AE$1108,$AR92)</f>
        <v>9.8276430063083293E-3</v>
      </c>
      <c r="AX92" s="17">
        <f>INDEX('Cal Data'!AF$6:AF$1108,$AR92)</f>
        <v>2.6485913844571255E-7</v>
      </c>
      <c r="AY92" s="17">
        <f>INDEX('Cal Data'!AG$6:AG$1108,$AR92)</f>
        <v>8.1161976235718056E-3</v>
      </c>
      <c r="AZ92" s="17" t="str">
        <f>INDEX('Cal Data'!AC$6:AC$1108,$AS92)</f>
        <v>500Hz100m100m</v>
      </c>
      <c r="BA92" s="17">
        <f>INDEX('Cal Data'!AD$6:AD$1108,$AS92)</f>
        <v>-4.7634208218266805E-6</v>
      </c>
      <c r="BB92" s="17">
        <f>INDEX('Cal Data'!AE$6:AE$1108,$AS92)</f>
        <v>8.9432123986306917E-3</v>
      </c>
      <c r="BC92" s="17">
        <f>INDEX('Cal Data'!AF$6:AF$1108,$AS92)</f>
        <v>-4.7151934311778386E-6</v>
      </c>
      <c r="BD92" s="17">
        <f>INDEX('Cal Data'!AG$6:AG$1108,$AS92)</f>
        <v>7.3233393755897077E-3</v>
      </c>
      <c r="BF92" s="17">
        <f t="shared" si="64"/>
        <v>-2.9634376244393123E-6</v>
      </c>
      <c r="BG92" s="17">
        <f t="shared" si="65"/>
        <v>8.9432123986306917E-3</v>
      </c>
      <c r="BH92" s="17">
        <f t="shared" si="66"/>
        <v>-1.6109514958125302E-6</v>
      </c>
      <c r="BI92" s="17">
        <f t="shared" si="67"/>
        <v>7.8175558096086652E-3</v>
      </c>
      <c r="BK92" s="17">
        <f t="shared" si="68"/>
        <v>3.9900000000000005E-2</v>
      </c>
      <c r="BL92" s="17">
        <f t="shared" si="69"/>
        <v>8.9432123986306917E-3</v>
      </c>
      <c r="BM92" s="17">
        <f t="shared" si="70"/>
        <v>1.83E-2</v>
      </c>
      <c r="BN92" s="17">
        <f t="shared" si="71"/>
        <v>7.8175558096086652E-3</v>
      </c>
    </row>
    <row r="93" spans="1:66" x14ac:dyDescent="0.25">
      <c r="A93" s="9">
        <v>1</v>
      </c>
      <c r="B93" s="9" t="s">
        <v>3</v>
      </c>
      <c r="C93" s="13">
        <v>5</v>
      </c>
      <c r="D93" s="14">
        <f t="shared" si="72"/>
        <v>5</v>
      </c>
      <c r="E93" s="14" t="str">
        <f t="shared" si="73"/>
        <v>Hz</v>
      </c>
      <c r="F93" s="24">
        <v>0.28322910158687004</v>
      </c>
      <c r="G93" s="24">
        <v>0</v>
      </c>
      <c r="H93" s="24">
        <v>0.79877776487753582</v>
      </c>
      <c r="I93" s="24">
        <v>0</v>
      </c>
      <c r="J93" s="10" t="s">
        <v>3</v>
      </c>
      <c r="L93" s="25">
        <f t="shared" si="52"/>
        <v>0.2759999985281672</v>
      </c>
      <c r="M93" s="25">
        <f t="shared" si="53"/>
        <v>6.727711340915107</v>
      </c>
      <c r="N93" s="25">
        <f t="shared" si="54"/>
        <v>0.79199999977807733</v>
      </c>
      <c r="O93" s="25">
        <f t="shared" si="55"/>
        <v>1.923723236649433</v>
      </c>
      <c r="P93" s="22" t="str">
        <f t="shared" si="56"/>
        <v>m</v>
      </c>
      <c r="Q93" t="str">
        <f t="shared" si="74"/>
        <v>OK</v>
      </c>
      <c r="S93" s="26">
        <v>0.27599999999999997</v>
      </c>
      <c r="T93" s="26"/>
      <c r="U93" s="26">
        <v>0.79199999999999993</v>
      </c>
      <c r="V93" s="26"/>
      <c r="W93" t="str">
        <f t="shared" si="75"/>
        <v>m</v>
      </c>
      <c r="Y93" s="26">
        <f t="shared" si="76"/>
        <v>-1.4718327667750941E-9</v>
      </c>
      <c r="Z93" s="26"/>
      <c r="AA93" s="26">
        <f t="shared" si="77"/>
        <v>-2.21922591414625E-10</v>
      </c>
      <c r="AB93" s="26"/>
      <c r="AC93" t="str">
        <f t="shared" si="78"/>
        <v>m</v>
      </c>
      <c r="AD93" s="15">
        <f t="shared" si="57"/>
        <v>1E-3</v>
      </c>
      <c r="AE93" s="16">
        <f t="shared" si="58"/>
        <v>2.8322910158687007E-4</v>
      </c>
      <c r="AF93" s="16">
        <f t="shared" si="59"/>
        <v>0</v>
      </c>
      <c r="AG93" s="16">
        <f t="shared" si="60"/>
        <v>7.9877776487753585E-4</v>
      </c>
      <c r="AH93" s="16">
        <f t="shared" si="61"/>
        <v>0</v>
      </c>
      <c r="AI93" s="21">
        <f t="shared" si="79"/>
        <v>8.4750495081058815E-4</v>
      </c>
      <c r="AK93" s="15">
        <f>IFERROR(MATCH(AI93 - 0.000001,'Ref Z list'!$C$5:$C$30,1),1)</f>
        <v>1</v>
      </c>
      <c r="AL93" s="15" t="str">
        <f>INDEX('Ref Z list'!$D$5:$D$30,AK93)</f>
        <v>0m</v>
      </c>
      <c r="AM93" s="15" t="str">
        <f>IF(INDEX('Ref Z list'!$D$5:$D$30,AK93+1)=0,AL93,INDEX('Ref Z list'!$D$5:$D$30,AK93+1))</f>
        <v>1m</v>
      </c>
      <c r="AN93" s="15">
        <f>INDEX('Ref Z list'!$C$5:$C$30,AK93)</f>
        <v>0</v>
      </c>
      <c r="AO93" s="15">
        <f>INDEX('Ref Z list'!$C$5:$C$30,AK93+1)</f>
        <v>1E-3</v>
      </c>
      <c r="AP93" s="17" t="str">
        <f t="shared" si="62"/>
        <v>5Hz1m0m</v>
      </c>
      <c r="AQ93" s="17" t="str">
        <f t="shared" si="63"/>
        <v>5Hz1m1m</v>
      </c>
      <c r="AR93" s="15">
        <f>IFERROR(MATCH(AP93,'Cal Data'!$AC$6:$AC$1108,0),0)</f>
        <v>9</v>
      </c>
      <c r="AS93" s="15">
        <f>IFERROR(MATCH(AQ93,'Cal Data'!$AC$6:$AC$1108,0),0)</f>
        <v>27</v>
      </c>
      <c r="AU93" s="17" t="str">
        <f>INDEX('Cal Data'!AC$6:AC$1108,$AR93)</f>
        <v>5Hz1m0m</v>
      </c>
      <c r="AV93" s="17">
        <f>INDEX('Cal Data'!AD$6:AD$1108,$AR93)</f>
        <v>3.4079441234286617E-7</v>
      </c>
      <c r="AW93" s="17">
        <f>INDEX('Cal Data'!AE$6:AE$1108,$AR93)</f>
        <v>7.9365275905043838E-3</v>
      </c>
      <c r="AX93" s="17">
        <f>INDEX('Cal Data'!AF$6:AF$1108,$AR93)</f>
        <v>-5.6363776997851746E-6</v>
      </c>
      <c r="AY93" s="17">
        <f>INDEX('Cal Data'!AG$6:AG$1108,$AR93)</f>
        <v>3.5675559283248931E-3</v>
      </c>
      <c r="AZ93" s="17" t="str">
        <f>INDEX('Cal Data'!AC$6:AC$1108,$AS93)</f>
        <v>5Hz1m1m</v>
      </c>
      <c r="BA93" s="17">
        <f>INDEX('Cal Data'!AD$6:AD$1108,$AS93)</f>
        <v>-8.5911858242393099E-6</v>
      </c>
      <c r="BB93" s="17">
        <f>INDEX('Cal Data'!AE$6:AE$1108,$AS93)</f>
        <v>6.7277113409151068E-3</v>
      </c>
      <c r="BC93" s="17">
        <f>INDEX('Cal Data'!AF$6:AF$1108,$AS93)</f>
        <v>-6.9831396255788676E-6</v>
      </c>
      <c r="BD93" s="17">
        <f>INDEX('Cal Data'!AG$6:AG$1108,$AS93)</f>
        <v>1.6279416640032139E-3</v>
      </c>
      <c r="BF93" s="17">
        <f t="shared" si="64"/>
        <v>-7.2291030587028568E-6</v>
      </c>
      <c r="BG93" s="17">
        <f t="shared" si="65"/>
        <v>6.7277113409151068E-3</v>
      </c>
      <c r="BH93" s="17">
        <f t="shared" si="66"/>
        <v>-6.7777650994585314E-6</v>
      </c>
      <c r="BI93" s="17">
        <f t="shared" si="67"/>
        <v>1.9237232366494331E-3</v>
      </c>
      <c r="BK93" s="17">
        <f t="shared" si="68"/>
        <v>2.7599999852816719E-4</v>
      </c>
      <c r="BL93" s="17">
        <f t="shared" si="69"/>
        <v>6.7277113409151068E-3</v>
      </c>
      <c r="BM93" s="17">
        <f t="shared" si="70"/>
        <v>7.9199999977807732E-4</v>
      </c>
      <c r="BN93" s="17">
        <f t="shared" si="71"/>
        <v>1.9237232366494331E-3</v>
      </c>
    </row>
    <row r="94" spans="1:66" x14ac:dyDescent="0.25">
      <c r="A94" s="9">
        <v>100</v>
      </c>
      <c r="B94" s="9" t="s">
        <v>3</v>
      </c>
      <c r="C94" s="13">
        <v>1000</v>
      </c>
      <c r="D94" s="14">
        <f t="shared" si="72"/>
        <v>1</v>
      </c>
      <c r="E94" s="14" t="str">
        <f t="shared" si="73"/>
        <v>kHz</v>
      </c>
      <c r="F94" s="24">
        <v>52.904296683918346</v>
      </c>
      <c r="G94" s="24">
        <v>0</v>
      </c>
      <c r="H94" s="24">
        <v>50.202267413976756</v>
      </c>
      <c r="I94" s="24">
        <v>0</v>
      </c>
      <c r="J94" s="10" t="s">
        <v>3</v>
      </c>
      <c r="L94" s="25">
        <f t="shared" si="52"/>
        <v>52.9</v>
      </c>
      <c r="M94" s="25">
        <f t="shared" si="53"/>
        <v>11.518320347512482</v>
      </c>
      <c r="N94" s="25">
        <f t="shared" si="54"/>
        <v>50.20000000000001</v>
      </c>
      <c r="O94" s="25">
        <f t="shared" si="55"/>
        <v>2.7953934128458298</v>
      </c>
      <c r="P94" s="22" t="str">
        <f t="shared" si="56"/>
        <v>m</v>
      </c>
      <c r="Q94" t="str">
        <f t="shared" si="74"/>
        <v>OK</v>
      </c>
      <c r="S94" s="26">
        <v>52.9</v>
      </c>
      <c r="T94" s="26"/>
      <c r="U94" s="26">
        <v>50.2</v>
      </c>
      <c r="V94" s="26"/>
      <c r="W94" t="str">
        <f t="shared" si="75"/>
        <v>m</v>
      </c>
      <c r="Y94" s="26">
        <f t="shared" si="76"/>
        <v>0</v>
      </c>
      <c r="Z94" s="26"/>
      <c r="AA94" s="26">
        <f t="shared" si="77"/>
        <v>0</v>
      </c>
      <c r="AB94" s="26"/>
      <c r="AC94" t="str">
        <f t="shared" si="78"/>
        <v>m</v>
      </c>
      <c r="AD94" s="15">
        <f t="shared" si="57"/>
        <v>1E-3</v>
      </c>
      <c r="AE94" s="16">
        <f t="shared" si="58"/>
        <v>5.2904296683918349E-2</v>
      </c>
      <c r="AF94" s="16">
        <f t="shared" si="59"/>
        <v>0</v>
      </c>
      <c r="AG94" s="16">
        <f t="shared" si="60"/>
        <v>5.0202267413976757E-2</v>
      </c>
      <c r="AH94" s="16">
        <f t="shared" si="61"/>
        <v>0</v>
      </c>
      <c r="AI94" s="21">
        <f t="shared" si="79"/>
        <v>7.2932381430503734E-2</v>
      </c>
      <c r="AK94" s="15">
        <f>IFERROR(MATCH(AI94 - 0.000001,'Ref Z list'!$C$5:$C$30,1),1)</f>
        <v>4</v>
      </c>
      <c r="AL94" s="15" t="str">
        <f>INDEX('Ref Z list'!$D$5:$D$30,AK94)</f>
        <v>10m</v>
      </c>
      <c r="AM94" s="15" t="str">
        <f>IF(INDEX('Ref Z list'!$D$5:$D$30,AK94+1)=0,AL94,INDEX('Ref Z list'!$D$5:$D$30,AK94+1))</f>
        <v>100m</v>
      </c>
      <c r="AN94" s="15">
        <f>INDEX('Ref Z list'!$C$5:$C$30,AK94)</f>
        <v>0.01</v>
      </c>
      <c r="AO94" s="15">
        <f>INDEX('Ref Z list'!$C$5:$C$30,AK94+1)</f>
        <v>0.1</v>
      </c>
      <c r="AP94" s="17" t="str">
        <f t="shared" si="62"/>
        <v>1kHz100m10m</v>
      </c>
      <c r="AQ94" s="17" t="str">
        <f t="shared" si="63"/>
        <v>1kHz100m100m</v>
      </c>
      <c r="AR94" s="15">
        <f>IFERROR(MATCH(AP94,'Cal Data'!$AC$6:$AC$1108,0),0)</f>
        <v>124</v>
      </c>
      <c r="AS94" s="15">
        <f>IFERROR(MATCH(AQ94,'Cal Data'!$AC$6:$AC$1108,0),0)</f>
        <v>142</v>
      </c>
      <c r="AU94" s="17" t="str">
        <f>INDEX('Cal Data'!AC$6:AC$1108,$AR94)</f>
        <v>1kHz100m10m</v>
      </c>
      <c r="AV94" s="17">
        <f>INDEX('Cal Data'!AD$6:AD$1108,$AR94)</f>
        <v>-2.5072838053946667E-6</v>
      </c>
      <c r="AW94" s="17">
        <f>INDEX('Cal Data'!AE$6:AE$1108,$AR94)</f>
        <v>5.6074148687080732E-3</v>
      </c>
      <c r="AX94" s="17">
        <f>INDEX('Cal Data'!AF$6:AF$1108,$AR94)</f>
        <v>6.5281249579850748E-6</v>
      </c>
      <c r="AY94" s="17">
        <f>INDEX('Cal Data'!AG$6:AG$1108,$AR94)</f>
        <v>9.1804022342458821E-3</v>
      </c>
      <c r="AZ94" s="17" t="str">
        <f>INDEX('Cal Data'!AC$6:AC$1108,$AS94)</f>
        <v>1kHz100m100m</v>
      </c>
      <c r="BA94" s="17">
        <f>INDEX('Cal Data'!AD$6:AD$1108,$AS94)</f>
        <v>-5.0663163178310544E-6</v>
      </c>
      <c r="BB94" s="17">
        <f>INDEX('Cal Data'!AE$6:AE$1108,$AS94)</f>
        <v>1.1518320347512483E-2</v>
      </c>
      <c r="BC94" s="17">
        <f>INDEX('Cal Data'!AF$6:AF$1108,$AS94)</f>
        <v>-6.0504313612284866E-6</v>
      </c>
      <c r="BD94" s="17">
        <f>INDEX('Cal Data'!AG$6:AG$1108,$AS94)</f>
        <v>4.9160401921580927E-5</v>
      </c>
      <c r="BF94" s="17">
        <f t="shared" si="64"/>
        <v>-4.2966839183469669E-6</v>
      </c>
      <c r="BG94" s="17">
        <f t="shared" si="65"/>
        <v>1.1518320347512483E-2</v>
      </c>
      <c r="BH94" s="17">
        <f t="shared" si="66"/>
        <v>-2.2674139767462686E-6</v>
      </c>
      <c r="BI94" s="17">
        <f t="shared" si="67"/>
        <v>2.7953934128458298E-3</v>
      </c>
      <c r="BK94" s="17">
        <f t="shared" si="68"/>
        <v>5.2900000000000003E-2</v>
      </c>
      <c r="BL94" s="17">
        <f t="shared" si="69"/>
        <v>1.1518320347512483E-2</v>
      </c>
      <c r="BM94" s="17">
        <f t="shared" si="70"/>
        <v>5.0200000000000009E-2</v>
      </c>
      <c r="BN94" s="17">
        <f t="shared" si="71"/>
        <v>2.7953934128458298E-3</v>
      </c>
    </row>
    <row r="95" spans="1:66" x14ac:dyDescent="0.25">
      <c r="A95" s="9">
        <v>3</v>
      </c>
      <c r="B95" s="9" t="s">
        <v>3</v>
      </c>
      <c r="C95" s="13">
        <v>0.1</v>
      </c>
      <c r="D95" s="14">
        <f t="shared" si="72"/>
        <v>100</v>
      </c>
      <c r="E95" s="14" t="str">
        <f t="shared" si="73"/>
        <v>mHz</v>
      </c>
      <c r="F95" s="24">
        <v>7.9746983741207714E-2</v>
      </c>
      <c r="G95" s="24">
        <v>0</v>
      </c>
      <c r="H95" s="24">
        <v>-1.2008892255457371</v>
      </c>
      <c r="I95" s="24">
        <v>0</v>
      </c>
      <c r="J95" s="10" t="s">
        <v>3</v>
      </c>
      <c r="L95" s="25">
        <f t="shared" si="52"/>
        <v>8.2000000009154597E-2</v>
      </c>
      <c r="M95" s="25">
        <f t="shared" si="53"/>
        <v>5.4921288213992812</v>
      </c>
      <c r="N95" s="25">
        <f t="shared" si="54"/>
        <v>-1.1999999999937778</v>
      </c>
      <c r="O95" s="25">
        <f t="shared" si="55"/>
        <v>0.57332074008666334</v>
      </c>
      <c r="P95" s="22" t="str">
        <f t="shared" si="56"/>
        <v>m</v>
      </c>
      <c r="Q95" t="str">
        <f t="shared" si="74"/>
        <v>OK</v>
      </c>
      <c r="S95" s="26">
        <v>8.2000000000000003E-2</v>
      </c>
      <c r="T95" s="26"/>
      <c r="U95" s="26">
        <v>-1.2</v>
      </c>
      <c r="V95" s="26"/>
      <c r="W95" t="str">
        <f t="shared" si="75"/>
        <v>m</v>
      </c>
      <c r="Y95" s="26">
        <f t="shared" si="76"/>
        <v>9.1545937497272689E-12</v>
      </c>
      <c r="Z95" s="26"/>
      <c r="AA95" s="26">
        <f t="shared" si="77"/>
        <v>6.2221339192092273E-12</v>
      </c>
      <c r="AB95" s="26"/>
      <c r="AC95" t="str">
        <f t="shared" si="78"/>
        <v>m</v>
      </c>
      <c r="AD95" s="15">
        <f t="shared" si="57"/>
        <v>1E-3</v>
      </c>
      <c r="AE95" s="16">
        <f t="shared" si="58"/>
        <v>7.9746983741207721E-5</v>
      </c>
      <c r="AF95" s="16">
        <f t="shared" si="59"/>
        <v>0</v>
      </c>
      <c r="AG95" s="16">
        <f t="shared" si="60"/>
        <v>-1.2008892255457372E-3</v>
      </c>
      <c r="AH95" s="16">
        <f t="shared" si="61"/>
        <v>0</v>
      </c>
      <c r="AI95" s="21">
        <f t="shared" si="79"/>
        <v>1.2035341762690666E-3</v>
      </c>
      <c r="AK95" s="15">
        <f>IFERROR(MATCH(AI95 - 0.000001,'Ref Z list'!$C$5:$C$30,1),1)</f>
        <v>2</v>
      </c>
      <c r="AL95" s="15" t="str">
        <f>INDEX('Ref Z list'!$D$5:$D$30,AK95)</f>
        <v>1m</v>
      </c>
      <c r="AM95" s="15" t="str">
        <f>IF(INDEX('Ref Z list'!$D$5:$D$30,AK95+1)=0,AL95,INDEX('Ref Z list'!$D$5:$D$30,AK95+1))</f>
        <v>3m</v>
      </c>
      <c r="AN95" s="15">
        <f>INDEX('Ref Z list'!$C$5:$C$30,AK95)</f>
        <v>1E-3</v>
      </c>
      <c r="AO95" s="15">
        <f>INDEX('Ref Z list'!$C$5:$C$30,AK95+1)</f>
        <v>3.0000000000000001E-3</v>
      </c>
      <c r="AP95" s="17" t="str">
        <f t="shared" si="62"/>
        <v>100mHz3m1m</v>
      </c>
      <c r="AQ95" s="17" t="str">
        <f t="shared" si="63"/>
        <v>100mHz3m3m</v>
      </c>
      <c r="AR95" s="15">
        <f>IFERROR(MATCH(AP95,'Cal Data'!$AC$6:$AC$1108,0),0)</f>
        <v>40</v>
      </c>
      <c r="AS95" s="15">
        <f>IFERROR(MATCH(AQ95,'Cal Data'!$AC$6:$AC$1108,0),0)</f>
        <v>58</v>
      </c>
      <c r="AU95" s="17" t="str">
        <f>INDEX('Cal Data'!AC$6:AC$1108,$AR95)</f>
        <v>100mHz3m1m</v>
      </c>
      <c r="AV95" s="17">
        <f>INDEX('Cal Data'!AD$6:AD$1108,$AR95)</f>
        <v>2.9128980230882801E-6</v>
      </c>
      <c r="AW95" s="17">
        <f>INDEX('Cal Data'!AE$6:AE$1108,$AR95)</f>
        <v>3.9351960997405511E-3</v>
      </c>
      <c r="AX95" s="17">
        <f>INDEX('Cal Data'!AF$6:AF$1108,$AR95)</f>
        <v>1.337727761892451E-6</v>
      </c>
      <c r="AY95" s="17">
        <f>INDEX('Cal Data'!AG$6:AG$1108,$AR95)</f>
        <v>9.2826802591865806E-5</v>
      </c>
      <c r="AZ95" s="17" t="str">
        <f>INDEX('Cal Data'!AC$6:AC$1108,$AS95)</f>
        <v>100mHz3m3m</v>
      </c>
      <c r="BA95" s="17">
        <f>INDEX('Cal Data'!AD$6:AD$1108,$AS95)</f>
        <v>-3.5713373740084604E-6</v>
      </c>
      <c r="BB95" s="17">
        <f>INDEX('Cal Data'!AE$6:AE$1108,$AS95)</f>
        <v>5.4921288213992817E-3</v>
      </c>
      <c r="BC95" s="17">
        <f>INDEX('Cal Data'!AF$6:AF$1108,$AS95)</f>
        <v>-3.0694162190786659E-6</v>
      </c>
      <c r="BD95" s="17">
        <f>INDEX('Cal Data'!AG$6:AG$1108,$AS95)</f>
        <v>4.8143330017237284E-3</v>
      </c>
      <c r="BF95" s="17">
        <f t="shared" si="64"/>
        <v>2.2530162679468754E-6</v>
      </c>
      <c r="BG95" s="17">
        <f t="shared" si="65"/>
        <v>5.4921288213992817E-3</v>
      </c>
      <c r="BH95" s="17">
        <f t="shared" si="66"/>
        <v>8.8922555195938534E-7</v>
      </c>
      <c r="BI95" s="17">
        <f t="shared" si="67"/>
        <v>5.7332074008666339E-4</v>
      </c>
      <c r="BK95" s="17">
        <f t="shared" si="68"/>
        <v>8.2000000009154598E-5</v>
      </c>
      <c r="BL95" s="17">
        <f t="shared" si="69"/>
        <v>5.4921288213992817E-3</v>
      </c>
      <c r="BM95" s="17">
        <f t="shared" si="70"/>
        <v>-1.1999999999937779E-3</v>
      </c>
      <c r="BN95" s="17">
        <f t="shared" si="71"/>
        <v>5.7332074008666339E-4</v>
      </c>
    </row>
    <row r="96" spans="1:66" x14ac:dyDescent="0.25">
      <c r="A96" s="9">
        <v>100</v>
      </c>
      <c r="B96" s="9" t="s">
        <v>3</v>
      </c>
      <c r="C96" s="13">
        <v>200</v>
      </c>
      <c r="D96" s="14">
        <f t="shared" si="72"/>
        <v>200</v>
      </c>
      <c r="E96" s="14" t="str">
        <f t="shared" si="73"/>
        <v>Hz</v>
      </c>
      <c r="F96" s="24">
        <v>-28.79909639674409</v>
      </c>
      <c r="G96" s="24">
        <v>0</v>
      </c>
      <c r="H96" s="24">
        <v>73.503164158213892</v>
      </c>
      <c r="I96" s="24">
        <v>0</v>
      </c>
      <c r="J96" s="10" t="s">
        <v>3</v>
      </c>
      <c r="L96" s="25">
        <f t="shared" si="52"/>
        <v>-28.799999999999997</v>
      </c>
      <c r="M96" s="25">
        <f t="shared" si="53"/>
        <v>5.8760955385422369</v>
      </c>
      <c r="N96" s="25">
        <f t="shared" si="54"/>
        <v>73.5</v>
      </c>
      <c r="O96" s="25">
        <f t="shared" si="55"/>
        <v>1.7538820870562974</v>
      </c>
      <c r="P96" s="22" t="str">
        <f t="shared" si="56"/>
        <v>m</v>
      </c>
      <c r="Q96" t="str">
        <f t="shared" si="74"/>
        <v>OK</v>
      </c>
      <c r="S96" s="26">
        <v>-28.799999999999997</v>
      </c>
      <c r="T96" s="26"/>
      <c r="U96" s="26">
        <v>73.5</v>
      </c>
      <c r="V96" s="26"/>
      <c r="W96" t="str">
        <f t="shared" si="75"/>
        <v>m</v>
      </c>
      <c r="Y96" s="26">
        <f t="shared" si="76"/>
        <v>0</v>
      </c>
      <c r="Z96" s="26"/>
      <c r="AA96" s="26">
        <f t="shared" si="77"/>
        <v>0</v>
      </c>
      <c r="AB96" s="26"/>
      <c r="AC96" t="str">
        <f t="shared" si="78"/>
        <v>m</v>
      </c>
      <c r="AD96" s="15">
        <f t="shared" si="57"/>
        <v>1E-3</v>
      </c>
      <c r="AE96" s="16">
        <f t="shared" si="58"/>
        <v>-2.8799096396744092E-2</v>
      </c>
      <c r="AF96" s="16">
        <f t="shared" si="59"/>
        <v>0</v>
      </c>
      <c r="AG96" s="16">
        <f t="shared" si="60"/>
        <v>7.3503164158213896E-2</v>
      </c>
      <c r="AH96" s="16">
        <f t="shared" si="61"/>
        <v>0</v>
      </c>
      <c r="AI96" s="21">
        <f t="shared" si="79"/>
        <v>7.8943670389324427E-2</v>
      </c>
      <c r="AK96" s="15">
        <f>IFERROR(MATCH(AI96 - 0.000001,'Ref Z list'!$C$5:$C$30,1),1)</f>
        <v>4</v>
      </c>
      <c r="AL96" s="15" t="str">
        <f>INDEX('Ref Z list'!$D$5:$D$30,AK96)</f>
        <v>10m</v>
      </c>
      <c r="AM96" s="15" t="str">
        <f>IF(INDEX('Ref Z list'!$D$5:$D$30,AK96+1)=0,AL96,INDEX('Ref Z list'!$D$5:$D$30,AK96+1))</f>
        <v>100m</v>
      </c>
      <c r="AN96" s="15">
        <f>INDEX('Ref Z list'!$C$5:$C$30,AK96)</f>
        <v>0.01</v>
      </c>
      <c r="AO96" s="15">
        <f>INDEX('Ref Z list'!$C$5:$C$30,AK96+1)</f>
        <v>0.1</v>
      </c>
      <c r="AP96" s="17" t="str">
        <f t="shared" si="62"/>
        <v>200Hz100m10m</v>
      </c>
      <c r="AQ96" s="17" t="str">
        <f t="shared" si="63"/>
        <v>200Hz100m100m</v>
      </c>
      <c r="AR96" s="15">
        <f>IFERROR(MATCH(AP96,'Cal Data'!$AC$6:$AC$1108,0),0)</f>
        <v>122</v>
      </c>
      <c r="AS96" s="15">
        <f>IFERROR(MATCH(AQ96,'Cal Data'!$AC$6:$AC$1108,0),0)</f>
        <v>140</v>
      </c>
      <c r="AU96" s="17" t="str">
        <f>INDEX('Cal Data'!AC$6:AC$1108,$AR96)</f>
        <v>200Hz100m10m</v>
      </c>
      <c r="AV96" s="17">
        <f>INDEX('Cal Data'!AD$6:AD$1108,$AR96)</f>
        <v>3.5932132352051865E-6</v>
      </c>
      <c r="AW96" s="17">
        <f>INDEX('Cal Data'!AE$6:AE$1108,$AR96)</f>
        <v>4.25664471319296E-3</v>
      </c>
      <c r="AX96" s="17">
        <f>INDEX('Cal Data'!AF$6:AF$1108,$AR96)</f>
        <v>-1.7525897555642588E-6</v>
      </c>
      <c r="AY96" s="17">
        <f>INDEX('Cal Data'!AG$6:AG$1108,$AR96)</f>
        <v>2.5144055244216636E-3</v>
      </c>
      <c r="AZ96" s="17" t="str">
        <f>INDEX('Cal Data'!AC$6:AC$1108,$AS96)</f>
        <v>200Hz100m100m</v>
      </c>
      <c r="BA96" s="17">
        <f>INDEX('Cal Data'!AD$6:AD$1108,$AS96)</f>
        <v>-2.2769918454762506E-6</v>
      </c>
      <c r="BB96" s="17">
        <f>INDEX('Cal Data'!AE$6:AE$1108,$AS96)</f>
        <v>5.8760955385422373E-3</v>
      </c>
      <c r="BC96" s="17">
        <f>INDEX('Cal Data'!AF$6:AF$1108,$AS96)</f>
        <v>-3.5952703168543805E-6</v>
      </c>
      <c r="BD96" s="17">
        <f>INDEX('Cal Data'!AG$6:AG$1108,$AS96)</f>
        <v>1.5216079408819044E-3</v>
      </c>
      <c r="BF96" s="17">
        <f t="shared" si="64"/>
        <v>-9.0360325590857558E-7</v>
      </c>
      <c r="BG96" s="17">
        <f t="shared" si="65"/>
        <v>5.8760955385422373E-3</v>
      </c>
      <c r="BH96" s="17">
        <f t="shared" si="66"/>
        <v>-3.1641582139020529E-6</v>
      </c>
      <c r="BI96" s="17">
        <f t="shared" si="67"/>
        <v>1.7538820870562975E-3</v>
      </c>
      <c r="BK96" s="17">
        <f t="shared" si="68"/>
        <v>-2.8799999999999999E-2</v>
      </c>
      <c r="BL96" s="17">
        <f t="shared" si="69"/>
        <v>5.8760955385422373E-3</v>
      </c>
      <c r="BM96" s="17">
        <f t="shared" si="70"/>
        <v>7.3499999999999996E-2</v>
      </c>
      <c r="BN96" s="17">
        <f t="shared" si="71"/>
        <v>1.7538820870562975E-3</v>
      </c>
    </row>
    <row r="97" spans="1:66" x14ac:dyDescent="0.25">
      <c r="A97" s="9">
        <v>10</v>
      </c>
      <c r="B97" s="9" t="s">
        <v>3</v>
      </c>
      <c r="C97" s="13">
        <v>5</v>
      </c>
      <c r="D97" s="14">
        <f t="shared" si="72"/>
        <v>5</v>
      </c>
      <c r="E97" s="14" t="str">
        <f t="shared" si="73"/>
        <v>Hz</v>
      </c>
      <c r="F97" s="24">
        <v>-2.8377734473876197</v>
      </c>
      <c r="G97" s="24">
        <v>0</v>
      </c>
      <c r="H97" s="24">
        <v>-3.483970762392596</v>
      </c>
      <c r="I97" s="24">
        <v>0</v>
      </c>
      <c r="J97" s="10" t="s">
        <v>3</v>
      </c>
      <c r="L97" s="25">
        <f t="shared" si="52"/>
        <v>-2.8399999999999022</v>
      </c>
      <c r="M97" s="25">
        <f t="shared" si="53"/>
        <v>8.5803790309719581</v>
      </c>
      <c r="N97" s="25">
        <f t="shared" si="54"/>
        <v>-3.4899999999998439</v>
      </c>
      <c r="O97" s="25">
        <f t="shared" si="55"/>
        <v>1.6562685699661994</v>
      </c>
      <c r="P97" s="22" t="str">
        <f t="shared" si="56"/>
        <v>m</v>
      </c>
      <c r="Q97" t="str">
        <f t="shared" si="74"/>
        <v>OK</v>
      </c>
      <c r="S97" s="26">
        <v>-2.84</v>
      </c>
      <c r="T97" s="26"/>
      <c r="U97" s="26">
        <v>-3.4899999999999998</v>
      </c>
      <c r="V97" s="26"/>
      <c r="W97" t="str">
        <f t="shared" si="75"/>
        <v>m</v>
      </c>
      <c r="Y97" s="26">
        <f t="shared" si="76"/>
        <v>9.7699626167013776E-14</v>
      </c>
      <c r="Z97" s="26"/>
      <c r="AA97" s="26">
        <f t="shared" si="77"/>
        <v>1.5587531265737198E-13</v>
      </c>
      <c r="AB97" s="26"/>
      <c r="AC97" t="str">
        <f t="shared" si="78"/>
        <v>m</v>
      </c>
      <c r="AD97" s="15">
        <f t="shared" si="57"/>
        <v>1E-3</v>
      </c>
      <c r="AE97" s="16">
        <f t="shared" si="58"/>
        <v>-2.8377734473876196E-3</v>
      </c>
      <c r="AF97" s="16">
        <f t="shared" si="59"/>
        <v>0</v>
      </c>
      <c r="AG97" s="16">
        <f t="shared" si="60"/>
        <v>-3.483970762392596E-3</v>
      </c>
      <c r="AH97" s="16">
        <f t="shared" si="61"/>
        <v>0</v>
      </c>
      <c r="AI97" s="21">
        <f t="shared" si="79"/>
        <v>4.4934408210084023E-3</v>
      </c>
      <c r="AK97" s="15">
        <f>IFERROR(MATCH(AI97 - 0.000001,'Ref Z list'!$C$5:$C$30,1),1)</f>
        <v>3</v>
      </c>
      <c r="AL97" s="15" t="str">
        <f>INDEX('Ref Z list'!$D$5:$D$30,AK97)</f>
        <v>3m</v>
      </c>
      <c r="AM97" s="15" t="str">
        <f>IF(INDEX('Ref Z list'!$D$5:$D$30,AK97+1)=0,AL97,INDEX('Ref Z list'!$D$5:$D$30,AK97+1))</f>
        <v>10m</v>
      </c>
      <c r="AN97" s="15">
        <f>INDEX('Ref Z list'!$C$5:$C$30,AK97)</f>
        <v>3.0000000000000001E-3</v>
      </c>
      <c r="AO97" s="15">
        <f>INDEX('Ref Z list'!$C$5:$C$30,AK97+1)</f>
        <v>0.01</v>
      </c>
      <c r="AP97" s="17" t="str">
        <f t="shared" si="62"/>
        <v>5Hz10m3m</v>
      </c>
      <c r="AQ97" s="17" t="str">
        <f t="shared" si="63"/>
        <v>5Hz10m10m</v>
      </c>
      <c r="AR97" s="15">
        <f>IFERROR(MATCH(AP97,'Cal Data'!$AC$6:$AC$1108,0),0)</f>
        <v>81</v>
      </c>
      <c r="AS97" s="15">
        <f>IFERROR(MATCH(AQ97,'Cal Data'!$AC$6:$AC$1108,0),0)</f>
        <v>99</v>
      </c>
      <c r="AU97" s="17" t="str">
        <f>INDEX('Cal Data'!AC$6:AC$1108,$AR97)</f>
        <v>5Hz10m3m</v>
      </c>
      <c r="AV97" s="17">
        <f>INDEX('Cal Data'!AD$6:AD$1108,$AR97)</f>
        <v>-1.8061635342386979E-6</v>
      </c>
      <c r="AW97" s="17">
        <f>INDEX('Cal Data'!AE$6:AE$1108,$AR97)</f>
        <v>1.7251327627410935E-3</v>
      </c>
      <c r="AX97" s="17">
        <f>INDEX('Cal Data'!AF$6:AF$1108,$AR97)</f>
        <v>-5.358391365255367E-6</v>
      </c>
      <c r="AY97" s="17">
        <f>INDEX('Cal Data'!AG$6:AG$1108,$AR97)</f>
        <v>1.5635695923213908E-3</v>
      </c>
      <c r="AZ97" s="17" t="str">
        <f>INDEX('Cal Data'!AC$6:AC$1108,$AS97)</f>
        <v>5Hz10m10m</v>
      </c>
      <c r="BA97" s="17">
        <f>INDEX('Cal Data'!AD$6:AD$1108,$AS97)</f>
        <v>-3.7765955091199205E-6</v>
      </c>
      <c r="BB97" s="17">
        <f>INDEX('Cal Data'!AE$6:AE$1108,$AS97)</f>
        <v>8.5803790309719585E-3</v>
      </c>
      <c r="BC97" s="17">
        <f>INDEX('Cal Data'!AF$6:AF$1108,$AS97)</f>
        <v>-8.5027567983487077E-6</v>
      </c>
      <c r="BD97" s="17">
        <f>INDEX('Cal Data'!AG$6:AG$1108,$AS97)</f>
        <v>1.9980647757833741E-3</v>
      </c>
      <c r="BF97" s="17">
        <f t="shared" si="64"/>
        <v>-2.2265526122826723E-6</v>
      </c>
      <c r="BG97" s="17">
        <f t="shared" si="65"/>
        <v>8.5803790309719585E-3</v>
      </c>
      <c r="BH97" s="17">
        <f t="shared" si="66"/>
        <v>-6.0292376072481328E-6</v>
      </c>
      <c r="BI97" s="17">
        <f t="shared" si="67"/>
        <v>1.6562685699661995E-3</v>
      </c>
      <c r="BK97" s="17">
        <f t="shared" si="68"/>
        <v>-2.8399999999999021E-3</v>
      </c>
      <c r="BL97" s="17">
        <f t="shared" si="69"/>
        <v>8.5803790309719585E-3</v>
      </c>
      <c r="BM97" s="17">
        <f t="shared" si="70"/>
        <v>-3.4899999999998439E-3</v>
      </c>
      <c r="BN97" s="17">
        <f t="shared" si="71"/>
        <v>1.6562685699661995E-3</v>
      </c>
    </row>
    <row r="98" spans="1:66" x14ac:dyDescent="0.25">
      <c r="A98" s="9">
        <v>10</v>
      </c>
      <c r="B98" s="9" t="s">
        <v>3</v>
      </c>
      <c r="C98" s="13">
        <v>5000</v>
      </c>
      <c r="D98" s="14">
        <f t="shared" si="72"/>
        <v>5</v>
      </c>
      <c r="E98" s="14" t="str">
        <f t="shared" si="73"/>
        <v>kHz</v>
      </c>
      <c r="F98" s="24">
        <v>-7.3161794033066929</v>
      </c>
      <c r="G98" s="24">
        <v>0</v>
      </c>
      <c r="H98" s="24">
        <v>3.6886608126487799</v>
      </c>
      <c r="I98" s="24">
        <v>0</v>
      </c>
      <c r="J98" s="10" t="s">
        <v>3</v>
      </c>
      <c r="L98" s="25">
        <f t="shared" si="52"/>
        <v>-7.3200000000000376</v>
      </c>
      <c r="M98" s="25">
        <f t="shared" si="53"/>
        <v>6.485790249078315</v>
      </c>
      <c r="N98" s="25">
        <f t="shared" si="54"/>
        <v>3.6799999999998576</v>
      </c>
      <c r="O98" s="25">
        <f t="shared" si="55"/>
        <v>8.2976408825776691</v>
      </c>
      <c r="P98" s="22" t="str">
        <f t="shared" si="56"/>
        <v>m</v>
      </c>
      <c r="Q98" t="str">
        <f t="shared" si="74"/>
        <v>OK</v>
      </c>
      <c r="S98" s="26">
        <v>-7.32</v>
      </c>
      <c r="T98" s="26"/>
      <c r="U98" s="26">
        <v>3.68</v>
      </c>
      <c r="V98" s="26"/>
      <c r="W98" t="str">
        <f t="shared" si="75"/>
        <v>m</v>
      </c>
      <c r="Y98" s="26">
        <f t="shared" si="76"/>
        <v>-3.730349362740526E-14</v>
      </c>
      <c r="Z98" s="26"/>
      <c r="AA98" s="26">
        <f t="shared" si="77"/>
        <v>-1.425526363618701E-13</v>
      </c>
      <c r="AB98" s="26"/>
      <c r="AC98" t="str">
        <f t="shared" si="78"/>
        <v>m</v>
      </c>
      <c r="AD98" s="15">
        <f t="shared" si="57"/>
        <v>1E-3</v>
      </c>
      <c r="AE98" s="16">
        <f t="shared" si="58"/>
        <v>-7.3161794033066926E-3</v>
      </c>
      <c r="AF98" s="16">
        <f t="shared" si="59"/>
        <v>0</v>
      </c>
      <c r="AG98" s="16">
        <f t="shared" si="60"/>
        <v>3.6886608126487802E-3</v>
      </c>
      <c r="AH98" s="16">
        <f t="shared" si="61"/>
        <v>0</v>
      </c>
      <c r="AI98" s="21">
        <f t="shared" si="79"/>
        <v>8.1934546835959153E-3</v>
      </c>
      <c r="AK98" s="15">
        <f>IFERROR(MATCH(AI98 - 0.000001,'Ref Z list'!$C$5:$C$30,1),1)</f>
        <v>3</v>
      </c>
      <c r="AL98" s="15" t="str">
        <f>INDEX('Ref Z list'!$D$5:$D$30,AK98)</f>
        <v>3m</v>
      </c>
      <c r="AM98" s="15" t="str">
        <f>IF(INDEX('Ref Z list'!$D$5:$D$30,AK98+1)=0,AL98,INDEX('Ref Z list'!$D$5:$D$30,AK98+1))</f>
        <v>10m</v>
      </c>
      <c r="AN98" s="15">
        <f>INDEX('Ref Z list'!$C$5:$C$30,AK98)</f>
        <v>3.0000000000000001E-3</v>
      </c>
      <c r="AO98" s="15">
        <f>INDEX('Ref Z list'!$C$5:$C$30,AK98+1)</f>
        <v>0.01</v>
      </c>
      <c r="AP98" s="17" t="str">
        <f t="shared" si="62"/>
        <v>5kHz10m3m</v>
      </c>
      <c r="AQ98" s="17" t="str">
        <f t="shared" si="63"/>
        <v>5kHz10m10m</v>
      </c>
      <c r="AR98" s="15">
        <f>IFERROR(MATCH(AP98,'Cal Data'!$AC$6:$AC$1108,0),0)</f>
        <v>90</v>
      </c>
      <c r="AS98" s="15">
        <f>IFERROR(MATCH(AQ98,'Cal Data'!$AC$6:$AC$1108,0),0)</f>
        <v>108</v>
      </c>
      <c r="AU98" s="17" t="str">
        <f>INDEX('Cal Data'!AC$6:AC$1108,$AR98)</f>
        <v>5kHz10m3m</v>
      </c>
      <c r="AV98" s="17">
        <f>INDEX('Cal Data'!AD$6:AD$1108,$AR98)</f>
        <v>-2.3167354624245053E-6</v>
      </c>
      <c r="AW98" s="17">
        <f>INDEX('Cal Data'!AE$6:AE$1108,$AR98)</f>
        <v>6.0027436747582064E-3</v>
      </c>
      <c r="AX98" s="17">
        <f>INDEX('Cal Data'!AF$6:AF$1108,$AR98)</f>
        <v>-2.8645207139245597E-6</v>
      </c>
      <c r="AY98" s="17">
        <f>INDEX('Cal Data'!AG$6:AG$1108,$AR98)</f>
        <v>5.5319183193748289E-3</v>
      </c>
      <c r="AZ98" s="17" t="str">
        <f>INDEX('Cal Data'!AC$6:AC$1108,$AS98)</f>
        <v>5kHz10m10m</v>
      </c>
      <c r="BA98" s="17">
        <f>INDEX('Cal Data'!AD$6:AD$1108,$AS98)</f>
        <v>-4.3437154319796861E-6</v>
      </c>
      <c r="BB98" s="17">
        <f>INDEX('Cal Data'!AE$6:AE$1108,$AS98)</f>
        <v>6.4857902490783152E-3</v>
      </c>
      <c r="BC98" s="17">
        <f>INDEX('Cal Data'!AF$6:AF$1108,$AS98)</f>
        <v>-1.0677055147533925E-5</v>
      </c>
      <c r="BD98" s="17">
        <f>INDEX('Cal Data'!AG$6:AG$1108,$AS98)</f>
        <v>9.2596985970329181E-3</v>
      </c>
      <c r="BF98" s="17">
        <f t="shared" si="64"/>
        <v>-3.8205966933447137E-6</v>
      </c>
      <c r="BG98" s="17">
        <f t="shared" si="65"/>
        <v>6.4857902490783152E-3</v>
      </c>
      <c r="BH98" s="17">
        <f t="shared" si="66"/>
        <v>-8.6608126489221185E-6</v>
      </c>
      <c r="BI98" s="17">
        <f t="shared" si="67"/>
        <v>8.2976408825776692E-3</v>
      </c>
      <c r="BK98" s="17">
        <f t="shared" si="68"/>
        <v>-7.3200000000000374E-3</v>
      </c>
      <c r="BL98" s="17">
        <f t="shared" si="69"/>
        <v>6.4857902490783152E-3</v>
      </c>
      <c r="BM98" s="17">
        <f t="shared" si="70"/>
        <v>3.6799999999998579E-3</v>
      </c>
      <c r="BN98" s="17">
        <f t="shared" si="71"/>
        <v>8.2976408825776692E-3</v>
      </c>
    </row>
    <row r="99" spans="1:66" x14ac:dyDescent="0.25">
      <c r="A99" s="9">
        <v>100</v>
      </c>
      <c r="B99" s="9" t="s">
        <v>3</v>
      </c>
      <c r="C99" s="13">
        <v>5000</v>
      </c>
      <c r="D99" s="14">
        <f t="shared" si="72"/>
        <v>5</v>
      </c>
      <c r="E99" s="14" t="str">
        <f t="shared" si="73"/>
        <v>kHz</v>
      </c>
      <c r="F99" s="24">
        <v>-5.8634715127341606</v>
      </c>
      <c r="G99" s="24">
        <v>0</v>
      </c>
      <c r="H99" s="24">
        <v>-12.499139606049955</v>
      </c>
      <c r="I99" s="24">
        <v>0</v>
      </c>
      <c r="J99" s="10" t="s">
        <v>3</v>
      </c>
      <c r="L99" s="25">
        <f t="shared" si="52"/>
        <v>-5.859999999999995</v>
      </c>
      <c r="M99" s="25">
        <f t="shared" si="53"/>
        <v>11.330858596096354</v>
      </c>
      <c r="N99" s="25">
        <f t="shared" si="54"/>
        <v>-12.499999999999998</v>
      </c>
      <c r="O99" s="25">
        <f t="shared" si="55"/>
        <v>1.6241229161691386</v>
      </c>
      <c r="P99" s="22" t="str">
        <f t="shared" si="56"/>
        <v>m</v>
      </c>
      <c r="Q99" t="str">
        <f t="shared" si="74"/>
        <v>OK</v>
      </c>
      <c r="S99" s="26">
        <v>-5.8599999999999994</v>
      </c>
      <c r="T99" s="26"/>
      <c r="U99" s="26">
        <v>-12.5</v>
      </c>
      <c r="V99" s="26"/>
      <c r="W99" t="str">
        <f t="shared" si="75"/>
        <v>m</v>
      </c>
      <c r="Y99" s="26">
        <f t="shared" si="76"/>
        <v>0</v>
      </c>
      <c r="Z99" s="26"/>
      <c r="AA99" s="26">
        <f t="shared" si="77"/>
        <v>0</v>
      </c>
      <c r="AB99" s="26"/>
      <c r="AC99" t="str">
        <f t="shared" si="78"/>
        <v>m</v>
      </c>
      <c r="AD99" s="15">
        <f t="shared" si="57"/>
        <v>1E-3</v>
      </c>
      <c r="AE99" s="16">
        <f t="shared" si="58"/>
        <v>-5.863471512734161E-3</v>
      </c>
      <c r="AF99" s="16">
        <f t="shared" si="59"/>
        <v>0</v>
      </c>
      <c r="AG99" s="16">
        <f t="shared" si="60"/>
        <v>-1.2499139606049954E-2</v>
      </c>
      <c r="AH99" s="16">
        <f t="shared" si="61"/>
        <v>0</v>
      </c>
      <c r="AI99" s="21">
        <f t="shared" si="79"/>
        <v>1.3806114191624363E-2</v>
      </c>
      <c r="AK99" s="15">
        <f>IFERROR(MATCH(AI99 - 0.000001,'Ref Z list'!$C$5:$C$30,1),1)</f>
        <v>4</v>
      </c>
      <c r="AL99" s="15" t="str">
        <f>INDEX('Ref Z list'!$D$5:$D$30,AK99)</f>
        <v>10m</v>
      </c>
      <c r="AM99" s="15" t="str">
        <f>IF(INDEX('Ref Z list'!$D$5:$D$30,AK99+1)=0,AL99,INDEX('Ref Z list'!$D$5:$D$30,AK99+1))</f>
        <v>100m</v>
      </c>
      <c r="AN99" s="15">
        <f>INDEX('Ref Z list'!$C$5:$C$30,AK99)</f>
        <v>0.01</v>
      </c>
      <c r="AO99" s="15">
        <f>INDEX('Ref Z list'!$C$5:$C$30,AK99+1)</f>
        <v>0.1</v>
      </c>
      <c r="AP99" s="17" t="str">
        <f t="shared" si="62"/>
        <v>5kHz100m10m</v>
      </c>
      <c r="AQ99" s="17" t="str">
        <f t="shared" si="63"/>
        <v>5kHz100m100m</v>
      </c>
      <c r="AR99" s="15">
        <f>IFERROR(MATCH(AP99,'Cal Data'!$AC$6:$AC$1108,0),0)</f>
        <v>126</v>
      </c>
      <c r="AS99" s="15">
        <f>IFERROR(MATCH(AQ99,'Cal Data'!$AC$6:$AC$1108,0),0)</f>
        <v>144</v>
      </c>
      <c r="AU99" s="17" t="str">
        <f>INDEX('Cal Data'!AC$6:AC$1108,$AR99)</f>
        <v>5kHz100m10m</v>
      </c>
      <c r="AV99" s="17">
        <f>INDEX('Cal Data'!AD$6:AD$1108,$AR99)</f>
        <v>3.1650887972120567E-6</v>
      </c>
      <c r="AW99" s="17">
        <f>INDEX('Cal Data'!AE$6:AE$1108,$AR99)</f>
        <v>5.4299091751798065E-3</v>
      </c>
      <c r="AX99" s="17">
        <f>INDEX('Cal Data'!AF$6:AF$1108,$AR99)</f>
        <v>-8.8347986946589842E-7</v>
      </c>
      <c r="AY99" s="17">
        <f>INDEX('Cal Data'!AG$6:AG$1108,$AR99)</f>
        <v>1.6281839770478659E-3</v>
      </c>
      <c r="AZ99" s="17" t="str">
        <f>INDEX('Cal Data'!AC$6:AC$1108,$AS99)</f>
        <v>5kHz100m100m</v>
      </c>
      <c r="BA99" s="17">
        <f>INDEX('Cal Data'!AD$6:AD$1108,$AS99)</f>
        <v>1.0410839433511176E-5</v>
      </c>
      <c r="BB99" s="17">
        <f>INDEX('Cal Data'!AE$6:AE$1108,$AS99)</f>
        <v>1.1330858596096354E-2</v>
      </c>
      <c r="BC99" s="17">
        <f>INDEX('Cal Data'!AF$6:AF$1108,$AS99)</f>
        <v>-3.3758643504537469E-7</v>
      </c>
      <c r="BD99" s="17">
        <f>INDEX('Cal Data'!AG$6:AG$1108,$AS99)</f>
        <v>1.532155465898683E-3</v>
      </c>
      <c r="BF99" s="17">
        <f t="shared" si="64"/>
        <v>3.4715127341652718E-6</v>
      </c>
      <c r="BG99" s="17">
        <f t="shared" si="65"/>
        <v>1.1330858596096354E-2</v>
      </c>
      <c r="BH99" s="17">
        <f t="shared" si="66"/>
        <v>-8.6039395004520374E-7</v>
      </c>
      <c r="BI99" s="17">
        <f t="shared" si="67"/>
        <v>1.6241229161691386E-3</v>
      </c>
      <c r="BK99" s="17">
        <f t="shared" si="68"/>
        <v>-5.8599999999999954E-3</v>
      </c>
      <c r="BL99" s="17">
        <f t="shared" si="69"/>
        <v>1.1330858596096354E-2</v>
      </c>
      <c r="BM99" s="17">
        <f t="shared" si="70"/>
        <v>-1.2499999999999999E-2</v>
      </c>
      <c r="BN99" s="17">
        <f t="shared" si="71"/>
        <v>1.6241229161691386E-3</v>
      </c>
    </row>
    <row r="100" spans="1:66" x14ac:dyDescent="0.25">
      <c r="A100" s="9">
        <v>3</v>
      </c>
      <c r="B100" s="9" t="s">
        <v>3</v>
      </c>
      <c r="C100" s="13">
        <v>0.2</v>
      </c>
      <c r="D100" s="14">
        <f t="shared" si="72"/>
        <v>200</v>
      </c>
      <c r="E100" s="14" t="str">
        <f t="shared" si="73"/>
        <v>mHz</v>
      </c>
      <c r="F100" s="24">
        <v>-0.82182871569483329</v>
      </c>
      <c r="G100" s="24">
        <v>0</v>
      </c>
      <c r="H100" s="24">
        <v>-2.7798622998202345</v>
      </c>
      <c r="I100" s="24">
        <v>0</v>
      </c>
      <c r="J100" s="10" t="s">
        <v>3</v>
      </c>
      <c r="L100" s="25">
        <f t="shared" si="52"/>
        <v>-0.81699999991990246</v>
      </c>
      <c r="M100" s="25">
        <f t="shared" si="53"/>
        <v>2.9445507891526259</v>
      </c>
      <c r="N100" s="25">
        <f t="shared" si="54"/>
        <v>-2.7799999999072775</v>
      </c>
      <c r="O100" s="25">
        <f t="shared" si="55"/>
        <v>6.9020801519429105</v>
      </c>
      <c r="P100" s="22" t="str">
        <f t="shared" si="56"/>
        <v>m</v>
      </c>
      <c r="Q100" t="str">
        <f t="shared" si="74"/>
        <v>OK</v>
      </c>
      <c r="S100" s="26">
        <v>-0.81699999999999995</v>
      </c>
      <c r="T100" s="26"/>
      <c r="U100" s="26">
        <v>-2.78</v>
      </c>
      <c r="V100" s="26"/>
      <c r="W100" t="str">
        <f t="shared" si="75"/>
        <v>m</v>
      </c>
      <c r="Y100" s="26">
        <f t="shared" si="76"/>
        <v>8.0097484200791769E-11</v>
      </c>
      <c r="Z100" s="26"/>
      <c r="AA100" s="26">
        <f t="shared" si="77"/>
        <v>9.2722274303014274E-11</v>
      </c>
      <c r="AB100" s="26"/>
      <c r="AC100" t="str">
        <f t="shared" si="78"/>
        <v>m</v>
      </c>
      <c r="AD100" s="15">
        <f t="shared" si="57"/>
        <v>1E-3</v>
      </c>
      <c r="AE100" s="16">
        <f t="shared" si="58"/>
        <v>-8.2182871569483329E-4</v>
      </c>
      <c r="AF100" s="16">
        <f t="shared" si="59"/>
        <v>0</v>
      </c>
      <c r="AG100" s="16">
        <f t="shared" si="60"/>
        <v>-2.7798622998202347E-3</v>
      </c>
      <c r="AH100" s="16">
        <f t="shared" si="61"/>
        <v>0</v>
      </c>
      <c r="AI100" s="21">
        <f t="shared" si="79"/>
        <v>2.8987992072412438E-3</v>
      </c>
      <c r="AK100" s="15">
        <f>IFERROR(MATCH(AI100 - 0.000001,'Ref Z list'!$C$5:$C$30,1),1)</f>
        <v>2</v>
      </c>
      <c r="AL100" s="15" t="str">
        <f>INDEX('Ref Z list'!$D$5:$D$30,AK100)</f>
        <v>1m</v>
      </c>
      <c r="AM100" s="15" t="str">
        <f>IF(INDEX('Ref Z list'!$D$5:$D$30,AK100+1)=0,AL100,INDEX('Ref Z list'!$D$5:$D$30,AK100+1))</f>
        <v>3m</v>
      </c>
      <c r="AN100" s="15">
        <f>INDEX('Ref Z list'!$C$5:$C$30,AK100)</f>
        <v>1E-3</v>
      </c>
      <c r="AO100" s="15">
        <f>INDEX('Ref Z list'!$C$5:$C$30,AK100+1)</f>
        <v>3.0000000000000001E-3</v>
      </c>
      <c r="AP100" s="17" t="str">
        <f t="shared" si="62"/>
        <v>200mHz3m1m</v>
      </c>
      <c r="AQ100" s="17" t="str">
        <f t="shared" si="63"/>
        <v>200mHz3m3m</v>
      </c>
      <c r="AR100" s="15">
        <f>IFERROR(MATCH(AP100,'Cal Data'!$AC$6:$AC$1108,0),0)</f>
        <v>41</v>
      </c>
      <c r="AS100" s="15">
        <f>IFERROR(MATCH(AQ100,'Cal Data'!$AC$6:$AC$1108,0),0)</f>
        <v>59</v>
      </c>
      <c r="AU100" s="17" t="str">
        <f>INDEX('Cal Data'!AC$6:AC$1108,$AR100)</f>
        <v>200mHz3m1m</v>
      </c>
      <c r="AV100" s="17">
        <f>INDEX('Cal Data'!AD$6:AD$1108,$AR100)</f>
        <v>-1.0458923967301623E-7</v>
      </c>
      <c r="AW100" s="17">
        <f>INDEX('Cal Data'!AE$6:AE$1108,$AR100)</f>
        <v>3.5904966204058438E-3</v>
      </c>
      <c r="AX100" s="17">
        <f>INDEX('Cal Data'!AF$6:AF$1108,$AR100)</f>
        <v>-5.8485669438434503E-6</v>
      </c>
      <c r="AY100" s="17">
        <f>INDEX('Cal Data'!AG$6:AG$1108,$AR100)</f>
        <v>5.0804412916298771E-3</v>
      </c>
      <c r="AZ100" s="17" t="str">
        <f>INDEX('Cal Data'!AC$6:AC$1108,$AS100)</f>
        <v>200mHz3m3m</v>
      </c>
      <c r="BA100" s="17">
        <f>INDEX('Cal Data'!AD$6:AD$1108,$AS100)</f>
        <v>5.0916474090365732E-6</v>
      </c>
      <c r="BB100" s="17">
        <f>INDEX('Cal Data'!AE$6:AE$1108,$AS100)</f>
        <v>2.9445507891526258E-3</v>
      </c>
      <c r="BC100" s="17">
        <f>INDEX('Cal Data'!AF$6:AF$1108,$AS100)</f>
        <v>1.6667346179983853E-7</v>
      </c>
      <c r="BD100" s="17">
        <f>INDEX('Cal Data'!AG$6:AG$1108,$AS100)</f>
        <v>6.9991685097222879E-3</v>
      </c>
      <c r="BF100" s="17">
        <f t="shared" si="64"/>
        <v>4.8287157749308162E-6</v>
      </c>
      <c r="BG100" s="17">
        <f t="shared" si="65"/>
        <v>2.9445507891526258E-3</v>
      </c>
      <c r="BH100" s="17">
        <f t="shared" si="66"/>
        <v>-1.377000870429636E-7</v>
      </c>
      <c r="BI100" s="17">
        <f t="shared" si="67"/>
        <v>6.9020801519429102E-3</v>
      </c>
      <c r="BK100" s="17">
        <f t="shared" si="68"/>
        <v>-8.1699999991990252E-4</v>
      </c>
      <c r="BL100" s="17">
        <f t="shared" si="69"/>
        <v>2.9445507891526258E-3</v>
      </c>
      <c r="BM100" s="17">
        <f t="shared" si="70"/>
        <v>-2.7799999999072776E-3</v>
      </c>
      <c r="BN100" s="17">
        <f t="shared" si="71"/>
        <v>6.9020801519429102E-3</v>
      </c>
    </row>
  </sheetData>
  <mergeCells count="4">
    <mergeCell ref="A4:B4"/>
    <mergeCell ref="A5:B5"/>
    <mergeCell ref="D4:E4"/>
    <mergeCell ref="D5:E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3" sqref="E13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6</v>
      </c>
    </row>
    <row r="3" spans="1:9" x14ac:dyDescent="0.25">
      <c r="A3" s="27" t="s">
        <v>7</v>
      </c>
      <c r="B3" s="27"/>
      <c r="C3" s="6" t="s">
        <v>56</v>
      </c>
      <c r="D3" s="27" t="s">
        <v>30</v>
      </c>
      <c r="E3" s="27"/>
      <c r="F3" s="11" t="s">
        <v>62</v>
      </c>
      <c r="G3" s="27" t="s">
        <v>31</v>
      </c>
      <c r="H3" s="27"/>
      <c r="I3" s="11" t="s">
        <v>63</v>
      </c>
    </row>
    <row r="4" spans="1:9" x14ac:dyDescent="0.25">
      <c r="A4" s="28" t="s">
        <v>4</v>
      </c>
      <c r="B4" s="28"/>
      <c r="C4" s="1" t="s">
        <v>4</v>
      </c>
      <c r="D4" s="28" t="s">
        <v>4</v>
      </c>
      <c r="E4" s="28"/>
      <c r="F4" s="4" t="s">
        <v>4</v>
      </c>
      <c r="G4" s="28" t="s">
        <v>4</v>
      </c>
      <c r="H4" s="28"/>
      <c r="I4" s="4" t="s">
        <v>4</v>
      </c>
    </row>
    <row r="5" spans="1:9" x14ac:dyDescent="0.25">
      <c r="A5" s="9">
        <v>1</v>
      </c>
      <c r="B5" s="9" t="s">
        <v>3</v>
      </c>
      <c r="C5" s="15">
        <f>IF(MID(B5,1,1)="m",0.001,IF(OR(MID(B5,1,1)="u",MID(B5,1,1)="µ"),0.000001,1))*A5</f>
        <v>1E-3</v>
      </c>
      <c r="D5" s="9">
        <v>0</v>
      </c>
      <c r="E5" s="9" t="s">
        <v>3</v>
      </c>
      <c r="F5" s="15">
        <f>IF(MID(E5,1,1)="m",0.001,IF(OR(MID(E5,1,1)="u",MID(E5,1,1)="µ"),0.000001,1))*D5</f>
        <v>0</v>
      </c>
      <c r="G5" s="9">
        <v>1</v>
      </c>
      <c r="H5" s="9" t="s">
        <v>3</v>
      </c>
      <c r="I5" s="15">
        <f>IF(MID(H5,1,1)="m",0.001,IF(OR(MID(H5,1,1)="u",MID(H5,1,1)="µ"),0.000001,1))*G5</f>
        <v>1E-3</v>
      </c>
    </row>
    <row r="6" spans="1:9" x14ac:dyDescent="0.25">
      <c r="A6" s="9">
        <v>3</v>
      </c>
      <c r="B6" s="9" t="s">
        <v>3</v>
      </c>
      <c r="C6" s="15">
        <f>IF(MID(B6,1,1)="m",0.001,IF(OR(MID(B6,1,1)="u",MID(B6,1,1)="µ"),0.000001,1))*A6</f>
        <v>3.0000000000000001E-3</v>
      </c>
      <c r="D6" s="9">
        <v>1</v>
      </c>
      <c r="E6" s="9" t="s">
        <v>3</v>
      </c>
      <c r="F6" s="15">
        <f>IF(MID(E6,1,1)="m",0.001,IF(OR(MID(E6,1,1)="u",MID(E6,1,1)="µ"),0.000001,1))*D6</f>
        <v>1E-3</v>
      </c>
      <c r="G6" s="9">
        <v>3</v>
      </c>
      <c r="H6" s="9" t="s">
        <v>3</v>
      </c>
      <c r="I6" s="15">
        <f>IF(MID(H6,1,1)="m",0.001,IF(OR(MID(H6,1,1)="u",MID(H6,1,1)="µ"),0.000001,1))*G6</f>
        <v>3.0000000000000001E-3</v>
      </c>
    </row>
    <row r="7" spans="1:9" x14ac:dyDescent="0.25">
      <c r="A7" s="9">
        <v>10</v>
      </c>
      <c r="B7" s="9" t="s">
        <v>3</v>
      </c>
      <c r="C7" s="15">
        <f>IF(MID(B7,1,1)="m",0.001,IF(OR(MID(B7,1,1)="u",MID(B7,1,1)="µ"),0.000001,1))*A7</f>
        <v>0.01</v>
      </c>
      <c r="D7" s="9">
        <v>3</v>
      </c>
      <c r="E7" s="9" t="s">
        <v>3</v>
      </c>
      <c r="F7" s="15">
        <f>IF(MID(E7,1,1)="m",0.001,IF(OR(MID(E7,1,1)="u",MID(E7,1,1)="µ"),0.000001,1))*D7</f>
        <v>3.0000000000000001E-3</v>
      </c>
      <c r="G7" s="9">
        <v>10</v>
      </c>
      <c r="H7" s="9" t="s">
        <v>3</v>
      </c>
      <c r="I7" s="15">
        <f>IF(MID(H7,1,1)="m",0.001,IF(OR(MID(H7,1,1)="u",MID(H7,1,1)="µ"),0.000001,1))*G7</f>
        <v>0.01</v>
      </c>
    </row>
    <row r="8" spans="1:9" x14ac:dyDescent="0.25">
      <c r="A8" s="9">
        <v>100</v>
      </c>
      <c r="B8" s="9" t="s">
        <v>3</v>
      </c>
      <c r="C8" s="15">
        <f>IF(MID(B8,1,1)="m",0.001,IF(OR(MID(B8,1,1)="u",MID(B8,1,1)="µ"),0.000001,1))*A8</f>
        <v>0.1</v>
      </c>
      <c r="D8" s="9">
        <v>10</v>
      </c>
      <c r="E8" s="9" t="s">
        <v>3</v>
      </c>
      <c r="F8" s="15">
        <f>IF(MID(E8,1,1)="m",0.001,IF(OR(MID(E8,1,1)="u",MID(E8,1,1)="µ"),0.000001,1))*D8</f>
        <v>0.01</v>
      </c>
      <c r="G8" s="9">
        <v>100</v>
      </c>
      <c r="H8" s="9" t="s">
        <v>3</v>
      </c>
      <c r="I8" s="15">
        <f>IF(MID(H8,1,1)="m",0.001,IF(OR(MID(H8,1,1)="u",MID(H8,1,1)="µ"),0.000001,1))*G8</f>
        <v>0.1</v>
      </c>
    </row>
  </sheetData>
  <mergeCells count="6"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49"/>
  <sheetViews>
    <sheetView workbookViewId="0">
      <selection activeCell="J24" sqref="J24"/>
    </sheetView>
  </sheetViews>
  <sheetFormatPr defaultRowHeight="15" x14ac:dyDescent="0.25"/>
  <cols>
    <col min="1" max="1" width="3.85546875" customWidth="1"/>
    <col min="2" max="2" width="4.28515625" customWidth="1"/>
    <col min="3" max="3" width="7.85546875" bestFit="1" customWidth="1"/>
    <col min="4" max="4" width="6.28515625" customWidth="1"/>
    <col min="5" max="5" width="4.5703125" customWidth="1"/>
    <col min="6" max="6" width="5.7109375" customWidth="1"/>
    <col min="7" max="7" width="5.42578125" customWidth="1"/>
    <col min="8" max="8" width="6.28515625" customWidth="1"/>
    <col min="9" max="9" width="11" customWidth="1"/>
    <col min="14" max="14" width="10.28515625" customWidth="1"/>
    <col min="15" max="15" width="11.85546875" bestFit="1" customWidth="1"/>
    <col min="21" max="21" width="4.28515625" customWidth="1"/>
    <col min="22" max="22" width="10.5703125" customWidth="1"/>
    <col min="23" max="23" width="8.42578125" customWidth="1"/>
    <col min="29" max="29" width="18.7109375" bestFit="1" customWidth="1"/>
    <col min="30" max="33" width="11.140625" customWidth="1"/>
  </cols>
  <sheetData>
    <row r="1" spans="1:33" x14ac:dyDescent="0.25">
      <c r="A1" t="s">
        <v>57</v>
      </c>
    </row>
    <row r="3" spans="1:33" x14ac:dyDescent="0.25">
      <c r="J3" s="7" t="s">
        <v>27</v>
      </c>
      <c r="P3" s="7"/>
      <c r="V3" s="7" t="s">
        <v>28</v>
      </c>
      <c r="AC3" s="7" t="s">
        <v>26</v>
      </c>
      <c r="AD3" s="7"/>
    </row>
    <row r="4" spans="1:33" x14ac:dyDescent="0.25">
      <c r="A4" s="27" t="s">
        <v>7</v>
      </c>
      <c r="B4" s="27"/>
      <c r="C4" s="6" t="s">
        <v>56</v>
      </c>
      <c r="D4" s="6" t="s">
        <v>0</v>
      </c>
      <c r="E4" s="27" t="s">
        <v>0</v>
      </c>
      <c r="F4" s="27"/>
      <c r="G4" s="27" t="s">
        <v>5</v>
      </c>
      <c r="H4" s="27"/>
      <c r="I4" s="6" t="s">
        <v>18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tr">
        <f>J4</f>
        <v>Rs</v>
      </c>
      <c r="Q4" s="6" t="str">
        <f t="shared" ref="Q4:S5" si="0">K4</f>
        <v>ua(Rs)</v>
      </c>
      <c r="R4" s="6" t="str">
        <f t="shared" si="0"/>
        <v>Xs</v>
      </c>
      <c r="S4" s="6" t="str">
        <f t="shared" si="0"/>
        <v>ua(Xs)</v>
      </c>
      <c r="T4" s="6" t="s">
        <v>14</v>
      </c>
      <c r="V4" s="8" t="s">
        <v>20</v>
      </c>
      <c r="W4" s="8" t="s">
        <v>21</v>
      </c>
      <c r="X4" s="6" t="s">
        <v>8</v>
      </c>
      <c r="Y4" s="6" t="s">
        <v>16</v>
      </c>
      <c r="Z4" s="6" t="s">
        <v>10</v>
      </c>
      <c r="AA4" s="6" t="s">
        <v>17</v>
      </c>
      <c r="AC4" s="6" t="s">
        <v>19</v>
      </c>
      <c r="AD4" s="6" t="s">
        <v>22</v>
      </c>
      <c r="AE4" s="6" t="s">
        <v>23</v>
      </c>
      <c r="AF4" s="6" t="s">
        <v>24</v>
      </c>
      <c r="AG4" s="6" t="s">
        <v>25</v>
      </c>
    </row>
    <row r="5" spans="1:33" x14ac:dyDescent="0.25">
      <c r="A5" s="28" t="s">
        <v>4</v>
      </c>
      <c r="B5" s="28"/>
      <c r="C5" s="1" t="s">
        <v>4</v>
      </c>
      <c r="D5" s="1" t="s">
        <v>2</v>
      </c>
      <c r="E5" s="28" t="s">
        <v>1</v>
      </c>
      <c r="F5" s="28"/>
      <c r="G5" s="28" t="s">
        <v>4</v>
      </c>
      <c r="H5" s="28"/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1</v>
      </c>
      <c r="P5" s="1" t="str">
        <f>J5</f>
        <v>Ohm</v>
      </c>
      <c r="Q5" s="1" t="str">
        <f t="shared" si="0"/>
        <v>Ohm</v>
      </c>
      <c r="R5" s="1" t="str">
        <f t="shared" si="0"/>
        <v>Ohm</v>
      </c>
      <c r="S5" s="1" t="str">
        <f t="shared" si="0"/>
        <v>Ohm</v>
      </c>
      <c r="T5" s="1" t="s">
        <v>4</v>
      </c>
      <c r="V5" t="s">
        <v>1</v>
      </c>
      <c r="W5" t="s">
        <v>1</v>
      </c>
      <c r="X5" s="1" t="s">
        <v>4</v>
      </c>
      <c r="Y5" s="1" t="s">
        <v>4</v>
      </c>
      <c r="Z5" s="1" t="s">
        <v>4</v>
      </c>
      <c r="AA5" s="1" t="s">
        <v>4</v>
      </c>
      <c r="AC5" s="1" t="s">
        <v>1</v>
      </c>
      <c r="AD5" s="1" t="str">
        <f>X5</f>
        <v>Ohm</v>
      </c>
      <c r="AE5" s="1" t="str">
        <f>Y5</f>
        <v>Ohm</v>
      </c>
      <c r="AF5" s="1" t="str">
        <f>Z5</f>
        <v>Ohm</v>
      </c>
      <c r="AG5" s="1" t="str">
        <f>AA5</f>
        <v>Ohm</v>
      </c>
    </row>
    <row r="6" spans="1:33" x14ac:dyDescent="0.25">
      <c r="A6" s="4">
        <v>1</v>
      </c>
      <c r="B6" s="3" t="s">
        <v>3</v>
      </c>
      <c r="C6" s="1">
        <f>IF(MID(B6,1,1)="m",0.001,IF(OR(MID(B6,1,1)="u",MID(B6,1,1)="µ"),0.000001,1))*A6</f>
        <v>1E-3</v>
      </c>
      <c r="D6" s="1">
        <v>0.01</v>
      </c>
      <c r="E6" s="4">
        <f t="shared" ref="E6:E20" si="1">IF(F6="mHz",1000,IF(F6="kHz",0.001,1))*D6</f>
        <v>10</v>
      </c>
      <c r="F6" s="4" t="str">
        <f>IF(D6&gt;=1000,"kHz",IF(D6&gt;=1,"Hz","mHz"))</f>
        <v>mHz</v>
      </c>
      <c r="G6">
        <v>0</v>
      </c>
      <c r="H6" t="s">
        <v>3</v>
      </c>
      <c r="I6" s="1">
        <f>IF(MID(H6,1,1)="m",0.001,IF(OR(MID(H6,1,1)="u",MID(H6,1,1)="µ"),0.000001,1))*G6</f>
        <v>0</v>
      </c>
      <c r="J6" s="9">
        <v>4.8875847299557212E-3</v>
      </c>
      <c r="K6" s="9">
        <v>3.9755332116172279E-3</v>
      </c>
      <c r="L6" s="9">
        <v>-4.5147986446298066E-3</v>
      </c>
      <c r="M6" s="9">
        <v>4.2931816806436865E-3</v>
      </c>
      <c r="N6" s="10" t="s">
        <v>3</v>
      </c>
      <c r="O6" s="1">
        <f>IF(MID(N6,1,1)="m",0.001,IF(OR(MID(N6,1,1)="u",MID(N6,1,1)="µ"),0.000001,1))</f>
        <v>1E-3</v>
      </c>
      <c r="P6" s="5">
        <f>J6*$O6</f>
        <v>4.8875847299557212E-6</v>
      </c>
      <c r="Q6" s="5">
        <f t="shared" ref="Q6:S6" si="2">K6*$O6</f>
        <v>3.9755332116172276E-6</v>
      </c>
      <c r="R6" s="5">
        <f t="shared" si="2"/>
        <v>-4.5147986446298064E-6</v>
      </c>
      <c r="S6" s="5">
        <f t="shared" si="2"/>
        <v>4.2931816806436869E-6</v>
      </c>
      <c r="T6" s="5">
        <f>SUMSQ(P6,R6)^0.5</f>
        <v>6.6537125947885268E-6</v>
      </c>
      <c r="V6" t="str">
        <f>E6&amp;F6&amp;G6&amp;H6</f>
        <v>10mHz0m</v>
      </c>
      <c r="W6" s="1">
        <f>IFERROR(MATCH(V6,'Ref Z'!$R$5:$R$1054,0),0)</f>
        <v>1</v>
      </c>
      <c r="X6">
        <f>IF($W6&gt;0,INDEX('Ref Z'!M$5:M$1054,$W6),"")</f>
        <v>0</v>
      </c>
      <c r="Y6">
        <f>IF($W6&gt;0,INDEX('Ref Z'!N$5:N$1054,$W6),"")</f>
        <v>0</v>
      </c>
      <c r="Z6">
        <f>IF($W6&gt;0,INDEX('Ref Z'!O$5:O$1054,$W6),"")</f>
        <v>0</v>
      </c>
      <c r="AA6">
        <f>IF($W6&gt;0,INDEX('Ref Z'!P$5:P$1054,$W6),"")</f>
        <v>0</v>
      </c>
      <c r="AC6" t="str">
        <f>E6&amp;F6&amp;A6&amp;B6&amp;G6&amp;H6</f>
        <v>10mHz1m0m</v>
      </c>
      <c r="AD6">
        <f>X6-P6</f>
        <v>-4.8875847299557212E-6</v>
      </c>
      <c r="AE6">
        <f>(4*K6^2+Y6^2)^0.5</f>
        <v>7.9510664232344559E-3</v>
      </c>
      <c r="AF6">
        <f>Z6-R6</f>
        <v>4.5147986446298064E-6</v>
      </c>
      <c r="AG6">
        <f>(4*M6^2+AA6^2)^0.5</f>
        <v>8.5863633612873729E-3</v>
      </c>
    </row>
    <row r="7" spans="1:33" x14ac:dyDescent="0.25">
      <c r="A7" s="4">
        <f>A6</f>
        <v>1</v>
      </c>
      <c r="B7" s="3" t="str">
        <f>B6</f>
        <v>m</v>
      </c>
      <c r="C7" s="1">
        <f t="shared" ref="C7:C41" si="3">IF(MID(B7,1,1)="m",0.001,IF(OR(MID(B7,1,1)="u",MID(B7,1,1)="µ"),0.000001,1))*A7</f>
        <v>1E-3</v>
      </c>
      <c r="D7" s="1">
        <v>0.02</v>
      </c>
      <c r="E7" s="4">
        <f t="shared" si="1"/>
        <v>20</v>
      </c>
      <c r="F7" s="4" t="str">
        <f t="shared" ref="F7:F41" si="4">IF(D7&gt;=1000,"kHz",IF(D7&gt;=1,"Hz","mHz"))</f>
        <v>mHz</v>
      </c>
      <c r="G7">
        <f>G6</f>
        <v>0</v>
      </c>
      <c r="H7" t="str">
        <f>H6</f>
        <v>m</v>
      </c>
      <c r="I7" s="1">
        <f t="shared" ref="I7:I23" si="5">IF(MID(H7,1,1)="m",0.001,IF(OR(MID(H7,1,1)="u",MID(H7,1,1)="µ"),0.000001,1))*G7</f>
        <v>0</v>
      </c>
      <c r="J7" s="9">
        <v>2.5643892504128465E-3</v>
      </c>
      <c r="K7" s="9">
        <v>2.4964668450875339E-3</v>
      </c>
      <c r="L7" s="9">
        <v>2.6983771411305496E-3</v>
      </c>
      <c r="M7" s="9">
        <v>2.8243799944411658E-3</v>
      </c>
      <c r="N7" s="10" t="s">
        <v>3</v>
      </c>
      <c r="O7" s="1">
        <f t="shared" ref="O7:O41" si="6">IF(MID(N7,1,1)="m",0.001,IF(OR(MID(N7,1,1)="u",MID(N7,1,1)="µ"),0.000001,1))</f>
        <v>1E-3</v>
      </c>
      <c r="P7" s="5">
        <f t="shared" ref="P7:P23" si="7">J7*$O7</f>
        <v>2.5643892504128465E-6</v>
      </c>
      <c r="Q7" s="5">
        <f t="shared" ref="Q7:Q24" si="8">K7*$O7</f>
        <v>2.4964668450875341E-6</v>
      </c>
      <c r="R7" s="5">
        <f t="shared" ref="R7:R24" si="9">L7*$O7</f>
        <v>2.6983771411305496E-6</v>
      </c>
      <c r="S7" s="5">
        <f t="shared" ref="S7:S24" si="10">M7*$O7</f>
        <v>2.8243799944411657E-6</v>
      </c>
      <c r="T7" s="5">
        <f t="shared" ref="T7:T23" si="11">SUMSQ(P7,R7)^0.5</f>
        <v>3.7225436764944533E-6</v>
      </c>
      <c r="V7" t="str">
        <f t="shared" ref="V7:V23" si="12">E7&amp;F7&amp;G7&amp;H7</f>
        <v>20mHz0m</v>
      </c>
      <c r="W7" s="1">
        <f>IFERROR(MATCH(V7,'Ref Z'!$R$5:$R$1054,0),0)</f>
        <v>2</v>
      </c>
      <c r="X7">
        <f>IF($W7&gt;0,INDEX('Ref Z'!M$5:M$1054,$W7),"")</f>
        <v>0</v>
      </c>
      <c r="Y7">
        <f>IF($W7&gt;0,INDEX('Ref Z'!N$5:N$1054,$W7),"")</f>
        <v>0</v>
      </c>
      <c r="Z7">
        <f>IF($W7&gt;0,INDEX('Ref Z'!O$5:O$1054,$W7),"")</f>
        <v>0</v>
      </c>
      <c r="AA7">
        <f>IF($W7&gt;0,INDEX('Ref Z'!P$5:P$1054,$W7),"")</f>
        <v>0</v>
      </c>
      <c r="AC7" t="str">
        <f t="shared" ref="AC7:AC41" si="13">E7&amp;F7&amp;A7&amp;B7&amp;G7&amp;H7</f>
        <v>20mHz1m0m</v>
      </c>
      <c r="AD7">
        <f t="shared" ref="AD7:AD23" si="14">X7-P7</f>
        <v>-2.5643892504128465E-6</v>
      </c>
      <c r="AE7">
        <f t="shared" ref="AE7:AE23" si="15">(4*K7^2+Y7^2)^0.5</f>
        <v>4.9929336901750679E-3</v>
      </c>
      <c r="AF7">
        <f t="shared" ref="AF7:AF23" si="16">Z7-R7</f>
        <v>-2.6983771411305496E-6</v>
      </c>
      <c r="AG7">
        <f t="shared" ref="AG7:AG23" si="17">(4*M7^2+AA7^2)^0.5</f>
        <v>5.6487599888823316E-3</v>
      </c>
    </row>
    <row r="8" spans="1:33" x14ac:dyDescent="0.25">
      <c r="A8" s="4">
        <f t="shared" ref="A8:A23" si="18">A7</f>
        <v>1</v>
      </c>
      <c r="B8" s="3" t="str">
        <f t="shared" ref="B8:B23" si="19">B7</f>
        <v>m</v>
      </c>
      <c r="C8" s="1">
        <f t="shared" si="3"/>
        <v>1E-3</v>
      </c>
      <c r="D8" s="1">
        <v>0.05</v>
      </c>
      <c r="E8" s="4">
        <f t="shared" si="1"/>
        <v>50</v>
      </c>
      <c r="F8" s="4" t="str">
        <f t="shared" si="4"/>
        <v>mHz</v>
      </c>
      <c r="G8">
        <f t="shared" ref="G8:G23" si="20">G7</f>
        <v>0</v>
      </c>
      <c r="H8" t="str">
        <f t="shared" ref="H8:H23" si="21">H7</f>
        <v>m</v>
      </c>
      <c r="I8" s="1">
        <f t="shared" si="5"/>
        <v>0</v>
      </c>
      <c r="J8" s="9">
        <v>9.0717315481923782E-3</v>
      </c>
      <c r="K8" s="9">
        <v>3.1329802924201992E-3</v>
      </c>
      <c r="L8" s="9">
        <v>-2.6659364232595024E-3</v>
      </c>
      <c r="M8" s="9">
        <v>8.5976614430517174E-4</v>
      </c>
      <c r="N8" s="10" t="s">
        <v>3</v>
      </c>
      <c r="O8" s="1">
        <f t="shared" si="6"/>
        <v>1E-3</v>
      </c>
      <c r="P8" s="5">
        <f t="shared" si="7"/>
        <v>9.0717315481923777E-6</v>
      </c>
      <c r="Q8" s="5">
        <f t="shared" si="8"/>
        <v>3.1329802924201995E-6</v>
      </c>
      <c r="R8" s="5">
        <f t="shared" si="9"/>
        <v>-2.6659364232595024E-6</v>
      </c>
      <c r="S8" s="5">
        <f t="shared" si="10"/>
        <v>8.597661443051718E-7</v>
      </c>
      <c r="T8" s="5">
        <f t="shared" si="11"/>
        <v>9.4553440072442928E-6</v>
      </c>
      <c r="V8" t="str">
        <f t="shared" si="12"/>
        <v>50mHz0m</v>
      </c>
      <c r="W8" s="1">
        <f>IFERROR(MATCH(V8,'Ref Z'!$R$5:$R$1054,0),0)</f>
        <v>3</v>
      </c>
      <c r="X8">
        <f>IF($W8&gt;0,INDEX('Ref Z'!M$5:M$1054,$W8),"")</f>
        <v>0</v>
      </c>
      <c r="Y8">
        <f>IF($W8&gt;0,INDEX('Ref Z'!N$5:N$1054,$W8),"")</f>
        <v>0</v>
      </c>
      <c r="Z8">
        <f>IF($W8&gt;0,INDEX('Ref Z'!O$5:O$1054,$W8),"")</f>
        <v>0</v>
      </c>
      <c r="AA8">
        <f>IF($W8&gt;0,INDEX('Ref Z'!P$5:P$1054,$W8),"")</f>
        <v>0</v>
      </c>
      <c r="AC8" t="str">
        <f t="shared" si="13"/>
        <v>50mHz1m0m</v>
      </c>
      <c r="AD8">
        <f t="shared" si="14"/>
        <v>-9.0717315481923777E-6</v>
      </c>
      <c r="AE8">
        <f t="shared" si="15"/>
        <v>6.2659605848403984E-3</v>
      </c>
      <c r="AF8">
        <f t="shared" si="16"/>
        <v>2.6659364232595024E-6</v>
      </c>
      <c r="AG8">
        <f t="shared" si="17"/>
        <v>1.7195322886103435E-3</v>
      </c>
    </row>
    <row r="9" spans="1:33" x14ac:dyDescent="0.25">
      <c r="A9" s="4">
        <f t="shared" si="18"/>
        <v>1</v>
      </c>
      <c r="B9" s="3" t="str">
        <f t="shared" si="19"/>
        <v>m</v>
      </c>
      <c r="C9" s="1">
        <f t="shared" si="3"/>
        <v>1E-3</v>
      </c>
      <c r="D9" s="1">
        <v>0.1</v>
      </c>
      <c r="E9" s="4">
        <f t="shared" si="1"/>
        <v>100</v>
      </c>
      <c r="F9" s="4" t="str">
        <f t="shared" si="4"/>
        <v>mHz</v>
      </c>
      <c r="G9">
        <f t="shared" si="20"/>
        <v>0</v>
      </c>
      <c r="H9" t="str">
        <f t="shared" si="21"/>
        <v>m</v>
      </c>
      <c r="I9" s="1">
        <f t="shared" si="5"/>
        <v>0</v>
      </c>
      <c r="J9" s="9">
        <v>5.8268537240135226E-3</v>
      </c>
      <c r="K9" s="9">
        <v>2.3732272367349679E-3</v>
      </c>
      <c r="L9" s="9">
        <v>-7.3355843006629165E-3</v>
      </c>
      <c r="M9" s="9">
        <v>4.1097549943831697E-3</v>
      </c>
      <c r="N9" s="10" t="s">
        <v>3</v>
      </c>
      <c r="O9" s="1">
        <f t="shared" si="6"/>
        <v>1E-3</v>
      </c>
      <c r="P9" s="5">
        <f t="shared" si="7"/>
        <v>5.8268537240135224E-6</v>
      </c>
      <c r="Q9" s="5">
        <f t="shared" si="8"/>
        <v>2.3732272367349681E-6</v>
      </c>
      <c r="R9" s="5">
        <f t="shared" si="9"/>
        <v>-7.3355843006629167E-6</v>
      </c>
      <c r="S9" s="5">
        <f t="shared" si="10"/>
        <v>4.1097549943831698E-6</v>
      </c>
      <c r="T9" s="5">
        <f t="shared" si="11"/>
        <v>9.3681920002304871E-6</v>
      </c>
      <c r="V9" t="str">
        <f t="shared" si="12"/>
        <v>100mHz0m</v>
      </c>
      <c r="W9" s="1">
        <f>IFERROR(MATCH(V9,'Ref Z'!$R$5:$R$1054,0),0)</f>
        <v>4</v>
      </c>
      <c r="X9">
        <f>IF($W9&gt;0,INDEX('Ref Z'!M$5:M$1054,$W9),"")</f>
        <v>0</v>
      </c>
      <c r="Y9">
        <f>IF($W9&gt;0,INDEX('Ref Z'!N$5:N$1054,$W9),"")</f>
        <v>0</v>
      </c>
      <c r="Z9">
        <f>IF($W9&gt;0,INDEX('Ref Z'!O$5:O$1054,$W9),"")</f>
        <v>0</v>
      </c>
      <c r="AA9">
        <f>IF($W9&gt;0,INDEX('Ref Z'!P$5:P$1054,$W9),"")</f>
        <v>0</v>
      </c>
      <c r="AC9" t="str">
        <f t="shared" si="13"/>
        <v>100mHz1m0m</v>
      </c>
      <c r="AD9">
        <f t="shared" si="14"/>
        <v>-5.8268537240135224E-6</v>
      </c>
      <c r="AE9">
        <f t="shared" si="15"/>
        <v>4.7464544734699358E-3</v>
      </c>
      <c r="AF9">
        <f t="shared" si="16"/>
        <v>7.3355843006629167E-6</v>
      </c>
      <c r="AG9">
        <f t="shared" si="17"/>
        <v>8.2195099887663395E-3</v>
      </c>
    </row>
    <row r="10" spans="1:33" x14ac:dyDescent="0.25">
      <c r="A10" s="4">
        <f t="shared" si="18"/>
        <v>1</v>
      </c>
      <c r="B10" s="3" t="str">
        <f t="shared" si="19"/>
        <v>m</v>
      </c>
      <c r="C10" s="1">
        <f t="shared" si="3"/>
        <v>1E-3</v>
      </c>
      <c r="D10" s="1">
        <v>0.2</v>
      </c>
      <c r="E10" s="4">
        <f t="shared" si="1"/>
        <v>200</v>
      </c>
      <c r="F10" s="4" t="str">
        <f t="shared" si="4"/>
        <v>mHz</v>
      </c>
      <c r="G10">
        <f t="shared" si="20"/>
        <v>0</v>
      </c>
      <c r="H10" t="str">
        <f t="shared" si="21"/>
        <v>m</v>
      </c>
      <c r="I10" s="1">
        <f t="shared" si="5"/>
        <v>0</v>
      </c>
      <c r="J10" s="9">
        <v>7.3927309492409802E-3</v>
      </c>
      <c r="K10" s="9">
        <v>8.6282027637678098E-4</v>
      </c>
      <c r="L10" s="9">
        <v>-1.0728755144233723E-2</v>
      </c>
      <c r="M10" s="9">
        <v>4.2325617825519756E-3</v>
      </c>
      <c r="N10" s="10" t="s">
        <v>3</v>
      </c>
      <c r="O10" s="1">
        <f t="shared" si="6"/>
        <v>1E-3</v>
      </c>
      <c r="P10" s="5">
        <f t="shared" si="7"/>
        <v>7.3927309492409808E-6</v>
      </c>
      <c r="Q10" s="5">
        <f t="shared" si="8"/>
        <v>8.62820276376781E-7</v>
      </c>
      <c r="R10" s="5">
        <f t="shared" si="9"/>
        <v>-1.0728755144233724E-5</v>
      </c>
      <c r="S10" s="5">
        <f t="shared" si="10"/>
        <v>4.2325617825519754E-6</v>
      </c>
      <c r="T10" s="5">
        <f t="shared" si="11"/>
        <v>1.3029146473686872E-5</v>
      </c>
      <c r="V10" t="str">
        <f t="shared" si="12"/>
        <v>200mHz0m</v>
      </c>
      <c r="W10" s="1">
        <f>IFERROR(MATCH(V10,'Ref Z'!$R$5:$R$1054,0),0)</f>
        <v>5</v>
      </c>
      <c r="X10">
        <f>IF($W10&gt;0,INDEX('Ref Z'!M$5:M$1054,$W10),"")</f>
        <v>0</v>
      </c>
      <c r="Y10">
        <f>IF($W10&gt;0,INDEX('Ref Z'!N$5:N$1054,$W10),"")</f>
        <v>0</v>
      </c>
      <c r="Z10">
        <f>IF($W10&gt;0,INDEX('Ref Z'!O$5:O$1054,$W10),"")</f>
        <v>0</v>
      </c>
      <c r="AA10">
        <f>IF($W10&gt;0,INDEX('Ref Z'!P$5:P$1054,$W10),"")</f>
        <v>0</v>
      </c>
      <c r="AC10" t="str">
        <f t="shared" si="13"/>
        <v>200mHz1m0m</v>
      </c>
      <c r="AD10">
        <f t="shared" si="14"/>
        <v>-7.3927309492409808E-6</v>
      </c>
      <c r="AE10">
        <f t="shared" si="15"/>
        <v>1.725640552753562E-3</v>
      </c>
      <c r="AF10">
        <f t="shared" si="16"/>
        <v>1.0728755144233724E-5</v>
      </c>
      <c r="AG10">
        <f t="shared" si="17"/>
        <v>8.4651235651039512E-3</v>
      </c>
    </row>
    <row r="11" spans="1:33" x14ac:dyDescent="0.25">
      <c r="A11" s="4">
        <f t="shared" si="18"/>
        <v>1</v>
      </c>
      <c r="B11" s="3" t="str">
        <f t="shared" si="19"/>
        <v>m</v>
      </c>
      <c r="C11" s="1">
        <f t="shared" si="3"/>
        <v>1E-3</v>
      </c>
      <c r="D11" s="1">
        <v>0.5</v>
      </c>
      <c r="E11" s="4">
        <f t="shared" si="1"/>
        <v>500</v>
      </c>
      <c r="F11" s="4" t="str">
        <f t="shared" si="4"/>
        <v>mHz</v>
      </c>
      <c r="G11">
        <f t="shared" si="20"/>
        <v>0</v>
      </c>
      <c r="H11" t="str">
        <f t="shared" si="21"/>
        <v>m</v>
      </c>
      <c r="I11" s="1">
        <f t="shared" si="5"/>
        <v>0</v>
      </c>
      <c r="J11" s="9">
        <v>1.1465307973108684E-3</v>
      </c>
      <c r="K11" s="9">
        <v>3.661907888774798E-3</v>
      </c>
      <c r="L11" s="9">
        <v>5.5893616885964049E-3</v>
      </c>
      <c r="M11" s="9">
        <v>3.0952260429799741E-3</v>
      </c>
      <c r="N11" s="10" t="s">
        <v>3</v>
      </c>
      <c r="O11" s="1">
        <f t="shared" si="6"/>
        <v>1E-3</v>
      </c>
      <c r="P11" s="5">
        <f t="shared" si="7"/>
        <v>1.1465307973108685E-6</v>
      </c>
      <c r="Q11" s="5">
        <f t="shared" si="8"/>
        <v>3.6619078887747978E-6</v>
      </c>
      <c r="R11" s="5">
        <f t="shared" si="9"/>
        <v>5.5893616885964054E-6</v>
      </c>
      <c r="S11" s="5">
        <f t="shared" si="10"/>
        <v>3.0952260429799742E-6</v>
      </c>
      <c r="T11" s="5">
        <f t="shared" si="11"/>
        <v>5.7057424543289329E-6</v>
      </c>
      <c r="V11" t="str">
        <f t="shared" si="12"/>
        <v>500mHz0m</v>
      </c>
      <c r="W11" s="1">
        <f>IFERROR(MATCH(V11,'Ref Z'!$R$5:$R$1054,0),0)</f>
        <v>6</v>
      </c>
      <c r="X11">
        <f>IF($W11&gt;0,INDEX('Ref Z'!M$5:M$1054,$W11),"")</f>
        <v>0</v>
      </c>
      <c r="Y11">
        <f>IF($W11&gt;0,INDEX('Ref Z'!N$5:N$1054,$W11),"")</f>
        <v>0</v>
      </c>
      <c r="Z11">
        <f>IF($W11&gt;0,INDEX('Ref Z'!O$5:O$1054,$W11),"")</f>
        <v>0</v>
      </c>
      <c r="AA11">
        <f>IF($W11&gt;0,INDEX('Ref Z'!P$5:P$1054,$W11),"")</f>
        <v>0</v>
      </c>
      <c r="AC11" t="str">
        <f t="shared" si="13"/>
        <v>500mHz1m0m</v>
      </c>
      <c r="AD11">
        <f t="shared" si="14"/>
        <v>-1.1465307973108685E-6</v>
      </c>
      <c r="AE11">
        <f t="shared" si="15"/>
        <v>7.3238157775495959E-3</v>
      </c>
      <c r="AF11">
        <f t="shared" si="16"/>
        <v>-5.5893616885964054E-6</v>
      </c>
      <c r="AG11">
        <f t="shared" si="17"/>
        <v>6.1904520859599483E-3</v>
      </c>
    </row>
    <row r="12" spans="1:33" x14ac:dyDescent="0.25">
      <c r="A12" s="4">
        <f t="shared" si="18"/>
        <v>1</v>
      </c>
      <c r="B12" s="3" t="str">
        <f t="shared" si="19"/>
        <v>m</v>
      </c>
      <c r="C12" s="1">
        <f t="shared" si="3"/>
        <v>1E-3</v>
      </c>
      <c r="D12" s="1">
        <v>1</v>
      </c>
      <c r="E12" s="4">
        <f t="shared" si="1"/>
        <v>1</v>
      </c>
      <c r="F12" s="4" t="str">
        <f t="shared" si="4"/>
        <v>Hz</v>
      </c>
      <c r="G12">
        <f t="shared" si="20"/>
        <v>0</v>
      </c>
      <c r="H12" t="str">
        <f t="shared" si="21"/>
        <v>m</v>
      </c>
      <c r="I12" s="1">
        <f t="shared" si="5"/>
        <v>0</v>
      </c>
      <c r="J12" s="9">
        <v>-3.4144453915408548E-3</v>
      </c>
      <c r="K12" s="9">
        <v>1.5414223374214484E-3</v>
      </c>
      <c r="L12" s="9">
        <v>-6.2489760331692597E-3</v>
      </c>
      <c r="M12" s="9">
        <v>4.7731062028498637E-3</v>
      </c>
      <c r="N12" s="10" t="s">
        <v>3</v>
      </c>
      <c r="O12" s="1">
        <f t="shared" si="6"/>
        <v>1E-3</v>
      </c>
      <c r="P12" s="5">
        <f t="shared" si="7"/>
        <v>-3.414445391540855E-6</v>
      </c>
      <c r="Q12" s="5">
        <f t="shared" si="8"/>
        <v>1.5414223374214484E-6</v>
      </c>
      <c r="R12" s="5">
        <f t="shared" si="9"/>
        <v>-6.2489760331692596E-6</v>
      </c>
      <c r="S12" s="5">
        <f t="shared" si="10"/>
        <v>4.7731062028498641E-6</v>
      </c>
      <c r="T12" s="5">
        <f t="shared" si="11"/>
        <v>7.1209647376558749E-6</v>
      </c>
      <c r="V12" t="str">
        <f t="shared" si="12"/>
        <v>1Hz0m</v>
      </c>
      <c r="W12" s="1">
        <f>IFERROR(MATCH(V12,'Ref Z'!$R$5:$R$1054,0),0)</f>
        <v>7</v>
      </c>
      <c r="X12">
        <f>IF($W12&gt;0,INDEX('Ref Z'!M$5:M$1054,$W12),"")</f>
        <v>0</v>
      </c>
      <c r="Y12">
        <f>IF($W12&gt;0,INDEX('Ref Z'!N$5:N$1054,$W12),"")</f>
        <v>0</v>
      </c>
      <c r="Z12">
        <f>IF($W12&gt;0,INDEX('Ref Z'!O$5:O$1054,$W12),"")</f>
        <v>0</v>
      </c>
      <c r="AA12">
        <f>IF($W12&gt;0,INDEX('Ref Z'!P$5:P$1054,$W12),"")</f>
        <v>0</v>
      </c>
      <c r="AC12" t="str">
        <f t="shared" si="13"/>
        <v>1Hz1m0m</v>
      </c>
      <c r="AD12">
        <f t="shared" si="14"/>
        <v>3.414445391540855E-6</v>
      </c>
      <c r="AE12">
        <f t="shared" si="15"/>
        <v>3.0828446748428968E-3</v>
      </c>
      <c r="AF12">
        <f t="shared" si="16"/>
        <v>6.2489760331692596E-6</v>
      </c>
      <c r="AG12">
        <f t="shared" si="17"/>
        <v>9.5462124056997274E-3</v>
      </c>
    </row>
    <row r="13" spans="1:33" x14ac:dyDescent="0.25">
      <c r="A13" s="4">
        <f t="shared" si="18"/>
        <v>1</v>
      </c>
      <c r="B13" s="3" t="str">
        <f t="shared" si="19"/>
        <v>m</v>
      </c>
      <c r="C13" s="1">
        <f t="shared" si="3"/>
        <v>1E-3</v>
      </c>
      <c r="D13" s="1">
        <v>2</v>
      </c>
      <c r="E13" s="4">
        <f t="shared" si="1"/>
        <v>2</v>
      </c>
      <c r="F13" s="4" t="str">
        <f t="shared" si="4"/>
        <v>Hz</v>
      </c>
      <c r="G13">
        <f t="shared" si="20"/>
        <v>0</v>
      </c>
      <c r="H13" t="str">
        <f t="shared" si="21"/>
        <v>m</v>
      </c>
      <c r="I13" s="1">
        <f t="shared" si="5"/>
        <v>0</v>
      </c>
      <c r="J13" s="9">
        <v>-2.701371700871718E-3</v>
      </c>
      <c r="K13" s="9">
        <v>2.432621693782422E-3</v>
      </c>
      <c r="L13" s="9">
        <v>2.5447623663202822E-3</v>
      </c>
      <c r="M13" s="9">
        <v>1.9319631046964595E-3</v>
      </c>
      <c r="N13" s="10" t="s">
        <v>3</v>
      </c>
      <c r="O13" s="1">
        <f t="shared" si="6"/>
        <v>1E-3</v>
      </c>
      <c r="P13" s="5">
        <f t="shared" si="7"/>
        <v>-2.701371700871718E-6</v>
      </c>
      <c r="Q13" s="5">
        <f t="shared" si="8"/>
        <v>2.4326216937824222E-6</v>
      </c>
      <c r="R13" s="5">
        <f t="shared" si="9"/>
        <v>2.544762366320282E-6</v>
      </c>
      <c r="S13" s="5">
        <f t="shared" si="10"/>
        <v>1.9319631046964596E-6</v>
      </c>
      <c r="T13" s="5">
        <f t="shared" si="11"/>
        <v>3.7112295223160965E-6</v>
      </c>
      <c r="V13" t="str">
        <f t="shared" si="12"/>
        <v>2Hz0m</v>
      </c>
      <c r="W13" s="1">
        <f>IFERROR(MATCH(V13,'Ref Z'!$R$5:$R$1054,0),0)</f>
        <v>8</v>
      </c>
      <c r="X13">
        <f>IF($W13&gt;0,INDEX('Ref Z'!M$5:M$1054,$W13),"")</f>
        <v>0</v>
      </c>
      <c r="Y13">
        <f>IF($W13&gt;0,INDEX('Ref Z'!N$5:N$1054,$W13),"")</f>
        <v>0</v>
      </c>
      <c r="Z13">
        <f>IF($W13&gt;0,INDEX('Ref Z'!O$5:O$1054,$W13),"")</f>
        <v>0</v>
      </c>
      <c r="AA13">
        <f>IF($W13&gt;0,INDEX('Ref Z'!P$5:P$1054,$W13),"")</f>
        <v>0</v>
      </c>
      <c r="AC13" t="str">
        <f t="shared" si="13"/>
        <v>2Hz1m0m</v>
      </c>
      <c r="AD13">
        <f t="shared" si="14"/>
        <v>2.701371700871718E-6</v>
      </c>
      <c r="AE13">
        <f t="shared" si="15"/>
        <v>4.8652433875648439E-3</v>
      </c>
      <c r="AF13">
        <f t="shared" si="16"/>
        <v>-2.544762366320282E-6</v>
      </c>
      <c r="AG13">
        <f t="shared" si="17"/>
        <v>3.863926209392919E-3</v>
      </c>
    </row>
    <row r="14" spans="1:33" x14ac:dyDescent="0.25">
      <c r="A14" s="4">
        <f t="shared" si="18"/>
        <v>1</v>
      </c>
      <c r="B14" s="3" t="str">
        <f t="shared" si="19"/>
        <v>m</v>
      </c>
      <c r="C14" s="1">
        <f t="shared" si="3"/>
        <v>1E-3</v>
      </c>
      <c r="D14" s="1">
        <v>5</v>
      </c>
      <c r="E14" s="4">
        <f t="shared" si="1"/>
        <v>5</v>
      </c>
      <c r="F14" s="4" t="str">
        <f t="shared" si="4"/>
        <v>Hz</v>
      </c>
      <c r="G14">
        <f t="shared" si="20"/>
        <v>0</v>
      </c>
      <c r="H14" t="str">
        <f t="shared" si="21"/>
        <v>m</v>
      </c>
      <c r="I14" s="1">
        <f t="shared" si="5"/>
        <v>0</v>
      </c>
      <c r="J14" s="9">
        <v>-3.4079441234286618E-4</v>
      </c>
      <c r="K14" s="9">
        <v>3.9682637952521919E-3</v>
      </c>
      <c r="L14" s="9">
        <v>5.6363776997851748E-3</v>
      </c>
      <c r="M14" s="9">
        <v>1.7837779641624466E-3</v>
      </c>
      <c r="N14" s="10" t="s">
        <v>3</v>
      </c>
      <c r="O14" s="1">
        <f t="shared" si="6"/>
        <v>1E-3</v>
      </c>
      <c r="P14" s="5">
        <f t="shared" si="7"/>
        <v>-3.4079441234286617E-7</v>
      </c>
      <c r="Q14" s="5">
        <f t="shared" si="8"/>
        <v>3.968263795252192E-6</v>
      </c>
      <c r="R14" s="5">
        <f t="shared" si="9"/>
        <v>5.6363776997851746E-6</v>
      </c>
      <c r="S14" s="5">
        <f t="shared" si="10"/>
        <v>1.7837779641624466E-6</v>
      </c>
      <c r="T14" s="5">
        <f t="shared" si="11"/>
        <v>5.6466710906621549E-6</v>
      </c>
      <c r="V14" t="str">
        <f t="shared" si="12"/>
        <v>5Hz0m</v>
      </c>
      <c r="W14" s="1">
        <f>IFERROR(MATCH(V14,'Ref Z'!$R$5:$R$1054,0),0)</f>
        <v>9</v>
      </c>
      <c r="X14">
        <f>IF($W14&gt;0,INDEX('Ref Z'!M$5:M$1054,$W14),"")</f>
        <v>0</v>
      </c>
      <c r="Y14">
        <f>IF($W14&gt;0,INDEX('Ref Z'!N$5:N$1054,$W14),"")</f>
        <v>0</v>
      </c>
      <c r="Z14">
        <f>IF($W14&gt;0,INDEX('Ref Z'!O$5:O$1054,$W14),"")</f>
        <v>0</v>
      </c>
      <c r="AA14">
        <f>IF($W14&gt;0,INDEX('Ref Z'!P$5:P$1054,$W14),"")</f>
        <v>0</v>
      </c>
      <c r="AC14" t="str">
        <f t="shared" si="13"/>
        <v>5Hz1m0m</v>
      </c>
      <c r="AD14">
        <f t="shared" si="14"/>
        <v>3.4079441234286617E-7</v>
      </c>
      <c r="AE14">
        <f t="shared" si="15"/>
        <v>7.9365275905043838E-3</v>
      </c>
      <c r="AF14">
        <f t="shared" si="16"/>
        <v>-5.6363776997851746E-6</v>
      </c>
      <c r="AG14">
        <f t="shared" si="17"/>
        <v>3.5675559283248931E-3</v>
      </c>
    </row>
    <row r="15" spans="1:33" x14ac:dyDescent="0.25">
      <c r="A15" s="4">
        <f t="shared" si="18"/>
        <v>1</v>
      </c>
      <c r="B15" s="3" t="str">
        <f t="shared" si="19"/>
        <v>m</v>
      </c>
      <c r="C15" s="1">
        <f t="shared" si="3"/>
        <v>1E-3</v>
      </c>
      <c r="D15" s="1">
        <v>10</v>
      </c>
      <c r="E15" s="4">
        <f t="shared" si="1"/>
        <v>10</v>
      </c>
      <c r="F15" s="4" t="str">
        <f t="shared" si="4"/>
        <v>Hz</v>
      </c>
      <c r="G15">
        <f t="shared" si="20"/>
        <v>0</v>
      </c>
      <c r="H15" t="str">
        <f t="shared" si="21"/>
        <v>m</v>
      </c>
      <c r="I15" s="1">
        <f t="shared" si="5"/>
        <v>0</v>
      </c>
      <c r="J15" s="9">
        <v>5.9085979926397298E-3</v>
      </c>
      <c r="K15" s="9">
        <v>3.6580979874923677E-3</v>
      </c>
      <c r="L15" s="9">
        <v>-5.2180174926337733E-3</v>
      </c>
      <c r="M15" s="9">
        <v>5.3281704727848892E-5</v>
      </c>
      <c r="N15" s="10" t="s">
        <v>3</v>
      </c>
      <c r="O15" s="1">
        <f t="shared" si="6"/>
        <v>1E-3</v>
      </c>
      <c r="P15" s="5">
        <f t="shared" si="7"/>
        <v>5.9085979926397301E-6</v>
      </c>
      <c r="Q15" s="5">
        <f t="shared" si="8"/>
        <v>3.6580979874923677E-6</v>
      </c>
      <c r="R15" s="5">
        <f t="shared" si="9"/>
        <v>-5.2180174926337731E-6</v>
      </c>
      <c r="S15" s="5">
        <f t="shared" si="10"/>
        <v>5.3281704727848892E-8</v>
      </c>
      <c r="T15" s="5">
        <f t="shared" si="11"/>
        <v>7.8828444607297876E-6</v>
      </c>
      <c r="V15" t="str">
        <f t="shared" si="12"/>
        <v>10Hz0m</v>
      </c>
      <c r="W15" s="1">
        <f>IFERROR(MATCH(V15,'Ref Z'!$R$5:$R$1054,0),0)</f>
        <v>10</v>
      </c>
      <c r="X15">
        <f>IF($W15&gt;0,INDEX('Ref Z'!M$5:M$1054,$W15),"")</f>
        <v>0</v>
      </c>
      <c r="Y15">
        <f>IF($W15&gt;0,INDEX('Ref Z'!N$5:N$1054,$W15),"")</f>
        <v>0</v>
      </c>
      <c r="Z15">
        <f>IF($W15&gt;0,INDEX('Ref Z'!O$5:O$1054,$W15),"")</f>
        <v>0</v>
      </c>
      <c r="AA15">
        <f>IF($W15&gt;0,INDEX('Ref Z'!P$5:P$1054,$W15),"")</f>
        <v>0</v>
      </c>
      <c r="AC15" t="str">
        <f t="shared" si="13"/>
        <v>10Hz1m0m</v>
      </c>
      <c r="AD15">
        <f t="shared" si="14"/>
        <v>-5.9085979926397301E-6</v>
      </c>
      <c r="AE15">
        <f t="shared" si="15"/>
        <v>7.3161959749847355E-3</v>
      </c>
      <c r="AF15">
        <f t="shared" si="16"/>
        <v>5.2180174926337731E-6</v>
      </c>
      <c r="AG15">
        <f t="shared" si="17"/>
        <v>1.0656340945569778E-4</v>
      </c>
    </row>
    <row r="16" spans="1:33" x14ac:dyDescent="0.25">
      <c r="A16" s="4">
        <f t="shared" si="18"/>
        <v>1</v>
      </c>
      <c r="B16" s="3" t="str">
        <f t="shared" si="19"/>
        <v>m</v>
      </c>
      <c r="C16" s="1">
        <f t="shared" si="3"/>
        <v>1E-3</v>
      </c>
      <c r="D16" s="1">
        <v>20</v>
      </c>
      <c r="E16" s="4">
        <f t="shared" si="1"/>
        <v>20</v>
      </c>
      <c r="F16" s="4" t="str">
        <f t="shared" si="4"/>
        <v>Hz</v>
      </c>
      <c r="G16">
        <f t="shared" si="20"/>
        <v>0</v>
      </c>
      <c r="H16" t="str">
        <f t="shared" si="21"/>
        <v>m</v>
      </c>
      <c r="I16" s="1">
        <f t="shared" si="5"/>
        <v>0</v>
      </c>
      <c r="J16" s="9">
        <v>-2.6642294559015975E-3</v>
      </c>
      <c r="K16" s="9">
        <v>4.3719010835511999E-3</v>
      </c>
      <c r="L16" s="9">
        <v>7.9212439173164517E-3</v>
      </c>
      <c r="M16" s="9">
        <v>2.0291877482020823E-3</v>
      </c>
      <c r="N16" s="10" t="s">
        <v>3</v>
      </c>
      <c r="O16" s="1">
        <f t="shared" si="6"/>
        <v>1E-3</v>
      </c>
      <c r="P16" s="5">
        <f t="shared" si="7"/>
        <v>-2.6642294559015976E-6</v>
      </c>
      <c r="Q16" s="5">
        <f t="shared" si="8"/>
        <v>4.3719010835512002E-6</v>
      </c>
      <c r="R16" s="5">
        <f t="shared" si="9"/>
        <v>7.921243917316452E-6</v>
      </c>
      <c r="S16" s="5">
        <f t="shared" si="10"/>
        <v>2.0291877482020822E-6</v>
      </c>
      <c r="T16" s="5">
        <f t="shared" si="11"/>
        <v>8.3572856712760885E-6</v>
      </c>
      <c r="V16" t="str">
        <f t="shared" si="12"/>
        <v>20Hz0m</v>
      </c>
      <c r="W16" s="1">
        <f>IFERROR(MATCH(V16,'Ref Z'!$R$5:$R$1054,0),0)</f>
        <v>11</v>
      </c>
      <c r="X16">
        <f>IF($W16&gt;0,INDEX('Ref Z'!M$5:M$1054,$W16),"")</f>
        <v>0</v>
      </c>
      <c r="Y16">
        <f>IF($W16&gt;0,INDEX('Ref Z'!N$5:N$1054,$W16),"")</f>
        <v>0</v>
      </c>
      <c r="Z16">
        <f>IF($W16&gt;0,INDEX('Ref Z'!O$5:O$1054,$W16),"")</f>
        <v>0</v>
      </c>
      <c r="AA16">
        <f>IF($W16&gt;0,INDEX('Ref Z'!P$5:P$1054,$W16),"")</f>
        <v>0</v>
      </c>
      <c r="AC16" t="str">
        <f t="shared" si="13"/>
        <v>20Hz1m0m</v>
      </c>
      <c r="AD16">
        <f t="shared" si="14"/>
        <v>2.6642294559015976E-6</v>
      </c>
      <c r="AE16">
        <f t="shared" si="15"/>
        <v>8.7438021671023998E-3</v>
      </c>
      <c r="AF16">
        <f t="shared" si="16"/>
        <v>-7.921243917316452E-6</v>
      </c>
      <c r="AG16">
        <f t="shared" si="17"/>
        <v>4.0583754964041647E-3</v>
      </c>
    </row>
    <row r="17" spans="1:33" x14ac:dyDescent="0.25">
      <c r="A17" s="4">
        <f t="shared" si="18"/>
        <v>1</v>
      </c>
      <c r="B17" s="3" t="str">
        <f t="shared" si="19"/>
        <v>m</v>
      </c>
      <c r="C17" s="1">
        <f t="shared" si="3"/>
        <v>1E-3</v>
      </c>
      <c r="D17" s="1">
        <v>50</v>
      </c>
      <c r="E17" s="4">
        <f t="shared" si="1"/>
        <v>50</v>
      </c>
      <c r="F17" s="4" t="str">
        <f t="shared" si="4"/>
        <v>Hz</v>
      </c>
      <c r="G17">
        <f t="shared" si="20"/>
        <v>0</v>
      </c>
      <c r="H17" t="str">
        <f t="shared" si="21"/>
        <v>m</v>
      </c>
      <c r="I17" s="1">
        <f t="shared" si="5"/>
        <v>0</v>
      </c>
      <c r="J17" s="9">
        <v>3.4707745501914365E-3</v>
      </c>
      <c r="K17" s="9">
        <v>6.1477036749106492E-5</v>
      </c>
      <c r="L17" s="9">
        <v>-4.7889346701353568E-3</v>
      </c>
      <c r="M17" s="9">
        <v>1.4109445432179427E-4</v>
      </c>
      <c r="N17" s="10" t="s">
        <v>3</v>
      </c>
      <c r="O17" s="1">
        <f t="shared" si="6"/>
        <v>1E-3</v>
      </c>
      <c r="P17" s="5">
        <f t="shared" si="7"/>
        <v>3.4707745501914367E-6</v>
      </c>
      <c r="Q17" s="5">
        <f t="shared" si="8"/>
        <v>6.1477036749106489E-8</v>
      </c>
      <c r="R17" s="5">
        <f t="shared" si="9"/>
        <v>-4.7889346701353573E-6</v>
      </c>
      <c r="S17" s="5">
        <f t="shared" si="10"/>
        <v>1.4109445432179429E-7</v>
      </c>
      <c r="T17" s="5">
        <f t="shared" si="11"/>
        <v>5.9144037106948505E-6</v>
      </c>
      <c r="V17" t="str">
        <f t="shared" si="12"/>
        <v>50Hz0m</v>
      </c>
      <c r="W17" s="1">
        <f>IFERROR(MATCH(V17,'Ref Z'!$R$5:$R$1054,0),0)</f>
        <v>12</v>
      </c>
      <c r="X17">
        <f>IF($W17&gt;0,INDEX('Ref Z'!M$5:M$1054,$W17),"")</f>
        <v>0</v>
      </c>
      <c r="Y17">
        <f>IF($W17&gt;0,INDEX('Ref Z'!N$5:N$1054,$W17),"")</f>
        <v>0</v>
      </c>
      <c r="Z17">
        <f>IF($W17&gt;0,INDEX('Ref Z'!O$5:O$1054,$W17),"")</f>
        <v>0</v>
      </c>
      <c r="AA17">
        <f>IF($W17&gt;0,INDEX('Ref Z'!P$5:P$1054,$W17),"")</f>
        <v>0</v>
      </c>
      <c r="AC17" t="str">
        <f t="shared" si="13"/>
        <v>50Hz1m0m</v>
      </c>
      <c r="AD17">
        <f t="shared" si="14"/>
        <v>-3.4707745501914367E-6</v>
      </c>
      <c r="AE17">
        <f t="shared" si="15"/>
        <v>1.2295407349821298E-4</v>
      </c>
      <c r="AF17">
        <f t="shared" si="16"/>
        <v>4.7889346701353573E-6</v>
      </c>
      <c r="AG17">
        <f t="shared" si="17"/>
        <v>2.8218890864358854E-4</v>
      </c>
    </row>
    <row r="18" spans="1:33" x14ac:dyDescent="0.25">
      <c r="A18" s="4">
        <f t="shared" si="18"/>
        <v>1</v>
      </c>
      <c r="B18" s="3" t="str">
        <f t="shared" si="19"/>
        <v>m</v>
      </c>
      <c r="C18" s="1">
        <f t="shared" si="3"/>
        <v>1E-3</v>
      </c>
      <c r="D18" s="1">
        <v>100</v>
      </c>
      <c r="E18" s="4">
        <f t="shared" si="1"/>
        <v>100</v>
      </c>
      <c r="F18" s="4" t="str">
        <f t="shared" si="4"/>
        <v>Hz</v>
      </c>
      <c r="G18">
        <f t="shared" si="20"/>
        <v>0</v>
      </c>
      <c r="H18" t="str">
        <f t="shared" si="21"/>
        <v>m</v>
      </c>
      <c r="I18" s="1">
        <f t="shared" si="5"/>
        <v>0</v>
      </c>
      <c r="J18" s="9">
        <v>3.7614067184479368E-4</v>
      </c>
      <c r="K18" s="9">
        <v>3.4230373652292237E-4</v>
      </c>
      <c r="L18" s="9">
        <v>3.9282072307904043E-4</v>
      </c>
      <c r="M18" s="9">
        <v>4.2603573039691912E-3</v>
      </c>
      <c r="N18" s="10" t="s">
        <v>3</v>
      </c>
      <c r="O18" s="1">
        <f t="shared" si="6"/>
        <v>1E-3</v>
      </c>
      <c r="P18" s="5">
        <f t="shared" si="7"/>
        <v>3.7614067184479369E-7</v>
      </c>
      <c r="Q18" s="5">
        <f t="shared" si="8"/>
        <v>3.423037365229224E-7</v>
      </c>
      <c r="R18" s="5">
        <f t="shared" si="9"/>
        <v>3.9282072307904042E-7</v>
      </c>
      <c r="S18" s="5">
        <f t="shared" si="10"/>
        <v>4.2603573039691909E-6</v>
      </c>
      <c r="T18" s="5">
        <f t="shared" si="11"/>
        <v>5.4386572377397801E-7</v>
      </c>
      <c r="V18" t="str">
        <f t="shared" si="12"/>
        <v>100Hz0m</v>
      </c>
      <c r="W18" s="1">
        <f>IFERROR(MATCH(V18,'Ref Z'!$R$5:$R$1054,0),0)</f>
        <v>13</v>
      </c>
      <c r="X18">
        <f>IF($W18&gt;0,INDEX('Ref Z'!M$5:M$1054,$W18),"")</f>
        <v>0</v>
      </c>
      <c r="Y18">
        <f>IF($W18&gt;0,INDEX('Ref Z'!N$5:N$1054,$W18),"")</f>
        <v>0</v>
      </c>
      <c r="Z18">
        <f>IF($W18&gt;0,INDEX('Ref Z'!O$5:O$1054,$W18),"")</f>
        <v>0</v>
      </c>
      <c r="AA18">
        <f>IF($W18&gt;0,INDEX('Ref Z'!P$5:P$1054,$W18),"")</f>
        <v>0</v>
      </c>
      <c r="AC18" t="str">
        <f t="shared" si="13"/>
        <v>100Hz1m0m</v>
      </c>
      <c r="AD18">
        <f t="shared" si="14"/>
        <v>-3.7614067184479369E-7</v>
      </c>
      <c r="AE18">
        <f t="shared" si="15"/>
        <v>6.8460747304584474E-4</v>
      </c>
      <c r="AF18">
        <f t="shared" si="16"/>
        <v>-3.9282072307904042E-7</v>
      </c>
      <c r="AG18">
        <f t="shared" si="17"/>
        <v>8.5207146079383823E-3</v>
      </c>
    </row>
    <row r="19" spans="1:33" x14ac:dyDescent="0.25">
      <c r="A19" s="4">
        <f t="shared" si="18"/>
        <v>1</v>
      </c>
      <c r="B19" s="3" t="str">
        <f t="shared" si="19"/>
        <v>m</v>
      </c>
      <c r="C19" s="1">
        <f t="shared" si="3"/>
        <v>1E-3</v>
      </c>
      <c r="D19" s="1">
        <v>200</v>
      </c>
      <c r="E19" s="4">
        <f t="shared" si="1"/>
        <v>200</v>
      </c>
      <c r="F19" s="4" t="str">
        <f t="shared" si="4"/>
        <v>Hz</v>
      </c>
      <c r="G19">
        <f t="shared" si="20"/>
        <v>0</v>
      </c>
      <c r="H19" t="str">
        <f t="shared" si="21"/>
        <v>m</v>
      </c>
      <c r="I19" s="1">
        <f t="shared" si="5"/>
        <v>0</v>
      </c>
      <c r="J19" s="9">
        <v>-6.3506789001174999E-3</v>
      </c>
      <c r="K19" s="9">
        <v>3.6532898110923761E-3</v>
      </c>
      <c r="L19" s="9">
        <v>4.1061772281563583E-3</v>
      </c>
      <c r="M19" s="9">
        <v>1.2185788364075789E-3</v>
      </c>
      <c r="N19" s="10" t="s">
        <v>3</v>
      </c>
      <c r="O19" s="1">
        <f t="shared" si="6"/>
        <v>1E-3</v>
      </c>
      <c r="P19" s="5">
        <f t="shared" si="7"/>
        <v>-6.3506789001174997E-6</v>
      </c>
      <c r="Q19" s="5">
        <f t="shared" si="8"/>
        <v>3.6532898110923764E-6</v>
      </c>
      <c r="R19" s="5">
        <f t="shared" si="9"/>
        <v>4.1061772281563586E-6</v>
      </c>
      <c r="S19" s="5">
        <f t="shared" si="10"/>
        <v>1.2185788364075789E-6</v>
      </c>
      <c r="T19" s="5">
        <f t="shared" si="11"/>
        <v>7.5625269534347751E-6</v>
      </c>
      <c r="V19" t="str">
        <f t="shared" si="12"/>
        <v>200Hz0m</v>
      </c>
      <c r="W19" s="1">
        <f>IFERROR(MATCH(V19,'Ref Z'!$R$5:$R$1054,0),0)</f>
        <v>14</v>
      </c>
      <c r="X19">
        <f>IF($W19&gt;0,INDEX('Ref Z'!M$5:M$1054,$W19),"")</f>
        <v>0</v>
      </c>
      <c r="Y19">
        <f>IF($W19&gt;0,INDEX('Ref Z'!N$5:N$1054,$W19),"")</f>
        <v>0</v>
      </c>
      <c r="Z19">
        <f>IF($W19&gt;0,INDEX('Ref Z'!O$5:O$1054,$W19),"")</f>
        <v>0</v>
      </c>
      <c r="AA19">
        <f>IF($W19&gt;0,INDEX('Ref Z'!P$5:P$1054,$W19),"")</f>
        <v>0</v>
      </c>
      <c r="AC19" t="str">
        <f t="shared" si="13"/>
        <v>200Hz1m0m</v>
      </c>
      <c r="AD19">
        <f t="shared" si="14"/>
        <v>6.3506789001174997E-6</v>
      </c>
      <c r="AE19">
        <f t="shared" si="15"/>
        <v>7.3065796221847522E-3</v>
      </c>
      <c r="AF19">
        <f t="shared" si="16"/>
        <v>-4.1061772281563586E-6</v>
      </c>
      <c r="AG19">
        <f t="shared" si="17"/>
        <v>2.4371576728151579E-3</v>
      </c>
    </row>
    <row r="20" spans="1:33" x14ac:dyDescent="0.25">
      <c r="A20" s="4">
        <f t="shared" si="18"/>
        <v>1</v>
      </c>
      <c r="B20" s="3" t="str">
        <f t="shared" si="19"/>
        <v>m</v>
      </c>
      <c r="C20" s="1">
        <f t="shared" si="3"/>
        <v>1E-3</v>
      </c>
      <c r="D20" s="1">
        <v>500</v>
      </c>
      <c r="E20" s="4">
        <f t="shared" si="1"/>
        <v>500</v>
      </c>
      <c r="F20" s="4" t="str">
        <f t="shared" si="4"/>
        <v>Hz</v>
      </c>
      <c r="G20">
        <f t="shared" si="20"/>
        <v>0</v>
      </c>
      <c r="H20" t="str">
        <f t="shared" si="21"/>
        <v>m</v>
      </c>
      <c r="I20" s="1">
        <f t="shared" si="5"/>
        <v>0</v>
      </c>
      <c r="J20" s="9">
        <v>3.3528141607140892E-4</v>
      </c>
      <c r="K20" s="9">
        <v>1.0698750859777404E-3</v>
      </c>
      <c r="L20" s="9">
        <v>2.9915610954804419E-3</v>
      </c>
      <c r="M20" s="9">
        <v>1.3795427164957682E-3</v>
      </c>
      <c r="N20" s="10" t="s">
        <v>3</v>
      </c>
      <c r="O20" s="1">
        <f t="shared" si="6"/>
        <v>1E-3</v>
      </c>
      <c r="P20" s="5">
        <f t="shared" si="7"/>
        <v>3.3528141607140892E-7</v>
      </c>
      <c r="Q20" s="5">
        <f t="shared" si="8"/>
        <v>1.0698750859777404E-6</v>
      </c>
      <c r="R20" s="5">
        <f t="shared" si="9"/>
        <v>2.991561095480442E-6</v>
      </c>
      <c r="S20" s="5">
        <f t="shared" si="10"/>
        <v>1.3795427164957682E-6</v>
      </c>
      <c r="T20" s="5">
        <f t="shared" si="11"/>
        <v>3.0102909188241246E-6</v>
      </c>
      <c r="V20" t="str">
        <f t="shared" si="12"/>
        <v>500Hz0m</v>
      </c>
      <c r="W20" s="1">
        <f>IFERROR(MATCH(V20,'Ref Z'!$R$5:$R$1054,0),0)</f>
        <v>15</v>
      </c>
      <c r="X20">
        <f>IF($W20&gt;0,INDEX('Ref Z'!M$5:M$1054,$W20),"")</f>
        <v>0</v>
      </c>
      <c r="Y20">
        <f>IF($W20&gt;0,INDEX('Ref Z'!N$5:N$1054,$W20),"")</f>
        <v>0</v>
      </c>
      <c r="Z20">
        <f>IF($W20&gt;0,INDEX('Ref Z'!O$5:O$1054,$W20),"")</f>
        <v>0</v>
      </c>
      <c r="AA20">
        <f>IF($W20&gt;0,INDEX('Ref Z'!P$5:P$1054,$W20),"")</f>
        <v>0</v>
      </c>
      <c r="AC20" t="str">
        <f t="shared" si="13"/>
        <v>500Hz1m0m</v>
      </c>
      <c r="AD20">
        <f t="shared" si="14"/>
        <v>-3.3528141607140892E-7</v>
      </c>
      <c r="AE20">
        <f t="shared" si="15"/>
        <v>2.1397501719554808E-3</v>
      </c>
      <c r="AF20">
        <f t="shared" si="16"/>
        <v>-2.991561095480442E-6</v>
      </c>
      <c r="AG20">
        <f t="shared" si="17"/>
        <v>2.7590854329915364E-3</v>
      </c>
    </row>
    <row r="21" spans="1:33" x14ac:dyDescent="0.25">
      <c r="A21" s="4">
        <f t="shared" si="18"/>
        <v>1</v>
      </c>
      <c r="B21" s="3" t="str">
        <f t="shared" si="19"/>
        <v>m</v>
      </c>
      <c r="C21" s="1">
        <f t="shared" si="3"/>
        <v>1E-3</v>
      </c>
      <c r="D21" s="1">
        <v>1000</v>
      </c>
      <c r="E21" s="4">
        <f>IF(F21="mHz",1000,IF(F21="kHz",0.001,1))*D21</f>
        <v>1</v>
      </c>
      <c r="F21" s="4" t="str">
        <f t="shared" si="4"/>
        <v>kHz</v>
      </c>
      <c r="G21">
        <f t="shared" si="20"/>
        <v>0</v>
      </c>
      <c r="H21" t="str">
        <f t="shared" si="21"/>
        <v>m</v>
      </c>
      <c r="I21" s="1">
        <f t="shared" si="5"/>
        <v>0</v>
      </c>
      <c r="J21" s="9">
        <v>-9.8774925329137722E-5</v>
      </c>
      <c r="K21" s="9">
        <v>4.1074292983688254E-3</v>
      </c>
      <c r="L21" s="9">
        <v>-2.9457724554913726E-3</v>
      </c>
      <c r="M21" s="9">
        <v>1.9245285898113981E-3</v>
      </c>
      <c r="N21" s="10" t="s">
        <v>3</v>
      </c>
      <c r="O21" s="1">
        <f t="shared" si="6"/>
        <v>1E-3</v>
      </c>
      <c r="P21" s="5">
        <f t="shared" si="7"/>
        <v>-9.8774925329137722E-8</v>
      </c>
      <c r="Q21" s="5">
        <f t="shared" si="8"/>
        <v>4.1074292983688253E-6</v>
      </c>
      <c r="R21" s="5">
        <f t="shared" si="9"/>
        <v>-2.9457724554913727E-6</v>
      </c>
      <c r="S21" s="5">
        <f t="shared" si="10"/>
        <v>1.9245285898113981E-6</v>
      </c>
      <c r="T21" s="5">
        <f t="shared" si="11"/>
        <v>2.9474280051267489E-6</v>
      </c>
      <c r="V21" t="str">
        <f t="shared" si="12"/>
        <v>1kHz0m</v>
      </c>
      <c r="W21" s="1">
        <f>IFERROR(MATCH(V21,'Ref Z'!$R$5:$R$1054,0),0)</f>
        <v>16</v>
      </c>
      <c r="X21">
        <f>IF($W21&gt;0,INDEX('Ref Z'!M$5:M$1054,$W21),"")</f>
        <v>0</v>
      </c>
      <c r="Y21">
        <f>IF($W21&gt;0,INDEX('Ref Z'!N$5:N$1054,$W21),"")</f>
        <v>0</v>
      </c>
      <c r="Z21">
        <f>IF($W21&gt;0,INDEX('Ref Z'!O$5:O$1054,$W21),"")</f>
        <v>0</v>
      </c>
      <c r="AA21">
        <f>IF($W21&gt;0,INDEX('Ref Z'!P$5:P$1054,$W21),"")</f>
        <v>0</v>
      </c>
      <c r="AC21" t="str">
        <f t="shared" si="13"/>
        <v>1kHz1m0m</v>
      </c>
      <c r="AD21">
        <f t="shared" si="14"/>
        <v>9.8774925329137722E-8</v>
      </c>
      <c r="AE21">
        <f t="shared" si="15"/>
        <v>8.2148585967376508E-3</v>
      </c>
      <c r="AF21">
        <f t="shared" si="16"/>
        <v>2.9457724554913727E-6</v>
      </c>
      <c r="AG21">
        <f t="shared" si="17"/>
        <v>3.8490571796227962E-3</v>
      </c>
    </row>
    <row r="22" spans="1:33" x14ac:dyDescent="0.25">
      <c r="A22" s="4">
        <f t="shared" si="18"/>
        <v>1</v>
      </c>
      <c r="B22" s="3" t="str">
        <f t="shared" si="19"/>
        <v>m</v>
      </c>
      <c r="C22" s="1">
        <f t="shared" si="3"/>
        <v>1E-3</v>
      </c>
      <c r="D22" s="1">
        <v>2000</v>
      </c>
      <c r="E22" s="4">
        <f t="shared" ref="E22:E41" si="22">IF(F22="mHz",1000,IF(F22="kHz",0.001,1))*D22</f>
        <v>2</v>
      </c>
      <c r="F22" s="4" t="str">
        <f t="shared" si="4"/>
        <v>kHz</v>
      </c>
      <c r="G22">
        <f t="shared" si="20"/>
        <v>0</v>
      </c>
      <c r="H22" t="str">
        <f t="shared" si="21"/>
        <v>m</v>
      </c>
      <c r="I22" s="1">
        <f t="shared" si="5"/>
        <v>0</v>
      </c>
      <c r="J22" s="9">
        <v>4.7258696578699041E-3</v>
      </c>
      <c r="K22" s="9">
        <v>4.437316391286911E-3</v>
      </c>
      <c r="L22" s="9">
        <v>2.721088635518132E-3</v>
      </c>
      <c r="M22" s="9">
        <v>3.9402119773185714E-3</v>
      </c>
      <c r="N22" s="10" t="s">
        <v>3</v>
      </c>
      <c r="O22" s="1">
        <f t="shared" si="6"/>
        <v>1E-3</v>
      </c>
      <c r="P22" s="5">
        <f t="shared" si="7"/>
        <v>4.725869657869904E-6</v>
      </c>
      <c r="Q22" s="5">
        <f t="shared" si="8"/>
        <v>4.4373163912869109E-6</v>
      </c>
      <c r="R22" s="5">
        <f t="shared" si="9"/>
        <v>2.7210886355181322E-6</v>
      </c>
      <c r="S22" s="5">
        <f t="shared" si="10"/>
        <v>3.9402119773185713E-6</v>
      </c>
      <c r="T22" s="5">
        <f t="shared" si="11"/>
        <v>5.4532712554503771E-6</v>
      </c>
      <c r="V22" t="str">
        <f t="shared" si="12"/>
        <v>2kHz0m</v>
      </c>
      <c r="W22" s="1">
        <f>IFERROR(MATCH(V22,'Ref Z'!$R$5:$R$1054,0),0)</f>
        <v>17</v>
      </c>
      <c r="X22">
        <f>IF($W22&gt;0,INDEX('Ref Z'!M$5:M$1054,$W22),"")</f>
        <v>0</v>
      </c>
      <c r="Y22">
        <f>IF($W22&gt;0,INDEX('Ref Z'!N$5:N$1054,$W22),"")</f>
        <v>0</v>
      </c>
      <c r="Z22">
        <f>IF($W22&gt;0,INDEX('Ref Z'!O$5:O$1054,$W22),"")</f>
        <v>0</v>
      </c>
      <c r="AA22">
        <f>IF($W22&gt;0,INDEX('Ref Z'!P$5:P$1054,$W22),"")</f>
        <v>0</v>
      </c>
      <c r="AC22" t="str">
        <f t="shared" si="13"/>
        <v>2kHz1m0m</v>
      </c>
      <c r="AD22">
        <f t="shared" si="14"/>
        <v>-4.725869657869904E-6</v>
      </c>
      <c r="AE22">
        <f t="shared" si="15"/>
        <v>8.8746327825738221E-3</v>
      </c>
      <c r="AF22">
        <f t="shared" si="16"/>
        <v>-2.7210886355181322E-6</v>
      </c>
      <c r="AG22">
        <f t="shared" si="17"/>
        <v>7.8804239546371429E-3</v>
      </c>
    </row>
    <row r="23" spans="1:33" x14ac:dyDescent="0.25">
      <c r="A23" s="4">
        <f t="shared" si="18"/>
        <v>1</v>
      </c>
      <c r="B23" s="3" t="str">
        <f t="shared" si="19"/>
        <v>m</v>
      </c>
      <c r="C23" s="1">
        <f t="shared" si="3"/>
        <v>1E-3</v>
      </c>
      <c r="D23" s="1">
        <v>5000</v>
      </c>
      <c r="E23" s="4">
        <f t="shared" si="22"/>
        <v>5</v>
      </c>
      <c r="F23" s="4" t="str">
        <f t="shared" si="4"/>
        <v>kHz</v>
      </c>
      <c r="G23">
        <f t="shared" si="20"/>
        <v>0</v>
      </c>
      <c r="H23" t="str">
        <f t="shared" si="21"/>
        <v>m</v>
      </c>
      <c r="I23" s="1">
        <f t="shared" si="5"/>
        <v>0</v>
      </c>
      <c r="J23" s="9">
        <v>6.1967214028791134E-3</v>
      </c>
      <c r="K23" s="9">
        <v>4.7043923516955858E-3</v>
      </c>
      <c r="L23" s="9">
        <v>4.4431993421719627E-3</v>
      </c>
      <c r="M23" s="9">
        <v>3.3856454850326729E-3</v>
      </c>
      <c r="N23" s="10" t="s">
        <v>3</v>
      </c>
      <c r="O23" s="1">
        <f t="shared" si="6"/>
        <v>1E-3</v>
      </c>
      <c r="P23" s="5">
        <f t="shared" si="7"/>
        <v>6.1967214028791133E-6</v>
      </c>
      <c r="Q23" s="5">
        <f t="shared" si="8"/>
        <v>4.7043923516955861E-6</v>
      </c>
      <c r="R23" s="5">
        <f t="shared" si="9"/>
        <v>4.4431993421719625E-6</v>
      </c>
      <c r="S23" s="5">
        <f t="shared" si="10"/>
        <v>3.385645485032673E-6</v>
      </c>
      <c r="T23" s="5">
        <f t="shared" si="11"/>
        <v>7.6250492810982831E-6</v>
      </c>
      <c r="V23" t="str">
        <f t="shared" si="12"/>
        <v>5kHz0m</v>
      </c>
      <c r="W23" s="1">
        <f>IFERROR(MATCH(V23,'Ref Z'!$R$5:$R$1054,0),0)</f>
        <v>18</v>
      </c>
      <c r="X23">
        <f>IF($W23&gt;0,INDEX('Ref Z'!M$5:M$1054,$W23),"")</f>
        <v>0</v>
      </c>
      <c r="Y23">
        <f>IF($W23&gt;0,INDEX('Ref Z'!N$5:N$1054,$W23),"")</f>
        <v>0</v>
      </c>
      <c r="Z23">
        <f>IF($W23&gt;0,INDEX('Ref Z'!O$5:O$1054,$W23),"")</f>
        <v>0</v>
      </c>
      <c r="AA23">
        <f>IF($W23&gt;0,INDEX('Ref Z'!P$5:P$1054,$W23),"")</f>
        <v>0</v>
      </c>
      <c r="AC23" t="str">
        <f t="shared" si="13"/>
        <v>5kHz1m0m</v>
      </c>
      <c r="AD23">
        <f t="shared" si="14"/>
        <v>-6.1967214028791133E-6</v>
      </c>
      <c r="AE23">
        <f t="shared" si="15"/>
        <v>9.4087847033911716E-3</v>
      </c>
      <c r="AF23">
        <f t="shared" si="16"/>
        <v>-4.4431993421719625E-6</v>
      </c>
      <c r="AG23">
        <f t="shared" si="17"/>
        <v>6.7712909700653459E-3</v>
      </c>
    </row>
    <row r="24" spans="1:33" ht="19.5" customHeight="1" x14ac:dyDescent="0.25">
      <c r="A24" s="4">
        <v>1</v>
      </c>
      <c r="B24" s="3" t="s">
        <v>3</v>
      </c>
      <c r="C24" s="1">
        <f t="shared" si="3"/>
        <v>1E-3</v>
      </c>
      <c r="D24" s="1">
        <f>D6</f>
        <v>0.01</v>
      </c>
      <c r="E24" s="4">
        <f t="shared" si="22"/>
        <v>10</v>
      </c>
      <c r="F24" s="4" t="str">
        <f>IF(D24&gt;=1000,"kHz",IF(D24&gt;=1,"Hz","mHz"))</f>
        <v>mHz</v>
      </c>
      <c r="G24">
        <v>1</v>
      </c>
      <c r="H24" t="s">
        <v>3</v>
      </c>
      <c r="I24" s="1">
        <f>IF(MID(H24,1,1)="m",0.001,IF(OR(MID(H24,1,1)="u",MID(H24,1,1)="µ"),0.000001,1))*G24</f>
        <v>1E-3</v>
      </c>
      <c r="J24" s="9">
        <v>1.001467962355703</v>
      </c>
      <c r="K24" s="9">
        <v>4.9337822445128859E-3</v>
      </c>
      <c r="L24" s="9">
        <v>5.5689618585396542E-3</v>
      </c>
      <c r="M24" s="9">
        <v>7.6478428079377887E-4</v>
      </c>
      <c r="N24" s="10" t="s">
        <v>3</v>
      </c>
      <c r="O24" s="1">
        <f>IF(MID(N24,1,1)="m",0.001,IF(OR(MID(N24,1,1)="u",MID(N24,1,1)="µ"),0.000001,1))</f>
        <v>1E-3</v>
      </c>
      <c r="P24" s="5">
        <f>J24*$O24</f>
        <v>1.001467962355703E-3</v>
      </c>
      <c r="Q24" s="5">
        <f t="shared" si="8"/>
        <v>4.9337822445128857E-6</v>
      </c>
      <c r="R24" s="5">
        <f t="shared" si="9"/>
        <v>5.5689618585396539E-6</v>
      </c>
      <c r="S24" s="5">
        <f t="shared" si="10"/>
        <v>7.6478428079377883E-7</v>
      </c>
      <c r="T24" s="5">
        <f>SUMSQ(P24,R24)^0.5</f>
        <v>1.0014834461742567E-3</v>
      </c>
      <c r="V24" t="str">
        <f>E24&amp;F24&amp;G24&amp;H24</f>
        <v>10mHz1m</v>
      </c>
      <c r="W24" s="1">
        <f>IFERROR(MATCH(V24,'Ref Z'!$R$5:$R$1054,0),0)</f>
        <v>19</v>
      </c>
      <c r="X24">
        <f>IF($W24&gt;0,INDEX('Ref Z'!M$5:M$1054,$W24),"")</f>
        <v>9.999300998726876E-4</v>
      </c>
      <c r="Y24">
        <f>IF($W24&gt;0,INDEX('Ref Z'!N$5:N$1054,$W24),"")</f>
        <v>1E-8</v>
      </c>
      <c r="Z24">
        <f>IF($W24&gt;0,INDEX('Ref Z'!O$5:O$1054,$W24),"")</f>
        <v>-1.1462821188053537E-7</v>
      </c>
      <c r="AA24">
        <f>IF($W24&gt;0,INDEX('Ref Z'!P$5:P$1054,$W24),"")</f>
        <v>5.0000000000000004E-8</v>
      </c>
      <c r="AC24" t="str">
        <f t="shared" si="13"/>
        <v>10mHz1m1m</v>
      </c>
      <c r="AD24">
        <f>X24-P24</f>
        <v>-1.5378624830153682E-6</v>
      </c>
      <c r="AE24">
        <f>(4*K24^2+Y24^2)^0.5</f>
        <v>9.8675644890308389E-3</v>
      </c>
      <c r="AF24">
        <f>Z24-R24</f>
        <v>-5.6835900704201892E-6</v>
      </c>
      <c r="AG24">
        <f>(4*M24^2+AA24^2)^0.5</f>
        <v>1.5295685624047816E-3</v>
      </c>
    </row>
    <row r="25" spans="1:33" x14ac:dyDescent="0.25">
      <c r="A25" s="4">
        <f>A24</f>
        <v>1</v>
      </c>
      <c r="B25" s="3" t="str">
        <f>B24</f>
        <v>m</v>
      </c>
      <c r="C25" s="1">
        <f t="shared" si="3"/>
        <v>1E-3</v>
      </c>
      <c r="D25" s="1">
        <f t="shared" ref="D25:D88" si="23">D7</f>
        <v>0.02</v>
      </c>
      <c r="E25" s="4">
        <f t="shared" si="22"/>
        <v>20</v>
      </c>
      <c r="F25" s="4" t="str">
        <f t="shared" si="4"/>
        <v>mHz</v>
      </c>
      <c r="G25">
        <f>G24</f>
        <v>1</v>
      </c>
      <c r="H25" t="str">
        <f>H24</f>
        <v>m</v>
      </c>
      <c r="I25" s="1">
        <f t="shared" ref="I25:I41" si="24">IF(MID(H25,1,1)="m",0.001,IF(OR(MID(H25,1,1)="u",MID(H25,1,1)="µ"),0.000001,1))*G25</f>
        <v>1E-3</v>
      </c>
      <c r="J25" s="9">
        <v>0.99691382313898802</v>
      </c>
      <c r="K25" s="9">
        <v>3.8563722880408731E-3</v>
      </c>
      <c r="L25" s="9">
        <v>3.8403438367584364E-3</v>
      </c>
      <c r="M25" s="9">
        <v>1.0145701088287743E-3</v>
      </c>
      <c r="N25" s="10" t="s">
        <v>3</v>
      </c>
      <c r="O25" s="1">
        <f t="shared" si="6"/>
        <v>1E-3</v>
      </c>
      <c r="P25" s="5">
        <f t="shared" ref="P25:P41" si="25">J25*$O25</f>
        <v>9.9691382313898806E-4</v>
      </c>
      <c r="Q25" s="5">
        <f t="shared" ref="Q25:Q42" si="26">K25*$O25</f>
        <v>3.856372288040873E-6</v>
      </c>
      <c r="R25" s="5">
        <f t="shared" ref="R25:R42" si="27">L25*$O25</f>
        <v>3.8403438367584364E-6</v>
      </c>
      <c r="S25" s="5">
        <f t="shared" ref="S25:S42" si="28">M25*$O25</f>
        <v>1.0145701088287743E-6</v>
      </c>
      <c r="T25" s="5">
        <f t="shared" ref="T25:T41" si="29">SUMSQ(P25,R25)^0.5</f>
        <v>9.9692122006023024E-4</v>
      </c>
      <c r="V25" t="str">
        <f t="shared" ref="V25:V41" si="30">E25&amp;F25&amp;G25&amp;H25</f>
        <v>20mHz1m</v>
      </c>
      <c r="W25" s="1">
        <f>IFERROR(MATCH(V25,'Ref Z'!$R$5:$R$1054,0),0)</f>
        <v>20</v>
      </c>
      <c r="X25">
        <f>IF($W25&gt;0,INDEX('Ref Z'!M$5:M$1054,$W25),"")</f>
        <v>9.9987137060611421E-4</v>
      </c>
      <c r="Y25">
        <f>IF($W25&gt;0,INDEX('Ref Z'!N$5:N$1054,$W25),"")</f>
        <v>1E-8</v>
      </c>
      <c r="Z25">
        <f>IF($W25&gt;0,INDEX('Ref Z'!O$5:O$1054,$W25),"")</f>
        <v>8.6308101892758516E-8</v>
      </c>
      <c r="AA25">
        <f>IF($W25&gt;0,INDEX('Ref Z'!P$5:P$1054,$W25),"")</f>
        <v>5.0000000000000004E-8</v>
      </c>
      <c r="AC25" t="str">
        <f t="shared" si="13"/>
        <v>20mHz1m1m</v>
      </c>
      <c r="AD25">
        <f t="shared" ref="AD25:AD41" si="31">X25-P25</f>
        <v>2.9575474671261499E-6</v>
      </c>
      <c r="AE25">
        <f t="shared" ref="AE25:AE41" si="32">(4*K25^2+Y25^2)^0.5</f>
        <v>7.7127445760882289E-3</v>
      </c>
      <c r="AF25">
        <f t="shared" ref="AF25:AF41" si="33">Z25-R25</f>
        <v>-3.754035734865678E-6</v>
      </c>
      <c r="AG25">
        <f t="shared" ref="AG25:AG41" si="34">(4*M25^2+AA25^2)^0.5</f>
        <v>2.0291402182735733E-3</v>
      </c>
    </row>
    <row r="26" spans="1:33" x14ac:dyDescent="0.25">
      <c r="A26" s="4">
        <f t="shared" ref="A26:A41" si="35">A25</f>
        <v>1</v>
      </c>
      <c r="B26" s="3" t="str">
        <f t="shared" ref="B26:B41" si="36">B25</f>
        <v>m</v>
      </c>
      <c r="C26" s="1">
        <f t="shared" si="3"/>
        <v>1E-3</v>
      </c>
      <c r="D26" s="1">
        <f t="shared" si="23"/>
        <v>0.05</v>
      </c>
      <c r="E26" s="4">
        <f t="shared" si="22"/>
        <v>50</v>
      </c>
      <c r="F26" s="4" t="str">
        <f t="shared" si="4"/>
        <v>mHz</v>
      </c>
      <c r="G26">
        <f t="shared" ref="G26:G41" si="37">G25</f>
        <v>1</v>
      </c>
      <c r="H26" t="str">
        <f t="shared" ref="H26:H41" si="38">H25</f>
        <v>m</v>
      </c>
      <c r="I26" s="1">
        <f t="shared" si="24"/>
        <v>1E-3</v>
      </c>
      <c r="J26" s="9">
        <v>0.99306850511798084</v>
      </c>
      <c r="K26" s="9">
        <v>4.7523212796463012E-3</v>
      </c>
      <c r="L26" s="9">
        <v>-8.1906067064158108E-3</v>
      </c>
      <c r="M26" s="9">
        <v>4.0833645415307741E-3</v>
      </c>
      <c r="N26" s="10" t="s">
        <v>3</v>
      </c>
      <c r="O26" s="1">
        <f t="shared" si="6"/>
        <v>1E-3</v>
      </c>
      <c r="P26" s="5">
        <f t="shared" si="25"/>
        <v>9.9306850511798081E-4</v>
      </c>
      <c r="Q26" s="5">
        <f t="shared" si="26"/>
        <v>4.7523212796463014E-6</v>
      </c>
      <c r="R26" s="5">
        <f t="shared" si="27"/>
        <v>-8.1906067064158105E-6</v>
      </c>
      <c r="S26" s="5">
        <f t="shared" si="28"/>
        <v>4.0833645415307743E-6</v>
      </c>
      <c r="T26" s="5">
        <f t="shared" si="29"/>
        <v>9.9310228168878975E-4</v>
      </c>
      <c r="V26" t="str">
        <f t="shared" si="30"/>
        <v>50mHz1m</v>
      </c>
      <c r="W26" s="1">
        <f>IFERROR(MATCH(V26,'Ref Z'!$R$5:$R$1054,0),0)</f>
        <v>21</v>
      </c>
      <c r="X26">
        <f>IF($W26&gt;0,INDEX('Ref Z'!M$5:M$1054,$W26),"")</f>
        <v>9.9978522057517336E-4</v>
      </c>
      <c r="Y26">
        <f>IF($W26&gt;0,INDEX('Ref Z'!N$5:N$1054,$W26),"")</f>
        <v>1E-8</v>
      </c>
      <c r="Z26">
        <f>IF($W26&gt;0,INDEX('Ref Z'!O$5:O$1054,$W26),"")</f>
        <v>8.9699350929190472E-8</v>
      </c>
      <c r="AA26">
        <f>IF($W26&gt;0,INDEX('Ref Z'!P$5:P$1054,$W26),"")</f>
        <v>5.0000000000000004E-8</v>
      </c>
      <c r="AC26" t="str">
        <f t="shared" si="13"/>
        <v>50mHz1m1m</v>
      </c>
      <c r="AD26">
        <f t="shared" si="31"/>
        <v>6.7167154571925493E-6</v>
      </c>
      <c r="AE26">
        <f t="shared" si="32"/>
        <v>9.5046425592978621E-3</v>
      </c>
      <c r="AF26">
        <f t="shared" si="33"/>
        <v>8.2803060573450003E-6</v>
      </c>
      <c r="AG26">
        <f t="shared" si="34"/>
        <v>8.1667290832146081E-3</v>
      </c>
    </row>
    <row r="27" spans="1:33" x14ac:dyDescent="0.25">
      <c r="A27" s="4">
        <f t="shared" si="35"/>
        <v>1</v>
      </c>
      <c r="B27" s="3" t="str">
        <f t="shared" si="36"/>
        <v>m</v>
      </c>
      <c r="C27" s="1">
        <f t="shared" si="3"/>
        <v>1E-3</v>
      </c>
      <c r="D27" s="1">
        <f t="shared" si="23"/>
        <v>0.1</v>
      </c>
      <c r="E27" s="4">
        <f t="shared" si="22"/>
        <v>100</v>
      </c>
      <c r="F27" s="4" t="str">
        <f t="shared" si="4"/>
        <v>mHz</v>
      </c>
      <c r="G27">
        <f t="shared" si="37"/>
        <v>1</v>
      </c>
      <c r="H27" t="str">
        <f t="shared" si="38"/>
        <v>m</v>
      </c>
      <c r="I27" s="1">
        <f t="shared" si="24"/>
        <v>1E-3</v>
      </c>
      <c r="J27" s="9">
        <v>1.0019240278136112</v>
      </c>
      <c r="K27" s="9">
        <v>4.2956702994443692E-3</v>
      </c>
      <c r="L27" s="9">
        <v>-6.8078515521990601E-3</v>
      </c>
      <c r="M27" s="9">
        <v>1.6579231382845248E-3</v>
      </c>
      <c r="N27" s="10" t="s">
        <v>3</v>
      </c>
      <c r="O27" s="1">
        <f t="shared" si="6"/>
        <v>1E-3</v>
      </c>
      <c r="P27" s="5">
        <f t="shared" si="25"/>
        <v>1.0019240278136112E-3</v>
      </c>
      <c r="Q27" s="5">
        <f t="shared" si="26"/>
        <v>4.2956702994443689E-6</v>
      </c>
      <c r="R27" s="5">
        <f t="shared" si="27"/>
        <v>-6.8078515521990605E-6</v>
      </c>
      <c r="S27" s="5">
        <f t="shared" si="28"/>
        <v>1.6579231382845248E-6</v>
      </c>
      <c r="T27" s="5">
        <f t="shared" si="29"/>
        <v>1.0019471564673491E-3</v>
      </c>
      <c r="V27" t="str">
        <f t="shared" si="30"/>
        <v>100mHz1m</v>
      </c>
      <c r="W27" s="1">
        <f>IFERROR(MATCH(V27,'Ref Z'!$R$5:$R$1054,0),0)</f>
        <v>22</v>
      </c>
      <c r="X27">
        <f>IF($W27&gt;0,INDEX('Ref Z'!M$5:M$1054,$W27),"")</f>
        <v>9.9985550937004984E-4</v>
      </c>
      <c r="Y27">
        <f>IF($W27&gt;0,INDEX('Ref Z'!N$5:N$1054,$W27),"")</f>
        <v>1E-8</v>
      </c>
      <c r="Z27">
        <f>IF($W27&gt;0,INDEX('Ref Z'!O$5:O$1054,$W27),"")</f>
        <v>-1.6919801723935523E-8</v>
      </c>
      <c r="AA27">
        <f>IF($W27&gt;0,INDEX('Ref Z'!P$5:P$1054,$W27),"")</f>
        <v>5.0000000000000004E-8</v>
      </c>
      <c r="AC27" t="str">
        <f t="shared" si="13"/>
        <v>100mHz1m1m</v>
      </c>
      <c r="AD27">
        <f t="shared" si="31"/>
        <v>-2.0685184435613371E-6</v>
      </c>
      <c r="AE27">
        <f t="shared" si="32"/>
        <v>8.5913405988945583E-3</v>
      </c>
      <c r="AF27">
        <f t="shared" si="33"/>
        <v>6.7909317504751252E-6</v>
      </c>
      <c r="AG27">
        <f t="shared" si="34"/>
        <v>3.3158462769460276E-3</v>
      </c>
    </row>
    <row r="28" spans="1:33" x14ac:dyDescent="0.25">
      <c r="A28" s="4">
        <f t="shared" si="35"/>
        <v>1</v>
      </c>
      <c r="B28" s="3" t="str">
        <f t="shared" si="36"/>
        <v>m</v>
      </c>
      <c r="C28" s="1">
        <f t="shared" si="3"/>
        <v>1E-3</v>
      </c>
      <c r="D28" s="1">
        <f t="shared" si="23"/>
        <v>0.2</v>
      </c>
      <c r="E28" s="4">
        <f t="shared" si="22"/>
        <v>200</v>
      </c>
      <c r="F28" s="4" t="str">
        <f t="shared" si="4"/>
        <v>mHz</v>
      </c>
      <c r="G28">
        <f t="shared" si="37"/>
        <v>1</v>
      </c>
      <c r="H28" t="str">
        <f t="shared" si="38"/>
        <v>m</v>
      </c>
      <c r="I28" s="1">
        <f t="shared" si="24"/>
        <v>1E-3</v>
      </c>
      <c r="J28" s="9">
        <v>0.99683433359042595</v>
      </c>
      <c r="K28" s="9">
        <v>1.391246047762366E-3</v>
      </c>
      <c r="L28" s="9">
        <v>5.400010870229283E-3</v>
      </c>
      <c r="M28" s="9">
        <v>1.7329041329959413E-3</v>
      </c>
      <c r="N28" s="10" t="s">
        <v>3</v>
      </c>
      <c r="O28" s="1">
        <f t="shared" si="6"/>
        <v>1E-3</v>
      </c>
      <c r="P28" s="5">
        <f t="shared" si="25"/>
        <v>9.9683433359042594E-4</v>
      </c>
      <c r="Q28" s="5">
        <f t="shared" si="26"/>
        <v>1.391246047762366E-6</v>
      </c>
      <c r="R28" s="5">
        <f t="shared" si="27"/>
        <v>5.4000108702292831E-6</v>
      </c>
      <c r="S28" s="5">
        <f t="shared" si="28"/>
        <v>1.7329041329959413E-6</v>
      </c>
      <c r="T28" s="5">
        <f t="shared" si="29"/>
        <v>9.9684895984400142E-4</v>
      </c>
      <c r="V28" t="str">
        <f t="shared" si="30"/>
        <v>200mHz1m</v>
      </c>
      <c r="W28" s="1">
        <f>IFERROR(MATCH(V28,'Ref Z'!$R$5:$R$1054,0),0)</f>
        <v>23</v>
      </c>
      <c r="X28">
        <f>IF($W28&gt;0,INDEX('Ref Z'!M$5:M$1054,$W28),"")</f>
        <v>9.9985887516567274E-4</v>
      </c>
      <c r="Y28">
        <f>IF($W28&gt;0,INDEX('Ref Z'!N$5:N$1054,$W28),"")</f>
        <v>1E-8</v>
      </c>
      <c r="Z28">
        <f>IF($W28&gt;0,INDEX('Ref Z'!O$5:O$1054,$W28),"")</f>
        <v>-6.4602219884567279E-8</v>
      </c>
      <c r="AA28">
        <f>IF($W28&gt;0,INDEX('Ref Z'!P$5:P$1054,$W28),"")</f>
        <v>5.0000000000000004E-8</v>
      </c>
      <c r="AC28" t="str">
        <f t="shared" si="13"/>
        <v>200mHz1m1m</v>
      </c>
      <c r="AD28">
        <f t="shared" si="31"/>
        <v>3.0245415752467968E-6</v>
      </c>
      <c r="AE28">
        <f t="shared" si="32"/>
        <v>2.7824920955427015E-3</v>
      </c>
      <c r="AF28">
        <f t="shared" si="33"/>
        <v>-5.4646130901138505E-6</v>
      </c>
      <c r="AG28">
        <f t="shared" si="34"/>
        <v>3.4658082663525489E-3</v>
      </c>
    </row>
    <row r="29" spans="1:33" x14ac:dyDescent="0.25">
      <c r="A29" s="4">
        <f t="shared" si="35"/>
        <v>1</v>
      </c>
      <c r="B29" s="3" t="str">
        <f t="shared" si="36"/>
        <v>m</v>
      </c>
      <c r="C29" s="1">
        <f t="shared" si="3"/>
        <v>1E-3</v>
      </c>
      <c r="D29" s="1">
        <f t="shared" si="23"/>
        <v>0.5</v>
      </c>
      <c r="E29" s="4">
        <f t="shared" si="22"/>
        <v>500</v>
      </c>
      <c r="F29" s="4" t="str">
        <f t="shared" si="4"/>
        <v>mHz</v>
      </c>
      <c r="G29">
        <f t="shared" si="37"/>
        <v>1</v>
      </c>
      <c r="H29" t="str">
        <f t="shared" si="38"/>
        <v>m</v>
      </c>
      <c r="I29" s="1">
        <f t="shared" si="24"/>
        <v>1E-3</v>
      </c>
      <c r="J29" s="9">
        <v>0.99651683737810159</v>
      </c>
      <c r="K29" s="9">
        <v>2.9777529974408645E-3</v>
      </c>
      <c r="L29" s="9">
        <v>1.3117805802580721E-3</v>
      </c>
      <c r="M29" s="9">
        <v>4.7160761751843675E-3</v>
      </c>
      <c r="N29" s="10" t="s">
        <v>3</v>
      </c>
      <c r="O29" s="1">
        <f t="shared" si="6"/>
        <v>1E-3</v>
      </c>
      <c r="P29" s="5">
        <f t="shared" si="25"/>
        <v>9.9651683737810156E-4</v>
      </c>
      <c r="Q29" s="5">
        <f t="shared" si="26"/>
        <v>2.9777529974408647E-6</v>
      </c>
      <c r="R29" s="5">
        <f t="shared" si="27"/>
        <v>1.311780580258072E-6</v>
      </c>
      <c r="S29" s="5">
        <f t="shared" si="28"/>
        <v>4.7160761751843679E-6</v>
      </c>
      <c r="T29" s="5">
        <f t="shared" si="29"/>
        <v>9.9651770076920583E-4</v>
      </c>
      <c r="V29" t="str">
        <f t="shared" si="30"/>
        <v>500mHz1m</v>
      </c>
      <c r="W29" s="1">
        <f>IFERROR(MATCH(V29,'Ref Z'!$R$5:$R$1054,0),0)</f>
        <v>24</v>
      </c>
      <c r="X29">
        <f>IF($W29&gt;0,INDEX('Ref Z'!M$5:M$1054,$W29),"")</f>
        <v>9.9998862937362314E-4</v>
      </c>
      <c r="Y29">
        <f>IF($W29&gt;0,INDEX('Ref Z'!N$5:N$1054,$W29),"")</f>
        <v>1E-8</v>
      </c>
      <c r="Z29">
        <f>IF($W29&gt;0,INDEX('Ref Z'!O$5:O$1054,$W29),"")</f>
        <v>-1.9030476358950576E-7</v>
      </c>
      <c r="AA29">
        <f>IF($W29&gt;0,INDEX('Ref Z'!P$5:P$1054,$W29),"")</f>
        <v>5.0000000000000004E-8</v>
      </c>
      <c r="AC29" t="str">
        <f t="shared" si="13"/>
        <v>500mHz1m1m</v>
      </c>
      <c r="AD29">
        <f t="shared" si="31"/>
        <v>3.4717919955215819E-6</v>
      </c>
      <c r="AE29">
        <f t="shared" si="32"/>
        <v>5.9555059948901241E-3</v>
      </c>
      <c r="AF29">
        <f t="shared" si="33"/>
        <v>-1.5020853438475779E-6</v>
      </c>
      <c r="AG29">
        <f t="shared" si="34"/>
        <v>9.4321523505012609E-3</v>
      </c>
    </row>
    <row r="30" spans="1:33" x14ac:dyDescent="0.25">
      <c r="A30" s="4">
        <f t="shared" si="35"/>
        <v>1</v>
      </c>
      <c r="B30" s="3" t="str">
        <f t="shared" si="36"/>
        <v>m</v>
      </c>
      <c r="C30" s="1">
        <f t="shared" si="3"/>
        <v>1E-3</v>
      </c>
      <c r="D30" s="1">
        <f t="shared" si="23"/>
        <v>1</v>
      </c>
      <c r="E30" s="4">
        <f t="shared" si="22"/>
        <v>1</v>
      </c>
      <c r="F30" s="4" t="str">
        <f t="shared" si="4"/>
        <v>Hz</v>
      </c>
      <c r="G30">
        <f t="shared" si="37"/>
        <v>1</v>
      </c>
      <c r="H30" t="str">
        <f t="shared" si="38"/>
        <v>m</v>
      </c>
      <c r="I30" s="1">
        <f t="shared" si="24"/>
        <v>1E-3</v>
      </c>
      <c r="J30" s="9">
        <v>0.9928149447719582</v>
      </c>
      <c r="K30" s="9">
        <v>3.6531327278666822E-3</v>
      </c>
      <c r="L30" s="9">
        <v>4.525759676521606E-3</v>
      </c>
      <c r="M30" s="9">
        <v>1.2655148582551121E-3</v>
      </c>
      <c r="N30" s="10" t="s">
        <v>3</v>
      </c>
      <c r="O30" s="1">
        <f t="shared" si="6"/>
        <v>1E-3</v>
      </c>
      <c r="P30" s="5">
        <f t="shared" si="25"/>
        <v>9.9281494477195822E-4</v>
      </c>
      <c r="Q30" s="5">
        <f t="shared" si="26"/>
        <v>3.6531327278666825E-6</v>
      </c>
      <c r="R30" s="5">
        <f t="shared" si="27"/>
        <v>4.525759676521606E-6</v>
      </c>
      <c r="S30" s="5">
        <f t="shared" si="28"/>
        <v>1.265514858255112E-6</v>
      </c>
      <c r="T30" s="5">
        <f t="shared" si="29"/>
        <v>9.9282526008517532E-4</v>
      </c>
      <c r="V30" t="str">
        <f t="shared" si="30"/>
        <v>1Hz1m</v>
      </c>
      <c r="W30" s="1">
        <f>IFERROR(MATCH(V30,'Ref Z'!$R$5:$R$1054,0),0)</f>
        <v>25</v>
      </c>
      <c r="X30">
        <f>IF($W30&gt;0,INDEX('Ref Z'!M$5:M$1054,$W30),"")</f>
        <v>1.0000436511471613E-3</v>
      </c>
      <c r="Y30">
        <f>IF($W30&gt;0,INDEX('Ref Z'!N$5:N$1054,$W30),"")</f>
        <v>1E-8</v>
      </c>
      <c r="Z30">
        <f>IF($W30&gt;0,INDEX('Ref Z'!O$5:O$1054,$W30),"")</f>
        <v>3.7585801998267605E-8</v>
      </c>
      <c r="AA30">
        <f>IF($W30&gt;0,INDEX('Ref Z'!P$5:P$1054,$W30),"")</f>
        <v>5.0000000000000004E-8</v>
      </c>
      <c r="AC30" t="str">
        <f t="shared" si="13"/>
        <v>1Hz1m1m</v>
      </c>
      <c r="AD30">
        <f t="shared" si="31"/>
        <v>7.228706375203087E-6</v>
      </c>
      <c r="AE30">
        <f t="shared" si="32"/>
        <v>7.306265455740207E-3</v>
      </c>
      <c r="AF30">
        <f t="shared" si="33"/>
        <v>-4.4881738745233388E-6</v>
      </c>
      <c r="AG30">
        <f t="shared" si="34"/>
        <v>2.5310297170040943E-3</v>
      </c>
    </row>
    <row r="31" spans="1:33" x14ac:dyDescent="0.25">
      <c r="A31" s="4">
        <f t="shared" si="35"/>
        <v>1</v>
      </c>
      <c r="B31" s="3" t="str">
        <f t="shared" si="36"/>
        <v>m</v>
      </c>
      <c r="C31" s="1">
        <f t="shared" si="3"/>
        <v>1E-3</v>
      </c>
      <c r="D31" s="1">
        <f t="shared" si="23"/>
        <v>2</v>
      </c>
      <c r="E31" s="4">
        <f t="shared" si="22"/>
        <v>2</v>
      </c>
      <c r="F31" s="4" t="str">
        <f t="shared" si="4"/>
        <v>Hz</v>
      </c>
      <c r="G31">
        <f t="shared" si="37"/>
        <v>1</v>
      </c>
      <c r="H31" t="str">
        <f t="shared" si="38"/>
        <v>m</v>
      </c>
      <c r="I31" s="1">
        <f t="shared" si="24"/>
        <v>1E-3</v>
      </c>
      <c r="J31" s="9">
        <v>1.0050043463393283</v>
      </c>
      <c r="K31" s="9">
        <v>7.5153517752391365E-4</v>
      </c>
      <c r="L31" s="9">
        <v>7.4090264251989611E-3</v>
      </c>
      <c r="M31" s="9">
        <v>6.1612943731270469E-4</v>
      </c>
      <c r="N31" s="10" t="s">
        <v>3</v>
      </c>
      <c r="O31" s="1">
        <f t="shared" si="6"/>
        <v>1E-3</v>
      </c>
      <c r="P31" s="5">
        <f t="shared" si="25"/>
        <v>1.0050043463393284E-3</v>
      </c>
      <c r="Q31" s="5">
        <f t="shared" si="26"/>
        <v>7.5153517752391364E-7</v>
      </c>
      <c r="R31" s="5">
        <f t="shared" si="27"/>
        <v>7.4090264251989614E-6</v>
      </c>
      <c r="S31" s="5">
        <f t="shared" si="28"/>
        <v>6.1612943731270473E-7</v>
      </c>
      <c r="T31" s="5">
        <f t="shared" si="29"/>
        <v>1.0050316561350245E-3</v>
      </c>
      <c r="V31" t="str">
        <f t="shared" si="30"/>
        <v>2Hz1m</v>
      </c>
      <c r="W31" s="1">
        <f>IFERROR(MATCH(V31,'Ref Z'!$R$5:$R$1054,0),0)</f>
        <v>26</v>
      </c>
      <c r="X31">
        <f>IF($W31&gt;0,INDEX('Ref Z'!M$5:M$1054,$W31),"")</f>
        <v>1.0001482453039681E-3</v>
      </c>
      <c r="Y31">
        <f>IF($W31&gt;0,INDEX('Ref Z'!N$5:N$1054,$W31),"")</f>
        <v>1E-8</v>
      </c>
      <c r="Z31">
        <f>IF($W31&gt;0,INDEX('Ref Z'!O$5:O$1054,$W31),"")</f>
        <v>1.4692977553135595E-8</v>
      </c>
      <c r="AA31">
        <f>IF($W31&gt;0,INDEX('Ref Z'!P$5:P$1054,$W31),"")</f>
        <v>5.0000000000000004E-8</v>
      </c>
      <c r="AC31" t="str">
        <f t="shared" si="13"/>
        <v>2Hz1m1m</v>
      </c>
      <c r="AD31">
        <f t="shared" si="31"/>
        <v>-4.8561010353603308E-6</v>
      </c>
      <c r="AE31">
        <f t="shared" si="32"/>
        <v>1.5030703550810926E-3</v>
      </c>
      <c r="AF31">
        <f t="shared" si="33"/>
        <v>-7.3943334476458257E-6</v>
      </c>
      <c r="AG31">
        <f t="shared" si="34"/>
        <v>1.2322588756398065E-3</v>
      </c>
    </row>
    <row r="32" spans="1:33" x14ac:dyDescent="0.25">
      <c r="A32" s="4">
        <f t="shared" si="35"/>
        <v>1</v>
      </c>
      <c r="B32" s="3" t="str">
        <f t="shared" si="36"/>
        <v>m</v>
      </c>
      <c r="C32" s="1">
        <f t="shared" si="3"/>
        <v>1E-3</v>
      </c>
      <c r="D32" s="1">
        <f t="shared" si="23"/>
        <v>5</v>
      </c>
      <c r="E32" s="4">
        <f t="shared" si="22"/>
        <v>5</v>
      </c>
      <c r="F32" s="4" t="str">
        <f t="shared" si="4"/>
        <v>Hz</v>
      </c>
      <c r="G32">
        <f t="shared" si="37"/>
        <v>1</v>
      </c>
      <c r="H32" t="str">
        <f t="shared" si="38"/>
        <v>m</v>
      </c>
      <c r="I32" s="1">
        <f t="shared" si="24"/>
        <v>1E-3</v>
      </c>
      <c r="J32" s="9">
        <v>1.0086698790081672</v>
      </c>
      <c r="K32" s="9">
        <v>3.3638556704538376E-3</v>
      </c>
      <c r="L32" s="9">
        <v>6.7734652229892072E-3</v>
      </c>
      <c r="M32" s="9">
        <v>8.1397083161768662E-4</v>
      </c>
      <c r="N32" s="10" t="s">
        <v>3</v>
      </c>
      <c r="O32" s="1">
        <f t="shared" si="6"/>
        <v>1E-3</v>
      </c>
      <c r="P32" s="5">
        <f t="shared" si="25"/>
        <v>1.0086698790081673E-3</v>
      </c>
      <c r="Q32" s="5">
        <f t="shared" si="26"/>
        <v>3.3638556704538377E-6</v>
      </c>
      <c r="R32" s="5">
        <f t="shared" si="27"/>
        <v>6.7734652229892073E-6</v>
      </c>
      <c r="S32" s="5">
        <f t="shared" si="28"/>
        <v>8.1397083161768663E-7</v>
      </c>
      <c r="T32" s="5">
        <f t="shared" si="29"/>
        <v>1.00869262149055E-3</v>
      </c>
      <c r="V32" t="str">
        <f t="shared" si="30"/>
        <v>5Hz1m</v>
      </c>
      <c r="W32" s="1">
        <f>IFERROR(MATCH(V32,'Ref Z'!$R$5:$R$1054,0),0)</f>
        <v>27</v>
      </c>
      <c r="X32">
        <f>IF($W32&gt;0,INDEX('Ref Z'!M$5:M$1054,$W32),"")</f>
        <v>1.000078693183928E-3</v>
      </c>
      <c r="Y32">
        <f>IF($W32&gt;0,INDEX('Ref Z'!N$5:N$1054,$W32),"")</f>
        <v>1E-8</v>
      </c>
      <c r="Z32">
        <f>IF($W32&gt;0,INDEX('Ref Z'!O$5:O$1054,$W32),"")</f>
        <v>-2.0967440258965985E-7</v>
      </c>
      <c r="AA32">
        <f>IF($W32&gt;0,INDEX('Ref Z'!P$5:P$1054,$W32),"")</f>
        <v>5.0000000000000004E-8</v>
      </c>
      <c r="AC32" t="str">
        <f t="shared" si="13"/>
        <v>5Hz1m1m</v>
      </c>
      <c r="AD32">
        <f t="shared" si="31"/>
        <v>-8.5911858242393099E-6</v>
      </c>
      <c r="AE32">
        <f t="shared" si="32"/>
        <v>6.7277113409151068E-3</v>
      </c>
      <c r="AF32">
        <f t="shared" si="33"/>
        <v>-6.9831396255788676E-6</v>
      </c>
      <c r="AG32">
        <f t="shared" si="34"/>
        <v>1.6279416640032139E-3</v>
      </c>
    </row>
    <row r="33" spans="1:33" x14ac:dyDescent="0.25">
      <c r="A33" s="4">
        <f t="shared" si="35"/>
        <v>1</v>
      </c>
      <c r="B33" s="3" t="str">
        <f t="shared" si="36"/>
        <v>m</v>
      </c>
      <c r="C33" s="1">
        <f t="shared" si="3"/>
        <v>1E-3</v>
      </c>
      <c r="D33" s="1">
        <f t="shared" si="23"/>
        <v>10</v>
      </c>
      <c r="E33" s="4">
        <f t="shared" si="22"/>
        <v>10</v>
      </c>
      <c r="F33" s="4" t="str">
        <f t="shared" si="4"/>
        <v>Hz</v>
      </c>
      <c r="G33">
        <f t="shared" si="37"/>
        <v>1</v>
      </c>
      <c r="H33" t="str">
        <f t="shared" si="38"/>
        <v>m</v>
      </c>
      <c r="I33" s="1">
        <f t="shared" si="24"/>
        <v>1E-3</v>
      </c>
      <c r="J33" s="9">
        <v>1.0000637211636345</v>
      </c>
      <c r="K33" s="9">
        <v>1.8482836662188614E-3</v>
      </c>
      <c r="L33" s="9">
        <v>3.6200799928210993E-4</v>
      </c>
      <c r="M33" s="9">
        <v>3.7787818839774378E-3</v>
      </c>
      <c r="N33" s="10" t="s">
        <v>3</v>
      </c>
      <c r="O33" s="1">
        <f t="shared" si="6"/>
        <v>1E-3</v>
      </c>
      <c r="P33" s="5">
        <f t="shared" si="25"/>
        <v>1.0000637211636345E-3</v>
      </c>
      <c r="Q33" s="5">
        <f t="shared" si="26"/>
        <v>1.8482836662188614E-6</v>
      </c>
      <c r="R33" s="5">
        <f t="shared" si="27"/>
        <v>3.6200799928210993E-7</v>
      </c>
      <c r="S33" s="5">
        <f t="shared" si="28"/>
        <v>3.7787818839774381E-6</v>
      </c>
      <c r="T33" s="5">
        <f t="shared" si="29"/>
        <v>1.0000637866843531E-3</v>
      </c>
      <c r="V33" t="str">
        <f t="shared" si="30"/>
        <v>10Hz1m</v>
      </c>
      <c r="W33" s="1">
        <f>IFERROR(MATCH(V33,'Ref Z'!$R$5:$R$1054,0),0)</f>
        <v>28</v>
      </c>
      <c r="X33">
        <f>IF($W33&gt;0,INDEX('Ref Z'!M$5:M$1054,$W33),"")</f>
        <v>1.0000868424457048E-3</v>
      </c>
      <c r="Y33">
        <f>IF($W33&gt;0,INDEX('Ref Z'!N$5:N$1054,$W33),"")</f>
        <v>1E-8</v>
      </c>
      <c r="Z33">
        <f>IF($W33&gt;0,INDEX('Ref Z'!O$5:O$1054,$W33),"")</f>
        <v>-6.20550928736298E-9</v>
      </c>
      <c r="AA33">
        <f>IF($W33&gt;0,INDEX('Ref Z'!P$5:P$1054,$W33),"")</f>
        <v>5.0000000000000004E-8</v>
      </c>
      <c r="AC33" t="str">
        <f t="shared" si="13"/>
        <v>10Hz1m1m</v>
      </c>
      <c r="AD33">
        <f t="shared" si="31"/>
        <v>2.3121282070361071E-8</v>
      </c>
      <c r="AE33">
        <f t="shared" si="32"/>
        <v>3.6965673324512488E-3</v>
      </c>
      <c r="AF33">
        <f t="shared" si="33"/>
        <v>-3.6821350856947291E-7</v>
      </c>
      <c r="AG33">
        <f t="shared" si="34"/>
        <v>7.5575637681202729E-3</v>
      </c>
    </row>
    <row r="34" spans="1:33" x14ac:dyDescent="0.25">
      <c r="A34" s="4">
        <f t="shared" si="35"/>
        <v>1</v>
      </c>
      <c r="B34" s="3" t="str">
        <f t="shared" si="36"/>
        <v>m</v>
      </c>
      <c r="C34" s="1">
        <f t="shared" si="3"/>
        <v>1E-3</v>
      </c>
      <c r="D34" s="1">
        <f t="shared" si="23"/>
        <v>20</v>
      </c>
      <c r="E34" s="4">
        <f t="shared" si="22"/>
        <v>20</v>
      </c>
      <c r="F34" s="4" t="str">
        <f t="shared" si="4"/>
        <v>Hz</v>
      </c>
      <c r="G34">
        <f t="shared" si="37"/>
        <v>1</v>
      </c>
      <c r="H34" t="str">
        <f t="shared" si="38"/>
        <v>m</v>
      </c>
      <c r="I34" s="1">
        <f t="shared" si="24"/>
        <v>1E-3</v>
      </c>
      <c r="J34" s="9">
        <v>0.99385194503662422</v>
      </c>
      <c r="K34" s="9">
        <v>4.0399478020532696E-3</v>
      </c>
      <c r="L34" s="9">
        <v>-2.4252497709621366E-3</v>
      </c>
      <c r="M34" s="9">
        <v>3.0506250754593219E-3</v>
      </c>
      <c r="N34" s="10" t="s">
        <v>3</v>
      </c>
      <c r="O34" s="1">
        <f t="shared" si="6"/>
        <v>1E-3</v>
      </c>
      <c r="P34" s="5">
        <f t="shared" si="25"/>
        <v>9.9385194503662428E-4</v>
      </c>
      <c r="Q34" s="5">
        <f t="shared" si="26"/>
        <v>4.0399478020532695E-6</v>
      </c>
      <c r="R34" s="5">
        <f t="shared" si="27"/>
        <v>-2.4252497709621367E-6</v>
      </c>
      <c r="S34" s="5">
        <f t="shared" si="28"/>
        <v>3.0506250754593219E-6</v>
      </c>
      <c r="T34" s="5">
        <f t="shared" si="29"/>
        <v>9.9385490414322184E-4</v>
      </c>
      <c r="V34" t="str">
        <f t="shared" si="30"/>
        <v>20Hz1m</v>
      </c>
      <c r="W34" s="1">
        <f>IFERROR(MATCH(V34,'Ref Z'!$R$5:$R$1054,0),0)</f>
        <v>29</v>
      </c>
      <c r="X34">
        <f>IF($W34&gt;0,INDEX('Ref Z'!M$5:M$1054,$W34),"")</f>
        <v>1.0000543484279211E-3</v>
      </c>
      <c r="Y34">
        <f>IF($W34&gt;0,INDEX('Ref Z'!N$5:N$1054,$W34),"")</f>
        <v>1E-8</v>
      </c>
      <c r="Z34">
        <f>IF($W34&gt;0,INDEX('Ref Z'!O$5:O$1054,$W34),"")</f>
        <v>-8.0441894839358365E-8</v>
      </c>
      <c r="AA34">
        <f>IF($W34&gt;0,INDEX('Ref Z'!P$5:P$1054,$W34),"")</f>
        <v>5.0000000000000004E-8</v>
      </c>
      <c r="AC34" t="str">
        <f t="shared" si="13"/>
        <v>20Hz1m1m</v>
      </c>
      <c r="AD34">
        <f t="shared" si="31"/>
        <v>6.2024033912967853E-6</v>
      </c>
      <c r="AE34">
        <f t="shared" si="32"/>
        <v>8.079895604112727E-3</v>
      </c>
      <c r="AF34">
        <f t="shared" si="33"/>
        <v>2.3448078761227784E-6</v>
      </c>
      <c r="AG34">
        <f t="shared" si="34"/>
        <v>6.1012501511235199E-3</v>
      </c>
    </row>
    <row r="35" spans="1:33" x14ac:dyDescent="0.25">
      <c r="A35" s="4">
        <f t="shared" si="35"/>
        <v>1</v>
      </c>
      <c r="B35" s="3" t="str">
        <f t="shared" si="36"/>
        <v>m</v>
      </c>
      <c r="C35" s="1">
        <f t="shared" si="3"/>
        <v>1E-3</v>
      </c>
      <c r="D35" s="1">
        <f t="shared" si="23"/>
        <v>50</v>
      </c>
      <c r="E35" s="4">
        <f t="shared" si="22"/>
        <v>50</v>
      </c>
      <c r="F35" s="4" t="str">
        <f t="shared" si="4"/>
        <v>Hz</v>
      </c>
      <c r="G35">
        <f t="shared" si="37"/>
        <v>1</v>
      </c>
      <c r="H35" t="str">
        <f t="shared" si="38"/>
        <v>m</v>
      </c>
      <c r="I35" s="1">
        <f t="shared" si="24"/>
        <v>1E-3</v>
      </c>
      <c r="J35" s="9">
        <v>0.9996750031045446</v>
      </c>
      <c r="K35" s="9">
        <v>1.581062836597034E-4</v>
      </c>
      <c r="L35" s="9">
        <v>3.4818014571544168E-3</v>
      </c>
      <c r="M35" s="9">
        <v>1.2988311309912839E-3</v>
      </c>
      <c r="N35" s="10" t="s">
        <v>3</v>
      </c>
      <c r="O35" s="1">
        <f t="shared" si="6"/>
        <v>1E-3</v>
      </c>
      <c r="P35" s="5">
        <f t="shared" si="25"/>
        <v>9.9967500310454462E-4</v>
      </c>
      <c r="Q35" s="5">
        <f t="shared" si="26"/>
        <v>1.581062836597034E-7</v>
      </c>
      <c r="R35" s="5">
        <f t="shared" si="27"/>
        <v>3.481801457154417E-6</v>
      </c>
      <c r="S35" s="5">
        <f t="shared" si="28"/>
        <v>1.2988311309912839E-6</v>
      </c>
      <c r="T35" s="5">
        <f t="shared" si="29"/>
        <v>9.9968106652744923E-4</v>
      </c>
      <c r="V35" t="str">
        <f t="shared" si="30"/>
        <v>50Hz1m</v>
      </c>
      <c r="W35" s="1">
        <f>IFERROR(MATCH(V35,'Ref Z'!$R$5:$R$1054,0),0)</f>
        <v>30</v>
      </c>
      <c r="X35">
        <f>IF($W35&gt;0,INDEX('Ref Z'!M$5:M$1054,$W35),"")</f>
        <v>1.0001759990292997E-3</v>
      </c>
      <c r="Y35">
        <f>IF($W35&gt;0,INDEX('Ref Z'!N$5:N$1054,$W35),"")</f>
        <v>1E-8</v>
      </c>
      <c r="Z35">
        <f>IF($W35&gt;0,INDEX('Ref Z'!O$5:O$1054,$W35),"")</f>
        <v>-4.9127262968658969E-8</v>
      </c>
      <c r="AA35">
        <f>IF($W35&gt;0,INDEX('Ref Z'!P$5:P$1054,$W35),"")</f>
        <v>5.0000000000000004E-8</v>
      </c>
      <c r="AC35" t="str">
        <f t="shared" si="13"/>
        <v>50Hz1m1m</v>
      </c>
      <c r="AD35">
        <f t="shared" si="31"/>
        <v>5.0099592475505786E-7</v>
      </c>
      <c r="AE35">
        <f t="shared" si="32"/>
        <v>3.1621256747752825E-4</v>
      </c>
      <c r="AF35">
        <f t="shared" si="33"/>
        <v>-3.5309287201230759E-6</v>
      </c>
      <c r="AG35">
        <f t="shared" si="34"/>
        <v>2.5976622624637696E-3</v>
      </c>
    </row>
    <row r="36" spans="1:33" x14ac:dyDescent="0.25">
      <c r="A36" s="4">
        <f t="shared" si="35"/>
        <v>1</v>
      </c>
      <c r="B36" s="3" t="str">
        <f t="shared" si="36"/>
        <v>m</v>
      </c>
      <c r="C36" s="1">
        <f t="shared" si="3"/>
        <v>1E-3</v>
      </c>
      <c r="D36" s="1">
        <f t="shared" si="23"/>
        <v>100</v>
      </c>
      <c r="E36" s="4">
        <f t="shared" si="22"/>
        <v>100</v>
      </c>
      <c r="F36" s="4" t="str">
        <f t="shared" si="4"/>
        <v>Hz</v>
      </c>
      <c r="G36">
        <f t="shared" si="37"/>
        <v>1</v>
      </c>
      <c r="H36" t="str">
        <f t="shared" si="38"/>
        <v>m</v>
      </c>
      <c r="I36" s="1">
        <f t="shared" si="24"/>
        <v>1E-3</v>
      </c>
      <c r="J36" s="9">
        <v>1.0070379064025601</v>
      </c>
      <c r="K36" s="9">
        <v>4.0613296550892145E-3</v>
      </c>
      <c r="L36" s="9">
        <v>1.3269235085830921E-3</v>
      </c>
      <c r="M36" s="9">
        <v>6.6985893091701639E-4</v>
      </c>
      <c r="N36" s="10" t="s">
        <v>3</v>
      </c>
      <c r="O36" s="1">
        <f t="shared" si="6"/>
        <v>1E-3</v>
      </c>
      <c r="P36" s="5">
        <f t="shared" si="25"/>
        <v>1.0070379064025601E-3</v>
      </c>
      <c r="Q36" s="5">
        <f t="shared" si="26"/>
        <v>4.0613296550892147E-6</v>
      </c>
      <c r="R36" s="5">
        <f t="shared" si="27"/>
        <v>1.3269235085830921E-6</v>
      </c>
      <c r="S36" s="5">
        <f t="shared" si="28"/>
        <v>6.6985893091701642E-7</v>
      </c>
      <c r="T36" s="5">
        <f t="shared" si="29"/>
        <v>1.0070387806125688E-3</v>
      </c>
      <c r="V36" t="str">
        <f t="shared" si="30"/>
        <v>100Hz1m</v>
      </c>
      <c r="W36" s="1">
        <f>IFERROR(MATCH(V36,'Ref Z'!$R$5:$R$1054,0),0)</f>
        <v>31</v>
      </c>
      <c r="X36">
        <f>IF($W36&gt;0,INDEX('Ref Z'!M$5:M$1054,$W36),"")</f>
        <v>1.0001247753930204E-3</v>
      </c>
      <c r="Y36">
        <f>IF($W36&gt;0,INDEX('Ref Z'!N$5:N$1054,$W36),"")</f>
        <v>1E-8</v>
      </c>
      <c r="Z36">
        <f>IF($W36&gt;0,INDEX('Ref Z'!O$5:O$1054,$W36),"")</f>
        <v>2.3186869943268091E-7</v>
      </c>
      <c r="AA36">
        <f>IF($W36&gt;0,INDEX('Ref Z'!P$5:P$1054,$W36),"")</f>
        <v>5.0000000000000004E-8</v>
      </c>
      <c r="AC36" t="str">
        <f t="shared" si="13"/>
        <v>100Hz1m1m</v>
      </c>
      <c r="AD36">
        <f t="shared" si="31"/>
        <v>-6.9131310095396897E-6</v>
      </c>
      <c r="AE36">
        <f t="shared" si="32"/>
        <v>8.1226593101845837E-3</v>
      </c>
      <c r="AF36">
        <f t="shared" si="33"/>
        <v>-1.0950548091504112E-6</v>
      </c>
      <c r="AG36">
        <f t="shared" si="34"/>
        <v>1.3397178627670651E-3</v>
      </c>
    </row>
    <row r="37" spans="1:33" x14ac:dyDescent="0.25">
      <c r="A37" s="4">
        <f t="shared" si="35"/>
        <v>1</v>
      </c>
      <c r="B37" s="3" t="str">
        <f t="shared" si="36"/>
        <v>m</v>
      </c>
      <c r="C37" s="1">
        <f t="shared" si="3"/>
        <v>1E-3</v>
      </c>
      <c r="D37" s="1">
        <f t="shared" si="23"/>
        <v>200</v>
      </c>
      <c r="E37" s="4">
        <f t="shared" si="22"/>
        <v>200</v>
      </c>
      <c r="F37" s="4" t="str">
        <f t="shared" si="4"/>
        <v>Hz</v>
      </c>
      <c r="G37">
        <f t="shared" si="37"/>
        <v>1</v>
      </c>
      <c r="H37" t="str">
        <f t="shared" si="38"/>
        <v>m</v>
      </c>
      <c r="I37" s="1">
        <f t="shared" si="24"/>
        <v>1E-3</v>
      </c>
      <c r="J37" s="9">
        <v>0.99728318595622423</v>
      </c>
      <c r="K37" s="9">
        <v>6.3398590651753421E-4</v>
      </c>
      <c r="L37" s="9">
        <v>1.2618952764588132E-3</v>
      </c>
      <c r="M37" s="9">
        <v>1.0676650037597249E-3</v>
      </c>
      <c r="N37" s="10" t="s">
        <v>3</v>
      </c>
      <c r="O37" s="1">
        <f t="shared" si="6"/>
        <v>1E-3</v>
      </c>
      <c r="P37" s="5">
        <f t="shared" si="25"/>
        <v>9.9728318595622423E-4</v>
      </c>
      <c r="Q37" s="5">
        <f t="shared" si="26"/>
        <v>6.3398590651753427E-7</v>
      </c>
      <c r="R37" s="5">
        <f t="shared" si="27"/>
        <v>1.2618952764588131E-6</v>
      </c>
      <c r="S37" s="5">
        <f t="shared" si="28"/>
        <v>1.067665003759725E-6</v>
      </c>
      <c r="T37" s="5">
        <f t="shared" si="29"/>
        <v>9.9728398431474154E-4</v>
      </c>
      <c r="V37" t="str">
        <f t="shared" si="30"/>
        <v>200Hz1m</v>
      </c>
      <c r="W37" s="1">
        <f>IFERROR(MATCH(V37,'Ref Z'!$R$5:$R$1054,0),0)</f>
        <v>32</v>
      </c>
      <c r="X37">
        <f>IF($W37&gt;0,INDEX('Ref Z'!M$5:M$1054,$W37),"")</f>
        <v>1.0007592390056273E-3</v>
      </c>
      <c r="Y37">
        <f>IF($W37&gt;0,INDEX('Ref Z'!N$5:N$1054,$W37),"")</f>
        <v>1E-8</v>
      </c>
      <c r="Z37">
        <f>IF($W37&gt;0,INDEX('Ref Z'!O$5:O$1054,$W37),"")</f>
        <v>4.2777823056160012E-8</v>
      </c>
      <c r="AA37">
        <f>IF($W37&gt;0,INDEX('Ref Z'!P$5:P$1054,$W37),"")</f>
        <v>5.0000000000000004E-8</v>
      </c>
      <c r="AC37" t="str">
        <f t="shared" si="13"/>
        <v>200Hz1m1m</v>
      </c>
      <c r="AD37">
        <f t="shared" si="31"/>
        <v>3.4760530494030648E-6</v>
      </c>
      <c r="AE37">
        <f t="shared" si="32"/>
        <v>1.2679718130745015E-3</v>
      </c>
      <c r="AF37">
        <f t="shared" si="33"/>
        <v>-1.2191174534026532E-6</v>
      </c>
      <c r="AG37">
        <f t="shared" si="34"/>
        <v>2.1353300081048397E-3</v>
      </c>
    </row>
    <row r="38" spans="1:33" x14ac:dyDescent="0.25">
      <c r="A38" s="4">
        <f t="shared" si="35"/>
        <v>1</v>
      </c>
      <c r="B38" s="3" t="str">
        <f t="shared" si="36"/>
        <v>m</v>
      </c>
      <c r="C38" s="1">
        <f t="shared" si="3"/>
        <v>1E-3</v>
      </c>
      <c r="D38" s="1">
        <f t="shared" si="23"/>
        <v>500</v>
      </c>
      <c r="E38" s="4">
        <f t="shared" si="22"/>
        <v>500</v>
      </c>
      <c r="F38" s="4" t="str">
        <f t="shared" si="4"/>
        <v>Hz</v>
      </c>
      <c r="G38">
        <f t="shared" si="37"/>
        <v>1</v>
      </c>
      <c r="H38" t="str">
        <f t="shared" si="38"/>
        <v>m</v>
      </c>
      <c r="I38" s="1">
        <f t="shared" si="24"/>
        <v>1E-3</v>
      </c>
      <c r="J38" s="9">
        <v>0.99540511350360927</v>
      </c>
      <c r="K38" s="9">
        <v>4.6074948900463094E-3</v>
      </c>
      <c r="L38" s="9">
        <v>-2.7511598770853522E-3</v>
      </c>
      <c r="M38" s="9">
        <v>2.831291254751807E-3</v>
      </c>
      <c r="N38" s="10" t="s">
        <v>3</v>
      </c>
      <c r="O38" s="1">
        <f t="shared" si="6"/>
        <v>1E-3</v>
      </c>
      <c r="P38" s="5">
        <f t="shared" si="25"/>
        <v>9.9540511350360928E-4</v>
      </c>
      <c r="Q38" s="5">
        <f t="shared" si="26"/>
        <v>4.6074948900463092E-6</v>
      </c>
      <c r="R38" s="5">
        <f t="shared" si="27"/>
        <v>-2.7511598770853522E-6</v>
      </c>
      <c r="S38" s="5">
        <f t="shared" si="28"/>
        <v>2.8312912547518071E-6</v>
      </c>
      <c r="T38" s="5">
        <f t="shared" si="29"/>
        <v>9.9540891540602673E-4</v>
      </c>
      <c r="V38" t="str">
        <f t="shared" si="30"/>
        <v>500Hz1m</v>
      </c>
      <c r="W38" s="1">
        <f>IFERROR(MATCH(V38,'Ref Z'!$R$5:$R$1054,0),0)</f>
        <v>33</v>
      </c>
      <c r="X38">
        <f>IF($W38&gt;0,INDEX('Ref Z'!M$5:M$1054,$W38),"")</f>
        <v>1.0026485599659281E-3</v>
      </c>
      <c r="Y38">
        <f>IF($W38&gt;0,INDEX('Ref Z'!N$5:N$1054,$W38),"")</f>
        <v>1.5811388300841903E-8</v>
      </c>
      <c r="Z38">
        <f>IF($W38&gt;0,INDEX('Ref Z'!O$5:O$1054,$W38),"")</f>
        <v>8.1298528715106058E-7</v>
      </c>
      <c r="AA38">
        <f>IF($W38&gt;0,INDEX('Ref Z'!P$5:P$1054,$W38),"")</f>
        <v>5.0000000000000004E-8</v>
      </c>
      <c r="AC38" t="str">
        <f t="shared" si="13"/>
        <v>500Hz1m1m</v>
      </c>
      <c r="AD38">
        <f t="shared" si="31"/>
        <v>7.243446462318814E-6</v>
      </c>
      <c r="AE38">
        <f t="shared" si="32"/>
        <v>9.2149897801061843E-3</v>
      </c>
      <c r="AF38">
        <f t="shared" si="33"/>
        <v>3.5641451642364126E-6</v>
      </c>
      <c r="AG38">
        <f t="shared" si="34"/>
        <v>5.662582509724361E-3</v>
      </c>
    </row>
    <row r="39" spans="1:33" x14ac:dyDescent="0.25">
      <c r="A39" s="4">
        <f t="shared" si="35"/>
        <v>1</v>
      </c>
      <c r="B39" s="3" t="str">
        <f t="shared" si="36"/>
        <v>m</v>
      </c>
      <c r="C39" s="1">
        <f t="shared" si="3"/>
        <v>1E-3</v>
      </c>
      <c r="D39" s="1">
        <f t="shared" si="23"/>
        <v>1000</v>
      </c>
      <c r="E39" s="4">
        <f>IF(F39="mHz",1000,IF(F39="kHz",0.001,1))*D39</f>
        <v>1</v>
      </c>
      <c r="F39" s="4" t="str">
        <f t="shared" si="4"/>
        <v>kHz</v>
      </c>
      <c r="G39">
        <f t="shared" si="37"/>
        <v>1</v>
      </c>
      <c r="H39" t="str">
        <f t="shared" si="38"/>
        <v>m</v>
      </c>
      <c r="I39" s="1">
        <f t="shared" si="24"/>
        <v>1E-3</v>
      </c>
      <c r="J39" s="9">
        <v>1.0037792699617287</v>
      </c>
      <c r="K39" s="9">
        <v>4.8195282266751023E-3</v>
      </c>
      <c r="L39" s="9">
        <v>3.9948163971261478E-4</v>
      </c>
      <c r="M39" s="9">
        <v>1.9575811933937115E-3</v>
      </c>
      <c r="N39" s="10" t="s">
        <v>3</v>
      </c>
      <c r="O39" s="1">
        <f t="shared" si="6"/>
        <v>1E-3</v>
      </c>
      <c r="P39" s="5">
        <f t="shared" si="25"/>
        <v>1.0037792699617288E-3</v>
      </c>
      <c r="Q39" s="5">
        <f t="shared" si="26"/>
        <v>4.8195282266751021E-6</v>
      </c>
      <c r="R39" s="5">
        <f t="shared" si="27"/>
        <v>3.9948163971261479E-7</v>
      </c>
      <c r="S39" s="5">
        <f t="shared" si="28"/>
        <v>1.9575811933937115E-6</v>
      </c>
      <c r="T39" s="5">
        <f t="shared" si="29"/>
        <v>1.0037793494540926E-3</v>
      </c>
      <c r="V39" t="str">
        <f t="shared" si="30"/>
        <v>1kHz1m</v>
      </c>
      <c r="W39" s="1">
        <f>IFERROR(MATCH(V39,'Ref Z'!$R$5:$R$1054,0),0)</f>
        <v>34</v>
      </c>
      <c r="X39">
        <f>IF($W39&gt;0,INDEX('Ref Z'!M$5:M$1054,$W39),"")</f>
        <v>1.0073221303758923E-3</v>
      </c>
      <c r="Y39">
        <f>IF($W39&gt;0,INDEX('Ref Z'!N$5:N$1054,$W39),"")</f>
        <v>4.4721359549995803E-8</v>
      </c>
      <c r="Z39">
        <f>IF($W39&gt;0,INDEX('Ref Z'!O$5:O$1054,$W39),"")</f>
        <v>1.2146612366990243E-6</v>
      </c>
      <c r="AA39">
        <f>IF($W39&gt;0,INDEX('Ref Z'!P$5:P$1054,$W39),"")</f>
        <v>1.0000000000000001E-7</v>
      </c>
      <c r="AC39" t="str">
        <f t="shared" si="13"/>
        <v>1kHz1m1m</v>
      </c>
      <c r="AD39">
        <f t="shared" si="31"/>
        <v>3.5428604141635699E-6</v>
      </c>
      <c r="AE39">
        <f t="shared" si="32"/>
        <v>9.6390564534539497E-3</v>
      </c>
      <c r="AF39">
        <f t="shared" si="33"/>
        <v>8.1517959698640951E-7</v>
      </c>
      <c r="AG39">
        <f t="shared" si="34"/>
        <v>3.9151623880645092E-3</v>
      </c>
    </row>
    <row r="40" spans="1:33" x14ac:dyDescent="0.25">
      <c r="A40" s="4">
        <f t="shared" si="35"/>
        <v>1</v>
      </c>
      <c r="B40" s="3" t="str">
        <f t="shared" si="36"/>
        <v>m</v>
      </c>
      <c r="C40" s="1">
        <f t="shared" si="3"/>
        <v>1E-3</v>
      </c>
      <c r="D40" s="1">
        <f t="shared" si="23"/>
        <v>2000</v>
      </c>
      <c r="E40" s="4">
        <f t="shared" si="22"/>
        <v>2</v>
      </c>
      <c r="F40" s="4" t="str">
        <f t="shared" si="4"/>
        <v>kHz</v>
      </c>
      <c r="G40">
        <f t="shared" si="37"/>
        <v>1</v>
      </c>
      <c r="H40" t="str">
        <f t="shared" si="38"/>
        <v>m</v>
      </c>
      <c r="I40" s="1">
        <f t="shared" si="24"/>
        <v>1E-3</v>
      </c>
      <c r="J40" s="9">
        <v>1.0233938310482049</v>
      </c>
      <c r="K40" s="9">
        <v>2.4548055734807165E-3</v>
      </c>
      <c r="L40" s="9">
        <v>4.4124742583948294E-3</v>
      </c>
      <c r="M40" s="9">
        <v>4.2267418668364126E-3</v>
      </c>
      <c r="N40" s="10" t="s">
        <v>3</v>
      </c>
      <c r="O40" s="1">
        <f t="shared" si="6"/>
        <v>1E-3</v>
      </c>
      <c r="P40" s="5">
        <f t="shared" si="25"/>
        <v>1.0233938310482049E-3</v>
      </c>
      <c r="Q40" s="5">
        <f t="shared" si="26"/>
        <v>2.4548055734807166E-6</v>
      </c>
      <c r="R40" s="5">
        <f t="shared" si="27"/>
        <v>4.4124742583948293E-6</v>
      </c>
      <c r="S40" s="5">
        <f t="shared" si="28"/>
        <v>4.2267418668364126E-6</v>
      </c>
      <c r="T40" s="5">
        <f t="shared" si="29"/>
        <v>1.0234033434363026E-3</v>
      </c>
      <c r="V40" t="str">
        <f t="shared" si="30"/>
        <v>2kHz1m</v>
      </c>
      <c r="W40" s="1">
        <f>IFERROR(MATCH(V40,'Ref Z'!$R$5:$R$1054,0),0)</f>
        <v>35</v>
      </c>
      <c r="X40">
        <f>IF($W40&gt;0,INDEX('Ref Z'!M$5:M$1054,$W40),"")</f>
        <v>1.0207986592363156E-3</v>
      </c>
      <c r="Y40">
        <f>IF($W40&gt;0,INDEX('Ref Z'!N$5:N$1054,$W40),"")</f>
        <v>1.2649110640673522E-7</v>
      </c>
      <c r="Z40">
        <f>IF($W40&gt;0,INDEX('Ref Z'!O$5:O$1054,$W40),"")</f>
        <v>2.5962152831314878E-6</v>
      </c>
      <c r="AA40">
        <f>IF($W40&gt;0,INDEX('Ref Z'!P$5:P$1054,$W40),"")</f>
        <v>2.0000000000000002E-7</v>
      </c>
      <c r="AC40" t="str">
        <f t="shared" si="13"/>
        <v>2kHz1m1m</v>
      </c>
      <c r="AD40">
        <f t="shared" si="31"/>
        <v>-2.5951718118893529E-6</v>
      </c>
      <c r="AE40">
        <f t="shared" si="32"/>
        <v>4.9096111485908899E-3</v>
      </c>
      <c r="AF40">
        <f t="shared" si="33"/>
        <v>-1.8162589752633415E-6</v>
      </c>
      <c r="AG40">
        <f t="shared" si="34"/>
        <v>8.4534837360387138E-3</v>
      </c>
    </row>
    <row r="41" spans="1:33" x14ac:dyDescent="0.25">
      <c r="A41" s="4">
        <f t="shared" si="35"/>
        <v>1</v>
      </c>
      <c r="B41" s="3" t="str">
        <f t="shared" si="36"/>
        <v>m</v>
      </c>
      <c r="C41" s="1">
        <f t="shared" si="3"/>
        <v>1E-3</v>
      </c>
      <c r="D41" s="1">
        <f t="shared" si="23"/>
        <v>5000</v>
      </c>
      <c r="E41" s="4">
        <f t="shared" si="22"/>
        <v>5</v>
      </c>
      <c r="F41" s="4" t="str">
        <f t="shared" si="4"/>
        <v>kHz</v>
      </c>
      <c r="G41">
        <f t="shared" si="37"/>
        <v>1</v>
      </c>
      <c r="H41" t="str">
        <f t="shared" si="38"/>
        <v>m</v>
      </c>
      <c r="I41" s="1">
        <f t="shared" si="24"/>
        <v>1E-3</v>
      </c>
      <c r="J41" s="9">
        <v>1.088082320029603</v>
      </c>
      <c r="K41" s="9">
        <v>7.8946793518257946E-4</v>
      </c>
      <c r="L41" s="9">
        <v>3.6945914570000776E-3</v>
      </c>
      <c r="M41" s="9">
        <v>4.320951883357395E-3</v>
      </c>
      <c r="N41" s="10" t="s">
        <v>3</v>
      </c>
      <c r="O41" s="1">
        <f t="shared" si="6"/>
        <v>1E-3</v>
      </c>
      <c r="P41" s="5">
        <f t="shared" si="25"/>
        <v>1.0880823200296031E-3</v>
      </c>
      <c r="Q41" s="5">
        <f t="shared" si="26"/>
        <v>7.894679351825795E-7</v>
      </c>
      <c r="R41" s="5">
        <f t="shared" si="27"/>
        <v>3.6945914570000779E-6</v>
      </c>
      <c r="S41" s="5">
        <f t="shared" si="28"/>
        <v>4.3209518833573952E-6</v>
      </c>
      <c r="T41" s="5">
        <f t="shared" si="29"/>
        <v>1.0880885925176487E-3</v>
      </c>
      <c r="V41" t="str">
        <f t="shared" si="30"/>
        <v>5kHz1m</v>
      </c>
      <c r="W41" s="1">
        <f>IFERROR(MATCH(V41,'Ref Z'!$R$5:$R$1054,0),0)</f>
        <v>36</v>
      </c>
      <c r="X41">
        <f>IF($W41&gt;0,INDEX('Ref Z'!M$5:M$1054,$W41),"")</f>
        <v>1.082677769352061E-3</v>
      </c>
      <c r="Y41">
        <f>IF($W41&gt;0,INDEX('Ref Z'!N$5:N$1054,$W41),"")</f>
        <v>4.9999999999999998E-7</v>
      </c>
      <c r="Z41">
        <f>IF($W41&gt;0,INDEX('Ref Z'!O$5:O$1054,$W41),"")</f>
        <v>6.276955409138659E-6</v>
      </c>
      <c r="AA41">
        <f>IF($W41&gt;0,INDEX('Ref Z'!P$5:P$1054,$W41),"")</f>
        <v>4.9999999999999998E-7</v>
      </c>
      <c r="AC41" t="str">
        <f t="shared" si="13"/>
        <v>5kHz1m1m</v>
      </c>
      <c r="AD41">
        <f t="shared" si="31"/>
        <v>-5.4045506775420634E-6</v>
      </c>
      <c r="AE41">
        <f t="shared" si="32"/>
        <v>1.5789359495324E-3</v>
      </c>
      <c r="AF41">
        <f t="shared" si="33"/>
        <v>2.5823639521385811E-6</v>
      </c>
      <c r="AG41">
        <f t="shared" si="34"/>
        <v>8.6419037811791954E-3</v>
      </c>
    </row>
    <row r="42" spans="1:33" ht="19.5" customHeight="1" x14ac:dyDescent="0.25">
      <c r="A42" s="4">
        <v>3</v>
      </c>
      <c r="B42" s="3" t="s">
        <v>3</v>
      </c>
      <c r="C42" s="18">
        <f t="shared" ref="C42:C59" si="39">IF(MID(B42,1,1)="m",0.001,IF(OR(MID(B42,1,1)="u",MID(B42,1,1)="µ"),0.000001,1))*A42</f>
        <v>3.0000000000000001E-3</v>
      </c>
      <c r="D42" s="18">
        <f>D24</f>
        <v>0.01</v>
      </c>
      <c r="E42" s="4">
        <f t="shared" ref="E42:E56" si="40">IF(F42="mHz",1000,IF(F42="kHz",0.001,1))*D42</f>
        <v>10</v>
      </c>
      <c r="F42" s="4" t="str">
        <f>IF(D42&gt;=1000,"kHz",IF(D42&gt;=1,"Hz","mHz"))</f>
        <v>mHz</v>
      </c>
      <c r="G42">
        <v>1</v>
      </c>
      <c r="H42" t="s">
        <v>3</v>
      </c>
      <c r="I42" s="18">
        <f>IF(MID(H42,1,1)="m",0.001,IF(OR(MID(H42,1,1)="u",MID(H42,1,1)="µ"),0.000001,1))*G42</f>
        <v>1E-3</v>
      </c>
      <c r="J42" s="9">
        <v>1.0060921677899275</v>
      </c>
      <c r="K42" s="9">
        <v>3.4543540727473578E-3</v>
      </c>
      <c r="L42" s="9">
        <v>2.2999273385076483E-3</v>
      </c>
      <c r="M42" s="9">
        <v>4.0509793092992231E-3</v>
      </c>
      <c r="N42" s="10" t="s">
        <v>3</v>
      </c>
      <c r="O42" s="18">
        <f>IF(MID(N42,1,1)="m",0.001,IF(OR(MID(N42,1,1)="u",MID(N42,1,1)="µ"),0.000001,1))</f>
        <v>1E-3</v>
      </c>
      <c r="P42" s="5">
        <f>J42*$O42</f>
        <v>1.0060921677899274E-3</v>
      </c>
      <c r="Q42" s="5">
        <f t="shared" si="26"/>
        <v>3.4543540727473577E-6</v>
      </c>
      <c r="R42" s="5">
        <f t="shared" si="27"/>
        <v>2.2999273385076485E-6</v>
      </c>
      <c r="S42" s="5">
        <f t="shared" si="28"/>
        <v>4.0509793092992229E-6</v>
      </c>
      <c r="T42" s="5">
        <f>SUMSQ(P42,R42)^0.5</f>
        <v>1.0060947966041758E-3</v>
      </c>
      <c r="V42" t="str">
        <f>E42&amp;F42&amp;G42&amp;H42</f>
        <v>10mHz1m</v>
      </c>
      <c r="W42" s="18">
        <f>IFERROR(MATCH(V42,'Ref Z'!$R$5:$R$1054,0),0)</f>
        <v>19</v>
      </c>
      <c r="X42">
        <f>IF($W42&gt;0,INDEX('Ref Z'!M$5:M$1054,$W42),"")</f>
        <v>9.999300998726876E-4</v>
      </c>
      <c r="Y42">
        <f>IF($W42&gt;0,INDEX('Ref Z'!N$5:N$1054,$W42),"")</f>
        <v>1E-8</v>
      </c>
      <c r="Z42">
        <f>IF($W42&gt;0,INDEX('Ref Z'!O$5:O$1054,$W42),"")</f>
        <v>-1.1462821188053537E-7</v>
      </c>
      <c r="AA42">
        <f>IF($W42&gt;0,INDEX('Ref Z'!P$5:P$1054,$W42),"")</f>
        <v>5.0000000000000004E-8</v>
      </c>
      <c r="AC42" t="str">
        <f t="shared" ref="AC42:AC59" si="41">E42&amp;F42&amp;A42&amp;B42&amp;G42&amp;H42</f>
        <v>10mHz3m1m</v>
      </c>
      <c r="AD42">
        <f>X42-P42</f>
        <v>-6.162067917239852E-6</v>
      </c>
      <c r="AE42">
        <f>(4*K42^2+Y42^2)^0.5</f>
        <v>6.9087081455019529E-3</v>
      </c>
      <c r="AF42">
        <f>Z42-R42</f>
        <v>-2.4145555503881838E-6</v>
      </c>
      <c r="AG42">
        <f>(4*M42^2+AA42^2)^0.5</f>
        <v>8.101958618752729E-3</v>
      </c>
    </row>
    <row r="43" spans="1:33" x14ac:dyDescent="0.25">
      <c r="A43" s="4">
        <f>A42</f>
        <v>3</v>
      </c>
      <c r="B43" s="3" t="str">
        <f>B42</f>
        <v>m</v>
      </c>
      <c r="C43" s="18">
        <f t="shared" si="39"/>
        <v>3.0000000000000001E-3</v>
      </c>
      <c r="D43" s="18">
        <f t="shared" si="23"/>
        <v>0.02</v>
      </c>
      <c r="E43" s="4">
        <f t="shared" si="40"/>
        <v>20</v>
      </c>
      <c r="F43" s="4" t="str">
        <f t="shared" ref="F43:F59" si="42">IF(D43&gt;=1000,"kHz",IF(D43&gt;=1,"Hz","mHz"))</f>
        <v>mHz</v>
      </c>
      <c r="G43">
        <f>G42</f>
        <v>1</v>
      </c>
      <c r="H43" t="str">
        <f>H42</f>
        <v>m</v>
      </c>
      <c r="I43" s="18">
        <f t="shared" ref="I43:I59" si="43">IF(MID(H43,1,1)="m",0.001,IF(OR(MID(H43,1,1)="u",MID(H43,1,1)="µ"),0.000001,1))*G43</f>
        <v>1E-3</v>
      </c>
      <c r="J43" s="9">
        <v>0.99267101103410149</v>
      </c>
      <c r="K43" s="9">
        <v>2.4316629541775805E-3</v>
      </c>
      <c r="L43" s="9">
        <v>7.3959003996999159E-3</v>
      </c>
      <c r="M43" s="9">
        <v>2.2552910550226661E-3</v>
      </c>
      <c r="N43" s="10" t="s">
        <v>3</v>
      </c>
      <c r="O43" s="18">
        <f t="shared" ref="O43:O59" si="44">IF(MID(N43,1,1)="m",0.001,IF(OR(MID(N43,1,1)="u",MID(N43,1,1)="µ"),0.000001,1))</f>
        <v>1E-3</v>
      </c>
      <c r="P43" s="5">
        <f t="shared" ref="P43:P59" si="45">J43*$O43</f>
        <v>9.9267101103410146E-4</v>
      </c>
      <c r="Q43" s="5">
        <f t="shared" ref="Q43:Q60" si="46">K43*$O43</f>
        <v>2.4316629541775805E-6</v>
      </c>
      <c r="R43" s="5">
        <f t="shared" ref="R43:R60" si="47">L43*$O43</f>
        <v>7.3959003996999161E-6</v>
      </c>
      <c r="S43" s="5">
        <f t="shared" ref="S43:S60" si="48">M43*$O43</f>
        <v>2.2552910550226663E-6</v>
      </c>
      <c r="T43" s="5">
        <f t="shared" ref="T43:T59" si="49">SUMSQ(P43,R43)^0.5</f>
        <v>9.926985622484741E-4</v>
      </c>
      <c r="V43" t="str">
        <f t="shared" ref="V43:V59" si="50">E43&amp;F43&amp;G43&amp;H43</f>
        <v>20mHz1m</v>
      </c>
      <c r="W43" s="18">
        <f>IFERROR(MATCH(V43,'Ref Z'!$R$5:$R$1054,0),0)</f>
        <v>20</v>
      </c>
      <c r="X43">
        <f>IF($W43&gt;0,INDEX('Ref Z'!M$5:M$1054,$W43),"")</f>
        <v>9.9987137060611421E-4</v>
      </c>
      <c r="Y43">
        <f>IF($W43&gt;0,INDEX('Ref Z'!N$5:N$1054,$W43),"")</f>
        <v>1E-8</v>
      </c>
      <c r="Z43">
        <f>IF($W43&gt;0,INDEX('Ref Z'!O$5:O$1054,$W43),"")</f>
        <v>8.6308101892758516E-8</v>
      </c>
      <c r="AA43">
        <f>IF($W43&gt;0,INDEX('Ref Z'!P$5:P$1054,$W43),"")</f>
        <v>5.0000000000000004E-8</v>
      </c>
      <c r="AC43" t="str">
        <f t="shared" si="41"/>
        <v>20mHz3m1m</v>
      </c>
      <c r="AD43">
        <f t="shared" ref="AD43:AD59" si="51">X43-P43</f>
        <v>7.2003595720127479E-6</v>
      </c>
      <c r="AE43">
        <f t="shared" ref="AE43:AE59" si="52">(4*K43^2+Y43^2)^0.5</f>
        <v>4.8633259083654418E-3</v>
      </c>
      <c r="AF43">
        <f t="shared" ref="AF43:AF59" si="53">Z43-R43</f>
        <v>-7.3095922978071578E-6</v>
      </c>
      <c r="AG43">
        <f t="shared" ref="AG43:AG59" si="54">(4*M43^2+AA43^2)^0.5</f>
        <v>4.5105821103224586E-3</v>
      </c>
    </row>
    <row r="44" spans="1:33" x14ac:dyDescent="0.25">
      <c r="A44" s="4">
        <f t="shared" ref="A44:B59" si="55">A43</f>
        <v>3</v>
      </c>
      <c r="B44" s="3" t="str">
        <f t="shared" si="55"/>
        <v>m</v>
      </c>
      <c r="C44" s="18">
        <f t="shared" si="39"/>
        <v>3.0000000000000001E-3</v>
      </c>
      <c r="D44" s="18">
        <f t="shared" si="23"/>
        <v>0.05</v>
      </c>
      <c r="E44" s="4">
        <f t="shared" si="40"/>
        <v>50</v>
      </c>
      <c r="F44" s="4" t="str">
        <f t="shared" si="42"/>
        <v>mHz</v>
      </c>
      <c r="G44">
        <f t="shared" ref="G44:H59" si="56">G43</f>
        <v>1</v>
      </c>
      <c r="H44" t="str">
        <f t="shared" si="56"/>
        <v>m</v>
      </c>
      <c r="I44" s="18">
        <f t="shared" si="43"/>
        <v>1E-3</v>
      </c>
      <c r="J44" s="9">
        <v>0.99853445628396664</v>
      </c>
      <c r="K44" s="9">
        <v>3.324641129804008E-3</v>
      </c>
      <c r="L44" s="9">
        <v>9.8366626933870834E-3</v>
      </c>
      <c r="M44" s="9">
        <v>4.0379814258531361E-3</v>
      </c>
      <c r="N44" s="10" t="s">
        <v>3</v>
      </c>
      <c r="O44" s="18">
        <f t="shared" si="44"/>
        <v>1E-3</v>
      </c>
      <c r="P44" s="5">
        <f t="shared" si="45"/>
        <v>9.985344562839667E-4</v>
      </c>
      <c r="Q44" s="5">
        <f t="shared" si="46"/>
        <v>3.3246411298040078E-6</v>
      </c>
      <c r="R44" s="5">
        <f t="shared" si="47"/>
        <v>9.8366626933870842E-6</v>
      </c>
      <c r="S44" s="5">
        <f t="shared" si="48"/>
        <v>4.0379814258531358E-6</v>
      </c>
      <c r="T44" s="5">
        <f t="shared" si="49"/>
        <v>9.9858290608204406E-4</v>
      </c>
      <c r="V44" t="str">
        <f t="shared" si="50"/>
        <v>50mHz1m</v>
      </c>
      <c r="W44" s="18">
        <f>IFERROR(MATCH(V44,'Ref Z'!$R$5:$R$1054,0),0)</f>
        <v>21</v>
      </c>
      <c r="X44">
        <f>IF($W44&gt;0,INDEX('Ref Z'!M$5:M$1054,$W44),"")</f>
        <v>9.9978522057517336E-4</v>
      </c>
      <c r="Y44">
        <f>IF($W44&gt;0,INDEX('Ref Z'!N$5:N$1054,$W44),"")</f>
        <v>1E-8</v>
      </c>
      <c r="Z44">
        <f>IF($W44&gt;0,INDEX('Ref Z'!O$5:O$1054,$W44),"")</f>
        <v>8.9699350929190472E-8</v>
      </c>
      <c r="AA44">
        <f>IF($W44&gt;0,INDEX('Ref Z'!P$5:P$1054,$W44),"")</f>
        <v>5.0000000000000004E-8</v>
      </c>
      <c r="AC44" t="str">
        <f t="shared" si="41"/>
        <v>50mHz3m1m</v>
      </c>
      <c r="AD44">
        <f t="shared" si="51"/>
        <v>1.2507642912066609E-6</v>
      </c>
      <c r="AE44">
        <f t="shared" si="52"/>
        <v>6.6492822596155351E-3</v>
      </c>
      <c r="AF44">
        <f t="shared" si="53"/>
        <v>-9.7469633424578944E-6</v>
      </c>
      <c r="AG44">
        <f t="shared" si="54"/>
        <v>8.0759628518610512E-3</v>
      </c>
    </row>
    <row r="45" spans="1:33" x14ac:dyDescent="0.25">
      <c r="A45" s="4">
        <f t="shared" si="55"/>
        <v>3</v>
      </c>
      <c r="B45" s="3" t="str">
        <f t="shared" si="55"/>
        <v>m</v>
      </c>
      <c r="C45" s="18">
        <f t="shared" si="39"/>
        <v>3.0000000000000001E-3</v>
      </c>
      <c r="D45" s="18">
        <f t="shared" si="23"/>
        <v>0.1</v>
      </c>
      <c r="E45" s="4">
        <f t="shared" si="40"/>
        <v>100</v>
      </c>
      <c r="F45" s="4" t="str">
        <f t="shared" si="42"/>
        <v>mHz</v>
      </c>
      <c r="G45">
        <f t="shared" si="56"/>
        <v>1</v>
      </c>
      <c r="H45" t="str">
        <f t="shared" si="56"/>
        <v>m</v>
      </c>
      <c r="I45" s="18">
        <f t="shared" si="43"/>
        <v>1E-3</v>
      </c>
      <c r="J45" s="9">
        <v>0.99694261134696149</v>
      </c>
      <c r="K45" s="9">
        <v>1.9675980498639225E-3</v>
      </c>
      <c r="L45" s="9">
        <v>-1.3546475636163865E-3</v>
      </c>
      <c r="M45" s="9">
        <v>4.6413394562963239E-5</v>
      </c>
      <c r="N45" s="10" t="s">
        <v>3</v>
      </c>
      <c r="O45" s="18">
        <f t="shared" si="44"/>
        <v>1E-3</v>
      </c>
      <c r="P45" s="5">
        <f t="shared" si="45"/>
        <v>9.9694261134696156E-4</v>
      </c>
      <c r="Q45" s="5">
        <f t="shared" si="46"/>
        <v>1.9675980498639224E-6</v>
      </c>
      <c r="R45" s="5">
        <f t="shared" si="47"/>
        <v>-1.3546475636163865E-6</v>
      </c>
      <c r="S45" s="5">
        <f t="shared" si="48"/>
        <v>4.6413394562963243E-8</v>
      </c>
      <c r="T45" s="5">
        <f t="shared" si="49"/>
        <v>9.9694353169541179E-4</v>
      </c>
      <c r="V45" t="str">
        <f t="shared" si="50"/>
        <v>100mHz1m</v>
      </c>
      <c r="W45" s="18">
        <f>IFERROR(MATCH(V45,'Ref Z'!$R$5:$R$1054,0),0)</f>
        <v>22</v>
      </c>
      <c r="X45">
        <f>IF($W45&gt;0,INDEX('Ref Z'!M$5:M$1054,$W45),"")</f>
        <v>9.9985550937004984E-4</v>
      </c>
      <c r="Y45">
        <f>IF($W45&gt;0,INDEX('Ref Z'!N$5:N$1054,$W45),"")</f>
        <v>1E-8</v>
      </c>
      <c r="Z45">
        <f>IF($W45&gt;0,INDEX('Ref Z'!O$5:O$1054,$W45),"")</f>
        <v>-1.6919801723935523E-8</v>
      </c>
      <c r="AA45">
        <f>IF($W45&gt;0,INDEX('Ref Z'!P$5:P$1054,$W45),"")</f>
        <v>5.0000000000000004E-8</v>
      </c>
      <c r="AC45" t="str">
        <f t="shared" si="41"/>
        <v>100mHz3m1m</v>
      </c>
      <c r="AD45">
        <f t="shared" si="51"/>
        <v>2.9128980230882801E-6</v>
      </c>
      <c r="AE45">
        <f t="shared" si="52"/>
        <v>3.9351960997405511E-3</v>
      </c>
      <c r="AF45">
        <f t="shared" si="53"/>
        <v>1.337727761892451E-6</v>
      </c>
      <c r="AG45">
        <f t="shared" si="54"/>
        <v>9.2826802591865806E-5</v>
      </c>
    </row>
    <row r="46" spans="1:33" x14ac:dyDescent="0.25">
      <c r="A46" s="4">
        <f t="shared" si="55"/>
        <v>3</v>
      </c>
      <c r="B46" s="3" t="str">
        <f t="shared" si="55"/>
        <v>m</v>
      </c>
      <c r="C46" s="18">
        <f t="shared" si="39"/>
        <v>3.0000000000000001E-3</v>
      </c>
      <c r="D46" s="18">
        <f t="shared" si="23"/>
        <v>0.2</v>
      </c>
      <c r="E46" s="4">
        <f t="shared" si="40"/>
        <v>200</v>
      </c>
      <c r="F46" s="4" t="str">
        <f t="shared" si="42"/>
        <v>mHz</v>
      </c>
      <c r="G46">
        <f t="shared" si="56"/>
        <v>1</v>
      </c>
      <c r="H46" t="str">
        <f t="shared" si="56"/>
        <v>m</v>
      </c>
      <c r="I46" s="18">
        <f t="shared" si="43"/>
        <v>1E-3</v>
      </c>
      <c r="J46" s="9">
        <v>0.99996346440534578</v>
      </c>
      <c r="K46" s="9">
        <v>1.7952483101959589E-3</v>
      </c>
      <c r="L46" s="9">
        <v>5.7839647239588824E-3</v>
      </c>
      <c r="M46" s="9">
        <v>2.5402206456919176E-3</v>
      </c>
      <c r="N46" s="10" t="s">
        <v>3</v>
      </c>
      <c r="O46" s="18">
        <f t="shared" si="44"/>
        <v>1E-3</v>
      </c>
      <c r="P46" s="5">
        <f t="shared" si="45"/>
        <v>9.9996346440534576E-4</v>
      </c>
      <c r="Q46" s="5">
        <f t="shared" si="46"/>
        <v>1.7952483101959591E-6</v>
      </c>
      <c r="R46" s="5">
        <f t="shared" si="47"/>
        <v>5.7839647239588829E-6</v>
      </c>
      <c r="S46" s="5">
        <f t="shared" si="48"/>
        <v>2.5402206456919176E-6</v>
      </c>
      <c r="T46" s="5">
        <f t="shared" si="49"/>
        <v>9.9998019200055622E-4</v>
      </c>
      <c r="V46" t="str">
        <f t="shared" si="50"/>
        <v>200mHz1m</v>
      </c>
      <c r="W46" s="18">
        <f>IFERROR(MATCH(V46,'Ref Z'!$R$5:$R$1054,0),0)</f>
        <v>23</v>
      </c>
      <c r="X46">
        <f>IF($W46&gt;0,INDEX('Ref Z'!M$5:M$1054,$W46),"")</f>
        <v>9.9985887516567274E-4</v>
      </c>
      <c r="Y46">
        <f>IF($W46&gt;0,INDEX('Ref Z'!N$5:N$1054,$W46),"")</f>
        <v>1E-8</v>
      </c>
      <c r="Z46">
        <f>IF($W46&gt;0,INDEX('Ref Z'!O$5:O$1054,$W46),"")</f>
        <v>-6.4602219884567279E-8</v>
      </c>
      <c r="AA46">
        <f>IF($W46&gt;0,INDEX('Ref Z'!P$5:P$1054,$W46),"")</f>
        <v>5.0000000000000004E-8</v>
      </c>
      <c r="AC46" t="str">
        <f t="shared" si="41"/>
        <v>200mHz3m1m</v>
      </c>
      <c r="AD46">
        <f t="shared" si="51"/>
        <v>-1.0458923967301623E-7</v>
      </c>
      <c r="AE46">
        <f t="shared" si="52"/>
        <v>3.5904966204058438E-3</v>
      </c>
      <c r="AF46">
        <f t="shared" si="53"/>
        <v>-5.8485669438434503E-6</v>
      </c>
      <c r="AG46">
        <f t="shared" si="54"/>
        <v>5.0804412916298771E-3</v>
      </c>
    </row>
    <row r="47" spans="1:33" x14ac:dyDescent="0.25">
      <c r="A47" s="4">
        <f t="shared" si="55"/>
        <v>3</v>
      </c>
      <c r="B47" s="3" t="str">
        <f t="shared" si="55"/>
        <v>m</v>
      </c>
      <c r="C47" s="18">
        <f t="shared" si="39"/>
        <v>3.0000000000000001E-3</v>
      </c>
      <c r="D47" s="18">
        <f t="shared" si="23"/>
        <v>0.5</v>
      </c>
      <c r="E47" s="4">
        <f t="shared" si="40"/>
        <v>500</v>
      </c>
      <c r="F47" s="4" t="str">
        <f t="shared" si="42"/>
        <v>mHz</v>
      </c>
      <c r="G47">
        <f t="shared" si="56"/>
        <v>1</v>
      </c>
      <c r="H47" t="str">
        <f t="shared" si="56"/>
        <v>m</v>
      </c>
      <c r="I47" s="18">
        <f t="shared" si="43"/>
        <v>1E-3</v>
      </c>
      <c r="J47" s="9">
        <v>1.0001498264054693</v>
      </c>
      <c r="K47" s="9">
        <v>2.4122308997942738E-3</v>
      </c>
      <c r="L47" s="9">
        <v>1.6232893718733396E-3</v>
      </c>
      <c r="M47" s="9">
        <v>1.1362827101294552E-3</v>
      </c>
      <c r="N47" s="10" t="s">
        <v>3</v>
      </c>
      <c r="O47" s="18">
        <f t="shared" si="44"/>
        <v>1E-3</v>
      </c>
      <c r="P47" s="5">
        <f t="shared" si="45"/>
        <v>1.0001498264054693E-3</v>
      </c>
      <c r="Q47" s="5">
        <f t="shared" si="46"/>
        <v>2.4122308997942737E-6</v>
      </c>
      <c r="R47" s="5">
        <f t="shared" si="47"/>
        <v>1.6232893718733397E-6</v>
      </c>
      <c r="S47" s="5">
        <f t="shared" si="48"/>
        <v>1.1362827101294552E-6</v>
      </c>
      <c r="T47" s="5">
        <f t="shared" si="49"/>
        <v>1.0001511437414223E-3</v>
      </c>
      <c r="V47" t="str">
        <f t="shared" si="50"/>
        <v>500mHz1m</v>
      </c>
      <c r="W47" s="18">
        <f>IFERROR(MATCH(V47,'Ref Z'!$R$5:$R$1054,0),0)</f>
        <v>24</v>
      </c>
      <c r="X47">
        <f>IF($W47&gt;0,INDEX('Ref Z'!M$5:M$1054,$W47),"")</f>
        <v>9.9998862937362314E-4</v>
      </c>
      <c r="Y47">
        <f>IF($W47&gt;0,INDEX('Ref Z'!N$5:N$1054,$W47),"")</f>
        <v>1E-8</v>
      </c>
      <c r="Z47">
        <f>IF($W47&gt;0,INDEX('Ref Z'!O$5:O$1054,$W47),"")</f>
        <v>-1.9030476358950576E-7</v>
      </c>
      <c r="AA47">
        <f>IF($W47&gt;0,INDEX('Ref Z'!P$5:P$1054,$W47),"")</f>
        <v>5.0000000000000004E-8</v>
      </c>
      <c r="AC47" t="str">
        <f t="shared" si="41"/>
        <v>500mHz3m1m</v>
      </c>
      <c r="AD47">
        <f t="shared" si="51"/>
        <v>-1.6119703184617508E-7</v>
      </c>
      <c r="AE47">
        <f t="shared" si="52"/>
        <v>4.8244617995989118E-3</v>
      </c>
      <c r="AF47">
        <f t="shared" si="53"/>
        <v>-1.8135941354628456E-6</v>
      </c>
      <c r="AG47">
        <f t="shared" si="54"/>
        <v>2.2725654208089496E-3</v>
      </c>
    </row>
    <row r="48" spans="1:33" x14ac:dyDescent="0.25">
      <c r="A48" s="4">
        <f t="shared" si="55"/>
        <v>3</v>
      </c>
      <c r="B48" s="3" t="str">
        <f t="shared" si="55"/>
        <v>m</v>
      </c>
      <c r="C48" s="18">
        <f t="shared" si="39"/>
        <v>3.0000000000000001E-3</v>
      </c>
      <c r="D48" s="18">
        <f t="shared" si="23"/>
        <v>1</v>
      </c>
      <c r="E48" s="4">
        <f t="shared" si="40"/>
        <v>1</v>
      </c>
      <c r="F48" s="4" t="str">
        <f t="shared" si="42"/>
        <v>Hz</v>
      </c>
      <c r="G48">
        <f t="shared" si="56"/>
        <v>1</v>
      </c>
      <c r="H48" t="str">
        <f t="shared" si="56"/>
        <v>m</v>
      </c>
      <c r="I48" s="18">
        <f t="shared" si="43"/>
        <v>1E-3</v>
      </c>
      <c r="J48" s="9">
        <v>0.99209122604741806</v>
      </c>
      <c r="K48" s="9">
        <v>9.4365429340936889E-4</v>
      </c>
      <c r="L48" s="9">
        <v>3.7771995641508994E-3</v>
      </c>
      <c r="M48" s="9">
        <v>3.3375907883215171E-3</v>
      </c>
      <c r="N48" s="10" t="s">
        <v>3</v>
      </c>
      <c r="O48" s="18">
        <f t="shared" si="44"/>
        <v>1E-3</v>
      </c>
      <c r="P48" s="5">
        <f t="shared" si="45"/>
        <v>9.9209122604741805E-4</v>
      </c>
      <c r="Q48" s="5">
        <f t="shared" si="46"/>
        <v>9.4365429340936887E-7</v>
      </c>
      <c r="R48" s="5">
        <f t="shared" si="47"/>
        <v>3.7771995641508995E-6</v>
      </c>
      <c r="S48" s="5">
        <f t="shared" si="48"/>
        <v>3.3375907883215173E-6</v>
      </c>
      <c r="T48" s="5">
        <f t="shared" si="49"/>
        <v>9.920984165075644E-4</v>
      </c>
      <c r="V48" t="str">
        <f t="shared" si="50"/>
        <v>1Hz1m</v>
      </c>
      <c r="W48" s="18">
        <f>IFERROR(MATCH(V48,'Ref Z'!$R$5:$R$1054,0),0)</f>
        <v>25</v>
      </c>
      <c r="X48">
        <f>IF($W48&gt;0,INDEX('Ref Z'!M$5:M$1054,$W48),"")</f>
        <v>1.0000436511471613E-3</v>
      </c>
      <c r="Y48">
        <f>IF($W48&gt;0,INDEX('Ref Z'!N$5:N$1054,$W48),"")</f>
        <v>1E-8</v>
      </c>
      <c r="Z48">
        <f>IF($W48&gt;0,INDEX('Ref Z'!O$5:O$1054,$W48),"")</f>
        <v>3.7585801998267605E-8</v>
      </c>
      <c r="AA48">
        <f>IF($W48&gt;0,INDEX('Ref Z'!P$5:P$1054,$W48),"")</f>
        <v>5.0000000000000004E-8</v>
      </c>
      <c r="AC48" t="str">
        <f t="shared" si="41"/>
        <v>1Hz3m1m</v>
      </c>
      <c r="AD48">
        <f t="shared" si="51"/>
        <v>7.9524250997432561E-6</v>
      </c>
      <c r="AE48">
        <f t="shared" si="52"/>
        <v>1.8873085868452305E-3</v>
      </c>
      <c r="AF48">
        <f t="shared" si="53"/>
        <v>-3.7396137621526318E-6</v>
      </c>
      <c r="AG48">
        <f t="shared" si="54"/>
        <v>6.675181576830295E-3</v>
      </c>
    </row>
    <row r="49" spans="1:33" x14ac:dyDescent="0.25">
      <c r="A49" s="4">
        <f t="shared" si="55"/>
        <v>3</v>
      </c>
      <c r="B49" s="3" t="str">
        <f t="shared" si="55"/>
        <v>m</v>
      </c>
      <c r="C49" s="18">
        <f t="shared" si="39"/>
        <v>3.0000000000000001E-3</v>
      </c>
      <c r="D49" s="18">
        <f t="shared" si="23"/>
        <v>2</v>
      </c>
      <c r="E49" s="4">
        <f t="shared" si="40"/>
        <v>2</v>
      </c>
      <c r="F49" s="4" t="str">
        <f t="shared" si="42"/>
        <v>Hz</v>
      </c>
      <c r="G49">
        <f t="shared" si="56"/>
        <v>1</v>
      </c>
      <c r="H49" t="str">
        <f t="shared" si="56"/>
        <v>m</v>
      </c>
      <c r="I49" s="18">
        <f t="shared" si="43"/>
        <v>1E-3</v>
      </c>
      <c r="J49" s="9">
        <v>1.0031833533914296</v>
      </c>
      <c r="K49" s="9">
        <v>2.2234435338611396E-3</v>
      </c>
      <c r="L49" s="9">
        <v>-1.030542485085212E-2</v>
      </c>
      <c r="M49" s="9">
        <v>9.8141726788186063E-4</v>
      </c>
      <c r="N49" s="10" t="s">
        <v>3</v>
      </c>
      <c r="O49" s="18">
        <f t="shared" si="44"/>
        <v>1E-3</v>
      </c>
      <c r="P49" s="5">
        <f t="shared" si="45"/>
        <v>1.0031833533914296E-3</v>
      </c>
      <c r="Q49" s="5">
        <f t="shared" si="46"/>
        <v>2.2234435338611399E-6</v>
      </c>
      <c r="R49" s="5">
        <f t="shared" si="47"/>
        <v>-1.0305424850852121E-5</v>
      </c>
      <c r="S49" s="5">
        <f t="shared" si="48"/>
        <v>9.8141726788186071E-7</v>
      </c>
      <c r="T49" s="5">
        <f t="shared" si="49"/>
        <v>1.0032362843832108E-3</v>
      </c>
      <c r="V49" t="str">
        <f t="shared" si="50"/>
        <v>2Hz1m</v>
      </c>
      <c r="W49" s="18">
        <f>IFERROR(MATCH(V49,'Ref Z'!$R$5:$R$1054,0),0)</f>
        <v>26</v>
      </c>
      <c r="X49">
        <f>IF($W49&gt;0,INDEX('Ref Z'!M$5:M$1054,$W49),"")</f>
        <v>1.0001482453039681E-3</v>
      </c>
      <c r="Y49">
        <f>IF($W49&gt;0,INDEX('Ref Z'!N$5:N$1054,$W49),"")</f>
        <v>1E-8</v>
      </c>
      <c r="Z49">
        <f>IF($W49&gt;0,INDEX('Ref Z'!O$5:O$1054,$W49),"")</f>
        <v>1.4692977553135595E-8</v>
      </c>
      <c r="AA49">
        <f>IF($W49&gt;0,INDEX('Ref Z'!P$5:P$1054,$W49),"")</f>
        <v>5.0000000000000004E-8</v>
      </c>
      <c r="AC49" t="str">
        <f t="shared" si="41"/>
        <v>2Hz3m1m</v>
      </c>
      <c r="AD49">
        <f t="shared" si="51"/>
        <v>-3.0351080874614807E-6</v>
      </c>
      <c r="AE49">
        <f t="shared" si="52"/>
        <v>4.4468870677335228E-3</v>
      </c>
      <c r="AF49">
        <f t="shared" si="53"/>
        <v>1.0320117828405256E-5</v>
      </c>
      <c r="AG49">
        <f t="shared" si="54"/>
        <v>1.9628345364005556E-3</v>
      </c>
    </row>
    <row r="50" spans="1:33" x14ac:dyDescent="0.25">
      <c r="A50" s="4">
        <f t="shared" si="55"/>
        <v>3</v>
      </c>
      <c r="B50" s="3" t="str">
        <f t="shared" si="55"/>
        <v>m</v>
      </c>
      <c r="C50" s="18">
        <f t="shared" si="39"/>
        <v>3.0000000000000001E-3</v>
      </c>
      <c r="D50" s="18">
        <f t="shared" si="23"/>
        <v>5</v>
      </c>
      <c r="E50" s="4">
        <f t="shared" si="40"/>
        <v>5</v>
      </c>
      <c r="F50" s="4" t="str">
        <f t="shared" si="42"/>
        <v>Hz</v>
      </c>
      <c r="G50">
        <f t="shared" si="56"/>
        <v>1</v>
      </c>
      <c r="H50" t="str">
        <f t="shared" si="56"/>
        <v>m</v>
      </c>
      <c r="I50" s="18">
        <f t="shared" si="43"/>
        <v>1E-3</v>
      </c>
      <c r="J50" s="9">
        <v>0.99858466522684408</v>
      </c>
      <c r="K50" s="9">
        <v>3.8941727885238898E-3</v>
      </c>
      <c r="L50" s="9">
        <v>5.3533834579592484E-3</v>
      </c>
      <c r="M50" s="9">
        <v>4.134511218190199E-5</v>
      </c>
      <c r="N50" s="10" t="s">
        <v>3</v>
      </c>
      <c r="O50" s="18">
        <f t="shared" si="44"/>
        <v>1E-3</v>
      </c>
      <c r="P50" s="5">
        <f t="shared" si="45"/>
        <v>9.9858466522684416E-4</v>
      </c>
      <c r="Q50" s="5">
        <f t="shared" si="46"/>
        <v>3.8941727885238898E-6</v>
      </c>
      <c r="R50" s="5">
        <f t="shared" si="47"/>
        <v>5.3533834579592486E-6</v>
      </c>
      <c r="S50" s="5">
        <f t="shared" si="48"/>
        <v>4.1345112181901993E-8</v>
      </c>
      <c r="T50" s="5">
        <f t="shared" si="49"/>
        <v>9.9859901479054962E-4</v>
      </c>
      <c r="V50" t="str">
        <f t="shared" si="50"/>
        <v>5Hz1m</v>
      </c>
      <c r="W50" s="18">
        <f>IFERROR(MATCH(V50,'Ref Z'!$R$5:$R$1054,0),0)</f>
        <v>27</v>
      </c>
      <c r="X50">
        <f>IF($W50&gt;0,INDEX('Ref Z'!M$5:M$1054,$W50),"")</f>
        <v>1.000078693183928E-3</v>
      </c>
      <c r="Y50">
        <f>IF($W50&gt;0,INDEX('Ref Z'!N$5:N$1054,$W50),"")</f>
        <v>1E-8</v>
      </c>
      <c r="Z50">
        <f>IF($W50&gt;0,INDEX('Ref Z'!O$5:O$1054,$W50),"")</f>
        <v>-2.0967440258965985E-7</v>
      </c>
      <c r="AA50">
        <f>IF($W50&gt;0,INDEX('Ref Z'!P$5:P$1054,$W50),"")</f>
        <v>5.0000000000000004E-8</v>
      </c>
      <c r="AC50" t="str">
        <f t="shared" si="41"/>
        <v>5Hz3m1m</v>
      </c>
      <c r="AD50">
        <f t="shared" si="51"/>
        <v>1.4940279570838013E-6</v>
      </c>
      <c r="AE50">
        <f t="shared" si="52"/>
        <v>7.788345577054199E-3</v>
      </c>
      <c r="AF50">
        <f t="shared" si="53"/>
        <v>-5.563057860548908E-6</v>
      </c>
      <c r="AG50">
        <f t="shared" si="54"/>
        <v>8.2690239480462515E-5</v>
      </c>
    </row>
    <row r="51" spans="1:33" x14ac:dyDescent="0.25">
      <c r="A51" s="4">
        <f t="shared" si="55"/>
        <v>3</v>
      </c>
      <c r="B51" s="3" t="str">
        <f t="shared" si="55"/>
        <v>m</v>
      </c>
      <c r="C51" s="18">
        <f t="shared" si="39"/>
        <v>3.0000000000000001E-3</v>
      </c>
      <c r="D51" s="18">
        <f t="shared" si="23"/>
        <v>10</v>
      </c>
      <c r="E51" s="4">
        <f t="shared" si="40"/>
        <v>10</v>
      </c>
      <c r="F51" s="4" t="str">
        <f t="shared" si="42"/>
        <v>Hz</v>
      </c>
      <c r="G51">
        <f t="shared" si="56"/>
        <v>1</v>
      </c>
      <c r="H51" t="str">
        <f t="shared" si="56"/>
        <v>m</v>
      </c>
      <c r="I51" s="18">
        <f t="shared" si="43"/>
        <v>1E-3</v>
      </c>
      <c r="J51" s="9">
        <v>0.98900393708845713</v>
      </c>
      <c r="K51" s="9">
        <v>2.5187163468333241E-3</v>
      </c>
      <c r="L51" s="9">
        <v>3.1033735308898013E-3</v>
      </c>
      <c r="M51" s="9">
        <v>4.5029771470944243E-3</v>
      </c>
      <c r="N51" s="10" t="s">
        <v>3</v>
      </c>
      <c r="O51" s="18">
        <f t="shared" si="44"/>
        <v>1E-3</v>
      </c>
      <c r="P51" s="5">
        <f t="shared" si="45"/>
        <v>9.890039370884572E-4</v>
      </c>
      <c r="Q51" s="5">
        <f t="shared" si="46"/>
        <v>2.5187163468333241E-6</v>
      </c>
      <c r="R51" s="5">
        <f t="shared" si="47"/>
        <v>3.1033735308898015E-6</v>
      </c>
      <c r="S51" s="5">
        <f t="shared" si="48"/>
        <v>4.5029771470944248E-6</v>
      </c>
      <c r="T51" s="5">
        <f t="shared" si="49"/>
        <v>9.8900880607997684E-4</v>
      </c>
      <c r="V51" t="str">
        <f t="shared" si="50"/>
        <v>10Hz1m</v>
      </c>
      <c r="W51" s="18">
        <f>IFERROR(MATCH(V51,'Ref Z'!$R$5:$R$1054,0),0)</f>
        <v>28</v>
      </c>
      <c r="X51">
        <f>IF($W51&gt;0,INDEX('Ref Z'!M$5:M$1054,$W51),"")</f>
        <v>1.0000868424457048E-3</v>
      </c>
      <c r="Y51">
        <f>IF($W51&gt;0,INDEX('Ref Z'!N$5:N$1054,$W51),"")</f>
        <v>1E-8</v>
      </c>
      <c r="Z51">
        <f>IF($W51&gt;0,INDEX('Ref Z'!O$5:O$1054,$W51),"")</f>
        <v>-6.20550928736298E-9</v>
      </c>
      <c r="AA51">
        <f>IF($W51&gt;0,INDEX('Ref Z'!P$5:P$1054,$W51),"")</f>
        <v>5.0000000000000004E-8</v>
      </c>
      <c r="AC51" t="str">
        <f t="shared" si="41"/>
        <v>10Hz3m1m</v>
      </c>
      <c r="AD51">
        <f t="shared" si="51"/>
        <v>1.1082905357247654E-5</v>
      </c>
      <c r="AE51">
        <f t="shared" si="52"/>
        <v>5.0374326936765742E-3</v>
      </c>
      <c r="AF51">
        <f t="shared" si="53"/>
        <v>-3.1095790401771646E-6</v>
      </c>
      <c r="AG51">
        <f t="shared" si="54"/>
        <v>9.0059542943276456E-3</v>
      </c>
    </row>
    <row r="52" spans="1:33" x14ac:dyDescent="0.25">
      <c r="A52" s="4">
        <f t="shared" si="55"/>
        <v>3</v>
      </c>
      <c r="B52" s="3" t="str">
        <f t="shared" si="55"/>
        <v>m</v>
      </c>
      <c r="C52" s="18">
        <f t="shared" si="39"/>
        <v>3.0000000000000001E-3</v>
      </c>
      <c r="D52" s="18">
        <f t="shared" si="23"/>
        <v>20</v>
      </c>
      <c r="E52" s="4">
        <f t="shared" si="40"/>
        <v>20</v>
      </c>
      <c r="F52" s="4" t="str">
        <f t="shared" si="42"/>
        <v>Hz</v>
      </c>
      <c r="G52">
        <f t="shared" si="56"/>
        <v>1</v>
      </c>
      <c r="H52" t="str">
        <f t="shared" si="56"/>
        <v>m</v>
      </c>
      <c r="I52" s="18">
        <f t="shared" si="43"/>
        <v>1E-3</v>
      </c>
      <c r="J52" s="9">
        <v>1.0015360444409878</v>
      </c>
      <c r="K52" s="9">
        <v>1.3292937709244884E-3</v>
      </c>
      <c r="L52" s="9">
        <v>-1.5936234542586192E-3</v>
      </c>
      <c r="M52" s="9">
        <v>2.3251506554859561E-3</v>
      </c>
      <c r="N52" s="10" t="s">
        <v>3</v>
      </c>
      <c r="O52" s="18">
        <f t="shared" si="44"/>
        <v>1E-3</v>
      </c>
      <c r="P52" s="5">
        <f t="shared" si="45"/>
        <v>1.0015360444409877E-3</v>
      </c>
      <c r="Q52" s="5">
        <f t="shared" si="46"/>
        <v>1.3292937709244884E-6</v>
      </c>
      <c r="R52" s="5">
        <f t="shared" si="47"/>
        <v>-1.5936234542586193E-6</v>
      </c>
      <c r="S52" s="5">
        <f t="shared" si="48"/>
        <v>2.325150655485956E-6</v>
      </c>
      <c r="T52" s="5">
        <f t="shared" si="49"/>
        <v>1.0015373123105371E-3</v>
      </c>
      <c r="V52" t="str">
        <f t="shared" si="50"/>
        <v>20Hz1m</v>
      </c>
      <c r="W52" s="18">
        <f>IFERROR(MATCH(V52,'Ref Z'!$R$5:$R$1054,0),0)</f>
        <v>29</v>
      </c>
      <c r="X52">
        <f>IF($W52&gt;0,INDEX('Ref Z'!M$5:M$1054,$W52),"")</f>
        <v>1.0000543484279211E-3</v>
      </c>
      <c r="Y52">
        <f>IF($W52&gt;0,INDEX('Ref Z'!N$5:N$1054,$W52),"")</f>
        <v>1E-8</v>
      </c>
      <c r="Z52">
        <f>IF($W52&gt;0,INDEX('Ref Z'!O$5:O$1054,$W52),"")</f>
        <v>-8.0441894839358365E-8</v>
      </c>
      <c r="AA52">
        <f>IF($W52&gt;0,INDEX('Ref Z'!P$5:P$1054,$W52),"")</f>
        <v>5.0000000000000004E-8</v>
      </c>
      <c r="AC52" t="str">
        <f t="shared" si="41"/>
        <v>20Hz3m1m</v>
      </c>
      <c r="AD52">
        <f t="shared" si="51"/>
        <v>-1.4816960130666339E-6</v>
      </c>
      <c r="AE52">
        <f t="shared" si="52"/>
        <v>2.6585875418677837E-3</v>
      </c>
      <c r="AF52">
        <f t="shared" si="53"/>
        <v>1.5131815594192609E-6</v>
      </c>
      <c r="AG52">
        <f t="shared" si="54"/>
        <v>4.6503013112407119E-3</v>
      </c>
    </row>
    <row r="53" spans="1:33" x14ac:dyDescent="0.25">
      <c r="A53" s="4">
        <f t="shared" si="55"/>
        <v>3</v>
      </c>
      <c r="B53" s="3" t="str">
        <f t="shared" si="55"/>
        <v>m</v>
      </c>
      <c r="C53" s="18">
        <f t="shared" si="39"/>
        <v>3.0000000000000001E-3</v>
      </c>
      <c r="D53" s="18">
        <f t="shared" si="23"/>
        <v>50</v>
      </c>
      <c r="E53" s="4">
        <f t="shared" si="40"/>
        <v>50</v>
      </c>
      <c r="F53" s="4" t="str">
        <f t="shared" si="42"/>
        <v>Hz</v>
      </c>
      <c r="G53">
        <f t="shared" si="56"/>
        <v>1</v>
      </c>
      <c r="H53" t="str">
        <f t="shared" si="56"/>
        <v>m</v>
      </c>
      <c r="I53" s="18">
        <f t="shared" si="43"/>
        <v>1E-3</v>
      </c>
      <c r="J53" s="9">
        <v>0.99603650701642432</v>
      </c>
      <c r="K53" s="9">
        <v>2.2457864338524215E-3</v>
      </c>
      <c r="L53" s="9">
        <v>-5.008479839714898E-4</v>
      </c>
      <c r="M53" s="9">
        <v>2.8150821408541157E-3</v>
      </c>
      <c r="N53" s="10" t="s">
        <v>3</v>
      </c>
      <c r="O53" s="18">
        <f t="shared" si="44"/>
        <v>1E-3</v>
      </c>
      <c r="P53" s="5">
        <f t="shared" si="45"/>
        <v>9.9603650701642434E-4</v>
      </c>
      <c r="Q53" s="5">
        <f t="shared" si="46"/>
        <v>2.2457864338524217E-6</v>
      </c>
      <c r="R53" s="5">
        <f t="shared" si="47"/>
        <v>-5.0084798397148986E-7</v>
      </c>
      <c r="S53" s="5">
        <f t="shared" si="48"/>
        <v>2.8150821408541158E-6</v>
      </c>
      <c r="T53" s="5">
        <f t="shared" si="49"/>
        <v>9.9603663293986464E-4</v>
      </c>
      <c r="V53" t="str">
        <f t="shared" si="50"/>
        <v>50Hz1m</v>
      </c>
      <c r="W53" s="18">
        <f>IFERROR(MATCH(V53,'Ref Z'!$R$5:$R$1054,0),0)</f>
        <v>30</v>
      </c>
      <c r="X53">
        <f>IF($W53&gt;0,INDEX('Ref Z'!M$5:M$1054,$W53),"")</f>
        <v>1.0001759990292997E-3</v>
      </c>
      <c r="Y53">
        <f>IF($W53&gt;0,INDEX('Ref Z'!N$5:N$1054,$W53),"")</f>
        <v>1E-8</v>
      </c>
      <c r="Z53">
        <f>IF($W53&gt;0,INDEX('Ref Z'!O$5:O$1054,$W53),"")</f>
        <v>-4.9127262968658969E-8</v>
      </c>
      <c r="AA53">
        <f>IF($W53&gt;0,INDEX('Ref Z'!P$5:P$1054,$W53),"")</f>
        <v>5.0000000000000004E-8</v>
      </c>
      <c r="AC53" t="str">
        <f t="shared" si="41"/>
        <v>50Hz3m1m</v>
      </c>
      <c r="AD53">
        <f t="shared" si="51"/>
        <v>4.1394920128753291E-6</v>
      </c>
      <c r="AE53">
        <f t="shared" si="52"/>
        <v>4.4915728677159747E-3</v>
      </c>
      <c r="AF53">
        <f t="shared" si="53"/>
        <v>4.5172072100283088E-7</v>
      </c>
      <c r="AG53">
        <f t="shared" si="54"/>
        <v>5.63016428193025E-3</v>
      </c>
    </row>
    <row r="54" spans="1:33" x14ac:dyDescent="0.25">
      <c r="A54" s="4">
        <f t="shared" si="55"/>
        <v>3</v>
      </c>
      <c r="B54" s="3" t="str">
        <f t="shared" si="55"/>
        <v>m</v>
      </c>
      <c r="C54" s="18">
        <f t="shared" si="39"/>
        <v>3.0000000000000001E-3</v>
      </c>
      <c r="D54" s="18">
        <f t="shared" si="23"/>
        <v>100</v>
      </c>
      <c r="E54" s="4">
        <f t="shared" si="40"/>
        <v>100</v>
      </c>
      <c r="F54" s="4" t="str">
        <f t="shared" si="42"/>
        <v>Hz</v>
      </c>
      <c r="G54">
        <f t="shared" si="56"/>
        <v>1</v>
      </c>
      <c r="H54" t="str">
        <f t="shared" si="56"/>
        <v>m</v>
      </c>
      <c r="I54" s="18">
        <f t="shared" si="43"/>
        <v>1E-3</v>
      </c>
      <c r="J54" s="9">
        <v>0.9982282483685192</v>
      </c>
      <c r="K54" s="9">
        <v>2.4812041856079768E-3</v>
      </c>
      <c r="L54" s="9">
        <v>-2.0768994500810663E-3</v>
      </c>
      <c r="M54" s="9">
        <v>7.7467981868598371E-4</v>
      </c>
      <c r="N54" s="10" t="s">
        <v>3</v>
      </c>
      <c r="O54" s="18">
        <f t="shared" si="44"/>
        <v>1E-3</v>
      </c>
      <c r="P54" s="5">
        <f t="shared" si="45"/>
        <v>9.982282483685192E-4</v>
      </c>
      <c r="Q54" s="5">
        <f t="shared" si="46"/>
        <v>2.4812041856079768E-6</v>
      </c>
      <c r="R54" s="5">
        <f t="shared" si="47"/>
        <v>-2.0768994500810664E-6</v>
      </c>
      <c r="S54" s="5">
        <f t="shared" si="48"/>
        <v>7.7467981868598374E-7</v>
      </c>
      <c r="T54" s="5">
        <f t="shared" si="49"/>
        <v>9.9823040894986151E-4</v>
      </c>
      <c r="V54" t="str">
        <f t="shared" si="50"/>
        <v>100Hz1m</v>
      </c>
      <c r="W54" s="18">
        <f>IFERROR(MATCH(V54,'Ref Z'!$R$5:$R$1054,0),0)</f>
        <v>31</v>
      </c>
      <c r="X54">
        <f>IF($W54&gt;0,INDEX('Ref Z'!M$5:M$1054,$W54),"")</f>
        <v>1.0001247753930204E-3</v>
      </c>
      <c r="Y54">
        <f>IF($W54&gt;0,INDEX('Ref Z'!N$5:N$1054,$W54),"")</f>
        <v>1E-8</v>
      </c>
      <c r="Z54">
        <f>IF($W54&gt;0,INDEX('Ref Z'!O$5:O$1054,$W54),"")</f>
        <v>2.3186869943268091E-7</v>
      </c>
      <c r="AA54">
        <f>IF($W54&gt;0,INDEX('Ref Z'!P$5:P$1054,$W54),"")</f>
        <v>5.0000000000000004E-8</v>
      </c>
      <c r="AC54" t="str">
        <f t="shared" si="41"/>
        <v>100Hz3m1m</v>
      </c>
      <c r="AD54">
        <f t="shared" si="51"/>
        <v>1.896527024501226E-6</v>
      </c>
      <c r="AE54">
        <f t="shared" si="52"/>
        <v>4.9624083712260297E-3</v>
      </c>
      <c r="AF54">
        <f t="shared" si="53"/>
        <v>2.3087681495137473E-6</v>
      </c>
      <c r="AG54">
        <f t="shared" si="54"/>
        <v>1.5493596381787524E-3</v>
      </c>
    </row>
    <row r="55" spans="1:33" x14ac:dyDescent="0.25">
      <c r="A55" s="4">
        <f t="shared" si="55"/>
        <v>3</v>
      </c>
      <c r="B55" s="3" t="str">
        <f t="shared" si="55"/>
        <v>m</v>
      </c>
      <c r="C55" s="18">
        <f t="shared" si="39"/>
        <v>3.0000000000000001E-3</v>
      </c>
      <c r="D55" s="18">
        <f t="shared" si="23"/>
        <v>200</v>
      </c>
      <c r="E55" s="4">
        <f t="shared" si="40"/>
        <v>200</v>
      </c>
      <c r="F55" s="4" t="str">
        <f t="shared" si="42"/>
        <v>Hz</v>
      </c>
      <c r="G55">
        <f t="shared" si="56"/>
        <v>1</v>
      </c>
      <c r="H55" t="str">
        <f t="shared" si="56"/>
        <v>m</v>
      </c>
      <c r="I55" s="18">
        <f t="shared" si="43"/>
        <v>1E-3</v>
      </c>
      <c r="J55" s="9">
        <v>1.0093987158833146</v>
      </c>
      <c r="K55" s="9">
        <v>1.2895998847879768E-3</v>
      </c>
      <c r="L55" s="9">
        <v>-4.8473024749749209E-3</v>
      </c>
      <c r="M55" s="9">
        <v>3.2837611280773127E-3</v>
      </c>
      <c r="N55" s="10" t="s">
        <v>3</v>
      </c>
      <c r="O55" s="18">
        <f t="shared" si="44"/>
        <v>1E-3</v>
      </c>
      <c r="P55" s="5">
        <f t="shared" si="45"/>
        <v>1.0093987158833148E-3</v>
      </c>
      <c r="Q55" s="5">
        <f t="shared" si="46"/>
        <v>1.2895998847879769E-6</v>
      </c>
      <c r="R55" s="5">
        <f t="shared" si="47"/>
        <v>-4.847302474974921E-6</v>
      </c>
      <c r="S55" s="5">
        <f t="shared" si="48"/>
        <v>3.2837611280773128E-6</v>
      </c>
      <c r="T55" s="5">
        <f t="shared" si="49"/>
        <v>1.0094103545972614E-3</v>
      </c>
      <c r="V55" t="str">
        <f t="shared" si="50"/>
        <v>200Hz1m</v>
      </c>
      <c r="W55" s="18">
        <f>IFERROR(MATCH(V55,'Ref Z'!$R$5:$R$1054,0),0)</f>
        <v>32</v>
      </c>
      <c r="X55">
        <f>IF($W55&gt;0,INDEX('Ref Z'!M$5:M$1054,$W55),"")</f>
        <v>1.0007592390056273E-3</v>
      </c>
      <c r="Y55">
        <f>IF($W55&gt;0,INDEX('Ref Z'!N$5:N$1054,$W55),"")</f>
        <v>1E-8</v>
      </c>
      <c r="Z55">
        <f>IF($W55&gt;0,INDEX('Ref Z'!O$5:O$1054,$W55),"")</f>
        <v>4.2777823056160012E-8</v>
      </c>
      <c r="AA55">
        <f>IF($W55&gt;0,INDEX('Ref Z'!P$5:P$1054,$W55),"")</f>
        <v>5.0000000000000004E-8</v>
      </c>
      <c r="AC55" t="str">
        <f t="shared" si="41"/>
        <v>200Hz3m1m</v>
      </c>
      <c r="AD55">
        <f t="shared" si="51"/>
        <v>-8.6394768776874679E-6</v>
      </c>
      <c r="AE55">
        <f t="shared" si="52"/>
        <v>2.5791997695953396E-3</v>
      </c>
      <c r="AF55">
        <f t="shared" si="53"/>
        <v>4.8900802980310813E-6</v>
      </c>
      <c r="AG55">
        <f t="shared" si="54"/>
        <v>6.5675222563449558E-3</v>
      </c>
    </row>
    <row r="56" spans="1:33" x14ac:dyDescent="0.25">
      <c r="A56" s="4">
        <f t="shared" si="55"/>
        <v>3</v>
      </c>
      <c r="B56" s="3" t="str">
        <f t="shared" si="55"/>
        <v>m</v>
      </c>
      <c r="C56" s="18">
        <f t="shared" si="39"/>
        <v>3.0000000000000001E-3</v>
      </c>
      <c r="D56" s="18">
        <f t="shared" si="23"/>
        <v>500</v>
      </c>
      <c r="E56" s="4">
        <f t="shared" si="40"/>
        <v>500</v>
      </c>
      <c r="F56" s="4" t="str">
        <f t="shared" si="42"/>
        <v>Hz</v>
      </c>
      <c r="G56">
        <f t="shared" si="56"/>
        <v>1</v>
      </c>
      <c r="H56" t="str">
        <f t="shared" si="56"/>
        <v>m</v>
      </c>
      <c r="I56" s="18">
        <f t="shared" si="43"/>
        <v>1E-3</v>
      </c>
      <c r="J56" s="9">
        <v>0.99771246233387867</v>
      </c>
      <c r="K56" s="9">
        <v>6.3370206961031508E-5</v>
      </c>
      <c r="L56" s="9">
        <v>8.375738768890811E-3</v>
      </c>
      <c r="M56" s="9">
        <v>2.5904457835476582E-4</v>
      </c>
      <c r="N56" s="10" t="s">
        <v>3</v>
      </c>
      <c r="O56" s="18">
        <f t="shared" si="44"/>
        <v>1E-3</v>
      </c>
      <c r="P56" s="5">
        <f t="shared" si="45"/>
        <v>9.9771246233387864E-4</v>
      </c>
      <c r="Q56" s="5">
        <f t="shared" si="46"/>
        <v>6.3370206961031509E-8</v>
      </c>
      <c r="R56" s="5">
        <f t="shared" si="47"/>
        <v>8.3757387688908111E-6</v>
      </c>
      <c r="S56" s="5">
        <f t="shared" si="48"/>
        <v>2.5904457835476583E-7</v>
      </c>
      <c r="T56" s="5">
        <f t="shared" si="49"/>
        <v>9.977476186372263E-4</v>
      </c>
      <c r="V56" t="str">
        <f t="shared" si="50"/>
        <v>500Hz1m</v>
      </c>
      <c r="W56" s="18">
        <f>IFERROR(MATCH(V56,'Ref Z'!$R$5:$R$1054,0),0)</f>
        <v>33</v>
      </c>
      <c r="X56">
        <f>IF($W56&gt;0,INDEX('Ref Z'!M$5:M$1054,$W56),"")</f>
        <v>1.0026485599659281E-3</v>
      </c>
      <c r="Y56">
        <f>IF($W56&gt;0,INDEX('Ref Z'!N$5:N$1054,$W56),"")</f>
        <v>1.5811388300841903E-8</v>
      </c>
      <c r="Z56">
        <f>IF($W56&gt;0,INDEX('Ref Z'!O$5:O$1054,$W56),"")</f>
        <v>8.1298528715106058E-7</v>
      </c>
      <c r="AA56">
        <f>IF($W56&gt;0,INDEX('Ref Z'!P$5:P$1054,$W56),"")</f>
        <v>5.0000000000000004E-8</v>
      </c>
      <c r="AC56" t="str">
        <f t="shared" si="41"/>
        <v>500Hz3m1m</v>
      </c>
      <c r="AD56">
        <f t="shared" si="51"/>
        <v>4.9360976320494531E-6</v>
      </c>
      <c r="AE56">
        <f t="shared" si="52"/>
        <v>1.2674041490833089E-4</v>
      </c>
      <c r="AF56">
        <f t="shared" si="53"/>
        <v>-7.5627534817397503E-6</v>
      </c>
      <c r="AG56">
        <f t="shared" si="54"/>
        <v>5.1808915912224382E-4</v>
      </c>
    </row>
    <row r="57" spans="1:33" x14ac:dyDescent="0.25">
      <c r="A57" s="4">
        <f t="shared" si="55"/>
        <v>3</v>
      </c>
      <c r="B57" s="3" t="str">
        <f t="shared" si="55"/>
        <v>m</v>
      </c>
      <c r="C57" s="18">
        <f t="shared" si="39"/>
        <v>3.0000000000000001E-3</v>
      </c>
      <c r="D57" s="18">
        <f t="shared" si="23"/>
        <v>1000</v>
      </c>
      <c r="E57" s="4">
        <f>IF(F57="mHz",1000,IF(F57="kHz",0.001,1))*D57</f>
        <v>1</v>
      </c>
      <c r="F57" s="4" t="str">
        <f t="shared" si="42"/>
        <v>kHz</v>
      </c>
      <c r="G57">
        <f t="shared" si="56"/>
        <v>1</v>
      </c>
      <c r="H57" t="str">
        <f t="shared" si="56"/>
        <v>m</v>
      </c>
      <c r="I57" s="18">
        <f t="shared" si="43"/>
        <v>1E-3</v>
      </c>
      <c r="J57" s="9">
        <v>1.0163000109510407</v>
      </c>
      <c r="K57" s="9">
        <v>3.6689741535498221E-4</v>
      </c>
      <c r="L57" s="9">
        <v>-1.0157610279462489E-2</v>
      </c>
      <c r="M57" s="9">
        <v>1.1837643653083954E-3</v>
      </c>
      <c r="N57" s="10" t="s">
        <v>3</v>
      </c>
      <c r="O57" s="18">
        <f t="shared" si="44"/>
        <v>1E-3</v>
      </c>
      <c r="P57" s="5">
        <f t="shared" si="45"/>
        <v>1.0163000109510408E-3</v>
      </c>
      <c r="Q57" s="5">
        <f t="shared" si="46"/>
        <v>3.6689741535498222E-7</v>
      </c>
      <c r="R57" s="5">
        <f t="shared" si="47"/>
        <v>-1.015761027946249E-5</v>
      </c>
      <c r="S57" s="5">
        <f t="shared" si="48"/>
        <v>1.1837643653083954E-6</v>
      </c>
      <c r="T57" s="5">
        <f t="shared" si="49"/>
        <v>1.016350770799961E-3</v>
      </c>
      <c r="V57" t="str">
        <f t="shared" si="50"/>
        <v>1kHz1m</v>
      </c>
      <c r="W57" s="18">
        <f>IFERROR(MATCH(V57,'Ref Z'!$R$5:$R$1054,0),0)</f>
        <v>34</v>
      </c>
      <c r="X57">
        <f>IF($W57&gt;0,INDEX('Ref Z'!M$5:M$1054,$W57),"")</f>
        <v>1.0073221303758923E-3</v>
      </c>
      <c r="Y57">
        <f>IF($W57&gt;0,INDEX('Ref Z'!N$5:N$1054,$W57),"")</f>
        <v>4.4721359549995803E-8</v>
      </c>
      <c r="Z57">
        <f>IF($W57&gt;0,INDEX('Ref Z'!O$5:O$1054,$W57),"")</f>
        <v>1.2146612366990243E-6</v>
      </c>
      <c r="AA57">
        <f>IF($W57&gt;0,INDEX('Ref Z'!P$5:P$1054,$W57),"")</f>
        <v>1.0000000000000001E-7</v>
      </c>
      <c r="AC57" t="str">
        <f t="shared" si="41"/>
        <v>1kHz3m1m</v>
      </c>
      <c r="AD57">
        <f t="shared" si="51"/>
        <v>-8.9778805751484624E-6</v>
      </c>
      <c r="AE57">
        <f t="shared" si="52"/>
        <v>7.3379483207274313E-4</v>
      </c>
      <c r="AF57">
        <f t="shared" si="53"/>
        <v>1.1372271516161514E-5</v>
      </c>
      <c r="AG57">
        <f t="shared" si="54"/>
        <v>2.3675287327286978E-3</v>
      </c>
    </row>
    <row r="58" spans="1:33" x14ac:dyDescent="0.25">
      <c r="A58" s="4">
        <f t="shared" si="55"/>
        <v>3</v>
      </c>
      <c r="B58" s="3" t="str">
        <f t="shared" si="55"/>
        <v>m</v>
      </c>
      <c r="C58" s="18">
        <f t="shared" si="39"/>
        <v>3.0000000000000001E-3</v>
      </c>
      <c r="D58" s="18">
        <f t="shared" si="23"/>
        <v>2000</v>
      </c>
      <c r="E58" s="4">
        <f t="shared" ref="E58:E74" si="57">IF(F58="mHz",1000,IF(F58="kHz",0.001,1))*D58</f>
        <v>2</v>
      </c>
      <c r="F58" s="4" t="str">
        <f t="shared" si="42"/>
        <v>kHz</v>
      </c>
      <c r="G58">
        <f t="shared" si="56"/>
        <v>1</v>
      </c>
      <c r="H58" t="str">
        <f t="shared" si="56"/>
        <v>m</v>
      </c>
      <c r="I58" s="18">
        <f t="shared" si="43"/>
        <v>1E-3</v>
      </c>
      <c r="J58" s="9">
        <v>1.0188525451558881</v>
      </c>
      <c r="K58" s="9">
        <v>3.4290575498911431E-3</v>
      </c>
      <c r="L58" s="9">
        <v>7.1425826294741141E-3</v>
      </c>
      <c r="M58" s="9">
        <v>4.5987171085628839E-3</v>
      </c>
      <c r="N58" s="10" t="s">
        <v>3</v>
      </c>
      <c r="O58" s="18">
        <f t="shared" si="44"/>
        <v>1E-3</v>
      </c>
      <c r="P58" s="5">
        <f t="shared" si="45"/>
        <v>1.0188525451558881E-3</v>
      </c>
      <c r="Q58" s="5">
        <f t="shared" si="46"/>
        <v>3.429057549891143E-6</v>
      </c>
      <c r="R58" s="5">
        <f t="shared" si="47"/>
        <v>7.1425826294741144E-6</v>
      </c>
      <c r="S58" s="5">
        <f t="shared" si="48"/>
        <v>4.5987171085628842E-6</v>
      </c>
      <c r="T58" s="5">
        <f t="shared" si="49"/>
        <v>1.0188775810946328E-3</v>
      </c>
      <c r="V58" t="str">
        <f t="shared" si="50"/>
        <v>2kHz1m</v>
      </c>
      <c r="W58" s="18">
        <f>IFERROR(MATCH(V58,'Ref Z'!$R$5:$R$1054,0),0)</f>
        <v>35</v>
      </c>
      <c r="X58">
        <f>IF($W58&gt;0,INDEX('Ref Z'!M$5:M$1054,$W58),"")</f>
        <v>1.0207986592363156E-3</v>
      </c>
      <c r="Y58">
        <f>IF($W58&gt;0,INDEX('Ref Z'!N$5:N$1054,$W58),"")</f>
        <v>1.2649110640673522E-7</v>
      </c>
      <c r="Z58">
        <f>IF($W58&gt;0,INDEX('Ref Z'!O$5:O$1054,$W58),"")</f>
        <v>2.5962152831314878E-6</v>
      </c>
      <c r="AA58">
        <f>IF($W58&gt;0,INDEX('Ref Z'!P$5:P$1054,$W58),"")</f>
        <v>2.0000000000000002E-7</v>
      </c>
      <c r="AC58" t="str">
        <f t="shared" si="41"/>
        <v>2kHz3m1m</v>
      </c>
      <c r="AD58">
        <f t="shared" si="51"/>
        <v>1.9461140804274621E-6</v>
      </c>
      <c r="AE58">
        <f t="shared" si="52"/>
        <v>6.8581151009487872E-3</v>
      </c>
      <c r="AF58">
        <f t="shared" si="53"/>
        <v>-4.5463673463426267E-6</v>
      </c>
      <c r="AG58">
        <f t="shared" si="54"/>
        <v>9.1974342193002871E-3</v>
      </c>
    </row>
    <row r="59" spans="1:33" x14ac:dyDescent="0.25">
      <c r="A59" s="4">
        <f t="shared" si="55"/>
        <v>3</v>
      </c>
      <c r="B59" s="3" t="str">
        <f t="shared" si="55"/>
        <v>m</v>
      </c>
      <c r="C59" s="18">
        <f t="shared" si="39"/>
        <v>3.0000000000000001E-3</v>
      </c>
      <c r="D59" s="18">
        <f t="shared" si="23"/>
        <v>5000</v>
      </c>
      <c r="E59" s="4">
        <f t="shared" si="57"/>
        <v>5</v>
      </c>
      <c r="F59" s="4" t="str">
        <f t="shared" si="42"/>
        <v>kHz</v>
      </c>
      <c r="G59">
        <f t="shared" si="56"/>
        <v>1</v>
      </c>
      <c r="H59" t="str">
        <f t="shared" si="56"/>
        <v>m</v>
      </c>
      <c r="I59" s="18">
        <f t="shared" si="43"/>
        <v>1E-3</v>
      </c>
      <c r="J59" s="9">
        <v>1.0707484951448802</v>
      </c>
      <c r="K59" s="9">
        <v>2.7163486327978752E-3</v>
      </c>
      <c r="L59" s="9">
        <v>1.1351978480427108E-2</v>
      </c>
      <c r="M59" s="9">
        <v>3.1561566014493754E-3</v>
      </c>
      <c r="N59" s="10" t="s">
        <v>3</v>
      </c>
      <c r="O59" s="18">
        <f t="shared" si="44"/>
        <v>1E-3</v>
      </c>
      <c r="P59" s="5">
        <f t="shared" si="45"/>
        <v>1.0707484951448802E-3</v>
      </c>
      <c r="Q59" s="5">
        <f t="shared" si="46"/>
        <v>2.7163486327978753E-6</v>
      </c>
      <c r="R59" s="5">
        <f t="shared" si="47"/>
        <v>1.1351978480427109E-5</v>
      </c>
      <c r="S59" s="5">
        <f t="shared" si="48"/>
        <v>3.1561566014493755E-6</v>
      </c>
      <c r="T59" s="5">
        <f t="shared" si="49"/>
        <v>1.0708086697774003E-3</v>
      </c>
      <c r="V59" t="str">
        <f t="shared" si="50"/>
        <v>5kHz1m</v>
      </c>
      <c r="W59" s="18">
        <f>IFERROR(MATCH(V59,'Ref Z'!$R$5:$R$1054,0),0)</f>
        <v>36</v>
      </c>
      <c r="X59">
        <f>IF($W59&gt;0,INDEX('Ref Z'!M$5:M$1054,$W59),"")</f>
        <v>1.082677769352061E-3</v>
      </c>
      <c r="Y59">
        <f>IF($W59&gt;0,INDEX('Ref Z'!N$5:N$1054,$W59),"")</f>
        <v>4.9999999999999998E-7</v>
      </c>
      <c r="Z59">
        <f>IF($W59&gt;0,INDEX('Ref Z'!O$5:O$1054,$W59),"")</f>
        <v>6.276955409138659E-6</v>
      </c>
      <c r="AA59">
        <f>IF($W59&gt;0,INDEX('Ref Z'!P$5:P$1054,$W59),"")</f>
        <v>4.9999999999999998E-7</v>
      </c>
      <c r="AC59" t="str">
        <f t="shared" si="41"/>
        <v>5kHz3m1m</v>
      </c>
      <c r="AD59">
        <f t="shared" si="51"/>
        <v>1.1929274207180766E-5</v>
      </c>
      <c r="AE59">
        <f t="shared" si="52"/>
        <v>5.4326972886045788E-3</v>
      </c>
      <c r="AF59">
        <f t="shared" si="53"/>
        <v>-5.0750230712884495E-6</v>
      </c>
      <c r="AG59">
        <f t="shared" si="54"/>
        <v>6.3123132227013165E-3</v>
      </c>
    </row>
    <row r="60" spans="1:33" ht="19.5" customHeight="1" x14ac:dyDescent="0.25">
      <c r="A60" s="4">
        <v>3</v>
      </c>
      <c r="B60" s="3" t="s">
        <v>3</v>
      </c>
      <c r="C60" s="18">
        <f t="shared" ref="C60:C77" si="58">IF(MID(B60,1,1)="m",0.001,IF(OR(MID(B60,1,1)="u",MID(B60,1,1)="µ"),0.000001,1))*A60</f>
        <v>3.0000000000000001E-3</v>
      </c>
      <c r="D60" s="18">
        <f t="shared" ref="D60:D78" si="59">D42</f>
        <v>0.01</v>
      </c>
      <c r="E60" s="4">
        <f t="shared" si="57"/>
        <v>10</v>
      </c>
      <c r="F60" s="4" t="str">
        <f>IF(D60&gt;=1000,"kHz",IF(D60&gt;=1,"Hz","mHz"))</f>
        <v>mHz</v>
      </c>
      <c r="G60">
        <v>3</v>
      </c>
      <c r="H60" t="s">
        <v>3</v>
      </c>
      <c r="I60" s="18">
        <f>IF(MID(H60,1,1)="m",0.001,IF(OR(MID(H60,1,1)="u",MID(H60,1,1)="µ"),0.000001,1))*G60</f>
        <v>3.0000000000000001E-3</v>
      </c>
      <c r="J60" s="9">
        <v>3.0010880773045132</v>
      </c>
      <c r="K60" s="9">
        <v>1.9050765184135808E-3</v>
      </c>
      <c r="L60" s="9">
        <v>-1.630168887187543E-3</v>
      </c>
      <c r="M60" s="9">
        <v>2.2889339664993302E-3</v>
      </c>
      <c r="N60" s="10" t="s">
        <v>3</v>
      </c>
      <c r="O60" s="18">
        <f>IF(MID(N60,1,1)="m",0.001,IF(OR(MID(N60,1,1)="u",MID(N60,1,1)="µ"),0.000001,1))</f>
        <v>1E-3</v>
      </c>
      <c r="P60" s="5">
        <f>J60*$O60</f>
        <v>3.0010880773045133E-3</v>
      </c>
      <c r="Q60" s="5">
        <f t="shared" si="46"/>
        <v>1.9050765184135809E-6</v>
      </c>
      <c r="R60" s="5">
        <f t="shared" si="47"/>
        <v>-1.630168887187543E-6</v>
      </c>
      <c r="S60" s="5">
        <f t="shared" si="48"/>
        <v>2.2889339664993301E-6</v>
      </c>
      <c r="T60" s="5">
        <f>SUMSQ(P60,R60)^0.5</f>
        <v>3.0010885200523326E-3</v>
      </c>
      <c r="V60" t="str">
        <f>E60&amp;F60&amp;G60&amp;H60</f>
        <v>10mHz3m</v>
      </c>
      <c r="W60" s="18">
        <f>IFERROR(MATCH(V60,'Ref Z'!$R$5:$R$1054,0),0)</f>
        <v>37</v>
      </c>
      <c r="X60">
        <f>IF($W60&gt;0,INDEX('Ref Z'!M$5:M$1054,$W60),"")</f>
        <v>2.9999423957826421E-3</v>
      </c>
      <c r="Y60">
        <f>IF($W60&gt;0,INDEX('Ref Z'!N$5:N$1054,$W60),"")</f>
        <v>3.0000000000000004E-8</v>
      </c>
      <c r="Z60">
        <f>IF($W60&gt;0,INDEX('Ref Z'!O$5:O$1054,$W60),"")</f>
        <v>1.8535064561954437E-7</v>
      </c>
      <c r="AA60">
        <f>IF($W60&gt;0,INDEX('Ref Z'!P$5:P$1054,$W60),"")</f>
        <v>1.5000000000000002E-7</v>
      </c>
      <c r="AC60" t="str">
        <f t="shared" ref="AC60:AC77" si="60">E60&amp;F60&amp;A60&amp;B60&amp;G60&amp;H60</f>
        <v>10mHz3m3m</v>
      </c>
      <c r="AD60">
        <f>X60-P60</f>
        <v>-1.1456815218711947E-6</v>
      </c>
      <c r="AE60">
        <f>(4*K60^2+Y60^2)^0.5</f>
        <v>3.8101530369452673E-3</v>
      </c>
      <c r="AF60">
        <f>Z60-R60</f>
        <v>1.8155195328070874E-6</v>
      </c>
      <c r="AG60">
        <f>(4*M60^2+AA60^2)^0.5</f>
        <v>4.5778679354561364E-3</v>
      </c>
    </row>
    <row r="61" spans="1:33" x14ac:dyDescent="0.25">
      <c r="A61" s="4">
        <f>A60</f>
        <v>3</v>
      </c>
      <c r="B61" s="3" t="str">
        <f>B60</f>
        <v>m</v>
      </c>
      <c r="C61" s="18">
        <f t="shared" si="58"/>
        <v>3.0000000000000001E-3</v>
      </c>
      <c r="D61" s="18">
        <f t="shared" si="59"/>
        <v>0.02</v>
      </c>
      <c r="E61" s="4">
        <f t="shared" si="57"/>
        <v>20</v>
      </c>
      <c r="F61" s="4" t="str">
        <f t="shared" ref="F61:F77" si="61">IF(D61&gt;=1000,"kHz",IF(D61&gt;=1,"Hz","mHz"))</f>
        <v>mHz</v>
      </c>
      <c r="G61">
        <f>G60</f>
        <v>3</v>
      </c>
      <c r="H61" t="str">
        <f>H60</f>
        <v>m</v>
      </c>
      <c r="I61" s="18">
        <f t="shared" ref="I61:I77" si="62">IF(MID(H61,1,1)="m",0.001,IF(OR(MID(H61,1,1)="u",MID(H61,1,1)="µ"),0.000001,1))*G61</f>
        <v>3.0000000000000001E-3</v>
      </c>
      <c r="J61" s="9">
        <v>3.002100869709575</v>
      </c>
      <c r="K61" s="9">
        <v>4.4156501511293704E-4</v>
      </c>
      <c r="L61" s="9">
        <v>2.7113327911117259E-3</v>
      </c>
      <c r="M61" s="9">
        <v>2.9591765759039925E-3</v>
      </c>
      <c r="N61" s="10" t="s">
        <v>3</v>
      </c>
      <c r="O61" s="18">
        <f t="shared" ref="O61:O77" si="63">IF(MID(N61,1,1)="m",0.001,IF(OR(MID(N61,1,1)="u",MID(N61,1,1)="µ"),0.000001,1))</f>
        <v>1E-3</v>
      </c>
      <c r="P61" s="5">
        <f t="shared" ref="P61:P77" si="64">J61*$O61</f>
        <v>3.0021008697095749E-3</v>
      </c>
      <c r="Q61" s="5">
        <f t="shared" ref="Q61:Q78" si="65">K61*$O61</f>
        <v>4.4156501511293705E-7</v>
      </c>
      <c r="R61" s="5">
        <f t="shared" ref="R61:R78" si="66">L61*$O61</f>
        <v>2.711332791111726E-6</v>
      </c>
      <c r="S61" s="5">
        <f t="shared" ref="S61:S78" si="67">M61*$O61</f>
        <v>2.9591765759039923E-6</v>
      </c>
      <c r="T61" s="5">
        <f t="shared" ref="T61:T77" si="68">SUMSQ(P61,R61)^0.5</f>
        <v>3.0021020940728333E-3</v>
      </c>
      <c r="V61" t="str">
        <f t="shared" ref="V61:V77" si="69">E61&amp;F61&amp;G61&amp;H61</f>
        <v>20mHz3m</v>
      </c>
      <c r="W61" s="18">
        <f>IFERROR(MATCH(V61,'Ref Z'!$R$5:$R$1054,0),0)</f>
        <v>38</v>
      </c>
      <c r="X61">
        <f>IF($W61&gt;0,INDEX('Ref Z'!M$5:M$1054,$W61),"")</f>
        <v>3.0000099193279992E-3</v>
      </c>
      <c r="Y61">
        <f>IF($W61&gt;0,INDEX('Ref Z'!N$5:N$1054,$W61),"")</f>
        <v>3.0000000000000004E-8</v>
      </c>
      <c r="Z61">
        <f>IF($W61&gt;0,INDEX('Ref Z'!O$5:O$1054,$W61),"")</f>
        <v>-2.3488870250200367E-7</v>
      </c>
      <c r="AA61">
        <f>IF($W61&gt;0,INDEX('Ref Z'!P$5:P$1054,$W61),"")</f>
        <v>1.5000000000000002E-7</v>
      </c>
      <c r="AC61" t="str">
        <f t="shared" si="60"/>
        <v>20mHz3m3m</v>
      </c>
      <c r="AD61">
        <f t="shared" ref="AD61:AD77" si="70">X61-P61</f>
        <v>-2.0909503815756854E-6</v>
      </c>
      <c r="AE61">
        <f t="shared" ref="AE61:AE77" si="71">(4*K61^2+Y61^2)^0.5</f>
        <v>8.8313003073542536E-4</v>
      </c>
      <c r="AF61">
        <f t="shared" ref="AF61:AF77" si="72">Z61-R61</f>
        <v>-2.9462214936137298E-6</v>
      </c>
      <c r="AG61">
        <f t="shared" ref="AG61:AG77" si="73">(4*M61^2+AA61^2)^0.5</f>
        <v>5.9183531537088515E-3</v>
      </c>
    </row>
    <row r="62" spans="1:33" x14ac:dyDescent="0.25">
      <c r="A62" s="4">
        <f t="shared" ref="A62:B62" si="74">A61</f>
        <v>3</v>
      </c>
      <c r="B62" s="3" t="str">
        <f t="shared" si="74"/>
        <v>m</v>
      </c>
      <c r="C62" s="18">
        <f t="shared" si="58"/>
        <v>3.0000000000000001E-3</v>
      </c>
      <c r="D62" s="18">
        <f t="shared" si="59"/>
        <v>0.05</v>
      </c>
      <c r="E62" s="4">
        <f t="shared" si="57"/>
        <v>50</v>
      </c>
      <c r="F62" s="4" t="str">
        <f t="shared" si="61"/>
        <v>mHz</v>
      </c>
      <c r="G62">
        <f t="shared" ref="G62:H62" si="75">G61</f>
        <v>3</v>
      </c>
      <c r="H62" t="str">
        <f t="shared" si="75"/>
        <v>m</v>
      </c>
      <c r="I62" s="18">
        <f t="shared" si="62"/>
        <v>3.0000000000000001E-3</v>
      </c>
      <c r="J62" s="9">
        <v>2.9963197506916845</v>
      </c>
      <c r="K62" s="9">
        <v>2.9704464849043418E-3</v>
      </c>
      <c r="L62" s="9">
        <v>-7.213975659792456E-3</v>
      </c>
      <c r="M62" s="9">
        <v>3.3180868220660615E-3</v>
      </c>
      <c r="N62" s="10" t="s">
        <v>3</v>
      </c>
      <c r="O62" s="18">
        <f t="shared" si="63"/>
        <v>1E-3</v>
      </c>
      <c r="P62" s="5">
        <f t="shared" si="64"/>
        <v>2.9963197506916845E-3</v>
      </c>
      <c r="Q62" s="5">
        <f t="shared" si="65"/>
        <v>2.970446484904342E-6</v>
      </c>
      <c r="R62" s="5">
        <f t="shared" si="66"/>
        <v>-7.2139756597924559E-6</v>
      </c>
      <c r="S62" s="5">
        <f t="shared" si="67"/>
        <v>3.3180868220660617E-6</v>
      </c>
      <c r="T62" s="5">
        <f t="shared" si="68"/>
        <v>2.9963284349066107E-3</v>
      </c>
      <c r="V62" t="str">
        <f t="shared" si="69"/>
        <v>50mHz3m</v>
      </c>
      <c r="W62" s="18">
        <f>IFERROR(MATCH(V62,'Ref Z'!$R$5:$R$1054,0),0)</f>
        <v>39</v>
      </c>
      <c r="X62">
        <f>IF($W62&gt;0,INDEX('Ref Z'!M$5:M$1054,$W62),"")</f>
        <v>2.9997112369971051E-3</v>
      </c>
      <c r="Y62">
        <f>IF($W62&gt;0,INDEX('Ref Z'!N$5:N$1054,$W62),"")</f>
        <v>3.0000000000000004E-8</v>
      </c>
      <c r="Z62">
        <f>IF($W62&gt;0,INDEX('Ref Z'!O$5:O$1054,$W62),"")</f>
        <v>-1.1530888619938736E-7</v>
      </c>
      <c r="AA62">
        <f>IF($W62&gt;0,INDEX('Ref Z'!P$5:P$1054,$W62),"")</f>
        <v>1.5000000000000002E-7</v>
      </c>
      <c r="AC62" t="str">
        <f t="shared" si="60"/>
        <v>50mHz3m3m</v>
      </c>
      <c r="AD62">
        <f t="shared" si="70"/>
        <v>3.3914863054205699E-6</v>
      </c>
      <c r="AE62">
        <f t="shared" si="71"/>
        <v>5.9408929698844303E-3</v>
      </c>
      <c r="AF62">
        <f t="shared" si="72"/>
        <v>7.0986667735930687E-6</v>
      </c>
      <c r="AG62">
        <f t="shared" si="73"/>
        <v>6.6361736458273772E-3</v>
      </c>
    </row>
    <row r="63" spans="1:33" x14ac:dyDescent="0.25">
      <c r="A63" s="4">
        <f t="shared" ref="A63:B63" si="76">A62</f>
        <v>3</v>
      </c>
      <c r="B63" s="3" t="str">
        <f t="shared" si="76"/>
        <v>m</v>
      </c>
      <c r="C63" s="18">
        <f t="shared" si="58"/>
        <v>3.0000000000000001E-3</v>
      </c>
      <c r="D63" s="18">
        <f t="shared" si="59"/>
        <v>0.1</v>
      </c>
      <c r="E63" s="4">
        <f t="shared" si="57"/>
        <v>100</v>
      </c>
      <c r="F63" s="4" t="str">
        <f t="shared" si="61"/>
        <v>mHz</v>
      </c>
      <c r="G63">
        <f t="shared" ref="G63:H63" si="77">G62</f>
        <v>3</v>
      </c>
      <c r="H63" t="str">
        <f t="shared" si="77"/>
        <v>m</v>
      </c>
      <c r="I63" s="18">
        <f t="shared" si="62"/>
        <v>3.0000000000000001E-3</v>
      </c>
      <c r="J63" s="9">
        <v>3.0039160185954152</v>
      </c>
      <c r="K63" s="9">
        <v>2.7460644106586732E-3</v>
      </c>
      <c r="L63" s="9">
        <v>3.1884656969103685E-3</v>
      </c>
      <c r="M63" s="9">
        <v>2.4071664996934781E-3</v>
      </c>
      <c r="N63" s="10" t="s">
        <v>3</v>
      </c>
      <c r="O63" s="18">
        <f t="shared" si="63"/>
        <v>1E-3</v>
      </c>
      <c r="P63" s="5">
        <f t="shared" si="64"/>
        <v>3.0039160185954153E-3</v>
      </c>
      <c r="Q63" s="5">
        <f t="shared" si="65"/>
        <v>2.7460644106586733E-6</v>
      </c>
      <c r="R63" s="5">
        <f t="shared" si="66"/>
        <v>3.1884656969103687E-6</v>
      </c>
      <c r="S63" s="5">
        <f t="shared" si="67"/>
        <v>2.4071664996934783E-6</v>
      </c>
      <c r="T63" s="5">
        <f t="shared" si="68"/>
        <v>3.0039177107716569E-3</v>
      </c>
      <c r="V63" t="str">
        <f t="shared" si="69"/>
        <v>100mHz3m</v>
      </c>
      <c r="W63" s="18">
        <f>IFERROR(MATCH(V63,'Ref Z'!$R$5:$R$1054,0),0)</f>
        <v>40</v>
      </c>
      <c r="X63">
        <f>IF($W63&gt;0,INDEX('Ref Z'!M$5:M$1054,$W63),"")</f>
        <v>3.0003446812214068E-3</v>
      </c>
      <c r="Y63">
        <f>IF($W63&gt;0,INDEX('Ref Z'!N$5:N$1054,$W63),"")</f>
        <v>3.0000000000000004E-8</v>
      </c>
      <c r="Z63">
        <f>IF($W63&gt;0,INDEX('Ref Z'!O$5:O$1054,$W63),"")</f>
        <v>1.1904947783170291E-7</v>
      </c>
      <c r="AA63">
        <f>IF($W63&gt;0,INDEX('Ref Z'!P$5:P$1054,$W63),"")</f>
        <v>1.5000000000000002E-7</v>
      </c>
      <c r="AC63" t="str">
        <f t="shared" si="60"/>
        <v>100mHz3m3m</v>
      </c>
      <c r="AD63">
        <f t="shared" si="70"/>
        <v>-3.5713373740084604E-6</v>
      </c>
      <c r="AE63">
        <f t="shared" si="71"/>
        <v>5.4921288213992817E-3</v>
      </c>
      <c r="AF63">
        <f t="shared" si="72"/>
        <v>-3.0694162190786659E-6</v>
      </c>
      <c r="AG63">
        <f t="shared" si="73"/>
        <v>4.8143330017237284E-3</v>
      </c>
    </row>
    <row r="64" spans="1:33" x14ac:dyDescent="0.25">
      <c r="A64" s="4">
        <f t="shared" ref="A64:B64" si="78">A63</f>
        <v>3</v>
      </c>
      <c r="B64" s="3" t="str">
        <f t="shared" si="78"/>
        <v>m</v>
      </c>
      <c r="C64" s="18">
        <f t="shared" si="58"/>
        <v>3.0000000000000001E-3</v>
      </c>
      <c r="D64" s="18">
        <f t="shared" si="59"/>
        <v>0.2</v>
      </c>
      <c r="E64" s="4">
        <f t="shared" si="57"/>
        <v>200</v>
      </c>
      <c r="F64" s="4" t="str">
        <f t="shared" si="61"/>
        <v>mHz</v>
      </c>
      <c r="G64">
        <f t="shared" ref="G64:H64" si="79">G63</f>
        <v>3</v>
      </c>
      <c r="H64" t="str">
        <f t="shared" si="79"/>
        <v>m</v>
      </c>
      <c r="I64" s="18">
        <f t="shared" si="62"/>
        <v>3.0000000000000001E-3</v>
      </c>
      <c r="J64" s="9">
        <v>2.9945306677140344</v>
      </c>
      <c r="K64" s="9">
        <v>1.4722753944999005E-3</v>
      </c>
      <c r="L64" s="9">
        <v>-3.9135171044656428E-4</v>
      </c>
      <c r="M64" s="9">
        <v>3.4995842540574769E-3</v>
      </c>
      <c r="N64" s="10" t="s">
        <v>3</v>
      </c>
      <c r="O64" s="18">
        <f t="shared" si="63"/>
        <v>1E-3</v>
      </c>
      <c r="P64" s="5">
        <f t="shared" si="64"/>
        <v>2.9945306677140347E-3</v>
      </c>
      <c r="Q64" s="5">
        <f t="shared" si="65"/>
        <v>1.4722753944999006E-6</v>
      </c>
      <c r="R64" s="5">
        <f t="shared" si="66"/>
        <v>-3.9135171044656427E-7</v>
      </c>
      <c r="S64" s="5">
        <f t="shared" si="67"/>
        <v>3.4995842540574769E-6</v>
      </c>
      <c r="T64" s="5">
        <f t="shared" si="68"/>
        <v>2.9945306932866833E-3</v>
      </c>
      <c r="V64" t="str">
        <f t="shared" si="69"/>
        <v>200mHz3m</v>
      </c>
      <c r="W64" s="18">
        <f>IFERROR(MATCH(V64,'Ref Z'!$R$5:$R$1054,0),0)</f>
        <v>41</v>
      </c>
      <c r="X64">
        <f>IF($W64&gt;0,INDEX('Ref Z'!M$5:M$1054,$W64),"")</f>
        <v>2.9996223151230713E-3</v>
      </c>
      <c r="Y64">
        <f>IF($W64&gt;0,INDEX('Ref Z'!N$5:N$1054,$W64),"")</f>
        <v>3.0000000000000004E-8</v>
      </c>
      <c r="Z64">
        <f>IF($W64&gt;0,INDEX('Ref Z'!O$5:O$1054,$W64),"")</f>
        <v>-2.2467824864672574E-7</v>
      </c>
      <c r="AA64">
        <f>IF($W64&gt;0,INDEX('Ref Z'!P$5:P$1054,$W64),"")</f>
        <v>1.5000000000000002E-7</v>
      </c>
      <c r="AC64" t="str">
        <f t="shared" si="60"/>
        <v>200mHz3m3m</v>
      </c>
      <c r="AD64">
        <f t="shared" si="70"/>
        <v>5.0916474090365732E-6</v>
      </c>
      <c r="AE64">
        <f t="shared" si="71"/>
        <v>2.9445507891526258E-3</v>
      </c>
      <c r="AF64">
        <f t="shared" si="72"/>
        <v>1.6667346179983853E-7</v>
      </c>
      <c r="AG64">
        <f t="shared" si="73"/>
        <v>6.9991685097222879E-3</v>
      </c>
    </row>
    <row r="65" spans="1:33" x14ac:dyDescent="0.25">
      <c r="A65" s="4">
        <f t="shared" ref="A65:B65" si="80">A64</f>
        <v>3</v>
      </c>
      <c r="B65" s="3" t="str">
        <f t="shared" si="80"/>
        <v>m</v>
      </c>
      <c r="C65" s="18">
        <f t="shared" si="58"/>
        <v>3.0000000000000001E-3</v>
      </c>
      <c r="D65" s="18">
        <f t="shared" si="59"/>
        <v>0.5</v>
      </c>
      <c r="E65" s="4">
        <f t="shared" si="57"/>
        <v>500</v>
      </c>
      <c r="F65" s="4" t="str">
        <f t="shared" si="61"/>
        <v>mHz</v>
      </c>
      <c r="G65">
        <f t="shared" ref="G65:H65" si="81">G64</f>
        <v>3</v>
      </c>
      <c r="H65" t="str">
        <f t="shared" si="81"/>
        <v>m</v>
      </c>
      <c r="I65" s="18">
        <f t="shared" si="62"/>
        <v>3.0000000000000001E-3</v>
      </c>
      <c r="J65" s="9">
        <v>3.0073398263685238</v>
      </c>
      <c r="K65" s="9">
        <v>1.2295186104768476E-3</v>
      </c>
      <c r="L65" s="9">
        <v>9.1378834198063419E-3</v>
      </c>
      <c r="M65" s="9">
        <v>2.6386916633472468E-3</v>
      </c>
      <c r="N65" s="10" t="s">
        <v>3</v>
      </c>
      <c r="O65" s="18">
        <f t="shared" si="63"/>
        <v>1E-3</v>
      </c>
      <c r="P65" s="5">
        <f t="shared" si="64"/>
        <v>3.0073398263685239E-3</v>
      </c>
      <c r="Q65" s="5">
        <f t="shared" si="65"/>
        <v>1.2295186104768476E-6</v>
      </c>
      <c r="R65" s="5">
        <f t="shared" si="66"/>
        <v>9.1378834198063418E-6</v>
      </c>
      <c r="S65" s="5">
        <f t="shared" si="67"/>
        <v>2.6386916633472468E-6</v>
      </c>
      <c r="T65" s="5">
        <f t="shared" si="68"/>
        <v>3.0073537091894692E-3</v>
      </c>
      <c r="V65" t="str">
        <f t="shared" si="69"/>
        <v>500mHz3m</v>
      </c>
      <c r="W65" s="18">
        <f>IFERROR(MATCH(V65,'Ref Z'!$R$5:$R$1054,0),0)</f>
        <v>42</v>
      </c>
      <c r="X65">
        <f>IF($W65&gt;0,INDEX('Ref Z'!M$5:M$1054,$W65),"")</f>
        <v>3.0000376134660151E-3</v>
      </c>
      <c r="Y65">
        <f>IF($W65&gt;0,INDEX('Ref Z'!N$5:N$1054,$W65),"")</f>
        <v>3.0000000000000004E-8</v>
      </c>
      <c r="Z65">
        <f>IF($W65&gt;0,INDEX('Ref Z'!O$5:O$1054,$W65),"")</f>
        <v>-1.4963154549880805E-8</v>
      </c>
      <c r="AA65">
        <f>IF($W65&gt;0,INDEX('Ref Z'!P$5:P$1054,$W65),"")</f>
        <v>1.5000000000000002E-7</v>
      </c>
      <c r="AC65" t="str">
        <f t="shared" si="60"/>
        <v>500mHz3m3m</v>
      </c>
      <c r="AD65">
        <f t="shared" si="70"/>
        <v>-7.30221290250882E-6</v>
      </c>
      <c r="AE65">
        <f t="shared" si="71"/>
        <v>2.4590372211366934E-3</v>
      </c>
      <c r="AF65">
        <f t="shared" si="72"/>
        <v>-9.1528465743562218E-6</v>
      </c>
      <c r="AG65">
        <f t="shared" si="73"/>
        <v>5.2773833288262319E-3</v>
      </c>
    </row>
    <row r="66" spans="1:33" x14ac:dyDescent="0.25">
      <c r="A66" s="4">
        <f t="shared" ref="A66:B66" si="82">A65</f>
        <v>3</v>
      </c>
      <c r="B66" s="3" t="str">
        <f t="shared" si="82"/>
        <v>m</v>
      </c>
      <c r="C66" s="18">
        <f t="shared" si="58"/>
        <v>3.0000000000000001E-3</v>
      </c>
      <c r="D66" s="18">
        <f t="shared" si="59"/>
        <v>1</v>
      </c>
      <c r="E66" s="4">
        <f t="shared" si="57"/>
        <v>1</v>
      </c>
      <c r="F66" s="4" t="str">
        <f t="shared" si="61"/>
        <v>Hz</v>
      </c>
      <c r="G66">
        <f t="shared" ref="G66:H66" si="83">G65</f>
        <v>3</v>
      </c>
      <c r="H66" t="str">
        <f t="shared" si="83"/>
        <v>m</v>
      </c>
      <c r="I66" s="18">
        <f t="shared" si="62"/>
        <v>3.0000000000000001E-3</v>
      </c>
      <c r="J66" s="9">
        <v>3.0057813142600525</v>
      </c>
      <c r="K66" s="9">
        <v>3.915283534557939E-3</v>
      </c>
      <c r="L66" s="9">
        <v>-4.3564576071476084E-3</v>
      </c>
      <c r="M66" s="9">
        <v>2.4801121473384288E-3</v>
      </c>
      <c r="N66" s="10" t="s">
        <v>3</v>
      </c>
      <c r="O66" s="18">
        <f t="shared" si="63"/>
        <v>1E-3</v>
      </c>
      <c r="P66" s="5">
        <f t="shared" si="64"/>
        <v>3.0057813142600523E-3</v>
      </c>
      <c r="Q66" s="5">
        <f t="shared" si="65"/>
        <v>3.9152835345579391E-6</v>
      </c>
      <c r="R66" s="5">
        <f t="shared" si="66"/>
        <v>-4.3564576071476088E-6</v>
      </c>
      <c r="S66" s="5">
        <f t="shared" si="67"/>
        <v>2.4801121473384289E-6</v>
      </c>
      <c r="T66" s="5">
        <f t="shared" si="68"/>
        <v>3.0057844712949346E-3</v>
      </c>
      <c r="V66" t="str">
        <f t="shared" si="69"/>
        <v>1Hz3m</v>
      </c>
      <c r="W66" s="18">
        <f>IFERROR(MATCH(V66,'Ref Z'!$R$5:$R$1054,0),0)</f>
        <v>43</v>
      </c>
      <c r="X66">
        <f>IF($W66&gt;0,INDEX('Ref Z'!M$5:M$1054,$W66),"")</f>
        <v>2.9995912516187781E-3</v>
      </c>
      <c r="Y66">
        <f>IF($W66&gt;0,INDEX('Ref Z'!N$5:N$1054,$W66),"")</f>
        <v>3.0000000000000004E-8</v>
      </c>
      <c r="Z66">
        <f>IF($W66&gt;0,INDEX('Ref Z'!O$5:O$1054,$W66),"")</f>
        <v>-5.2952007360270581E-7</v>
      </c>
      <c r="AA66">
        <f>IF($W66&gt;0,INDEX('Ref Z'!P$5:P$1054,$W66),"")</f>
        <v>1.5000000000000002E-7</v>
      </c>
      <c r="AC66" t="str">
        <f t="shared" si="60"/>
        <v>1Hz3m3m</v>
      </c>
      <c r="AD66">
        <f t="shared" si="70"/>
        <v>-6.1900626412742139E-6</v>
      </c>
      <c r="AE66">
        <f t="shared" si="71"/>
        <v>7.8305670691733442E-3</v>
      </c>
      <c r="AF66">
        <f t="shared" si="72"/>
        <v>3.8269375335449033E-6</v>
      </c>
      <c r="AG66">
        <f t="shared" si="73"/>
        <v>4.9602242969449001E-3</v>
      </c>
    </row>
    <row r="67" spans="1:33" x14ac:dyDescent="0.25">
      <c r="A67" s="4">
        <f t="shared" ref="A67:B67" si="84">A66</f>
        <v>3</v>
      </c>
      <c r="B67" s="3" t="str">
        <f t="shared" si="84"/>
        <v>m</v>
      </c>
      <c r="C67" s="18">
        <f t="shared" si="58"/>
        <v>3.0000000000000001E-3</v>
      </c>
      <c r="D67" s="18">
        <f t="shared" si="59"/>
        <v>2</v>
      </c>
      <c r="E67" s="4">
        <f t="shared" si="57"/>
        <v>2</v>
      </c>
      <c r="F67" s="4" t="str">
        <f t="shared" si="61"/>
        <v>Hz</v>
      </c>
      <c r="G67">
        <f t="shared" ref="G67:H67" si="85">G66</f>
        <v>3</v>
      </c>
      <c r="H67" t="str">
        <f t="shared" si="85"/>
        <v>m</v>
      </c>
      <c r="I67" s="18">
        <f t="shared" si="62"/>
        <v>3.0000000000000001E-3</v>
      </c>
      <c r="J67" s="9">
        <v>2.9988030961105925</v>
      </c>
      <c r="K67" s="9">
        <v>3.6560487763064383E-3</v>
      </c>
      <c r="L67" s="9">
        <v>-2.2979232145420056E-3</v>
      </c>
      <c r="M67" s="9">
        <v>3.9224382346419893E-3</v>
      </c>
      <c r="N67" s="10" t="s">
        <v>3</v>
      </c>
      <c r="O67" s="18">
        <f t="shared" si="63"/>
        <v>1E-3</v>
      </c>
      <c r="P67" s="5">
        <f t="shared" si="64"/>
        <v>2.9988030961105925E-3</v>
      </c>
      <c r="Q67" s="5">
        <f t="shared" si="65"/>
        <v>3.6560487763064384E-6</v>
      </c>
      <c r="R67" s="5">
        <f t="shared" si="66"/>
        <v>-2.2979232145420056E-6</v>
      </c>
      <c r="S67" s="5">
        <f t="shared" si="67"/>
        <v>3.9224382346419895E-6</v>
      </c>
      <c r="T67" s="5">
        <f t="shared" si="68"/>
        <v>2.9988039765369086E-3</v>
      </c>
      <c r="V67" t="str">
        <f t="shared" si="69"/>
        <v>2Hz3m</v>
      </c>
      <c r="W67" s="18">
        <f>IFERROR(MATCH(V67,'Ref Z'!$R$5:$R$1054,0),0)</f>
        <v>44</v>
      </c>
      <c r="X67">
        <f>IF($W67&gt;0,INDEX('Ref Z'!M$5:M$1054,$W67),"")</f>
        <v>2.9999044587979209E-3</v>
      </c>
      <c r="Y67">
        <f>IF($W67&gt;0,INDEX('Ref Z'!N$5:N$1054,$W67),"")</f>
        <v>3.0000000000000004E-8</v>
      </c>
      <c r="Z67">
        <f>IF($W67&gt;0,INDEX('Ref Z'!O$5:O$1054,$W67),"")</f>
        <v>3.5039099914928461E-7</v>
      </c>
      <c r="AA67">
        <f>IF($W67&gt;0,INDEX('Ref Z'!P$5:P$1054,$W67),"")</f>
        <v>1.5000000000000002E-7</v>
      </c>
      <c r="AC67" t="str">
        <f t="shared" si="60"/>
        <v>2Hz3m3m</v>
      </c>
      <c r="AD67">
        <f t="shared" si="70"/>
        <v>1.1013626873284006E-6</v>
      </c>
      <c r="AE67">
        <f t="shared" si="71"/>
        <v>7.3120975526744184E-3</v>
      </c>
      <c r="AF67">
        <f t="shared" si="72"/>
        <v>2.6483142136912902E-6</v>
      </c>
      <c r="AG67">
        <f t="shared" si="73"/>
        <v>7.8448764707180364E-3</v>
      </c>
    </row>
    <row r="68" spans="1:33" x14ac:dyDescent="0.25">
      <c r="A68" s="4">
        <f t="shared" ref="A68:B68" si="86">A67</f>
        <v>3</v>
      </c>
      <c r="B68" s="3" t="str">
        <f t="shared" si="86"/>
        <v>m</v>
      </c>
      <c r="C68" s="18">
        <f t="shared" si="58"/>
        <v>3.0000000000000001E-3</v>
      </c>
      <c r="D68" s="18">
        <f t="shared" si="59"/>
        <v>5</v>
      </c>
      <c r="E68" s="4">
        <f t="shared" si="57"/>
        <v>5</v>
      </c>
      <c r="F68" s="4" t="str">
        <f t="shared" si="61"/>
        <v>Hz</v>
      </c>
      <c r="G68">
        <f t="shared" ref="G68:H68" si="87">G67</f>
        <v>3</v>
      </c>
      <c r="H68" t="str">
        <f t="shared" si="87"/>
        <v>m</v>
      </c>
      <c r="I68" s="18">
        <f t="shared" si="62"/>
        <v>3.0000000000000001E-3</v>
      </c>
      <c r="J68" s="9">
        <v>3.0025769873813704</v>
      </c>
      <c r="K68" s="9">
        <v>4.8618798497938823E-3</v>
      </c>
      <c r="L68" s="9">
        <v>-6.2195003223222678E-4</v>
      </c>
      <c r="M68" s="9">
        <v>4.6038331892386142E-3</v>
      </c>
      <c r="N68" s="10" t="s">
        <v>3</v>
      </c>
      <c r="O68" s="18">
        <f t="shared" si="63"/>
        <v>1E-3</v>
      </c>
      <c r="P68" s="5">
        <f t="shared" si="64"/>
        <v>3.0025769873813705E-3</v>
      </c>
      <c r="Q68" s="5">
        <f t="shared" si="65"/>
        <v>4.8618798497938825E-6</v>
      </c>
      <c r="R68" s="5">
        <f t="shared" si="66"/>
        <v>-6.2195003223222683E-7</v>
      </c>
      <c r="S68" s="5">
        <f t="shared" si="67"/>
        <v>4.6038331892386141E-6</v>
      </c>
      <c r="T68" s="5">
        <f t="shared" si="68"/>
        <v>3.0025770517963448E-3</v>
      </c>
      <c r="V68" t="str">
        <f t="shared" si="69"/>
        <v>5Hz3m</v>
      </c>
      <c r="W68" s="18">
        <f>IFERROR(MATCH(V68,'Ref Z'!$R$5:$R$1054,0),0)</f>
        <v>45</v>
      </c>
      <c r="X68">
        <f>IF($W68&gt;0,INDEX('Ref Z'!M$5:M$1054,$W68),"")</f>
        <v>2.999844982051351E-3</v>
      </c>
      <c r="Y68">
        <f>IF($W68&gt;0,INDEX('Ref Z'!N$5:N$1054,$W68),"")</f>
        <v>3.0000000000000004E-8</v>
      </c>
      <c r="Z68">
        <f>IF($W68&gt;0,INDEX('Ref Z'!O$5:O$1054,$W68),"")</f>
        <v>-1.8604834987442109E-7</v>
      </c>
      <c r="AA68">
        <f>IF($W68&gt;0,INDEX('Ref Z'!P$5:P$1054,$W68),"")</f>
        <v>1.5000000000000002E-7</v>
      </c>
      <c r="AC68" t="str">
        <f t="shared" si="60"/>
        <v>5Hz3m3m</v>
      </c>
      <c r="AD68">
        <f t="shared" si="70"/>
        <v>-2.7320053300194935E-6</v>
      </c>
      <c r="AE68">
        <f t="shared" si="71"/>
        <v>9.7237596996340436E-3</v>
      </c>
      <c r="AF68">
        <f t="shared" si="72"/>
        <v>4.3590168235780577E-7</v>
      </c>
      <c r="AG68">
        <f t="shared" si="73"/>
        <v>9.2076663796990359E-3</v>
      </c>
    </row>
    <row r="69" spans="1:33" x14ac:dyDescent="0.25">
      <c r="A69" s="4">
        <f t="shared" ref="A69:B69" si="88">A68</f>
        <v>3</v>
      </c>
      <c r="B69" s="3" t="str">
        <f t="shared" si="88"/>
        <v>m</v>
      </c>
      <c r="C69" s="18">
        <f t="shared" si="58"/>
        <v>3.0000000000000001E-3</v>
      </c>
      <c r="D69" s="18">
        <f t="shared" si="59"/>
        <v>10</v>
      </c>
      <c r="E69" s="4">
        <f t="shared" si="57"/>
        <v>10</v>
      </c>
      <c r="F69" s="4" t="str">
        <f t="shared" si="61"/>
        <v>Hz</v>
      </c>
      <c r="G69">
        <f t="shared" ref="G69:H69" si="89">G68</f>
        <v>3</v>
      </c>
      <c r="H69" t="str">
        <f t="shared" si="89"/>
        <v>m</v>
      </c>
      <c r="I69" s="18">
        <f t="shared" si="62"/>
        <v>3.0000000000000001E-3</v>
      </c>
      <c r="J69" s="9">
        <v>2.9940442728037482</v>
      </c>
      <c r="K69" s="9">
        <v>2.0312405204312746E-3</v>
      </c>
      <c r="L69" s="9">
        <v>-6.8213234520514707E-3</v>
      </c>
      <c r="M69" s="9">
        <v>3.5175799948364106E-3</v>
      </c>
      <c r="N69" s="10" t="s">
        <v>3</v>
      </c>
      <c r="O69" s="18">
        <f t="shared" si="63"/>
        <v>1E-3</v>
      </c>
      <c r="P69" s="5">
        <f t="shared" si="64"/>
        <v>2.9940442728037483E-3</v>
      </c>
      <c r="Q69" s="5">
        <f t="shared" si="65"/>
        <v>2.0312405204312746E-6</v>
      </c>
      <c r="R69" s="5">
        <f t="shared" si="66"/>
        <v>-6.821323452051471E-6</v>
      </c>
      <c r="S69" s="5">
        <f t="shared" si="67"/>
        <v>3.5175799948364108E-6</v>
      </c>
      <c r="T69" s="5">
        <f t="shared" si="68"/>
        <v>2.9940520432956011E-3</v>
      </c>
      <c r="V69" t="str">
        <f t="shared" si="69"/>
        <v>10Hz3m</v>
      </c>
      <c r="W69" s="18">
        <f>IFERROR(MATCH(V69,'Ref Z'!$R$5:$R$1054,0),0)</f>
        <v>46</v>
      </c>
      <c r="X69">
        <f>IF($W69&gt;0,INDEX('Ref Z'!M$5:M$1054,$W69),"")</f>
        <v>3.0000043947039554E-3</v>
      </c>
      <c r="Y69">
        <f>IF($W69&gt;0,INDEX('Ref Z'!N$5:N$1054,$W69),"")</f>
        <v>3.0000000000000004E-8</v>
      </c>
      <c r="Z69">
        <f>IF($W69&gt;0,INDEX('Ref Z'!O$5:O$1054,$W69),"")</f>
        <v>-4.466143552375484E-7</v>
      </c>
      <c r="AA69">
        <f>IF($W69&gt;0,INDEX('Ref Z'!P$5:P$1054,$W69),"")</f>
        <v>1.5000000000000002E-7</v>
      </c>
      <c r="AC69" t="str">
        <f t="shared" si="60"/>
        <v>10Hz3m3m</v>
      </c>
      <c r="AD69">
        <f t="shared" si="70"/>
        <v>5.960121900207109E-6</v>
      </c>
      <c r="AE69">
        <f t="shared" si="71"/>
        <v>4.0624810409733191E-3</v>
      </c>
      <c r="AF69">
        <f t="shared" si="72"/>
        <v>6.3747090968139225E-6</v>
      </c>
      <c r="AG69">
        <f t="shared" si="73"/>
        <v>7.0351599912719318E-3</v>
      </c>
    </row>
    <row r="70" spans="1:33" x14ac:dyDescent="0.25">
      <c r="A70" s="4">
        <f t="shared" ref="A70:B70" si="90">A69</f>
        <v>3</v>
      </c>
      <c r="B70" s="3" t="str">
        <f t="shared" si="90"/>
        <v>m</v>
      </c>
      <c r="C70" s="18">
        <f t="shared" si="58"/>
        <v>3.0000000000000001E-3</v>
      </c>
      <c r="D70" s="18">
        <f t="shared" si="59"/>
        <v>20</v>
      </c>
      <c r="E70" s="4">
        <f t="shared" si="57"/>
        <v>20</v>
      </c>
      <c r="F70" s="4" t="str">
        <f t="shared" si="61"/>
        <v>Hz</v>
      </c>
      <c r="G70">
        <f t="shared" ref="G70:H70" si="91">G69</f>
        <v>3</v>
      </c>
      <c r="H70" t="str">
        <f t="shared" si="91"/>
        <v>m</v>
      </c>
      <c r="I70" s="18">
        <f t="shared" si="62"/>
        <v>3.0000000000000001E-3</v>
      </c>
      <c r="J70" s="9">
        <v>2.9982314388407638</v>
      </c>
      <c r="K70" s="9">
        <v>4.6636773492543656E-3</v>
      </c>
      <c r="L70" s="9">
        <v>4.8636196221391375E-3</v>
      </c>
      <c r="M70" s="9">
        <v>3.3041846609806511E-4</v>
      </c>
      <c r="N70" s="10" t="s">
        <v>3</v>
      </c>
      <c r="O70" s="18">
        <f t="shared" si="63"/>
        <v>1E-3</v>
      </c>
      <c r="P70" s="5">
        <f t="shared" si="64"/>
        <v>2.9982314388407637E-3</v>
      </c>
      <c r="Q70" s="5">
        <f t="shared" si="65"/>
        <v>4.6636773492543655E-6</v>
      </c>
      <c r="R70" s="5">
        <f t="shared" si="66"/>
        <v>4.8636196221391376E-6</v>
      </c>
      <c r="S70" s="5">
        <f t="shared" si="67"/>
        <v>3.3041846609806514E-7</v>
      </c>
      <c r="T70" s="5">
        <f t="shared" si="68"/>
        <v>2.9982353836296755E-3</v>
      </c>
      <c r="V70" t="str">
        <f t="shared" si="69"/>
        <v>20Hz3m</v>
      </c>
      <c r="W70" s="18">
        <f>IFERROR(MATCH(V70,'Ref Z'!$R$5:$R$1054,0),0)</f>
        <v>47</v>
      </c>
      <c r="X70">
        <f>IF($W70&gt;0,INDEX('Ref Z'!M$5:M$1054,$W70),"")</f>
        <v>3.00013697404966E-3</v>
      </c>
      <c r="Y70">
        <f>IF($W70&gt;0,INDEX('Ref Z'!N$5:N$1054,$W70),"")</f>
        <v>3.0000000000000004E-8</v>
      </c>
      <c r="Z70">
        <f>IF($W70&gt;0,INDEX('Ref Z'!O$5:O$1054,$W70),"")</f>
        <v>1.7985655863983167E-7</v>
      </c>
      <c r="AA70">
        <f>IF($W70&gt;0,INDEX('Ref Z'!P$5:P$1054,$W70),"")</f>
        <v>1.5000000000000002E-7</v>
      </c>
      <c r="AC70" t="str">
        <f t="shared" si="60"/>
        <v>20Hz3m3m</v>
      </c>
      <c r="AD70">
        <f t="shared" si="70"/>
        <v>1.9055352088962613E-6</v>
      </c>
      <c r="AE70">
        <f t="shared" si="71"/>
        <v>9.3273546985569757E-3</v>
      </c>
      <c r="AF70">
        <f t="shared" si="72"/>
        <v>-4.6837630634993059E-6</v>
      </c>
      <c r="AG70">
        <f t="shared" si="73"/>
        <v>6.6083694921999692E-4</v>
      </c>
    </row>
    <row r="71" spans="1:33" x14ac:dyDescent="0.25">
      <c r="A71" s="4">
        <f t="shared" ref="A71:B71" si="92">A70</f>
        <v>3</v>
      </c>
      <c r="B71" s="3" t="str">
        <f t="shared" si="92"/>
        <v>m</v>
      </c>
      <c r="C71" s="18">
        <f t="shared" si="58"/>
        <v>3.0000000000000001E-3</v>
      </c>
      <c r="D71" s="18">
        <f t="shared" si="59"/>
        <v>50</v>
      </c>
      <c r="E71" s="4">
        <f t="shared" si="57"/>
        <v>50</v>
      </c>
      <c r="F71" s="4" t="str">
        <f t="shared" si="61"/>
        <v>Hz</v>
      </c>
      <c r="G71">
        <f t="shared" ref="G71:H71" si="93">G70</f>
        <v>3</v>
      </c>
      <c r="H71" t="str">
        <f t="shared" si="93"/>
        <v>m</v>
      </c>
      <c r="I71" s="18">
        <f t="shared" si="62"/>
        <v>3.0000000000000001E-3</v>
      </c>
      <c r="J71" s="9">
        <v>3.000824669369889</v>
      </c>
      <c r="K71" s="9">
        <v>4.9686348166186759E-3</v>
      </c>
      <c r="L71" s="9">
        <v>-3.6121011707345731E-4</v>
      </c>
      <c r="M71" s="9">
        <v>4.1202786365831402E-3</v>
      </c>
      <c r="N71" s="10" t="s">
        <v>3</v>
      </c>
      <c r="O71" s="18">
        <f t="shared" si="63"/>
        <v>1E-3</v>
      </c>
      <c r="P71" s="5">
        <f t="shared" si="64"/>
        <v>3.000824669369889E-3</v>
      </c>
      <c r="Q71" s="5">
        <f t="shared" si="65"/>
        <v>4.9686348166186757E-6</v>
      </c>
      <c r="R71" s="5">
        <f t="shared" si="66"/>
        <v>-3.6121011707345733E-7</v>
      </c>
      <c r="S71" s="5">
        <f t="shared" si="67"/>
        <v>4.12027863658314E-6</v>
      </c>
      <c r="T71" s="5">
        <f t="shared" si="68"/>
        <v>3.0008246911093711E-3</v>
      </c>
      <c r="V71" t="str">
        <f t="shared" si="69"/>
        <v>50Hz3m</v>
      </c>
      <c r="W71" s="18">
        <f>IFERROR(MATCH(V71,'Ref Z'!$R$5:$R$1054,0),0)</f>
        <v>48</v>
      </c>
      <c r="X71">
        <f>IF($W71&gt;0,INDEX('Ref Z'!M$5:M$1054,$W71),"")</f>
        <v>2.999849871848875E-3</v>
      </c>
      <c r="Y71">
        <f>IF($W71&gt;0,INDEX('Ref Z'!N$5:N$1054,$W71),"")</f>
        <v>3.0000000000000004E-8</v>
      </c>
      <c r="Z71">
        <f>IF($W71&gt;0,INDEX('Ref Z'!O$5:O$1054,$W71),"")</f>
        <v>2.0252055117484153E-7</v>
      </c>
      <c r="AA71">
        <f>IF($W71&gt;0,INDEX('Ref Z'!P$5:P$1054,$W71),"")</f>
        <v>1.5000000000000002E-7</v>
      </c>
      <c r="AC71" t="str">
        <f t="shared" si="60"/>
        <v>50Hz3m3m</v>
      </c>
      <c r="AD71">
        <f t="shared" si="70"/>
        <v>-9.7479752101401265E-7</v>
      </c>
      <c r="AE71">
        <f t="shared" si="71"/>
        <v>9.937269633282635E-3</v>
      </c>
      <c r="AF71">
        <f t="shared" si="72"/>
        <v>5.6373066824829889E-7</v>
      </c>
      <c r="AG71">
        <f t="shared" si="73"/>
        <v>8.2405572745314799E-3</v>
      </c>
    </row>
    <row r="72" spans="1:33" x14ac:dyDescent="0.25">
      <c r="A72" s="4">
        <f t="shared" ref="A72:B72" si="94">A71</f>
        <v>3</v>
      </c>
      <c r="B72" s="3" t="str">
        <f t="shared" si="94"/>
        <v>m</v>
      </c>
      <c r="C72" s="18">
        <f t="shared" si="58"/>
        <v>3.0000000000000001E-3</v>
      </c>
      <c r="D72" s="18">
        <f t="shared" si="59"/>
        <v>100</v>
      </c>
      <c r="E72" s="4">
        <f t="shared" si="57"/>
        <v>100</v>
      </c>
      <c r="F72" s="4" t="str">
        <f t="shared" si="61"/>
        <v>Hz</v>
      </c>
      <c r="G72">
        <f t="shared" ref="G72:H72" si="95">G71</f>
        <v>3</v>
      </c>
      <c r="H72" t="str">
        <f t="shared" si="95"/>
        <v>m</v>
      </c>
      <c r="I72" s="18">
        <f t="shared" si="62"/>
        <v>3.0000000000000001E-3</v>
      </c>
      <c r="J72" s="9">
        <v>3.0058763679822644</v>
      </c>
      <c r="K72" s="9">
        <v>4.5539597739973695E-3</v>
      </c>
      <c r="L72" s="9">
        <v>-2.3842035545056082E-3</v>
      </c>
      <c r="M72" s="9">
        <v>1.4716003838866195E-3</v>
      </c>
      <c r="N72" s="10" t="s">
        <v>3</v>
      </c>
      <c r="O72" s="18">
        <f t="shared" si="63"/>
        <v>1E-3</v>
      </c>
      <c r="P72" s="5">
        <f t="shared" si="64"/>
        <v>3.0058763679822647E-3</v>
      </c>
      <c r="Q72" s="5">
        <f t="shared" si="65"/>
        <v>4.5539597739973699E-6</v>
      </c>
      <c r="R72" s="5">
        <f t="shared" si="66"/>
        <v>-2.3842035545056083E-6</v>
      </c>
      <c r="S72" s="5">
        <f t="shared" si="67"/>
        <v>1.4716003838866195E-6</v>
      </c>
      <c r="T72" s="5">
        <f t="shared" si="68"/>
        <v>3.0058773135344099E-3</v>
      </c>
      <c r="V72" t="str">
        <f t="shared" si="69"/>
        <v>100Hz3m</v>
      </c>
      <c r="W72" s="18">
        <f>IFERROR(MATCH(V72,'Ref Z'!$R$5:$R$1054,0),0)</f>
        <v>49</v>
      </c>
      <c r="X72">
        <f>IF($W72&gt;0,INDEX('Ref Z'!M$5:M$1054,$W72),"")</f>
        <v>3.0012002447075375E-3</v>
      </c>
      <c r="Y72">
        <f>IF($W72&gt;0,INDEX('Ref Z'!N$5:N$1054,$W72),"")</f>
        <v>3.0000000000000004E-8</v>
      </c>
      <c r="Z72">
        <f>IF($W72&gt;0,INDEX('Ref Z'!O$5:O$1054,$W72),"")</f>
        <v>5.0344258778064846E-7</v>
      </c>
      <c r="AA72">
        <f>IF($W72&gt;0,INDEX('Ref Z'!P$5:P$1054,$W72),"")</f>
        <v>1.5000000000000002E-7</v>
      </c>
      <c r="AC72" t="str">
        <f t="shared" si="60"/>
        <v>100Hz3m3m</v>
      </c>
      <c r="AD72">
        <f t="shared" si="70"/>
        <v>-4.6761232747271307E-6</v>
      </c>
      <c r="AE72">
        <f t="shared" si="71"/>
        <v>9.1079195480441473E-3</v>
      </c>
      <c r="AF72">
        <f t="shared" si="72"/>
        <v>2.8876461422862569E-6</v>
      </c>
      <c r="AG72">
        <f t="shared" si="73"/>
        <v>2.9432007715956086E-3</v>
      </c>
    </row>
    <row r="73" spans="1:33" x14ac:dyDescent="0.25">
      <c r="A73" s="4">
        <f t="shared" ref="A73:B73" si="96">A72</f>
        <v>3</v>
      </c>
      <c r="B73" s="3" t="str">
        <f t="shared" si="96"/>
        <v>m</v>
      </c>
      <c r="C73" s="18">
        <f t="shared" si="58"/>
        <v>3.0000000000000001E-3</v>
      </c>
      <c r="D73" s="18">
        <f t="shared" si="59"/>
        <v>200</v>
      </c>
      <c r="E73" s="4">
        <f t="shared" si="57"/>
        <v>200</v>
      </c>
      <c r="F73" s="4" t="str">
        <f t="shared" si="61"/>
        <v>Hz</v>
      </c>
      <c r="G73">
        <f t="shared" ref="G73:H73" si="97">G72</f>
        <v>3</v>
      </c>
      <c r="H73" t="str">
        <f t="shared" si="97"/>
        <v>m</v>
      </c>
      <c r="I73" s="18">
        <f t="shared" si="62"/>
        <v>3.0000000000000001E-3</v>
      </c>
      <c r="J73" s="9">
        <v>3.0047981319594959</v>
      </c>
      <c r="K73" s="9">
        <v>3.8227168100629884E-3</v>
      </c>
      <c r="L73" s="9">
        <v>-2.1329971695586815E-3</v>
      </c>
      <c r="M73" s="9">
        <v>7.7181982405156839E-4</v>
      </c>
      <c r="N73" s="10" t="s">
        <v>3</v>
      </c>
      <c r="O73" s="18">
        <f t="shared" si="63"/>
        <v>1E-3</v>
      </c>
      <c r="P73" s="5">
        <f t="shared" si="64"/>
        <v>3.0047981319594958E-3</v>
      </c>
      <c r="Q73" s="5">
        <f t="shared" si="65"/>
        <v>3.8227168100629884E-6</v>
      </c>
      <c r="R73" s="5">
        <f t="shared" si="66"/>
        <v>-2.1329971695586817E-6</v>
      </c>
      <c r="S73" s="5">
        <f t="shared" si="67"/>
        <v>7.7181982405156841E-7</v>
      </c>
      <c r="T73" s="5">
        <f t="shared" si="68"/>
        <v>3.0047988890280499E-3</v>
      </c>
      <c r="V73" t="str">
        <f t="shared" si="69"/>
        <v>200Hz3m</v>
      </c>
      <c r="W73" s="18">
        <f>IFERROR(MATCH(V73,'Ref Z'!$R$5:$R$1054,0),0)</f>
        <v>50</v>
      </c>
      <c r="X73">
        <f>IF($W73&gt;0,INDEX('Ref Z'!M$5:M$1054,$W73),"")</f>
        <v>3.0018107817844056E-3</v>
      </c>
      <c r="Y73">
        <f>IF($W73&gt;0,INDEX('Ref Z'!N$5:N$1054,$W73),"")</f>
        <v>3.0000000000000004E-8</v>
      </c>
      <c r="Z73">
        <f>IF($W73&gt;0,INDEX('Ref Z'!O$5:O$1054,$W73),"")</f>
        <v>1.0904985674760503E-6</v>
      </c>
      <c r="AA73">
        <f>IF($W73&gt;0,INDEX('Ref Z'!P$5:P$1054,$W73),"")</f>
        <v>1.5000000000000002E-7</v>
      </c>
      <c r="AC73" t="str">
        <f t="shared" si="60"/>
        <v>200Hz3m3m</v>
      </c>
      <c r="AD73">
        <f t="shared" si="70"/>
        <v>-2.9873501750901817E-6</v>
      </c>
      <c r="AE73">
        <f t="shared" si="71"/>
        <v>7.645433620184835E-3</v>
      </c>
      <c r="AF73">
        <f t="shared" si="72"/>
        <v>3.223495737034732E-6</v>
      </c>
      <c r="AG73">
        <f t="shared" si="73"/>
        <v>1.5436396553911071E-3</v>
      </c>
    </row>
    <row r="74" spans="1:33" x14ac:dyDescent="0.25">
      <c r="A74" s="4">
        <f t="shared" ref="A74:B74" si="98">A73</f>
        <v>3</v>
      </c>
      <c r="B74" s="3" t="str">
        <f t="shared" si="98"/>
        <v>m</v>
      </c>
      <c r="C74" s="18">
        <f t="shared" si="58"/>
        <v>3.0000000000000001E-3</v>
      </c>
      <c r="D74" s="18">
        <f t="shared" si="59"/>
        <v>500</v>
      </c>
      <c r="E74" s="4">
        <f t="shared" si="57"/>
        <v>500</v>
      </c>
      <c r="F74" s="4" t="str">
        <f t="shared" si="61"/>
        <v>Hz</v>
      </c>
      <c r="G74">
        <f t="shared" ref="G74:H74" si="99">G73</f>
        <v>3</v>
      </c>
      <c r="H74" t="str">
        <f t="shared" si="99"/>
        <v>m</v>
      </c>
      <c r="I74" s="18">
        <f t="shared" si="62"/>
        <v>3.0000000000000001E-3</v>
      </c>
      <c r="J74" s="9">
        <v>3.012059360107108</v>
      </c>
      <c r="K74" s="9">
        <v>3.2204958787945318E-3</v>
      </c>
      <c r="L74" s="9">
        <v>5.7200258023252604E-4</v>
      </c>
      <c r="M74" s="9">
        <v>3.3634173540713734E-3</v>
      </c>
      <c r="N74" s="10" t="s">
        <v>3</v>
      </c>
      <c r="O74" s="18">
        <f t="shared" si="63"/>
        <v>1E-3</v>
      </c>
      <c r="P74" s="5">
        <f t="shared" si="64"/>
        <v>3.0120593601071079E-3</v>
      </c>
      <c r="Q74" s="5">
        <f t="shared" si="65"/>
        <v>3.2204958787945317E-6</v>
      </c>
      <c r="R74" s="5">
        <f t="shared" si="66"/>
        <v>5.7200258023252603E-7</v>
      </c>
      <c r="S74" s="5">
        <f t="shared" si="67"/>
        <v>3.3634173540713734E-6</v>
      </c>
      <c r="T74" s="5">
        <f t="shared" si="68"/>
        <v>3.0120594144199403E-3</v>
      </c>
      <c r="V74" t="str">
        <f t="shared" si="69"/>
        <v>500Hz3m</v>
      </c>
      <c r="W74" s="18">
        <f>IFERROR(MATCH(V74,'Ref Z'!$R$5:$R$1054,0),0)</f>
        <v>51</v>
      </c>
      <c r="X74">
        <f>IF($W74&gt;0,INDEX('Ref Z'!M$5:M$1054,$W74),"")</f>
        <v>3.007897831091854E-3</v>
      </c>
      <c r="Y74">
        <f>IF($W74&gt;0,INDEX('Ref Z'!N$5:N$1054,$W74),"")</f>
        <v>4.7434164902525701E-8</v>
      </c>
      <c r="Z74">
        <f>IF($W74&gt;0,INDEX('Ref Z'!O$5:O$1054,$W74),"")</f>
        <v>1.6914210594108013E-6</v>
      </c>
      <c r="AA74">
        <f>IF($W74&gt;0,INDEX('Ref Z'!P$5:P$1054,$W74),"")</f>
        <v>1.5000000000000002E-7</v>
      </c>
      <c r="AC74" t="str">
        <f t="shared" si="60"/>
        <v>500Hz3m3m</v>
      </c>
      <c r="AD74">
        <f t="shared" si="70"/>
        <v>-4.1615290152538335E-6</v>
      </c>
      <c r="AE74">
        <f t="shared" si="71"/>
        <v>6.440991757763726E-3</v>
      </c>
      <c r="AF74">
        <f t="shared" si="72"/>
        <v>1.1194184791782753E-6</v>
      </c>
      <c r="AG74">
        <f t="shared" si="73"/>
        <v>6.7268347098151529E-3</v>
      </c>
    </row>
    <row r="75" spans="1:33" x14ac:dyDescent="0.25">
      <c r="A75" s="4">
        <f t="shared" ref="A75:B75" si="100">A74</f>
        <v>3</v>
      </c>
      <c r="B75" s="3" t="str">
        <f t="shared" si="100"/>
        <v>m</v>
      </c>
      <c r="C75" s="18">
        <f t="shared" si="58"/>
        <v>3.0000000000000001E-3</v>
      </c>
      <c r="D75" s="18">
        <f t="shared" si="59"/>
        <v>1000</v>
      </c>
      <c r="E75" s="4">
        <f>IF(F75="mHz",1000,IF(F75="kHz",0.001,1))*D75</f>
        <v>1</v>
      </c>
      <c r="F75" s="4" t="str">
        <f t="shared" si="61"/>
        <v>kHz</v>
      </c>
      <c r="G75">
        <f t="shared" ref="G75:H75" si="101">G74</f>
        <v>3</v>
      </c>
      <c r="H75" t="str">
        <f t="shared" si="101"/>
        <v>m</v>
      </c>
      <c r="I75" s="18">
        <f t="shared" si="62"/>
        <v>3.0000000000000001E-3</v>
      </c>
      <c r="J75" s="9">
        <v>3.0224932750274438</v>
      </c>
      <c r="K75" s="9">
        <v>3.5187317016816752E-3</v>
      </c>
      <c r="L75" s="9">
        <v>-2.0223581997345173E-4</v>
      </c>
      <c r="M75" s="9">
        <v>2.7544517392019121E-3</v>
      </c>
      <c r="N75" s="10" t="s">
        <v>3</v>
      </c>
      <c r="O75" s="18">
        <f t="shared" si="63"/>
        <v>1E-3</v>
      </c>
      <c r="P75" s="5">
        <f t="shared" si="64"/>
        <v>3.0224932750274438E-3</v>
      </c>
      <c r="Q75" s="5">
        <f t="shared" si="65"/>
        <v>3.5187317016816752E-6</v>
      </c>
      <c r="R75" s="5">
        <f t="shared" si="66"/>
        <v>-2.0223581997345173E-7</v>
      </c>
      <c r="S75" s="5">
        <f t="shared" si="67"/>
        <v>2.7544517392019123E-6</v>
      </c>
      <c r="T75" s="5">
        <f t="shared" si="68"/>
        <v>3.0224932817932699E-3</v>
      </c>
      <c r="V75" t="str">
        <f t="shared" si="69"/>
        <v>1kHz3m</v>
      </c>
      <c r="W75" s="18">
        <f>IFERROR(MATCH(V75,'Ref Z'!$R$5:$R$1054,0),0)</f>
        <v>52</v>
      </c>
      <c r="X75">
        <f>IF($W75&gt;0,INDEX('Ref Z'!M$5:M$1054,$W75),"")</f>
        <v>3.0213877917501081E-3</v>
      </c>
      <c r="Y75">
        <f>IF($W75&gt;0,INDEX('Ref Z'!N$5:N$1054,$W75),"")</f>
        <v>1.3416407864998741E-7</v>
      </c>
      <c r="Z75">
        <f>IF($W75&gt;0,INDEX('Ref Z'!O$5:O$1054,$W75),"")</f>
        <v>3.3907718024612977E-6</v>
      </c>
      <c r="AA75">
        <f>IF($W75&gt;0,INDEX('Ref Z'!P$5:P$1054,$W75),"")</f>
        <v>3.0000000000000004E-7</v>
      </c>
      <c r="AC75" t="str">
        <f t="shared" si="60"/>
        <v>1kHz3m3m</v>
      </c>
      <c r="AD75">
        <f t="shared" si="70"/>
        <v>-1.1054832773356275E-6</v>
      </c>
      <c r="AE75">
        <f t="shared" si="71"/>
        <v>7.0374634046422198E-3</v>
      </c>
      <c r="AF75">
        <f t="shared" si="72"/>
        <v>3.5930076224347495E-6</v>
      </c>
      <c r="AG75">
        <f t="shared" si="73"/>
        <v>5.5089034865724185E-3</v>
      </c>
    </row>
    <row r="76" spans="1:33" x14ac:dyDescent="0.25">
      <c r="A76" s="4">
        <f t="shared" ref="A76:B76" si="102">A75</f>
        <v>3</v>
      </c>
      <c r="B76" s="3" t="str">
        <f t="shared" si="102"/>
        <v>m</v>
      </c>
      <c r="C76" s="18">
        <f t="shared" si="58"/>
        <v>3.0000000000000001E-3</v>
      </c>
      <c r="D76" s="18">
        <f t="shared" si="59"/>
        <v>2000</v>
      </c>
      <c r="E76" s="4">
        <f t="shared" ref="E76:E92" si="103">IF(F76="mHz",1000,IF(F76="kHz",0.001,1))*D76</f>
        <v>2</v>
      </c>
      <c r="F76" s="4" t="str">
        <f t="shared" si="61"/>
        <v>kHz</v>
      </c>
      <c r="G76">
        <f t="shared" ref="G76:H76" si="104">G75</f>
        <v>3</v>
      </c>
      <c r="H76" t="str">
        <f t="shared" si="104"/>
        <v>m</v>
      </c>
      <c r="I76" s="18">
        <f t="shared" si="62"/>
        <v>3.0000000000000001E-3</v>
      </c>
      <c r="J76" s="9">
        <v>3.0575252669925619</v>
      </c>
      <c r="K76" s="9">
        <v>1.3563994525863231E-3</v>
      </c>
      <c r="L76" s="9">
        <v>1.2004199511563981E-2</v>
      </c>
      <c r="M76" s="9">
        <v>3.6053109180674589E-3</v>
      </c>
      <c r="N76" s="10" t="s">
        <v>3</v>
      </c>
      <c r="O76" s="18">
        <f t="shared" si="63"/>
        <v>1E-3</v>
      </c>
      <c r="P76" s="5">
        <f t="shared" si="64"/>
        <v>3.0575252669925619E-3</v>
      </c>
      <c r="Q76" s="5">
        <f t="shared" si="65"/>
        <v>1.3563994525863232E-6</v>
      </c>
      <c r="R76" s="5">
        <f t="shared" si="66"/>
        <v>1.2004199511563981E-5</v>
      </c>
      <c r="S76" s="5">
        <f t="shared" si="67"/>
        <v>3.605310918067459E-6</v>
      </c>
      <c r="T76" s="5">
        <f t="shared" si="68"/>
        <v>3.0575488318428947E-3</v>
      </c>
      <c r="V76" t="str">
        <f t="shared" si="69"/>
        <v>2kHz3m</v>
      </c>
      <c r="W76" s="18">
        <f>IFERROR(MATCH(V76,'Ref Z'!$R$5:$R$1054,0),0)</f>
        <v>53</v>
      </c>
      <c r="X76">
        <f>IF($W76&gt;0,INDEX('Ref Z'!M$5:M$1054,$W76),"")</f>
        <v>3.0627165288052219E-3</v>
      </c>
      <c r="Y76">
        <f>IF($W76&gt;0,INDEX('Ref Z'!N$5:N$1054,$W76),"")</f>
        <v>3.7947331922020561E-7</v>
      </c>
      <c r="Z76">
        <f>IF($W76&gt;0,INDEX('Ref Z'!O$5:O$1054,$W76),"")</f>
        <v>7.3349470167964915E-6</v>
      </c>
      <c r="AA76">
        <f>IF($W76&gt;0,INDEX('Ref Z'!P$5:P$1054,$W76),"")</f>
        <v>6.0000000000000008E-7</v>
      </c>
      <c r="AC76" t="str">
        <f t="shared" si="60"/>
        <v>2kHz3m3m</v>
      </c>
      <c r="AD76">
        <f t="shared" si="70"/>
        <v>5.1912618126599697E-6</v>
      </c>
      <c r="AE76">
        <f t="shared" si="71"/>
        <v>2.7127989317135E-3</v>
      </c>
      <c r="AF76">
        <f t="shared" si="72"/>
        <v>-4.6692524947674899E-6</v>
      </c>
      <c r="AG76">
        <f t="shared" si="73"/>
        <v>7.2106218610980908E-3</v>
      </c>
    </row>
    <row r="77" spans="1:33" x14ac:dyDescent="0.25">
      <c r="A77" s="4">
        <f t="shared" ref="A77:B77" si="105">A76</f>
        <v>3</v>
      </c>
      <c r="B77" s="3" t="str">
        <f t="shared" si="105"/>
        <v>m</v>
      </c>
      <c r="C77" s="18">
        <f t="shared" si="58"/>
        <v>3.0000000000000001E-3</v>
      </c>
      <c r="D77" s="18">
        <f t="shared" si="59"/>
        <v>5000</v>
      </c>
      <c r="E77" s="4">
        <f t="shared" si="103"/>
        <v>5</v>
      </c>
      <c r="F77" s="4" t="str">
        <f t="shared" si="61"/>
        <v>kHz</v>
      </c>
      <c r="G77">
        <f t="shared" ref="G77:H77" si="106">G76</f>
        <v>3</v>
      </c>
      <c r="H77" t="str">
        <f t="shared" si="106"/>
        <v>m</v>
      </c>
      <c r="I77" s="18">
        <f t="shared" si="62"/>
        <v>3.0000000000000001E-3</v>
      </c>
      <c r="J77" s="9">
        <v>3.243798509710385</v>
      </c>
      <c r="K77" s="9">
        <v>1.8281597367514587E-3</v>
      </c>
      <c r="L77" s="9">
        <v>1.8644483178561648E-2</v>
      </c>
      <c r="M77" s="9">
        <v>2.5191045450306945E-3</v>
      </c>
      <c r="N77" s="10" t="s">
        <v>3</v>
      </c>
      <c r="O77" s="18">
        <f t="shared" si="63"/>
        <v>1E-3</v>
      </c>
      <c r="P77" s="5">
        <f t="shared" si="64"/>
        <v>3.243798509710385E-3</v>
      </c>
      <c r="Q77" s="5">
        <f t="shared" si="65"/>
        <v>1.8281597367514586E-6</v>
      </c>
      <c r="R77" s="5">
        <f t="shared" si="66"/>
        <v>1.8644483178561648E-5</v>
      </c>
      <c r="S77" s="5">
        <f t="shared" si="67"/>
        <v>2.5191045450306944E-6</v>
      </c>
      <c r="T77" s="5">
        <f t="shared" si="68"/>
        <v>3.2438520910103639E-3</v>
      </c>
      <c r="V77" t="str">
        <f t="shared" si="69"/>
        <v>5kHz3m</v>
      </c>
      <c r="W77" s="18">
        <f>IFERROR(MATCH(V77,'Ref Z'!$R$5:$R$1054,0),0)</f>
        <v>54</v>
      </c>
      <c r="X77">
        <f>IF($W77&gt;0,INDEX('Ref Z'!M$5:M$1054,$W77),"")</f>
        <v>3.2477716651854488E-3</v>
      </c>
      <c r="Y77">
        <f>IF($W77&gt;0,INDEX('Ref Z'!N$5:N$1054,$W77),"")</f>
        <v>1.5E-6</v>
      </c>
      <c r="Z77">
        <f>IF($W77&gt;0,INDEX('Ref Z'!O$5:O$1054,$W77),"")</f>
        <v>1.9037859104473105E-5</v>
      </c>
      <c r="AA77">
        <f>IF($W77&gt;0,INDEX('Ref Z'!P$5:P$1054,$W77),"")</f>
        <v>1.5E-6</v>
      </c>
      <c r="AC77" t="str">
        <f t="shared" si="60"/>
        <v>5kHz3m3m</v>
      </c>
      <c r="AD77">
        <f t="shared" si="70"/>
        <v>3.9731554750638103E-6</v>
      </c>
      <c r="AE77">
        <f t="shared" si="71"/>
        <v>3.6563197811893657E-3</v>
      </c>
      <c r="AF77">
        <f t="shared" si="72"/>
        <v>3.9337592591145757E-7</v>
      </c>
      <c r="AG77">
        <f t="shared" si="73"/>
        <v>5.0382093133550148E-3</v>
      </c>
    </row>
    <row r="78" spans="1:33" ht="19.5" customHeight="1" x14ac:dyDescent="0.25">
      <c r="A78" s="4">
        <v>10</v>
      </c>
      <c r="B78" s="3" t="s">
        <v>3</v>
      </c>
      <c r="C78" s="18">
        <f t="shared" ref="C78:C131" si="107">IF(MID(B78,1,1)="m",0.001,IF(OR(MID(B78,1,1)="u",MID(B78,1,1)="µ"),0.000001,1))*A78</f>
        <v>0.01</v>
      </c>
      <c r="D78" s="18">
        <f t="shared" si="59"/>
        <v>0.01</v>
      </c>
      <c r="E78" s="4">
        <f t="shared" si="103"/>
        <v>10</v>
      </c>
      <c r="F78" s="4" t="str">
        <f>IF(D78&gt;=1000,"kHz",IF(D78&gt;=1,"Hz","mHz"))</f>
        <v>mHz</v>
      </c>
      <c r="G78">
        <v>3</v>
      </c>
      <c r="H78" t="s">
        <v>3</v>
      </c>
      <c r="I78" s="18">
        <f>IF(MID(H78,1,1)="m",0.001,IF(OR(MID(H78,1,1)="u",MID(H78,1,1)="µ"),0.000001,1))*G78</f>
        <v>3.0000000000000001E-3</v>
      </c>
      <c r="J78" s="9">
        <v>2.9922395808538673</v>
      </c>
      <c r="K78" s="9">
        <v>4.9056811906219517E-3</v>
      </c>
      <c r="L78" s="9">
        <v>5.1741112677337461E-3</v>
      </c>
      <c r="M78" s="9">
        <v>3.5198346598320413E-3</v>
      </c>
      <c r="N78" s="10" t="s">
        <v>3</v>
      </c>
      <c r="O78" s="18">
        <f>IF(MID(N78,1,1)="m",0.001,IF(OR(MID(N78,1,1)="u",MID(N78,1,1)="µ"),0.000001,1))</f>
        <v>1E-3</v>
      </c>
      <c r="P78" s="5">
        <f>J78*$O78</f>
        <v>2.9922395808538674E-3</v>
      </c>
      <c r="Q78" s="5">
        <f t="shared" si="65"/>
        <v>4.9056811906219518E-6</v>
      </c>
      <c r="R78" s="5">
        <f t="shared" si="66"/>
        <v>5.1741112677337461E-6</v>
      </c>
      <c r="S78" s="5">
        <f t="shared" si="67"/>
        <v>3.5198346598320415E-6</v>
      </c>
      <c r="T78" s="5">
        <f>SUMSQ(P78,R78)^0.5</f>
        <v>2.9922440543271099E-3</v>
      </c>
      <c r="V78" t="str">
        <f>E78&amp;F78&amp;G78&amp;H78</f>
        <v>10mHz3m</v>
      </c>
      <c r="W78" s="18">
        <f>IFERROR(MATCH(V78,'Ref Z'!$R$5:$R$1054,0),0)</f>
        <v>37</v>
      </c>
      <c r="X78">
        <f>IF($W78&gt;0,INDEX('Ref Z'!M$5:M$1054,$W78),"")</f>
        <v>2.9999423957826421E-3</v>
      </c>
      <c r="Y78">
        <f>IF($W78&gt;0,INDEX('Ref Z'!N$5:N$1054,$W78),"")</f>
        <v>3.0000000000000004E-8</v>
      </c>
      <c r="Z78">
        <f>IF($W78&gt;0,INDEX('Ref Z'!O$5:O$1054,$W78),"")</f>
        <v>1.8535064561954437E-7</v>
      </c>
      <c r="AA78">
        <f>IF($W78&gt;0,INDEX('Ref Z'!P$5:P$1054,$W78),"")</f>
        <v>1.5000000000000002E-7</v>
      </c>
      <c r="AC78" t="str">
        <f t="shared" ref="AC78:AC131" si="108">E78&amp;F78&amp;A78&amp;B78&amp;G78&amp;H78</f>
        <v>10mHz10m3m</v>
      </c>
      <c r="AD78">
        <f>X78-P78</f>
        <v>7.7028149287746914E-6</v>
      </c>
      <c r="AE78">
        <f>(4*K78^2+Y78^2)^0.5</f>
        <v>9.8113623812897677E-3</v>
      </c>
      <c r="AF78">
        <f>Z78-R78</f>
        <v>-4.9887606221142021E-6</v>
      </c>
      <c r="AG78">
        <f>(4*M78^2+AA78^2)^0.5</f>
        <v>7.0396693212621689E-3</v>
      </c>
    </row>
    <row r="79" spans="1:33" x14ac:dyDescent="0.25">
      <c r="A79" s="4">
        <f>A78</f>
        <v>10</v>
      </c>
      <c r="B79" s="3" t="str">
        <f>B78</f>
        <v>m</v>
      </c>
      <c r="C79" s="18">
        <f t="shared" si="107"/>
        <v>0.01</v>
      </c>
      <c r="D79" s="18">
        <f t="shared" si="23"/>
        <v>0.02</v>
      </c>
      <c r="E79" s="4">
        <f t="shared" si="103"/>
        <v>20</v>
      </c>
      <c r="F79" s="4" t="str">
        <f t="shared" ref="F79:F95" si="109">IF(D79&gt;=1000,"kHz",IF(D79&gt;=1,"Hz","mHz"))</f>
        <v>mHz</v>
      </c>
      <c r="G79">
        <f>G78</f>
        <v>3</v>
      </c>
      <c r="H79" t="str">
        <f>H78</f>
        <v>m</v>
      </c>
      <c r="I79" s="18">
        <f t="shared" ref="I79:I95" si="110">IF(MID(H79,1,1)="m",0.001,IF(OR(MID(H79,1,1)="u",MID(H79,1,1)="µ"),0.000001,1))*G79</f>
        <v>3.0000000000000001E-3</v>
      </c>
      <c r="J79" s="9">
        <v>2.9978786809635882</v>
      </c>
      <c r="K79" s="9">
        <v>1.6304827408297287E-3</v>
      </c>
      <c r="L79" s="9">
        <v>5.973774961242714E-4</v>
      </c>
      <c r="M79" s="9">
        <v>1.9594336086951829E-4</v>
      </c>
      <c r="N79" s="10" t="s">
        <v>3</v>
      </c>
      <c r="O79" s="18">
        <f t="shared" ref="O79:O95" si="111">IF(MID(N79,1,1)="m",0.001,IF(OR(MID(N79,1,1)="u",MID(N79,1,1)="µ"),0.000001,1))</f>
        <v>1E-3</v>
      </c>
      <c r="P79" s="5">
        <f t="shared" ref="P79:P95" si="112">J79*$O79</f>
        <v>2.9978786809635883E-3</v>
      </c>
      <c r="Q79" s="5">
        <f t="shared" ref="Q79:Q132" si="113">K79*$O79</f>
        <v>1.6304827408297287E-6</v>
      </c>
      <c r="R79" s="5">
        <f t="shared" ref="R79:R132" si="114">L79*$O79</f>
        <v>5.9737749612427137E-7</v>
      </c>
      <c r="S79" s="5">
        <f t="shared" ref="S79:S132" si="115">M79*$O79</f>
        <v>1.9594336086951829E-7</v>
      </c>
      <c r="T79" s="5">
        <f t="shared" ref="T79:T95" si="116">SUMSQ(P79,R79)^0.5</f>
        <v>2.9978787404823194E-3</v>
      </c>
      <c r="V79" t="str">
        <f t="shared" ref="V79:V95" si="117">E79&amp;F79&amp;G79&amp;H79</f>
        <v>20mHz3m</v>
      </c>
      <c r="W79" s="18">
        <f>IFERROR(MATCH(V79,'Ref Z'!$R$5:$R$1054,0),0)</f>
        <v>38</v>
      </c>
      <c r="X79">
        <f>IF($W79&gt;0,INDEX('Ref Z'!M$5:M$1054,$W79),"")</f>
        <v>3.0000099193279992E-3</v>
      </c>
      <c r="Y79">
        <f>IF($W79&gt;0,INDEX('Ref Z'!N$5:N$1054,$W79),"")</f>
        <v>3.0000000000000004E-8</v>
      </c>
      <c r="Z79">
        <f>IF($W79&gt;0,INDEX('Ref Z'!O$5:O$1054,$W79),"")</f>
        <v>-2.3488870250200367E-7</v>
      </c>
      <c r="AA79">
        <f>IF($W79&gt;0,INDEX('Ref Z'!P$5:P$1054,$W79),"")</f>
        <v>1.5000000000000002E-7</v>
      </c>
      <c r="AC79" t="str">
        <f t="shared" si="108"/>
        <v>20mHz10m3m</v>
      </c>
      <c r="AD79">
        <f t="shared" ref="AD79:AD95" si="118">X79-P79</f>
        <v>2.131238364410943E-6</v>
      </c>
      <c r="AE79">
        <f t="shared" ref="AE79:AE95" si="119">(4*K79^2+Y79^2)^0.5</f>
        <v>3.2609654817974533E-3</v>
      </c>
      <c r="AF79">
        <f t="shared" ref="AF79:AF95" si="120">Z79-R79</f>
        <v>-8.3226619862627504E-7</v>
      </c>
      <c r="AG79">
        <f t="shared" ref="AG79:AG95" si="121">(4*M79^2+AA79^2)^0.5</f>
        <v>3.9188675044631081E-4</v>
      </c>
    </row>
    <row r="80" spans="1:33" x14ac:dyDescent="0.25">
      <c r="A80" s="4">
        <f t="shared" ref="A80:B80" si="122">A79</f>
        <v>10</v>
      </c>
      <c r="B80" s="3" t="str">
        <f t="shared" si="122"/>
        <v>m</v>
      </c>
      <c r="C80" s="18">
        <f t="shared" si="107"/>
        <v>0.01</v>
      </c>
      <c r="D80" s="18">
        <f t="shared" si="23"/>
        <v>0.05</v>
      </c>
      <c r="E80" s="4">
        <f t="shared" si="103"/>
        <v>50</v>
      </c>
      <c r="F80" s="4" t="str">
        <f t="shared" si="109"/>
        <v>mHz</v>
      </c>
      <c r="G80">
        <f t="shared" ref="G80:H80" si="123">G79</f>
        <v>3</v>
      </c>
      <c r="H80" t="str">
        <f t="shared" si="123"/>
        <v>m</v>
      </c>
      <c r="I80" s="18">
        <f t="shared" si="110"/>
        <v>3.0000000000000001E-3</v>
      </c>
      <c r="J80" s="9">
        <v>2.9975136837271372</v>
      </c>
      <c r="K80" s="9">
        <v>3.3176066368239125E-3</v>
      </c>
      <c r="L80" s="9">
        <v>-2.5865432931253306E-3</v>
      </c>
      <c r="M80" s="9">
        <v>4.1556311470551978E-3</v>
      </c>
      <c r="N80" s="10" t="s">
        <v>3</v>
      </c>
      <c r="O80" s="18">
        <f t="shared" si="111"/>
        <v>1E-3</v>
      </c>
      <c r="P80" s="5">
        <f t="shared" si="112"/>
        <v>2.9975136837271372E-3</v>
      </c>
      <c r="Q80" s="5">
        <f t="shared" si="113"/>
        <v>3.3176066368239125E-6</v>
      </c>
      <c r="R80" s="5">
        <f t="shared" si="114"/>
        <v>-2.5865432931253308E-6</v>
      </c>
      <c r="S80" s="5">
        <f t="shared" si="115"/>
        <v>4.1556311470551978E-6</v>
      </c>
      <c r="T80" s="5">
        <f t="shared" si="116"/>
        <v>2.9975147996861734E-3</v>
      </c>
      <c r="V80" t="str">
        <f t="shared" si="117"/>
        <v>50mHz3m</v>
      </c>
      <c r="W80" s="18">
        <f>IFERROR(MATCH(V80,'Ref Z'!$R$5:$R$1054,0),0)</f>
        <v>39</v>
      </c>
      <c r="X80">
        <f>IF($W80&gt;0,INDEX('Ref Z'!M$5:M$1054,$W80),"")</f>
        <v>2.9997112369971051E-3</v>
      </c>
      <c r="Y80">
        <f>IF($W80&gt;0,INDEX('Ref Z'!N$5:N$1054,$W80),"")</f>
        <v>3.0000000000000004E-8</v>
      </c>
      <c r="Z80">
        <f>IF($W80&gt;0,INDEX('Ref Z'!O$5:O$1054,$W80),"")</f>
        <v>-1.1530888619938736E-7</v>
      </c>
      <c r="AA80">
        <f>IF($W80&gt;0,INDEX('Ref Z'!P$5:P$1054,$W80),"")</f>
        <v>1.5000000000000002E-7</v>
      </c>
      <c r="AC80" t="str">
        <f t="shared" si="108"/>
        <v>50mHz10m3m</v>
      </c>
      <c r="AD80">
        <f t="shared" si="118"/>
        <v>2.1975532699678238E-6</v>
      </c>
      <c r="AE80">
        <f t="shared" si="119"/>
        <v>6.6352132737156448E-3</v>
      </c>
      <c r="AF80">
        <f t="shared" si="120"/>
        <v>2.4712344069259432E-6</v>
      </c>
      <c r="AG80">
        <f t="shared" si="121"/>
        <v>8.3112622954639812E-3</v>
      </c>
    </row>
    <row r="81" spans="1:33" x14ac:dyDescent="0.25">
      <c r="A81" s="4">
        <f t="shared" ref="A81:B81" si="124">A80</f>
        <v>10</v>
      </c>
      <c r="B81" s="3" t="str">
        <f t="shared" si="124"/>
        <v>m</v>
      </c>
      <c r="C81" s="18">
        <f t="shared" si="107"/>
        <v>0.01</v>
      </c>
      <c r="D81" s="18">
        <f t="shared" si="23"/>
        <v>0.1</v>
      </c>
      <c r="E81" s="4">
        <f t="shared" si="103"/>
        <v>100</v>
      </c>
      <c r="F81" s="4" t="str">
        <f t="shared" si="109"/>
        <v>mHz</v>
      </c>
      <c r="G81">
        <f t="shared" ref="G81:H81" si="125">G80</f>
        <v>3</v>
      </c>
      <c r="H81" t="str">
        <f t="shared" si="125"/>
        <v>m</v>
      </c>
      <c r="I81" s="18">
        <f t="shared" si="110"/>
        <v>3.0000000000000001E-3</v>
      </c>
      <c r="J81" s="9">
        <v>3.0032485583557396</v>
      </c>
      <c r="K81" s="9">
        <v>3.8925766460030263E-3</v>
      </c>
      <c r="L81" s="9">
        <v>-4.7111672085058155E-3</v>
      </c>
      <c r="M81" s="9">
        <v>1.2853192476034135E-3</v>
      </c>
      <c r="N81" s="10" t="s">
        <v>3</v>
      </c>
      <c r="O81" s="18">
        <f t="shared" si="111"/>
        <v>1E-3</v>
      </c>
      <c r="P81" s="5">
        <f t="shared" si="112"/>
        <v>3.0032485583557397E-3</v>
      </c>
      <c r="Q81" s="5">
        <f t="shared" si="113"/>
        <v>3.8925766460030264E-6</v>
      </c>
      <c r="R81" s="5">
        <f t="shared" si="114"/>
        <v>-4.7111672085058154E-6</v>
      </c>
      <c r="S81" s="5">
        <f t="shared" si="115"/>
        <v>1.2853192476034136E-6</v>
      </c>
      <c r="T81" s="5">
        <f t="shared" si="116"/>
        <v>3.0032522535348733E-3</v>
      </c>
      <c r="V81" t="str">
        <f t="shared" si="117"/>
        <v>100mHz3m</v>
      </c>
      <c r="W81" s="18">
        <f>IFERROR(MATCH(V81,'Ref Z'!$R$5:$R$1054,0),0)</f>
        <v>40</v>
      </c>
      <c r="X81">
        <f>IF($W81&gt;0,INDEX('Ref Z'!M$5:M$1054,$W81),"")</f>
        <v>3.0003446812214068E-3</v>
      </c>
      <c r="Y81">
        <f>IF($W81&gt;0,INDEX('Ref Z'!N$5:N$1054,$W81),"")</f>
        <v>3.0000000000000004E-8</v>
      </c>
      <c r="Z81">
        <f>IF($W81&gt;0,INDEX('Ref Z'!O$5:O$1054,$W81),"")</f>
        <v>1.1904947783170291E-7</v>
      </c>
      <c r="AA81">
        <f>IF($W81&gt;0,INDEX('Ref Z'!P$5:P$1054,$W81),"")</f>
        <v>1.5000000000000002E-7</v>
      </c>
      <c r="AC81" t="str">
        <f t="shared" si="108"/>
        <v>100mHz10m3m</v>
      </c>
      <c r="AD81">
        <f t="shared" si="118"/>
        <v>-2.9038771343328947E-6</v>
      </c>
      <c r="AE81">
        <f t="shared" si="119"/>
        <v>7.7851532920638553E-3</v>
      </c>
      <c r="AF81">
        <f t="shared" si="120"/>
        <v>4.8302166863375186E-6</v>
      </c>
      <c r="AG81">
        <f t="shared" si="121"/>
        <v>2.5706384995831718E-3</v>
      </c>
    </row>
    <row r="82" spans="1:33" x14ac:dyDescent="0.25">
      <c r="A82" s="4">
        <f t="shared" ref="A82:B82" si="126">A81</f>
        <v>10</v>
      </c>
      <c r="B82" s="3" t="str">
        <f t="shared" si="126"/>
        <v>m</v>
      </c>
      <c r="C82" s="18">
        <f t="shared" si="107"/>
        <v>0.01</v>
      </c>
      <c r="D82" s="18">
        <f t="shared" si="23"/>
        <v>0.2</v>
      </c>
      <c r="E82" s="4">
        <f t="shared" si="103"/>
        <v>200</v>
      </c>
      <c r="F82" s="4" t="str">
        <f t="shared" si="109"/>
        <v>mHz</v>
      </c>
      <c r="G82">
        <f t="shared" ref="G82:H82" si="127">G81</f>
        <v>3</v>
      </c>
      <c r="H82" t="str">
        <f t="shared" si="127"/>
        <v>m</v>
      </c>
      <c r="I82" s="18">
        <f t="shared" si="110"/>
        <v>3.0000000000000001E-3</v>
      </c>
      <c r="J82" s="9">
        <v>2.9951136361552275</v>
      </c>
      <c r="K82" s="9">
        <v>2.9222320339600651E-3</v>
      </c>
      <c r="L82" s="9">
        <v>-2.5444156107480801E-3</v>
      </c>
      <c r="M82" s="9">
        <v>3.3318779635102074E-3</v>
      </c>
      <c r="N82" s="10" t="s">
        <v>3</v>
      </c>
      <c r="O82" s="18">
        <f t="shared" si="111"/>
        <v>1E-3</v>
      </c>
      <c r="P82" s="5">
        <f t="shared" si="112"/>
        <v>2.9951136361552277E-3</v>
      </c>
      <c r="Q82" s="5">
        <f t="shared" si="113"/>
        <v>2.922232033960065E-6</v>
      </c>
      <c r="R82" s="5">
        <f t="shared" si="114"/>
        <v>-2.5444156107480803E-6</v>
      </c>
      <c r="S82" s="5">
        <f t="shared" si="115"/>
        <v>3.3318779635102074E-6</v>
      </c>
      <c r="T82" s="5">
        <f t="shared" si="116"/>
        <v>2.9951147169238425E-3</v>
      </c>
      <c r="V82" t="str">
        <f t="shared" si="117"/>
        <v>200mHz3m</v>
      </c>
      <c r="W82" s="18">
        <f>IFERROR(MATCH(V82,'Ref Z'!$R$5:$R$1054,0),0)</f>
        <v>41</v>
      </c>
      <c r="X82">
        <f>IF($W82&gt;0,INDEX('Ref Z'!M$5:M$1054,$W82),"")</f>
        <v>2.9996223151230713E-3</v>
      </c>
      <c r="Y82">
        <f>IF($W82&gt;0,INDEX('Ref Z'!N$5:N$1054,$W82),"")</f>
        <v>3.0000000000000004E-8</v>
      </c>
      <c r="Z82">
        <f>IF($W82&gt;0,INDEX('Ref Z'!O$5:O$1054,$W82),"")</f>
        <v>-2.2467824864672574E-7</v>
      </c>
      <c r="AA82">
        <f>IF($W82&gt;0,INDEX('Ref Z'!P$5:P$1054,$W82),"")</f>
        <v>1.5000000000000002E-7</v>
      </c>
      <c r="AC82" t="str">
        <f t="shared" si="108"/>
        <v>200mHz10m3m</v>
      </c>
      <c r="AD82">
        <f t="shared" si="118"/>
        <v>4.5086789678436094E-6</v>
      </c>
      <c r="AE82">
        <f t="shared" si="119"/>
        <v>5.8444640679971268E-3</v>
      </c>
      <c r="AF82">
        <f t="shared" si="120"/>
        <v>2.3197373621013545E-6</v>
      </c>
      <c r="AG82">
        <f t="shared" si="121"/>
        <v>6.663755928708652E-3</v>
      </c>
    </row>
    <row r="83" spans="1:33" x14ac:dyDescent="0.25">
      <c r="A83" s="4">
        <f t="shared" ref="A83:B83" si="128">A82</f>
        <v>10</v>
      </c>
      <c r="B83" s="3" t="str">
        <f t="shared" si="128"/>
        <v>m</v>
      </c>
      <c r="C83" s="18">
        <f t="shared" si="107"/>
        <v>0.01</v>
      </c>
      <c r="D83" s="18">
        <f t="shared" si="23"/>
        <v>0.5</v>
      </c>
      <c r="E83" s="4">
        <f t="shared" si="103"/>
        <v>500</v>
      </c>
      <c r="F83" s="4" t="str">
        <f t="shared" si="109"/>
        <v>mHz</v>
      </c>
      <c r="G83">
        <f t="shared" ref="G83:H83" si="129">G82</f>
        <v>3</v>
      </c>
      <c r="H83" t="str">
        <f t="shared" si="129"/>
        <v>m</v>
      </c>
      <c r="I83" s="18">
        <f t="shared" si="110"/>
        <v>3.0000000000000001E-3</v>
      </c>
      <c r="J83" s="9">
        <v>2.9980073535844549</v>
      </c>
      <c r="K83" s="9">
        <v>2.0670158547258953E-3</v>
      </c>
      <c r="L83" s="9">
        <v>5.0631183472552898E-3</v>
      </c>
      <c r="M83" s="9">
        <v>2.4714685484490082E-4</v>
      </c>
      <c r="N83" s="10" t="s">
        <v>3</v>
      </c>
      <c r="O83" s="18">
        <f t="shared" si="111"/>
        <v>1E-3</v>
      </c>
      <c r="P83" s="5">
        <f t="shared" si="112"/>
        <v>2.9980073535844551E-3</v>
      </c>
      <c r="Q83" s="5">
        <f t="shared" si="113"/>
        <v>2.0670158547258954E-6</v>
      </c>
      <c r="R83" s="5">
        <f t="shared" si="114"/>
        <v>5.0631183472552902E-6</v>
      </c>
      <c r="S83" s="5">
        <f t="shared" si="115"/>
        <v>2.4714685484490082E-7</v>
      </c>
      <c r="T83" s="5">
        <f t="shared" si="116"/>
        <v>2.9980116289490717E-3</v>
      </c>
      <c r="V83" t="str">
        <f t="shared" si="117"/>
        <v>500mHz3m</v>
      </c>
      <c r="W83" s="18">
        <f>IFERROR(MATCH(V83,'Ref Z'!$R$5:$R$1054,0),0)</f>
        <v>42</v>
      </c>
      <c r="X83">
        <f>IF($W83&gt;0,INDEX('Ref Z'!M$5:M$1054,$W83),"")</f>
        <v>3.0000376134660151E-3</v>
      </c>
      <c r="Y83">
        <f>IF($W83&gt;0,INDEX('Ref Z'!N$5:N$1054,$W83),"")</f>
        <v>3.0000000000000004E-8</v>
      </c>
      <c r="Z83">
        <f>IF($W83&gt;0,INDEX('Ref Z'!O$5:O$1054,$W83),"")</f>
        <v>-1.4963154549880805E-8</v>
      </c>
      <c r="AA83">
        <f>IF($W83&gt;0,INDEX('Ref Z'!P$5:P$1054,$W83),"")</f>
        <v>1.5000000000000002E-7</v>
      </c>
      <c r="AC83" t="str">
        <f t="shared" si="108"/>
        <v>500mHz10m3m</v>
      </c>
      <c r="AD83">
        <f t="shared" si="118"/>
        <v>2.0302598815599357E-6</v>
      </c>
      <c r="AE83">
        <f t="shared" si="119"/>
        <v>4.1340317095606427E-3</v>
      </c>
      <c r="AF83">
        <f t="shared" si="120"/>
        <v>-5.0780815018051711E-6</v>
      </c>
      <c r="AG83">
        <f t="shared" si="121"/>
        <v>4.9429373244954853E-4</v>
      </c>
    </row>
    <row r="84" spans="1:33" x14ac:dyDescent="0.25">
      <c r="A84" s="4">
        <f t="shared" ref="A84:B84" si="130">A83</f>
        <v>10</v>
      </c>
      <c r="B84" s="3" t="str">
        <f t="shared" si="130"/>
        <v>m</v>
      </c>
      <c r="C84" s="18">
        <f t="shared" si="107"/>
        <v>0.01</v>
      </c>
      <c r="D84" s="18">
        <f t="shared" si="23"/>
        <v>1</v>
      </c>
      <c r="E84" s="4">
        <f t="shared" si="103"/>
        <v>1</v>
      </c>
      <c r="F84" s="4" t="str">
        <f t="shared" si="109"/>
        <v>Hz</v>
      </c>
      <c r="G84">
        <f t="shared" ref="G84:H84" si="131">G83</f>
        <v>3</v>
      </c>
      <c r="H84" t="str">
        <f t="shared" si="131"/>
        <v>m</v>
      </c>
      <c r="I84" s="18">
        <f t="shared" si="110"/>
        <v>3.0000000000000001E-3</v>
      </c>
      <c r="J84" s="9">
        <v>3.0020617403454395</v>
      </c>
      <c r="K84" s="9">
        <v>4.6571722630779329E-3</v>
      </c>
      <c r="L84" s="9">
        <v>6.6478487371875805E-3</v>
      </c>
      <c r="M84" s="9">
        <v>4.352724042462992E-3</v>
      </c>
      <c r="N84" s="10" t="s">
        <v>3</v>
      </c>
      <c r="O84" s="18">
        <f t="shared" si="111"/>
        <v>1E-3</v>
      </c>
      <c r="P84" s="5">
        <f t="shared" si="112"/>
        <v>3.0020617403454393E-3</v>
      </c>
      <c r="Q84" s="5">
        <f t="shared" si="113"/>
        <v>4.6571722630779329E-6</v>
      </c>
      <c r="R84" s="5">
        <f t="shared" si="114"/>
        <v>6.6478487371875807E-6</v>
      </c>
      <c r="S84" s="5">
        <f t="shared" si="115"/>
        <v>4.352724042462992E-6</v>
      </c>
      <c r="T84" s="5">
        <f t="shared" si="116"/>
        <v>3.0020691009266789E-3</v>
      </c>
      <c r="V84" t="str">
        <f t="shared" si="117"/>
        <v>1Hz3m</v>
      </c>
      <c r="W84" s="18">
        <f>IFERROR(MATCH(V84,'Ref Z'!$R$5:$R$1054,0),0)</f>
        <v>43</v>
      </c>
      <c r="X84">
        <f>IF($W84&gt;0,INDEX('Ref Z'!M$5:M$1054,$W84),"")</f>
        <v>2.9995912516187781E-3</v>
      </c>
      <c r="Y84">
        <f>IF($W84&gt;0,INDEX('Ref Z'!N$5:N$1054,$W84),"")</f>
        <v>3.0000000000000004E-8</v>
      </c>
      <c r="Z84">
        <f>IF($W84&gt;0,INDEX('Ref Z'!O$5:O$1054,$W84),"")</f>
        <v>-5.2952007360270581E-7</v>
      </c>
      <c r="AA84">
        <f>IF($W84&gt;0,INDEX('Ref Z'!P$5:P$1054,$W84),"")</f>
        <v>1.5000000000000002E-7</v>
      </c>
      <c r="AC84" t="str">
        <f t="shared" si="108"/>
        <v>1Hz10m3m</v>
      </c>
      <c r="AD84">
        <f t="shared" si="118"/>
        <v>-2.4704887266612137E-6</v>
      </c>
      <c r="AE84">
        <f t="shared" si="119"/>
        <v>9.3143445262041779E-3</v>
      </c>
      <c r="AF84">
        <f t="shared" si="120"/>
        <v>-7.1773688107902862E-6</v>
      </c>
      <c r="AG84">
        <f t="shared" si="121"/>
        <v>8.7054480862182784E-3</v>
      </c>
    </row>
    <row r="85" spans="1:33" x14ac:dyDescent="0.25">
      <c r="A85" s="4">
        <f t="shared" ref="A85:B85" si="132">A84</f>
        <v>10</v>
      </c>
      <c r="B85" s="3" t="str">
        <f t="shared" si="132"/>
        <v>m</v>
      </c>
      <c r="C85" s="18">
        <f t="shared" si="107"/>
        <v>0.01</v>
      </c>
      <c r="D85" s="18">
        <f t="shared" si="23"/>
        <v>2</v>
      </c>
      <c r="E85" s="4">
        <f t="shared" si="103"/>
        <v>2</v>
      </c>
      <c r="F85" s="4" t="str">
        <f t="shared" si="109"/>
        <v>Hz</v>
      </c>
      <c r="G85">
        <f t="shared" ref="G85:H85" si="133">G84</f>
        <v>3</v>
      </c>
      <c r="H85" t="str">
        <f t="shared" si="133"/>
        <v>m</v>
      </c>
      <c r="I85" s="18">
        <f t="shared" si="110"/>
        <v>3.0000000000000001E-3</v>
      </c>
      <c r="J85" s="9">
        <v>3.0005143255400735</v>
      </c>
      <c r="K85" s="9">
        <v>3.9680950773190093E-3</v>
      </c>
      <c r="L85" s="9">
        <v>1.3856541421500166E-3</v>
      </c>
      <c r="M85" s="9">
        <v>1.9998709435714349E-3</v>
      </c>
      <c r="N85" s="10" t="s">
        <v>3</v>
      </c>
      <c r="O85" s="18">
        <f t="shared" si="111"/>
        <v>1E-3</v>
      </c>
      <c r="P85" s="5">
        <f t="shared" si="112"/>
        <v>3.0005143255400733E-3</v>
      </c>
      <c r="Q85" s="5">
        <f t="shared" si="113"/>
        <v>3.9680950773190095E-6</v>
      </c>
      <c r="R85" s="5">
        <f t="shared" si="114"/>
        <v>1.3856541421500167E-6</v>
      </c>
      <c r="S85" s="5">
        <f t="shared" si="115"/>
        <v>1.999870943571435E-6</v>
      </c>
      <c r="T85" s="5">
        <f t="shared" si="116"/>
        <v>3.0005146454914369E-3</v>
      </c>
      <c r="V85" t="str">
        <f t="shared" si="117"/>
        <v>2Hz3m</v>
      </c>
      <c r="W85" s="18">
        <f>IFERROR(MATCH(V85,'Ref Z'!$R$5:$R$1054,0),0)</f>
        <v>44</v>
      </c>
      <c r="X85">
        <f>IF($W85&gt;0,INDEX('Ref Z'!M$5:M$1054,$W85),"")</f>
        <v>2.9999044587979209E-3</v>
      </c>
      <c r="Y85">
        <f>IF($W85&gt;0,INDEX('Ref Z'!N$5:N$1054,$W85),"")</f>
        <v>3.0000000000000004E-8</v>
      </c>
      <c r="Z85">
        <f>IF($W85&gt;0,INDEX('Ref Z'!O$5:O$1054,$W85),"")</f>
        <v>3.5039099914928461E-7</v>
      </c>
      <c r="AA85">
        <f>IF($W85&gt;0,INDEX('Ref Z'!P$5:P$1054,$W85),"")</f>
        <v>1.5000000000000002E-7</v>
      </c>
      <c r="AC85" t="str">
        <f t="shared" si="108"/>
        <v>2Hz10m3m</v>
      </c>
      <c r="AD85">
        <f t="shared" si="118"/>
        <v>-6.0986674215238179E-7</v>
      </c>
      <c r="AE85">
        <f t="shared" si="119"/>
        <v>7.9361901546947198E-3</v>
      </c>
      <c r="AF85">
        <f t="shared" si="120"/>
        <v>-1.0352631430007321E-6</v>
      </c>
      <c r="AG85">
        <f t="shared" si="121"/>
        <v>3.9997418899555513E-3</v>
      </c>
    </row>
    <row r="86" spans="1:33" x14ac:dyDescent="0.25">
      <c r="A86" s="4">
        <f t="shared" ref="A86:B86" si="134">A85</f>
        <v>10</v>
      </c>
      <c r="B86" s="3" t="str">
        <f t="shared" si="134"/>
        <v>m</v>
      </c>
      <c r="C86" s="18">
        <f t="shared" si="107"/>
        <v>0.01</v>
      </c>
      <c r="D86" s="18">
        <f t="shared" si="23"/>
        <v>5</v>
      </c>
      <c r="E86" s="4">
        <f t="shared" si="103"/>
        <v>5</v>
      </c>
      <c r="F86" s="4" t="str">
        <f t="shared" si="109"/>
        <v>Hz</v>
      </c>
      <c r="G86">
        <f t="shared" ref="G86:H86" si="135">G85</f>
        <v>3</v>
      </c>
      <c r="H86" t="str">
        <f t="shared" si="135"/>
        <v>m</v>
      </c>
      <c r="I86" s="18">
        <f t="shared" si="110"/>
        <v>3.0000000000000001E-3</v>
      </c>
      <c r="J86" s="9">
        <v>3.0016511455855897</v>
      </c>
      <c r="K86" s="9">
        <v>8.6256638124012199E-4</v>
      </c>
      <c r="L86" s="9">
        <v>5.1723430153809459E-3</v>
      </c>
      <c r="M86" s="9">
        <v>7.81784792563158E-4</v>
      </c>
      <c r="N86" s="10" t="s">
        <v>3</v>
      </c>
      <c r="O86" s="18">
        <f t="shared" si="111"/>
        <v>1E-3</v>
      </c>
      <c r="P86" s="5">
        <f t="shared" si="112"/>
        <v>3.0016511455855897E-3</v>
      </c>
      <c r="Q86" s="5">
        <f t="shared" si="113"/>
        <v>8.6256638124012201E-7</v>
      </c>
      <c r="R86" s="5">
        <f t="shared" si="114"/>
        <v>5.1723430153809457E-6</v>
      </c>
      <c r="S86" s="5">
        <f t="shared" si="115"/>
        <v>7.8178479256315798E-7</v>
      </c>
      <c r="T86" s="5">
        <f t="shared" si="116"/>
        <v>3.0016556019849365E-3</v>
      </c>
      <c r="V86" t="str">
        <f t="shared" si="117"/>
        <v>5Hz3m</v>
      </c>
      <c r="W86" s="18">
        <f>IFERROR(MATCH(V86,'Ref Z'!$R$5:$R$1054,0),0)</f>
        <v>45</v>
      </c>
      <c r="X86">
        <f>IF($W86&gt;0,INDEX('Ref Z'!M$5:M$1054,$W86),"")</f>
        <v>2.999844982051351E-3</v>
      </c>
      <c r="Y86">
        <f>IF($W86&gt;0,INDEX('Ref Z'!N$5:N$1054,$W86),"")</f>
        <v>3.0000000000000004E-8</v>
      </c>
      <c r="Z86">
        <f>IF($W86&gt;0,INDEX('Ref Z'!O$5:O$1054,$W86),"")</f>
        <v>-1.8604834987442109E-7</v>
      </c>
      <c r="AA86">
        <f>IF($W86&gt;0,INDEX('Ref Z'!P$5:P$1054,$W86),"")</f>
        <v>1.5000000000000002E-7</v>
      </c>
      <c r="AC86" t="str">
        <f t="shared" si="108"/>
        <v>5Hz10m3m</v>
      </c>
      <c r="AD86">
        <f t="shared" si="118"/>
        <v>-1.8061635342386979E-6</v>
      </c>
      <c r="AE86">
        <f t="shared" si="119"/>
        <v>1.7251327627410935E-3</v>
      </c>
      <c r="AF86">
        <f t="shared" si="120"/>
        <v>-5.358391365255367E-6</v>
      </c>
      <c r="AG86">
        <f t="shared" si="121"/>
        <v>1.5635695923213908E-3</v>
      </c>
    </row>
    <row r="87" spans="1:33" x14ac:dyDescent="0.25">
      <c r="A87" s="4">
        <f t="shared" ref="A87:B87" si="136">A86</f>
        <v>10</v>
      </c>
      <c r="B87" s="3" t="str">
        <f t="shared" si="136"/>
        <v>m</v>
      </c>
      <c r="C87" s="18">
        <f t="shared" si="107"/>
        <v>0.01</v>
      </c>
      <c r="D87" s="18">
        <f t="shared" si="23"/>
        <v>10</v>
      </c>
      <c r="E87" s="4">
        <f t="shared" si="103"/>
        <v>10</v>
      </c>
      <c r="F87" s="4" t="str">
        <f t="shared" si="109"/>
        <v>Hz</v>
      </c>
      <c r="G87">
        <f t="shared" ref="G87:H87" si="137">G86</f>
        <v>3</v>
      </c>
      <c r="H87" t="str">
        <f t="shared" si="137"/>
        <v>m</v>
      </c>
      <c r="I87" s="18">
        <f t="shared" si="110"/>
        <v>3.0000000000000001E-3</v>
      </c>
      <c r="J87" s="9">
        <v>3.0041451190977799</v>
      </c>
      <c r="K87" s="9">
        <v>3.4431714912312138E-3</v>
      </c>
      <c r="L87" s="9">
        <v>-3.7161159665809098E-3</v>
      </c>
      <c r="M87" s="9">
        <v>1.6789771468491267E-3</v>
      </c>
      <c r="N87" s="10" t="s">
        <v>3</v>
      </c>
      <c r="O87" s="18">
        <f t="shared" si="111"/>
        <v>1E-3</v>
      </c>
      <c r="P87" s="5">
        <f t="shared" si="112"/>
        <v>3.00414511909778E-3</v>
      </c>
      <c r="Q87" s="5">
        <f t="shared" si="113"/>
        <v>3.4431714912312137E-6</v>
      </c>
      <c r="R87" s="5">
        <f t="shared" si="114"/>
        <v>-3.71611596658091E-6</v>
      </c>
      <c r="S87" s="5">
        <f t="shared" si="115"/>
        <v>1.6789771468491269E-6</v>
      </c>
      <c r="T87" s="5">
        <f t="shared" si="116"/>
        <v>3.0041474175074852E-3</v>
      </c>
      <c r="V87" t="str">
        <f t="shared" si="117"/>
        <v>10Hz3m</v>
      </c>
      <c r="W87" s="18">
        <f>IFERROR(MATCH(V87,'Ref Z'!$R$5:$R$1054,0),0)</f>
        <v>46</v>
      </c>
      <c r="X87">
        <f>IF($W87&gt;0,INDEX('Ref Z'!M$5:M$1054,$W87),"")</f>
        <v>3.0000043947039554E-3</v>
      </c>
      <c r="Y87">
        <f>IF($W87&gt;0,INDEX('Ref Z'!N$5:N$1054,$W87),"")</f>
        <v>3.0000000000000004E-8</v>
      </c>
      <c r="Z87">
        <f>IF($W87&gt;0,INDEX('Ref Z'!O$5:O$1054,$W87),"")</f>
        <v>-4.466143552375484E-7</v>
      </c>
      <c r="AA87">
        <f>IF($W87&gt;0,INDEX('Ref Z'!P$5:P$1054,$W87),"")</f>
        <v>1.5000000000000002E-7</v>
      </c>
      <c r="AC87" t="str">
        <f t="shared" si="108"/>
        <v>10Hz10m3m</v>
      </c>
      <c r="AD87">
        <f t="shared" si="118"/>
        <v>-4.1407243938245721E-6</v>
      </c>
      <c r="AE87">
        <f t="shared" si="119"/>
        <v>6.8863429825277746E-3</v>
      </c>
      <c r="AF87">
        <f t="shared" si="120"/>
        <v>3.2695016113433615E-6</v>
      </c>
      <c r="AG87">
        <f t="shared" si="121"/>
        <v>3.3579542970485076E-3</v>
      </c>
    </row>
    <row r="88" spans="1:33" x14ac:dyDescent="0.25">
      <c r="A88" s="4">
        <f t="shared" ref="A88:B88" si="138">A87</f>
        <v>10</v>
      </c>
      <c r="B88" s="3" t="str">
        <f t="shared" si="138"/>
        <v>m</v>
      </c>
      <c r="C88" s="18">
        <f t="shared" si="107"/>
        <v>0.01</v>
      </c>
      <c r="D88" s="18">
        <f t="shared" si="23"/>
        <v>20</v>
      </c>
      <c r="E88" s="4">
        <f t="shared" si="103"/>
        <v>20</v>
      </c>
      <c r="F88" s="4" t="str">
        <f t="shared" si="109"/>
        <v>Hz</v>
      </c>
      <c r="G88">
        <f t="shared" ref="G88:H88" si="139">G87</f>
        <v>3</v>
      </c>
      <c r="H88" t="str">
        <f t="shared" si="139"/>
        <v>m</v>
      </c>
      <c r="I88" s="18">
        <f t="shared" si="110"/>
        <v>3.0000000000000001E-3</v>
      </c>
      <c r="J88" s="9">
        <v>2.9964129448224059</v>
      </c>
      <c r="K88" s="9">
        <v>4.8111345516395577E-3</v>
      </c>
      <c r="L88" s="9">
        <v>-4.3064910165663732E-3</v>
      </c>
      <c r="M88" s="9">
        <v>4.3948471878089773E-4</v>
      </c>
      <c r="N88" s="10" t="s">
        <v>3</v>
      </c>
      <c r="O88" s="18">
        <f t="shared" si="111"/>
        <v>1E-3</v>
      </c>
      <c r="P88" s="5">
        <f t="shared" si="112"/>
        <v>2.996412944822406E-3</v>
      </c>
      <c r="Q88" s="5">
        <f t="shared" si="113"/>
        <v>4.8111345516395582E-6</v>
      </c>
      <c r="R88" s="5">
        <f t="shared" si="114"/>
        <v>-4.3064910165663734E-6</v>
      </c>
      <c r="S88" s="5">
        <f t="shared" si="115"/>
        <v>4.3948471878089776E-7</v>
      </c>
      <c r="T88" s="5">
        <f t="shared" si="116"/>
        <v>2.9964160394985472E-3</v>
      </c>
      <c r="V88" t="str">
        <f t="shared" si="117"/>
        <v>20Hz3m</v>
      </c>
      <c r="W88" s="18">
        <f>IFERROR(MATCH(V88,'Ref Z'!$R$5:$R$1054,0),0)</f>
        <v>47</v>
      </c>
      <c r="X88">
        <f>IF($W88&gt;0,INDEX('Ref Z'!M$5:M$1054,$W88),"")</f>
        <v>3.00013697404966E-3</v>
      </c>
      <c r="Y88">
        <f>IF($W88&gt;0,INDEX('Ref Z'!N$5:N$1054,$W88),"")</f>
        <v>3.0000000000000004E-8</v>
      </c>
      <c r="Z88">
        <f>IF($W88&gt;0,INDEX('Ref Z'!O$5:O$1054,$W88),"")</f>
        <v>1.7985655863983167E-7</v>
      </c>
      <c r="AA88">
        <f>IF($W88&gt;0,INDEX('Ref Z'!P$5:P$1054,$W88),"")</f>
        <v>1.5000000000000002E-7</v>
      </c>
      <c r="AC88" t="str">
        <f t="shared" si="108"/>
        <v>20Hz10m3m</v>
      </c>
      <c r="AD88">
        <f t="shared" si="118"/>
        <v>3.724029227253952E-6</v>
      </c>
      <c r="AE88">
        <f t="shared" si="119"/>
        <v>9.6222691033258818E-3</v>
      </c>
      <c r="AF88">
        <f t="shared" si="120"/>
        <v>4.4863475752062051E-6</v>
      </c>
      <c r="AG88">
        <f t="shared" si="121"/>
        <v>8.7896945036087517E-4</v>
      </c>
    </row>
    <row r="89" spans="1:33" x14ac:dyDescent="0.25">
      <c r="A89" s="4">
        <f t="shared" ref="A89:B89" si="140">A88</f>
        <v>10</v>
      </c>
      <c r="B89" s="3" t="str">
        <f t="shared" si="140"/>
        <v>m</v>
      </c>
      <c r="C89" s="18">
        <f t="shared" si="107"/>
        <v>0.01</v>
      </c>
      <c r="D89" s="18">
        <f t="shared" ref="D89:D95" si="141">D71</f>
        <v>50</v>
      </c>
      <c r="E89" s="4">
        <f t="shared" si="103"/>
        <v>50</v>
      </c>
      <c r="F89" s="4" t="str">
        <f t="shared" si="109"/>
        <v>Hz</v>
      </c>
      <c r="G89">
        <f t="shared" ref="G89:H89" si="142">G88</f>
        <v>3</v>
      </c>
      <c r="H89" t="str">
        <f t="shared" si="142"/>
        <v>m</v>
      </c>
      <c r="I89" s="18">
        <f t="shared" si="110"/>
        <v>3.0000000000000001E-3</v>
      </c>
      <c r="J89" s="9">
        <v>3.0021778316166658</v>
      </c>
      <c r="K89" s="9">
        <v>9.1457290591907955E-4</v>
      </c>
      <c r="L89" s="9">
        <v>1.1847857861519706E-2</v>
      </c>
      <c r="M89" s="9">
        <v>2.7879217283771273E-3</v>
      </c>
      <c r="N89" s="10" t="s">
        <v>3</v>
      </c>
      <c r="O89" s="18">
        <f t="shared" si="111"/>
        <v>1E-3</v>
      </c>
      <c r="P89" s="5">
        <f t="shared" si="112"/>
        <v>3.0021778316166661E-3</v>
      </c>
      <c r="Q89" s="5">
        <f t="shared" si="113"/>
        <v>9.1457290591907952E-7</v>
      </c>
      <c r="R89" s="5">
        <f t="shared" si="114"/>
        <v>1.1847857861519706E-5</v>
      </c>
      <c r="S89" s="5">
        <f t="shared" si="115"/>
        <v>2.7879217283771275E-6</v>
      </c>
      <c r="T89" s="5">
        <f t="shared" si="116"/>
        <v>3.0022012098436133E-3</v>
      </c>
      <c r="V89" t="str">
        <f t="shared" si="117"/>
        <v>50Hz3m</v>
      </c>
      <c r="W89" s="18">
        <f>IFERROR(MATCH(V89,'Ref Z'!$R$5:$R$1054,0),0)</f>
        <v>48</v>
      </c>
      <c r="X89">
        <f>IF($W89&gt;0,INDEX('Ref Z'!M$5:M$1054,$W89),"")</f>
        <v>2.999849871848875E-3</v>
      </c>
      <c r="Y89">
        <f>IF($W89&gt;0,INDEX('Ref Z'!N$5:N$1054,$W89),"")</f>
        <v>3.0000000000000004E-8</v>
      </c>
      <c r="Z89">
        <f>IF($W89&gt;0,INDEX('Ref Z'!O$5:O$1054,$W89),"")</f>
        <v>2.0252055117484153E-7</v>
      </c>
      <c r="AA89">
        <f>IF($W89&gt;0,INDEX('Ref Z'!P$5:P$1054,$W89),"")</f>
        <v>1.5000000000000002E-7</v>
      </c>
      <c r="AC89" t="str">
        <f t="shared" si="108"/>
        <v>50Hz10m3m</v>
      </c>
      <c r="AD89">
        <f t="shared" si="118"/>
        <v>-2.3279597677911684E-6</v>
      </c>
      <c r="AE89">
        <f t="shared" si="119"/>
        <v>1.8291458120841756E-3</v>
      </c>
      <c r="AF89">
        <f t="shared" si="120"/>
        <v>-1.1645337310344864E-5</v>
      </c>
      <c r="AG89">
        <f t="shared" si="121"/>
        <v>5.5758434587718873E-3</v>
      </c>
    </row>
    <row r="90" spans="1:33" x14ac:dyDescent="0.25">
      <c r="A90" s="4">
        <f t="shared" ref="A90:B90" si="143">A89</f>
        <v>10</v>
      </c>
      <c r="B90" s="3" t="str">
        <f t="shared" si="143"/>
        <v>m</v>
      </c>
      <c r="C90" s="18">
        <f t="shared" si="107"/>
        <v>0.01</v>
      </c>
      <c r="D90" s="18">
        <f t="shared" si="141"/>
        <v>100</v>
      </c>
      <c r="E90" s="4">
        <f t="shared" si="103"/>
        <v>100</v>
      </c>
      <c r="F90" s="4" t="str">
        <f t="shared" si="109"/>
        <v>Hz</v>
      </c>
      <c r="G90">
        <f t="shared" ref="G90:H90" si="144">G89</f>
        <v>3</v>
      </c>
      <c r="H90" t="str">
        <f t="shared" si="144"/>
        <v>m</v>
      </c>
      <c r="I90" s="18">
        <f t="shared" si="110"/>
        <v>3.0000000000000001E-3</v>
      </c>
      <c r="J90" s="9">
        <v>2.9999629763085376</v>
      </c>
      <c r="K90" s="9">
        <v>4.6508150516961074E-3</v>
      </c>
      <c r="L90" s="9">
        <v>-9.20596727741862E-3</v>
      </c>
      <c r="M90" s="9">
        <v>1.6899695077484032E-3</v>
      </c>
      <c r="N90" s="10" t="s">
        <v>3</v>
      </c>
      <c r="O90" s="18">
        <f t="shared" si="111"/>
        <v>1E-3</v>
      </c>
      <c r="P90" s="5">
        <f t="shared" si="112"/>
        <v>2.9999629763085376E-3</v>
      </c>
      <c r="Q90" s="5">
        <f t="shared" si="113"/>
        <v>4.6508150516961078E-6</v>
      </c>
      <c r="R90" s="5">
        <f t="shared" si="114"/>
        <v>-9.2059672774186209E-6</v>
      </c>
      <c r="S90" s="5">
        <f t="shared" si="115"/>
        <v>1.6899695077484031E-6</v>
      </c>
      <c r="T90" s="5">
        <f t="shared" si="116"/>
        <v>2.9999771014218575E-3</v>
      </c>
      <c r="V90" t="str">
        <f t="shared" si="117"/>
        <v>100Hz3m</v>
      </c>
      <c r="W90" s="18">
        <f>IFERROR(MATCH(V90,'Ref Z'!$R$5:$R$1054,0),0)</f>
        <v>49</v>
      </c>
      <c r="X90">
        <f>IF($W90&gt;0,INDEX('Ref Z'!M$5:M$1054,$W90),"")</f>
        <v>3.0012002447075375E-3</v>
      </c>
      <c r="Y90">
        <f>IF($W90&gt;0,INDEX('Ref Z'!N$5:N$1054,$W90),"")</f>
        <v>3.0000000000000004E-8</v>
      </c>
      <c r="Z90">
        <f>IF($W90&gt;0,INDEX('Ref Z'!O$5:O$1054,$W90),"")</f>
        <v>5.0344258778064846E-7</v>
      </c>
      <c r="AA90">
        <f>IF($W90&gt;0,INDEX('Ref Z'!P$5:P$1054,$W90),"")</f>
        <v>1.5000000000000002E-7</v>
      </c>
      <c r="AC90" t="str">
        <f t="shared" si="108"/>
        <v>100Hz10m3m</v>
      </c>
      <c r="AD90">
        <f t="shared" si="118"/>
        <v>1.2372683989999265E-6</v>
      </c>
      <c r="AE90">
        <f t="shared" si="119"/>
        <v>9.3016301034405929E-3</v>
      </c>
      <c r="AF90">
        <f t="shared" si="120"/>
        <v>9.7094098651992698E-6</v>
      </c>
      <c r="AG90">
        <f t="shared" si="121"/>
        <v>3.3799390188252688E-3</v>
      </c>
    </row>
    <row r="91" spans="1:33" x14ac:dyDescent="0.25">
      <c r="A91" s="4">
        <f t="shared" ref="A91:B91" si="145">A90</f>
        <v>10</v>
      </c>
      <c r="B91" s="3" t="str">
        <f t="shared" si="145"/>
        <v>m</v>
      </c>
      <c r="C91" s="18">
        <f t="shared" si="107"/>
        <v>0.01</v>
      </c>
      <c r="D91" s="18">
        <f t="shared" si="141"/>
        <v>200</v>
      </c>
      <c r="E91" s="4">
        <f t="shared" si="103"/>
        <v>200</v>
      </c>
      <c r="F91" s="4" t="str">
        <f t="shared" si="109"/>
        <v>Hz</v>
      </c>
      <c r="G91">
        <f t="shared" ref="G91:H91" si="146">G90</f>
        <v>3</v>
      </c>
      <c r="H91" t="str">
        <f t="shared" si="146"/>
        <v>m</v>
      </c>
      <c r="I91" s="18">
        <f t="shared" si="110"/>
        <v>3.0000000000000001E-3</v>
      </c>
      <c r="J91" s="9">
        <v>3.0033222060462892</v>
      </c>
      <c r="K91" s="9">
        <v>3.3712971683394176E-3</v>
      </c>
      <c r="L91" s="9">
        <v>1.8849054729743449E-3</v>
      </c>
      <c r="M91" s="9">
        <v>2.0221195774873212E-3</v>
      </c>
      <c r="N91" s="10" t="s">
        <v>3</v>
      </c>
      <c r="O91" s="18">
        <f t="shared" si="111"/>
        <v>1E-3</v>
      </c>
      <c r="P91" s="5">
        <f t="shared" si="112"/>
        <v>3.0033222060462891E-3</v>
      </c>
      <c r="Q91" s="5">
        <f t="shared" si="113"/>
        <v>3.3712971683394177E-6</v>
      </c>
      <c r="R91" s="5">
        <f t="shared" si="114"/>
        <v>1.8849054729743449E-6</v>
      </c>
      <c r="S91" s="5">
        <f t="shared" si="115"/>
        <v>2.0221195774873212E-6</v>
      </c>
      <c r="T91" s="5">
        <f t="shared" si="116"/>
        <v>3.0033227975359874E-3</v>
      </c>
      <c r="V91" t="str">
        <f t="shared" si="117"/>
        <v>200Hz3m</v>
      </c>
      <c r="W91" s="18">
        <f>IFERROR(MATCH(V91,'Ref Z'!$R$5:$R$1054,0),0)</f>
        <v>50</v>
      </c>
      <c r="X91">
        <f>IF($W91&gt;0,INDEX('Ref Z'!M$5:M$1054,$W91),"")</f>
        <v>3.0018107817844056E-3</v>
      </c>
      <c r="Y91">
        <f>IF($W91&gt;0,INDEX('Ref Z'!N$5:N$1054,$W91),"")</f>
        <v>3.0000000000000004E-8</v>
      </c>
      <c r="Z91">
        <f>IF($W91&gt;0,INDEX('Ref Z'!O$5:O$1054,$W91),"")</f>
        <v>1.0904985674760503E-6</v>
      </c>
      <c r="AA91">
        <f>IF($W91&gt;0,INDEX('Ref Z'!P$5:P$1054,$W91),"")</f>
        <v>1.5000000000000002E-7</v>
      </c>
      <c r="AC91" t="str">
        <f t="shared" si="108"/>
        <v>200Hz10m3m</v>
      </c>
      <c r="AD91">
        <f t="shared" si="118"/>
        <v>-1.5114242618834844E-6</v>
      </c>
      <c r="AE91">
        <f t="shared" si="119"/>
        <v>6.7425943367455752E-3</v>
      </c>
      <c r="AF91">
        <f t="shared" si="120"/>
        <v>-7.9440690549829458E-7</v>
      </c>
      <c r="AG91">
        <f t="shared" si="121"/>
        <v>4.0442391577563772E-3</v>
      </c>
    </row>
    <row r="92" spans="1:33" x14ac:dyDescent="0.25">
      <c r="A92" s="4">
        <f t="shared" ref="A92:B92" si="147">A91</f>
        <v>10</v>
      </c>
      <c r="B92" s="3" t="str">
        <f t="shared" si="147"/>
        <v>m</v>
      </c>
      <c r="C92" s="18">
        <f t="shared" si="107"/>
        <v>0.01</v>
      </c>
      <c r="D92" s="18">
        <f t="shared" si="141"/>
        <v>500</v>
      </c>
      <c r="E92" s="4">
        <f t="shared" si="103"/>
        <v>500</v>
      </c>
      <c r="F92" s="4" t="str">
        <f t="shared" si="109"/>
        <v>Hz</v>
      </c>
      <c r="G92">
        <f t="shared" ref="G92:H92" si="148">G91</f>
        <v>3</v>
      </c>
      <c r="H92" t="str">
        <f t="shared" si="148"/>
        <v>m</v>
      </c>
      <c r="I92" s="18">
        <f t="shared" si="110"/>
        <v>3.0000000000000001E-3</v>
      </c>
      <c r="J92" s="9">
        <v>3.0027484206459021</v>
      </c>
      <c r="K92" s="9">
        <v>3.9331777841385921E-3</v>
      </c>
      <c r="L92" s="9">
        <v>-5.839229732213725E-3</v>
      </c>
      <c r="M92" s="9">
        <v>2.7100451991860517E-4</v>
      </c>
      <c r="N92" s="10" t="s">
        <v>3</v>
      </c>
      <c r="O92" s="18">
        <f t="shared" si="111"/>
        <v>1E-3</v>
      </c>
      <c r="P92" s="5">
        <f t="shared" si="112"/>
        <v>3.0027484206459022E-3</v>
      </c>
      <c r="Q92" s="5">
        <f t="shared" si="113"/>
        <v>3.9331777841385921E-6</v>
      </c>
      <c r="R92" s="5">
        <f t="shared" si="114"/>
        <v>-5.8392297322137248E-6</v>
      </c>
      <c r="S92" s="5">
        <f t="shared" si="115"/>
        <v>2.7100451991860518E-7</v>
      </c>
      <c r="T92" s="5">
        <f t="shared" si="116"/>
        <v>3.002754098206399E-3</v>
      </c>
      <c r="V92" t="str">
        <f t="shared" si="117"/>
        <v>500Hz3m</v>
      </c>
      <c r="W92" s="18">
        <f>IFERROR(MATCH(V92,'Ref Z'!$R$5:$R$1054,0),0)</f>
        <v>51</v>
      </c>
      <c r="X92">
        <f>IF($W92&gt;0,INDEX('Ref Z'!M$5:M$1054,$W92),"")</f>
        <v>3.007897831091854E-3</v>
      </c>
      <c r="Y92">
        <f>IF($W92&gt;0,INDEX('Ref Z'!N$5:N$1054,$W92),"")</f>
        <v>4.7434164902525701E-8</v>
      </c>
      <c r="Z92">
        <f>IF($W92&gt;0,INDEX('Ref Z'!O$5:O$1054,$W92),"")</f>
        <v>1.6914210594108013E-6</v>
      </c>
      <c r="AA92">
        <f>IF($W92&gt;0,INDEX('Ref Z'!P$5:P$1054,$W92),"")</f>
        <v>1.5000000000000002E-7</v>
      </c>
      <c r="AC92" t="str">
        <f t="shared" si="108"/>
        <v>500Hz10m3m</v>
      </c>
      <c r="AD92">
        <f t="shared" si="118"/>
        <v>5.1494104459518311E-6</v>
      </c>
      <c r="AE92">
        <f t="shared" si="119"/>
        <v>7.8663555684201983E-3</v>
      </c>
      <c r="AF92">
        <f t="shared" si="120"/>
        <v>7.5306507916245264E-6</v>
      </c>
      <c r="AG92">
        <f t="shared" si="121"/>
        <v>5.4200906059332125E-4</v>
      </c>
    </row>
    <row r="93" spans="1:33" x14ac:dyDescent="0.25">
      <c r="A93" s="4">
        <f t="shared" ref="A93:B93" si="149">A92</f>
        <v>10</v>
      </c>
      <c r="B93" s="3" t="str">
        <f t="shared" si="149"/>
        <v>m</v>
      </c>
      <c r="C93" s="18">
        <f t="shared" si="107"/>
        <v>0.01</v>
      </c>
      <c r="D93" s="18">
        <f t="shared" si="141"/>
        <v>1000</v>
      </c>
      <c r="E93" s="4">
        <f>IF(F93="mHz",1000,IF(F93="kHz",0.001,1))*D93</f>
        <v>1</v>
      </c>
      <c r="F93" s="4" t="str">
        <f t="shared" si="109"/>
        <v>kHz</v>
      </c>
      <c r="G93">
        <f t="shared" ref="G93:H93" si="150">G92</f>
        <v>3</v>
      </c>
      <c r="H93" t="str">
        <f t="shared" si="150"/>
        <v>m</v>
      </c>
      <c r="I93" s="18">
        <f t="shared" si="110"/>
        <v>3.0000000000000001E-3</v>
      </c>
      <c r="J93" s="9">
        <v>3.0194278987693002</v>
      </c>
      <c r="K93" s="9">
        <v>1.4118625592618264E-3</v>
      </c>
      <c r="L93" s="9">
        <v>2.2173514869680035E-3</v>
      </c>
      <c r="M93" s="9">
        <v>4.1791170082082487E-3</v>
      </c>
      <c r="N93" s="10" t="s">
        <v>3</v>
      </c>
      <c r="O93" s="18">
        <f t="shared" si="111"/>
        <v>1E-3</v>
      </c>
      <c r="P93" s="5">
        <f t="shared" si="112"/>
        <v>3.0194278987693002E-3</v>
      </c>
      <c r="Q93" s="5">
        <f t="shared" si="113"/>
        <v>1.4118625592618264E-6</v>
      </c>
      <c r="R93" s="5">
        <f t="shared" si="114"/>
        <v>2.2173514869680034E-6</v>
      </c>
      <c r="S93" s="5">
        <f t="shared" si="115"/>
        <v>4.1791170082082492E-6</v>
      </c>
      <c r="T93" s="5">
        <f t="shared" si="116"/>
        <v>3.0194287129379307E-3</v>
      </c>
      <c r="V93" t="str">
        <f t="shared" si="117"/>
        <v>1kHz3m</v>
      </c>
      <c r="W93" s="18">
        <f>IFERROR(MATCH(V93,'Ref Z'!$R$5:$R$1054,0),0)</f>
        <v>52</v>
      </c>
      <c r="X93">
        <f>IF($W93&gt;0,INDEX('Ref Z'!M$5:M$1054,$W93),"")</f>
        <v>3.0213877917501081E-3</v>
      </c>
      <c r="Y93">
        <f>IF($W93&gt;0,INDEX('Ref Z'!N$5:N$1054,$W93),"")</f>
        <v>1.3416407864998741E-7</v>
      </c>
      <c r="Z93">
        <f>IF($W93&gt;0,INDEX('Ref Z'!O$5:O$1054,$W93),"")</f>
        <v>3.3907718024612977E-6</v>
      </c>
      <c r="AA93">
        <f>IF($W93&gt;0,INDEX('Ref Z'!P$5:P$1054,$W93),"")</f>
        <v>3.0000000000000004E-7</v>
      </c>
      <c r="AC93" t="str">
        <f t="shared" si="108"/>
        <v>1kHz10m3m</v>
      </c>
      <c r="AD93">
        <f t="shared" si="118"/>
        <v>1.95989298080795E-6</v>
      </c>
      <c r="AE93">
        <f t="shared" si="119"/>
        <v>2.8237251217109322E-3</v>
      </c>
      <c r="AF93">
        <f t="shared" si="120"/>
        <v>1.1734203154932944E-6</v>
      </c>
      <c r="AG93">
        <f t="shared" si="121"/>
        <v>8.3582340218004095E-3</v>
      </c>
    </row>
    <row r="94" spans="1:33" x14ac:dyDescent="0.25">
      <c r="A94" s="4">
        <f t="shared" ref="A94:B94" si="151">A93</f>
        <v>10</v>
      </c>
      <c r="B94" s="3" t="str">
        <f t="shared" si="151"/>
        <v>m</v>
      </c>
      <c r="C94" s="18">
        <f t="shared" si="107"/>
        <v>0.01</v>
      </c>
      <c r="D94" s="18">
        <f t="shared" si="141"/>
        <v>2000</v>
      </c>
      <c r="E94" s="4">
        <f t="shared" ref="E94:E110" si="152">IF(F94="mHz",1000,IF(F94="kHz",0.001,1))*D94</f>
        <v>2</v>
      </c>
      <c r="F94" s="4" t="str">
        <f t="shared" si="109"/>
        <v>kHz</v>
      </c>
      <c r="G94">
        <f t="shared" ref="G94:H94" si="153">G93</f>
        <v>3</v>
      </c>
      <c r="H94" t="str">
        <f t="shared" si="153"/>
        <v>m</v>
      </c>
      <c r="I94" s="18">
        <f t="shared" si="110"/>
        <v>3.0000000000000001E-3</v>
      </c>
      <c r="J94" s="9">
        <v>3.0692830217424003</v>
      </c>
      <c r="K94" s="9">
        <v>8.2518463021927333E-4</v>
      </c>
      <c r="L94" s="9">
        <v>1.0794518202663129E-2</v>
      </c>
      <c r="M94" s="9">
        <v>1.4426812229519218E-3</v>
      </c>
      <c r="N94" s="10" t="s">
        <v>3</v>
      </c>
      <c r="O94" s="18">
        <f t="shared" si="111"/>
        <v>1E-3</v>
      </c>
      <c r="P94" s="5">
        <f t="shared" si="112"/>
        <v>3.0692830217424003E-3</v>
      </c>
      <c r="Q94" s="5">
        <f t="shared" si="113"/>
        <v>8.2518463021927332E-7</v>
      </c>
      <c r="R94" s="5">
        <f t="shared" si="114"/>
        <v>1.079451820266313E-5</v>
      </c>
      <c r="S94" s="5">
        <f t="shared" si="115"/>
        <v>1.4426812229519219E-6</v>
      </c>
      <c r="T94" s="5">
        <f t="shared" si="116"/>
        <v>3.0693020035798672E-3</v>
      </c>
      <c r="V94" t="str">
        <f t="shared" si="117"/>
        <v>2kHz3m</v>
      </c>
      <c r="W94" s="18">
        <f>IFERROR(MATCH(V94,'Ref Z'!$R$5:$R$1054,0),0)</f>
        <v>53</v>
      </c>
      <c r="X94">
        <f>IF($W94&gt;0,INDEX('Ref Z'!M$5:M$1054,$W94),"")</f>
        <v>3.0627165288052219E-3</v>
      </c>
      <c r="Y94">
        <f>IF($W94&gt;0,INDEX('Ref Z'!N$5:N$1054,$W94),"")</f>
        <v>3.7947331922020561E-7</v>
      </c>
      <c r="Z94">
        <f>IF($W94&gt;0,INDEX('Ref Z'!O$5:O$1054,$W94),"")</f>
        <v>7.3349470167964915E-6</v>
      </c>
      <c r="AA94">
        <f>IF($W94&gt;0,INDEX('Ref Z'!P$5:P$1054,$W94),"")</f>
        <v>6.0000000000000008E-7</v>
      </c>
      <c r="AC94" t="str">
        <f t="shared" si="108"/>
        <v>2kHz10m3m</v>
      </c>
      <c r="AD94">
        <f t="shared" si="118"/>
        <v>-6.5664929371784392E-6</v>
      </c>
      <c r="AE94">
        <f t="shared" si="119"/>
        <v>1.6503693040651464E-3</v>
      </c>
      <c r="AF94">
        <f t="shared" si="120"/>
        <v>-3.4595711858666382E-6</v>
      </c>
      <c r="AG94">
        <f t="shared" si="121"/>
        <v>2.8853625082876869E-3</v>
      </c>
    </row>
    <row r="95" spans="1:33" x14ac:dyDescent="0.25">
      <c r="A95" s="4">
        <f t="shared" ref="A95:B95" si="154">A94</f>
        <v>10</v>
      </c>
      <c r="B95" s="3" t="str">
        <f t="shared" si="154"/>
        <v>m</v>
      </c>
      <c r="C95" s="18">
        <f t="shared" si="107"/>
        <v>0.01</v>
      </c>
      <c r="D95" s="18">
        <f t="shared" si="141"/>
        <v>5000</v>
      </c>
      <c r="E95" s="4">
        <f t="shared" si="152"/>
        <v>5</v>
      </c>
      <c r="F95" s="4" t="str">
        <f t="shared" si="109"/>
        <v>kHz</v>
      </c>
      <c r="G95">
        <f t="shared" ref="G95:H95" si="155">G94</f>
        <v>3</v>
      </c>
      <c r="H95" t="str">
        <f t="shared" si="155"/>
        <v>m</v>
      </c>
      <c r="I95" s="18">
        <f t="shared" si="110"/>
        <v>3.0000000000000001E-3</v>
      </c>
      <c r="J95" s="9">
        <v>3.2500884006478734</v>
      </c>
      <c r="K95" s="9">
        <v>3.0013717436719522E-3</v>
      </c>
      <c r="L95" s="9">
        <v>2.1902379818397665E-2</v>
      </c>
      <c r="M95" s="9">
        <v>2.7659590580047834E-3</v>
      </c>
      <c r="N95" s="10" t="s">
        <v>3</v>
      </c>
      <c r="O95" s="18">
        <f t="shared" si="111"/>
        <v>1E-3</v>
      </c>
      <c r="P95" s="5">
        <f t="shared" si="112"/>
        <v>3.2500884006478733E-3</v>
      </c>
      <c r="Q95" s="5">
        <f t="shared" si="113"/>
        <v>3.0013717436719524E-6</v>
      </c>
      <c r="R95" s="5">
        <f t="shared" si="114"/>
        <v>2.1902379818397665E-5</v>
      </c>
      <c r="S95" s="5">
        <f t="shared" si="115"/>
        <v>2.7659590580047834E-6</v>
      </c>
      <c r="T95" s="5">
        <f t="shared" si="116"/>
        <v>3.2501621999936497E-3</v>
      </c>
      <c r="V95" t="str">
        <f t="shared" si="117"/>
        <v>5kHz3m</v>
      </c>
      <c r="W95" s="18">
        <f>IFERROR(MATCH(V95,'Ref Z'!$R$5:$R$1054,0),0)</f>
        <v>54</v>
      </c>
      <c r="X95">
        <f>IF($W95&gt;0,INDEX('Ref Z'!M$5:M$1054,$W95),"")</f>
        <v>3.2477716651854488E-3</v>
      </c>
      <c r="Y95">
        <f>IF($W95&gt;0,INDEX('Ref Z'!N$5:N$1054,$W95),"")</f>
        <v>1.5E-6</v>
      </c>
      <c r="Z95">
        <f>IF($W95&gt;0,INDEX('Ref Z'!O$5:O$1054,$W95),"")</f>
        <v>1.9037859104473105E-5</v>
      </c>
      <c r="AA95">
        <f>IF($W95&gt;0,INDEX('Ref Z'!P$5:P$1054,$W95),"")</f>
        <v>1.5E-6</v>
      </c>
      <c r="AC95" t="str">
        <f t="shared" si="108"/>
        <v>5kHz10m3m</v>
      </c>
      <c r="AD95">
        <f t="shared" si="118"/>
        <v>-2.3167354624245053E-6</v>
      </c>
      <c r="AE95">
        <f t="shared" si="119"/>
        <v>6.0027436747582064E-3</v>
      </c>
      <c r="AF95">
        <f t="shared" si="120"/>
        <v>-2.8645207139245597E-6</v>
      </c>
      <c r="AG95">
        <f t="shared" si="121"/>
        <v>5.5319183193748289E-3</v>
      </c>
    </row>
    <row r="96" spans="1:33" ht="19.5" customHeight="1" x14ac:dyDescent="0.25">
      <c r="A96" s="4">
        <v>10</v>
      </c>
      <c r="B96" s="3" t="s">
        <v>3</v>
      </c>
      <c r="C96" s="18">
        <f t="shared" si="107"/>
        <v>0.01</v>
      </c>
      <c r="D96" s="18">
        <f>D78</f>
        <v>0.01</v>
      </c>
      <c r="E96" s="4">
        <f t="shared" si="152"/>
        <v>10</v>
      </c>
      <c r="F96" s="4" t="str">
        <f>IF(D96&gt;=1000,"kHz",IF(D96&gt;=1,"Hz","mHz"))</f>
        <v>mHz</v>
      </c>
      <c r="G96">
        <v>10</v>
      </c>
      <c r="H96" t="s">
        <v>3</v>
      </c>
      <c r="I96" s="18">
        <f>IF(MID(H96,1,1)="m",0.001,IF(OR(MID(H96,1,1)="u",MID(H96,1,1)="µ"),0.000001,1))*G96</f>
        <v>0.01</v>
      </c>
      <c r="J96" s="9">
        <v>10.001234781675159</v>
      </c>
      <c r="K96" s="9">
        <v>3.1315686320717972E-3</v>
      </c>
      <c r="L96" s="9">
        <v>8.7339126206346929E-3</v>
      </c>
      <c r="M96" s="9">
        <v>2.1293168477239952E-3</v>
      </c>
      <c r="N96" s="10" t="s">
        <v>3</v>
      </c>
      <c r="O96" s="18">
        <f>IF(MID(N96,1,1)="m",0.001,IF(OR(MID(N96,1,1)="u",MID(N96,1,1)="µ"),0.000001,1))</f>
        <v>1E-3</v>
      </c>
      <c r="P96" s="5">
        <f>J96*$O96</f>
        <v>1.0001234781675158E-2</v>
      </c>
      <c r="Q96" s="5">
        <f t="shared" si="113"/>
        <v>3.1315686320717974E-6</v>
      </c>
      <c r="R96" s="5">
        <f t="shared" si="114"/>
        <v>8.7339126206346936E-6</v>
      </c>
      <c r="S96" s="5">
        <f t="shared" si="115"/>
        <v>2.1293168477239954E-6</v>
      </c>
      <c r="T96" s="5">
        <f>SUMSQ(P96,R96)^0.5</f>
        <v>1.0001238595265019E-2</v>
      </c>
      <c r="V96" t="str">
        <f>E96&amp;F96&amp;G96&amp;H96</f>
        <v>10mHz10m</v>
      </c>
      <c r="W96" s="18">
        <f>IFERROR(MATCH(V96,'Ref Z'!$R$5:$R$1054,0),0)</f>
        <v>55</v>
      </c>
      <c r="X96">
        <f>IF($W96&gt;0,INDEX('Ref Z'!M$5:M$1054,$W96),"")</f>
        <v>1.0000953268383907E-2</v>
      </c>
      <c r="Y96">
        <f>IF($W96&gt;0,INDEX('Ref Z'!N$5:N$1054,$W96),"")</f>
        <v>1.0000000000000001E-7</v>
      </c>
      <c r="Z96">
        <f>IF($W96&gt;0,INDEX('Ref Z'!O$5:O$1054,$W96),"")</f>
        <v>4.0086378020953547E-7</v>
      </c>
      <c r="AA96">
        <f>IF($W96&gt;0,INDEX('Ref Z'!P$5:P$1054,$W96),"")</f>
        <v>5.0000000000000008E-7</v>
      </c>
      <c r="AC96" t="str">
        <f t="shared" si="108"/>
        <v>10mHz10m10m</v>
      </c>
      <c r="AD96">
        <f>X96-P96</f>
        <v>-2.8151329125106206E-7</v>
      </c>
      <c r="AE96">
        <f>(4*K96^2+Y96^2)^0.5</f>
        <v>6.2631372649419167E-3</v>
      </c>
      <c r="AF96">
        <f>Z96-R96</f>
        <v>-8.3330488404251578E-6</v>
      </c>
      <c r="AG96">
        <f>(4*M96^2+AA96^2)^0.5</f>
        <v>4.2586337248001274E-3</v>
      </c>
    </row>
    <row r="97" spans="1:33" x14ac:dyDescent="0.25">
      <c r="A97" s="4">
        <f>A96</f>
        <v>10</v>
      </c>
      <c r="B97" s="3" t="str">
        <f>B96</f>
        <v>m</v>
      </c>
      <c r="C97" s="18">
        <f t="shared" si="107"/>
        <v>0.01</v>
      </c>
      <c r="D97" s="18">
        <f t="shared" ref="D97:D149" si="156">D79</f>
        <v>0.02</v>
      </c>
      <c r="E97" s="4">
        <f t="shared" si="152"/>
        <v>20</v>
      </c>
      <c r="F97" s="4" t="str">
        <f t="shared" ref="F97:F113" si="157">IF(D97&gt;=1000,"kHz",IF(D97&gt;=1,"Hz","mHz"))</f>
        <v>mHz</v>
      </c>
      <c r="G97">
        <f>G96</f>
        <v>10</v>
      </c>
      <c r="H97" t="str">
        <f>H96</f>
        <v>m</v>
      </c>
      <c r="I97" s="18">
        <f t="shared" ref="I97:I113" si="158">IF(MID(H97,1,1)="m",0.001,IF(OR(MID(H97,1,1)="u",MID(H97,1,1)="µ"),0.000001,1))*G97</f>
        <v>0.01</v>
      </c>
      <c r="J97" s="9">
        <v>9.9969965309805175</v>
      </c>
      <c r="K97" s="9">
        <v>1.3248990018289517E-3</v>
      </c>
      <c r="L97" s="9">
        <v>7.8007722699129185E-3</v>
      </c>
      <c r="M97" s="9">
        <v>7.8570567774398828E-5</v>
      </c>
      <c r="N97" s="10" t="s">
        <v>3</v>
      </c>
      <c r="O97" s="18">
        <f t="shared" ref="O97:O113" si="159">IF(MID(N97,1,1)="m",0.001,IF(OR(MID(N97,1,1)="u",MID(N97,1,1)="µ"),0.000001,1))</f>
        <v>1E-3</v>
      </c>
      <c r="P97" s="5">
        <f t="shared" ref="P97:P113" si="160">J97*$O97</f>
        <v>9.9969965309805175E-3</v>
      </c>
      <c r="Q97" s="5">
        <f t="shared" si="113"/>
        <v>1.3248990018289519E-6</v>
      </c>
      <c r="R97" s="5">
        <f t="shared" si="114"/>
        <v>7.8007722699129186E-6</v>
      </c>
      <c r="S97" s="5">
        <f t="shared" si="115"/>
        <v>7.8570567774398827E-8</v>
      </c>
      <c r="T97" s="5">
        <f t="shared" ref="T97:T113" si="161">SUMSQ(P97,R97)^0.5</f>
        <v>9.9969995744965661E-3</v>
      </c>
      <c r="V97" t="str">
        <f t="shared" ref="V97:V113" si="162">E97&amp;F97&amp;G97&amp;H97</f>
        <v>20mHz10m</v>
      </c>
      <c r="W97" s="18">
        <f>IFERROR(MATCH(V97,'Ref Z'!$R$5:$R$1054,0),0)</f>
        <v>56</v>
      </c>
      <c r="X97">
        <f>IF($W97&gt;0,INDEX('Ref Z'!M$5:M$1054,$W97),"")</f>
        <v>9.9999391017718542E-3</v>
      </c>
      <c r="Y97">
        <f>IF($W97&gt;0,INDEX('Ref Z'!N$5:N$1054,$W97),"")</f>
        <v>1.0000000000000001E-7</v>
      </c>
      <c r="Z97">
        <f>IF($W97&gt;0,INDEX('Ref Z'!O$5:O$1054,$W97),"")</f>
        <v>6.4265241281307155E-7</v>
      </c>
      <c r="AA97">
        <f>IF($W97&gt;0,INDEX('Ref Z'!P$5:P$1054,$W97),"")</f>
        <v>5.0000000000000008E-7</v>
      </c>
      <c r="AC97" t="str">
        <f t="shared" si="108"/>
        <v>20mHz10m10m</v>
      </c>
      <c r="AD97">
        <f t="shared" ref="AD97:AD113" si="163">X97-P97</f>
        <v>2.9425707913366406E-6</v>
      </c>
      <c r="AE97">
        <f t="shared" ref="AE97:AE113" si="164">(4*K97^2+Y97^2)^0.5</f>
        <v>2.6497980055448398E-3</v>
      </c>
      <c r="AF97">
        <f t="shared" ref="AF97:AF113" si="165">Z97-R97</f>
        <v>-7.158119857099847E-6</v>
      </c>
      <c r="AG97">
        <f t="shared" ref="AG97:AG113" si="166">(4*M97^2+AA97^2)^0.5</f>
        <v>1.5714193101004455E-4</v>
      </c>
    </row>
    <row r="98" spans="1:33" x14ac:dyDescent="0.25">
      <c r="A98" s="4">
        <f t="shared" ref="A98:B98" si="167">A97</f>
        <v>10</v>
      </c>
      <c r="B98" s="3" t="str">
        <f t="shared" si="167"/>
        <v>m</v>
      </c>
      <c r="C98" s="18">
        <f t="shared" si="107"/>
        <v>0.01</v>
      </c>
      <c r="D98" s="18">
        <f t="shared" si="156"/>
        <v>0.05</v>
      </c>
      <c r="E98" s="4">
        <f t="shared" si="152"/>
        <v>50</v>
      </c>
      <c r="F98" s="4" t="str">
        <f t="shared" si="157"/>
        <v>mHz</v>
      </c>
      <c r="G98">
        <f t="shared" ref="G98:H98" si="168">G97</f>
        <v>10</v>
      </c>
      <c r="H98" t="str">
        <f t="shared" si="168"/>
        <v>m</v>
      </c>
      <c r="I98" s="18">
        <f t="shared" si="158"/>
        <v>0.01</v>
      </c>
      <c r="J98" s="9">
        <v>9.9967265072367564</v>
      </c>
      <c r="K98" s="9">
        <v>2.5713436999344245E-3</v>
      </c>
      <c r="L98" s="9">
        <v>6.7014768668163978E-3</v>
      </c>
      <c r="M98" s="9">
        <v>1.3416832501220251E-3</v>
      </c>
      <c r="N98" s="10" t="s">
        <v>3</v>
      </c>
      <c r="O98" s="18">
        <f t="shared" si="159"/>
        <v>1E-3</v>
      </c>
      <c r="P98" s="5">
        <f t="shared" si="160"/>
        <v>9.996726507236757E-3</v>
      </c>
      <c r="Q98" s="5">
        <f t="shared" si="113"/>
        <v>2.5713436999344244E-6</v>
      </c>
      <c r="R98" s="5">
        <f t="shared" si="114"/>
        <v>6.7014768668163982E-6</v>
      </c>
      <c r="S98" s="5">
        <f t="shared" si="115"/>
        <v>1.3416832501220251E-6</v>
      </c>
      <c r="T98" s="5">
        <f t="shared" si="161"/>
        <v>9.9967287534614147E-3</v>
      </c>
      <c r="V98" t="str">
        <f t="shared" si="162"/>
        <v>50mHz10m</v>
      </c>
      <c r="W98" s="18">
        <f>IFERROR(MATCH(V98,'Ref Z'!$R$5:$R$1054,0),0)</f>
        <v>57</v>
      </c>
      <c r="X98">
        <f>IF($W98&gt;0,INDEX('Ref Z'!M$5:M$1054,$W98),"")</f>
        <v>1.0001048336507867E-2</v>
      </c>
      <c r="Y98">
        <f>IF($W98&gt;0,INDEX('Ref Z'!N$5:N$1054,$W98),"")</f>
        <v>1.0000000000000001E-7</v>
      </c>
      <c r="Z98">
        <f>IF($W98&gt;0,INDEX('Ref Z'!O$5:O$1054,$W98),"")</f>
        <v>-3.2046487954382471E-7</v>
      </c>
      <c r="AA98">
        <f>IF($W98&gt;0,INDEX('Ref Z'!P$5:P$1054,$W98),"")</f>
        <v>5.0000000000000008E-7</v>
      </c>
      <c r="AC98" t="str">
        <f t="shared" si="108"/>
        <v>50mHz10m10m</v>
      </c>
      <c r="AD98">
        <f t="shared" si="163"/>
        <v>4.3218292711099532E-6</v>
      </c>
      <c r="AE98">
        <f t="shared" si="164"/>
        <v>5.1426874008411033E-3</v>
      </c>
      <c r="AF98">
        <f t="shared" si="165"/>
        <v>-7.0219417463602229E-6</v>
      </c>
      <c r="AG98">
        <f t="shared" si="166"/>
        <v>2.6833665468273247E-3</v>
      </c>
    </row>
    <row r="99" spans="1:33" x14ac:dyDescent="0.25">
      <c r="A99" s="4">
        <f t="shared" ref="A99:B99" si="169">A98</f>
        <v>10</v>
      </c>
      <c r="B99" s="3" t="str">
        <f t="shared" si="169"/>
        <v>m</v>
      </c>
      <c r="C99" s="18">
        <f t="shared" si="107"/>
        <v>0.01</v>
      </c>
      <c r="D99" s="18">
        <f t="shared" si="156"/>
        <v>0.1</v>
      </c>
      <c r="E99" s="4">
        <f t="shared" si="152"/>
        <v>100</v>
      </c>
      <c r="F99" s="4" t="str">
        <f t="shared" si="157"/>
        <v>mHz</v>
      </c>
      <c r="G99">
        <f t="shared" ref="G99:H99" si="170">G98</f>
        <v>10</v>
      </c>
      <c r="H99" t="str">
        <f t="shared" si="170"/>
        <v>m</v>
      </c>
      <c r="I99" s="18">
        <f t="shared" si="158"/>
        <v>0.01</v>
      </c>
      <c r="J99" s="9">
        <v>10.001037050698868</v>
      </c>
      <c r="K99" s="9">
        <v>2.9730625090771522E-3</v>
      </c>
      <c r="L99" s="9">
        <v>2.0219537452288916E-3</v>
      </c>
      <c r="M99" s="9">
        <v>4.6016841545884375E-3</v>
      </c>
      <c r="N99" s="10" t="s">
        <v>3</v>
      </c>
      <c r="O99" s="18">
        <f t="shared" si="159"/>
        <v>1E-3</v>
      </c>
      <c r="P99" s="5">
        <f t="shared" si="160"/>
        <v>1.0001037050698868E-2</v>
      </c>
      <c r="Q99" s="5">
        <f t="shared" si="113"/>
        <v>2.9730625090771522E-6</v>
      </c>
      <c r="R99" s="5">
        <f t="shared" si="114"/>
        <v>2.0219537452288917E-6</v>
      </c>
      <c r="S99" s="5">
        <f t="shared" si="115"/>
        <v>4.6016841545884374E-6</v>
      </c>
      <c r="T99" s="5">
        <f t="shared" si="161"/>
        <v>1.0001037255092516E-2</v>
      </c>
      <c r="V99" t="str">
        <f t="shared" si="162"/>
        <v>100mHz10m</v>
      </c>
      <c r="W99" s="18">
        <f>IFERROR(MATCH(V99,'Ref Z'!$R$5:$R$1054,0),0)</f>
        <v>58</v>
      </c>
      <c r="X99">
        <f>IF($W99&gt;0,INDEX('Ref Z'!M$5:M$1054,$W99),"")</f>
        <v>9.9988503811508107E-3</v>
      </c>
      <c r="Y99">
        <f>IF($W99&gt;0,INDEX('Ref Z'!N$5:N$1054,$W99),"")</f>
        <v>1.0000000000000001E-7</v>
      </c>
      <c r="Z99">
        <f>IF($W99&gt;0,INDEX('Ref Z'!O$5:O$1054,$W99),"")</f>
        <v>2.8476767192467617E-7</v>
      </c>
      <c r="AA99">
        <f>IF($W99&gt;0,INDEX('Ref Z'!P$5:P$1054,$W99),"")</f>
        <v>5.0000000000000008E-7</v>
      </c>
      <c r="AC99" t="str">
        <f t="shared" si="108"/>
        <v>100mHz10m10m</v>
      </c>
      <c r="AD99">
        <f t="shared" si="163"/>
        <v>-2.1866695480571297E-6</v>
      </c>
      <c r="AE99">
        <f t="shared" si="164"/>
        <v>5.9461250189951883E-3</v>
      </c>
      <c r="AF99">
        <f t="shared" si="165"/>
        <v>-1.7371860733042155E-6</v>
      </c>
      <c r="AG99">
        <f t="shared" si="166"/>
        <v>9.2033683227588578E-3</v>
      </c>
    </row>
    <row r="100" spans="1:33" x14ac:dyDescent="0.25">
      <c r="A100" s="4">
        <f t="shared" ref="A100:B100" si="171">A99</f>
        <v>10</v>
      </c>
      <c r="B100" s="3" t="str">
        <f t="shared" si="171"/>
        <v>m</v>
      </c>
      <c r="C100" s="18">
        <f t="shared" si="107"/>
        <v>0.01</v>
      </c>
      <c r="D100" s="18">
        <f t="shared" si="156"/>
        <v>0.2</v>
      </c>
      <c r="E100" s="4">
        <f t="shared" si="152"/>
        <v>200</v>
      </c>
      <c r="F100" s="4" t="str">
        <f t="shared" si="157"/>
        <v>mHz</v>
      </c>
      <c r="G100">
        <f t="shared" ref="G100:H100" si="172">G99</f>
        <v>10</v>
      </c>
      <c r="H100" t="str">
        <f t="shared" si="172"/>
        <v>m</v>
      </c>
      <c r="I100" s="18">
        <f t="shared" si="158"/>
        <v>0.01</v>
      </c>
      <c r="J100" s="9">
        <v>10.011437588920963</v>
      </c>
      <c r="K100" s="9">
        <v>1.9522941470200732E-4</v>
      </c>
      <c r="L100" s="9">
        <v>-2.7062671691220549E-3</v>
      </c>
      <c r="M100" s="9">
        <v>1.563356236313398E-3</v>
      </c>
      <c r="N100" s="10" t="s">
        <v>3</v>
      </c>
      <c r="O100" s="18">
        <f t="shared" si="159"/>
        <v>1E-3</v>
      </c>
      <c r="P100" s="5">
        <f t="shared" si="160"/>
        <v>1.0011437588920962E-2</v>
      </c>
      <c r="Q100" s="5">
        <f t="shared" si="113"/>
        <v>1.9522941470200733E-7</v>
      </c>
      <c r="R100" s="5">
        <f t="shared" si="114"/>
        <v>-2.706267169122055E-6</v>
      </c>
      <c r="S100" s="5">
        <f t="shared" si="115"/>
        <v>1.563356236313398E-6</v>
      </c>
      <c r="T100" s="5">
        <f t="shared" si="161"/>
        <v>1.0011437954696696E-2</v>
      </c>
      <c r="V100" t="str">
        <f t="shared" si="162"/>
        <v>200mHz10m</v>
      </c>
      <c r="W100" s="18">
        <f>IFERROR(MATCH(V100,'Ref Z'!$R$5:$R$1054,0),0)</f>
        <v>59</v>
      </c>
      <c r="X100">
        <f>IF($W100&gt;0,INDEX('Ref Z'!M$5:M$1054,$W100),"")</f>
        <v>1.0001337117248049E-2</v>
      </c>
      <c r="Y100">
        <f>IF($W100&gt;0,INDEX('Ref Z'!N$5:N$1054,$W100),"")</f>
        <v>1.0000000000000001E-7</v>
      </c>
      <c r="Z100">
        <f>IF($W100&gt;0,INDEX('Ref Z'!O$5:O$1054,$W100),"")</f>
        <v>-2.6436474215775193E-6</v>
      </c>
      <c r="AA100">
        <f>IF($W100&gt;0,INDEX('Ref Z'!P$5:P$1054,$W100),"")</f>
        <v>5.0000000000000008E-7</v>
      </c>
      <c r="AC100" t="str">
        <f t="shared" si="108"/>
        <v>200mHz10m10m</v>
      </c>
      <c r="AD100">
        <f t="shared" si="163"/>
        <v>-1.0100471672913267E-5</v>
      </c>
      <c r="AE100">
        <f t="shared" si="164"/>
        <v>3.9045884220946183E-4</v>
      </c>
      <c r="AF100">
        <f t="shared" si="165"/>
        <v>6.2619747544535667E-8</v>
      </c>
      <c r="AG100">
        <f t="shared" si="166"/>
        <v>3.1267125126048885E-3</v>
      </c>
    </row>
    <row r="101" spans="1:33" x14ac:dyDescent="0.25">
      <c r="A101" s="4">
        <f t="shared" ref="A101:B101" si="173">A100</f>
        <v>10</v>
      </c>
      <c r="B101" s="3" t="str">
        <f t="shared" si="173"/>
        <v>m</v>
      </c>
      <c r="C101" s="18">
        <f t="shared" si="107"/>
        <v>0.01</v>
      </c>
      <c r="D101" s="18">
        <f t="shared" si="156"/>
        <v>0.5</v>
      </c>
      <c r="E101" s="4">
        <f t="shared" si="152"/>
        <v>500</v>
      </c>
      <c r="F101" s="4" t="str">
        <f t="shared" si="157"/>
        <v>mHz</v>
      </c>
      <c r="G101">
        <f t="shared" ref="G101:H101" si="174">G100</f>
        <v>10</v>
      </c>
      <c r="H101" t="str">
        <f t="shared" si="174"/>
        <v>m</v>
      </c>
      <c r="I101" s="18">
        <f t="shared" si="158"/>
        <v>0.01</v>
      </c>
      <c r="J101" s="9">
        <v>9.9989671356904566</v>
      </c>
      <c r="K101" s="9">
        <v>2.1811989722207562E-3</v>
      </c>
      <c r="L101" s="9">
        <v>-3.4302654469665927E-3</v>
      </c>
      <c r="M101" s="9">
        <v>3.0890056699248024E-3</v>
      </c>
      <c r="N101" s="10" t="s">
        <v>3</v>
      </c>
      <c r="O101" s="18">
        <f t="shared" si="159"/>
        <v>1E-3</v>
      </c>
      <c r="P101" s="5">
        <f t="shared" si="160"/>
        <v>9.9989671356904564E-3</v>
      </c>
      <c r="Q101" s="5">
        <f t="shared" si="113"/>
        <v>2.1811989722207563E-6</v>
      </c>
      <c r="R101" s="5">
        <f t="shared" si="114"/>
        <v>-3.4302654469665927E-6</v>
      </c>
      <c r="S101" s="5">
        <f t="shared" si="115"/>
        <v>3.0890056699248025E-6</v>
      </c>
      <c r="T101" s="5">
        <f t="shared" si="161"/>
        <v>9.9989677240872633E-3</v>
      </c>
      <c r="V101" t="str">
        <f t="shared" si="162"/>
        <v>500mHz10m</v>
      </c>
      <c r="W101" s="18">
        <f>IFERROR(MATCH(V101,'Ref Z'!$R$5:$R$1054,0),0)</f>
        <v>60</v>
      </c>
      <c r="X101">
        <f>IF($W101&gt;0,INDEX('Ref Z'!M$5:M$1054,$W101),"")</f>
        <v>1.0001325896347413E-2</v>
      </c>
      <c r="Y101">
        <f>IF($W101&gt;0,INDEX('Ref Z'!N$5:N$1054,$W101),"")</f>
        <v>1.0000000000000001E-7</v>
      </c>
      <c r="Z101">
        <f>IF($W101&gt;0,INDEX('Ref Z'!O$5:O$1054,$W101),"")</f>
        <v>2.5136532792906681E-7</v>
      </c>
      <c r="AA101">
        <f>IF($W101&gt;0,INDEX('Ref Z'!P$5:P$1054,$W101),"")</f>
        <v>5.0000000000000008E-7</v>
      </c>
      <c r="AC101" t="str">
        <f t="shared" si="108"/>
        <v>500mHz10m10m</v>
      </c>
      <c r="AD101">
        <f t="shared" si="163"/>
        <v>2.3587606569567404E-6</v>
      </c>
      <c r="AE101">
        <f t="shared" si="164"/>
        <v>4.3623979455876712E-3</v>
      </c>
      <c r="AF101">
        <f t="shared" si="165"/>
        <v>3.6816307748956595E-6</v>
      </c>
      <c r="AG101">
        <f t="shared" si="166"/>
        <v>6.1780113600826527E-3</v>
      </c>
    </row>
    <row r="102" spans="1:33" x14ac:dyDescent="0.25">
      <c r="A102" s="4">
        <f t="shared" ref="A102:B102" si="175">A101</f>
        <v>10</v>
      </c>
      <c r="B102" s="3" t="str">
        <f t="shared" si="175"/>
        <v>m</v>
      </c>
      <c r="C102" s="18">
        <f t="shared" si="107"/>
        <v>0.01</v>
      </c>
      <c r="D102" s="18">
        <f t="shared" si="156"/>
        <v>1</v>
      </c>
      <c r="E102" s="4">
        <f t="shared" si="152"/>
        <v>1</v>
      </c>
      <c r="F102" s="4" t="str">
        <f t="shared" si="157"/>
        <v>Hz</v>
      </c>
      <c r="G102">
        <f t="shared" ref="G102:H102" si="176">G101</f>
        <v>10</v>
      </c>
      <c r="H102" t="str">
        <f t="shared" si="176"/>
        <v>m</v>
      </c>
      <c r="I102" s="18">
        <f t="shared" si="158"/>
        <v>0.01</v>
      </c>
      <c r="J102" s="9">
        <v>10.002717109940665</v>
      </c>
      <c r="K102" s="9">
        <v>4.1565515522232373E-3</v>
      </c>
      <c r="L102" s="9">
        <v>1.9838750800368603E-3</v>
      </c>
      <c r="M102" s="9">
        <v>3.0826282784527449E-4</v>
      </c>
      <c r="N102" s="10" t="s">
        <v>3</v>
      </c>
      <c r="O102" s="18">
        <f t="shared" si="159"/>
        <v>1E-3</v>
      </c>
      <c r="P102" s="5">
        <f t="shared" si="160"/>
        <v>1.0002717109940665E-2</v>
      </c>
      <c r="Q102" s="5">
        <f t="shared" si="113"/>
        <v>4.156551552223237E-6</v>
      </c>
      <c r="R102" s="5">
        <f t="shared" si="114"/>
        <v>1.9838750800368603E-6</v>
      </c>
      <c r="S102" s="5">
        <f t="shared" si="115"/>
        <v>3.0826282784527447E-7</v>
      </c>
      <c r="T102" s="5">
        <f t="shared" si="161"/>
        <v>1.0002717306675225E-2</v>
      </c>
      <c r="V102" t="str">
        <f t="shared" si="162"/>
        <v>1Hz10m</v>
      </c>
      <c r="W102" s="18">
        <f>IFERROR(MATCH(V102,'Ref Z'!$R$5:$R$1054,0),0)</f>
        <v>61</v>
      </c>
      <c r="X102">
        <f>IF($W102&gt;0,INDEX('Ref Z'!M$5:M$1054,$W102),"")</f>
        <v>1.0000684453624146E-2</v>
      </c>
      <c r="Y102">
        <f>IF($W102&gt;0,INDEX('Ref Z'!N$5:N$1054,$W102),"")</f>
        <v>1.0000000000000001E-7</v>
      </c>
      <c r="Z102">
        <f>IF($W102&gt;0,INDEX('Ref Z'!O$5:O$1054,$W102),"")</f>
        <v>8.7214031308688387E-7</v>
      </c>
      <c r="AA102">
        <f>IF($W102&gt;0,INDEX('Ref Z'!P$5:P$1054,$W102),"")</f>
        <v>5.0000000000000008E-7</v>
      </c>
      <c r="AC102" t="str">
        <f t="shared" si="108"/>
        <v>1Hz10m10m</v>
      </c>
      <c r="AD102">
        <f t="shared" si="163"/>
        <v>-2.0326563165192629E-6</v>
      </c>
      <c r="AE102">
        <f t="shared" si="164"/>
        <v>8.3131031050479344E-3</v>
      </c>
      <c r="AF102">
        <f t="shared" si="165"/>
        <v>-1.1117347669499765E-6</v>
      </c>
      <c r="AG102">
        <f t="shared" si="166"/>
        <v>6.1652585843958031E-4</v>
      </c>
    </row>
    <row r="103" spans="1:33" x14ac:dyDescent="0.25">
      <c r="A103" s="4">
        <f t="shared" ref="A103:B103" si="177">A102</f>
        <v>10</v>
      </c>
      <c r="B103" s="3" t="str">
        <f t="shared" si="177"/>
        <v>m</v>
      </c>
      <c r="C103" s="18">
        <f t="shared" si="107"/>
        <v>0.01</v>
      </c>
      <c r="D103" s="18">
        <f t="shared" si="156"/>
        <v>2</v>
      </c>
      <c r="E103" s="4">
        <f t="shared" si="152"/>
        <v>2</v>
      </c>
      <c r="F103" s="4" t="str">
        <f t="shared" si="157"/>
        <v>Hz</v>
      </c>
      <c r="G103">
        <f t="shared" ref="G103:H103" si="178">G102</f>
        <v>10</v>
      </c>
      <c r="H103" t="str">
        <f t="shared" si="178"/>
        <v>m</v>
      </c>
      <c r="I103" s="18">
        <f t="shared" si="158"/>
        <v>0.01</v>
      </c>
      <c r="J103" s="9">
        <v>10.000052792088313</v>
      </c>
      <c r="K103" s="9">
        <v>2.0337593783977927E-3</v>
      </c>
      <c r="L103" s="9">
        <v>1.0949458523419263E-2</v>
      </c>
      <c r="M103" s="9">
        <v>2.9563819718316331E-3</v>
      </c>
      <c r="N103" s="10" t="s">
        <v>3</v>
      </c>
      <c r="O103" s="18">
        <f t="shared" si="159"/>
        <v>1E-3</v>
      </c>
      <c r="P103" s="5">
        <f t="shared" si="160"/>
        <v>1.0000052792088314E-2</v>
      </c>
      <c r="Q103" s="5">
        <f t="shared" si="113"/>
        <v>2.0337593783977927E-6</v>
      </c>
      <c r="R103" s="5">
        <f t="shared" si="114"/>
        <v>1.0949458523419264E-5</v>
      </c>
      <c r="S103" s="5">
        <f t="shared" si="115"/>
        <v>2.9563819718316332E-6</v>
      </c>
      <c r="T103" s="5">
        <f t="shared" si="161"/>
        <v>1.0000058786586968E-2</v>
      </c>
      <c r="V103" t="str">
        <f t="shared" si="162"/>
        <v>2Hz10m</v>
      </c>
      <c r="W103" s="18">
        <f>IFERROR(MATCH(V103,'Ref Z'!$R$5:$R$1054,0),0)</f>
        <v>62</v>
      </c>
      <c r="X103">
        <f>IF($W103&gt;0,INDEX('Ref Z'!M$5:M$1054,$W103),"")</f>
        <v>9.9991974332859831E-3</v>
      </c>
      <c r="Y103">
        <f>IF($W103&gt;0,INDEX('Ref Z'!N$5:N$1054,$W103),"")</f>
        <v>1.0000000000000001E-7</v>
      </c>
      <c r="Z103">
        <f>IF($W103&gt;0,INDEX('Ref Z'!O$5:O$1054,$W103),"")</f>
        <v>2.9561159725883494E-6</v>
      </c>
      <c r="AA103">
        <f>IF($W103&gt;0,INDEX('Ref Z'!P$5:P$1054,$W103),"")</f>
        <v>5.0000000000000008E-7</v>
      </c>
      <c r="AC103" t="str">
        <f t="shared" si="108"/>
        <v>2Hz10m10m</v>
      </c>
      <c r="AD103">
        <f t="shared" si="163"/>
        <v>-8.5535880233085504E-7</v>
      </c>
      <c r="AE103">
        <f t="shared" si="164"/>
        <v>4.0675187580248356E-3</v>
      </c>
      <c r="AF103">
        <f t="shared" si="165"/>
        <v>-7.9933425508309145E-6</v>
      </c>
      <c r="AG103">
        <f t="shared" si="166"/>
        <v>5.9127639648039717E-3</v>
      </c>
    </row>
    <row r="104" spans="1:33" x14ac:dyDescent="0.25">
      <c r="A104" s="4">
        <f t="shared" ref="A104:B104" si="179">A103</f>
        <v>10</v>
      </c>
      <c r="B104" s="3" t="str">
        <f t="shared" si="179"/>
        <v>m</v>
      </c>
      <c r="C104" s="18">
        <f t="shared" si="107"/>
        <v>0.01</v>
      </c>
      <c r="D104" s="18">
        <f t="shared" si="156"/>
        <v>5</v>
      </c>
      <c r="E104" s="4">
        <f t="shared" si="152"/>
        <v>5</v>
      </c>
      <c r="F104" s="4" t="str">
        <f t="shared" si="157"/>
        <v>Hz</v>
      </c>
      <c r="G104">
        <f t="shared" ref="G104:H104" si="180">G103</f>
        <v>10</v>
      </c>
      <c r="H104" t="str">
        <f t="shared" si="180"/>
        <v>m</v>
      </c>
      <c r="I104" s="18">
        <f t="shared" si="158"/>
        <v>0.01</v>
      </c>
      <c r="J104" s="9">
        <v>10.003153042420868</v>
      </c>
      <c r="K104" s="9">
        <v>4.2901895151946168E-3</v>
      </c>
      <c r="L104" s="9">
        <v>8.6725204552610628E-3</v>
      </c>
      <c r="M104" s="9">
        <v>9.9903235661141939E-4</v>
      </c>
      <c r="N104" s="10" t="s">
        <v>3</v>
      </c>
      <c r="O104" s="18">
        <f t="shared" si="159"/>
        <v>1E-3</v>
      </c>
      <c r="P104" s="5">
        <f t="shared" si="160"/>
        <v>1.0003153042420868E-2</v>
      </c>
      <c r="Q104" s="5">
        <f t="shared" si="113"/>
        <v>4.290189515194617E-6</v>
      </c>
      <c r="R104" s="5">
        <f t="shared" si="114"/>
        <v>8.6725204552610629E-6</v>
      </c>
      <c r="S104" s="5">
        <f t="shared" si="115"/>
        <v>9.9903235661141945E-7</v>
      </c>
      <c r="T104" s="5">
        <f t="shared" si="161"/>
        <v>1.0003156801865344E-2</v>
      </c>
      <c r="V104" t="str">
        <f t="shared" si="162"/>
        <v>5Hz10m</v>
      </c>
      <c r="W104" s="18">
        <f>IFERROR(MATCH(V104,'Ref Z'!$R$5:$R$1054,0),0)</f>
        <v>63</v>
      </c>
      <c r="X104">
        <f>IF($W104&gt;0,INDEX('Ref Z'!M$5:M$1054,$W104),"")</f>
        <v>9.999376446911748E-3</v>
      </c>
      <c r="Y104">
        <f>IF($W104&gt;0,INDEX('Ref Z'!N$5:N$1054,$W104),"")</f>
        <v>1.0000000000000001E-7</v>
      </c>
      <c r="Z104">
        <f>IF($W104&gt;0,INDEX('Ref Z'!O$5:O$1054,$W104),"")</f>
        <v>1.6976365691235436E-7</v>
      </c>
      <c r="AA104">
        <f>IF($W104&gt;0,INDEX('Ref Z'!P$5:P$1054,$W104),"")</f>
        <v>5.0000000000000008E-7</v>
      </c>
      <c r="AC104" t="str">
        <f t="shared" si="108"/>
        <v>5Hz10m10m</v>
      </c>
      <c r="AD104">
        <f t="shared" si="163"/>
        <v>-3.7765955091199205E-6</v>
      </c>
      <c r="AE104">
        <f t="shared" si="164"/>
        <v>8.5803790309719585E-3</v>
      </c>
      <c r="AF104">
        <f t="shared" si="165"/>
        <v>-8.5027567983487077E-6</v>
      </c>
      <c r="AG104">
        <f t="shared" si="166"/>
        <v>1.9980647757833741E-3</v>
      </c>
    </row>
    <row r="105" spans="1:33" x14ac:dyDescent="0.25">
      <c r="A105" s="4">
        <f t="shared" ref="A105:B105" si="181">A104</f>
        <v>10</v>
      </c>
      <c r="B105" s="3" t="str">
        <f t="shared" si="181"/>
        <v>m</v>
      </c>
      <c r="C105" s="18">
        <f t="shared" si="107"/>
        <v>0.01</v>
      </c>
      <c r="D105" s="18">
        <f t="shared" si="156"/>
        <v>10</v>
      </c>
      <c r="E105" s="4">
        <f t="shared" si="152"/>
        <v>10</v>
      </c>
      <c r="F105" s="4" t="str">
        <f t="shared" si="157"/>
        <v>Hz</v>
      </c>
      <c r="G105">
        <f t="shared" ref="G105:H105" si="182">G104</f>
        <v>10</v>
      </c>
      <c r="H105" t="str">
        <f t="shared" si="182"/>
        <v>m</v>
      </c>
      <c r="I105" s="18">
        <f t="shared" si="158"/>
        <v>0.01</v>
      </c>
      <c r="J105" s="9">
        <v>10.004335332589346</v>
      </c>
      <c r="K105" s="9">
        <v>1.9090810155812266E-3</v>
      </c>
      <c r="L105" s="9">
        <v>-4.41877016874344E-3</v>
      </c>
      <c r="M105" s="9">
        <v>4.7812366494010897E-3</v>
      </c>
      <c r="N105" s="10" t="s">
        <v>3</v>
      </c>
      <c r="O105" s="18">
        <f t="shared" si="159"/>
        <v>1E-3</v>
      </c>
      <c r="P105" s="5">
        <f t="shared" si="160"/>
        <v>1.0004335332589346E-2</v>
      </c>
      <c r="Q105" s="5">
        <f t="shared" si="113"/>
        <v>1.9090810155812267E-6</v>
      </c>
      <c r="R105" s="5">
        <f t="shared" si="114"/>
        <v>-4.4187701687434401E-6</v>
      </c>
      <c r="S105" s="5">
        <f t="shared" si="115"/>
        <v>4.7812366494010899E-6</v>
      </c>
      <c r="T105" s="5">
        <f t="shared" si="161"/>
        <v>1.0004336308442725E-2</v>
      </c>
      <c r="V105" t="str">
        <f t="shared" si="162"/>
        <v>10Hz10m</v>
      </c>
      <c r="W105" s="18">
        <f>IFERROR(MATCH(V105,'Ref Z'!$R$5:$R$1054,0),0)</f>
        <v>64</v>
      </c>
      <c r="X105">
        <f>IF($W105&gt;0,INDEX('Ref Z'!M$5:M$1054,$W105),"")</f>
        <v>9.9995588048794725E-3</v>
      </c>
      <c r="Y105">
        <f>IF($W105&gt;0,INDEX('Ref Z'!N$5:N$1054,$W105),"")</f>
        <v>1.0000000000000001E-7</v>
      </c>
      <c r="Z105">
        <f>IF($W105&gt;0,INDEX('Ref Z'!O$5:O$1054,$W105),"")</f>
        <v>-3.3252056908305535E-7</v>
      </c>
      <c r="AA105">
        <f>IF($W105&gt;0,INDEX('Ref Z'!P$5:P$1054,$W105),"")</f>
        <v>5.0000000000000008E-7</v>
      </c>
      <c r="AC105" t="str">
        <f t="shared" si="108"/>
        <v>10Hz10m10m</v>
      </c>
      <c r="AD105">
        <f t="shared" si="163"/>
        <v>-4.7765277098738013E-6</v>
      </c>
      <c r="AE105">
        <f t="shared" si="164"/>
        <v>3.8181620324719838E-3</v>
      </c>
      <c r="AF105">
        <f t="shared" si="165"/>
        <v>4.086249599660385E-6</v>
      </c>
      <c r="AG105">
        <f t="shared" si="166"/>
        <v>9.56247331187411E-3</v>
      </c>
    </row>
    <row r="106" spans="1:33" x14ac:dyDescent="0.25">
      <c r="A106" s="4">
        <f t="shared" ref="A106:B106" si="183">A105</f>
        <v>10</v>
      </c>
      <c r="B106" s="3" t="str">
        <f t="shared" si="183"/>
        <v>m</v>
      </c>
      <c r="C106" s="18">
        <f t="shared" si="107"/>
        <v>0.01</v>
      </c>
      <c r="D106" s="18">
        <f t="shared" si="156"/>
        <v>20</v>
      </c>
      <c r="E106" s="4">
        <f t="shared" si="152"/>
        <v>20</v>
      </c>
      <c r="F106" s="4" t="str">
        <f t="shared" si="157"/>
        <v>Hz</v>
      </c>
      <c r="G106">
        <f t="shared" ref="G106:H106" si="184">G105</f>
        <v>10</v>
      </c>
      <c r="H106" t="str">
        <f t="shared" si="184"/>
        <v>m</v>
      </c>
      <c r="I106" s="18">
        <f t="shared" si="158"/>
        <v>0.01</v>
      </c>
      <c r="J106" s="9">
        <v>9.9914212720097115</v>
      </c>
      <c r="K106" s="9">
        <v>2.5580937182642948E-3</v>
      </c>
      <c r="L106" s="9">
        <v>2.567069688383218E-3</v>
      </c>
      <c r="M106" s="9">
        <v>4.1909024145545173E-3</v>
      </c>
      <c r="N106" s="10" t="s">
        <v>3</v>
      </c>
      <c r="O106" s="18">
        <f t="shared" si="159"/>
        <v>1E-3</v>
      </c>
      <c r="P106" s="5">
        <f t="shared" si="160"/>
        <v>9.991421272009712E-3</v>
      </c>
      <c r="Q106" s="5">
        <f t="shared" si="113"/>
        <v>2.558093718264295E-6</v>
      </c>
      <c r="R106" s="5">
        <f t="shared" si="114"/>
        <v>2.5670696883832181E-6</v>
      </c>
      <c r="S106" s="5">
        <f t="shared" si="115"/>
        <v>4.1909024145545174E-6</v>
      </c>
      <c r="T106" s="5">
        <f t="shared" si="161"/>
        <v>9.9914216017849521E-3</v>
      </c>
      <c r="V106" t="str">
        <f t="shared" si="162"/>
        <v>20Hz10m</v>
      </c>
      <c r="W106" s="18">
        <f>IFERROR(MATCH(V106,'Ref Z'!$R$5:$R$1054,0),0)</f>
        <v>65</v>
      </c>
      <c r="X106">
        <f>IF($W106&gt;0,INDEX('Ref Z'!M$5:M$1054,$W106),"")</f>
        <v>1.0000615887578453E-2</v>
      </c>
      <c r="Y106">
        <f>IF($W106&gt;0,INDEX('Ref Z'!N$5:N$1054,$W106),"")</f>
        <v>1.0000000000000001E-7</v>
      </c>
      <c r="Z106">
        <f>IF($W106&gt;0,INDEX('Ref Z'!O$5:O$1054,$W106),"")</f>
        <v>-1.3390832683237716E-7</v>
      </c>
      <c r="AA106">
        <f>IF($W106&gt;0,INDEX('Ref Z'!P$5:P$1054,$W106),"")</f>
        <v>5.0000000000000008E-7</v>
      </c>
      <c r="AC106" t="str">
        <f t="shared" si="108"/>
        <v>20Hz10m10m</v>
      </c>
      <c r="AD106">
        <f t="shared" si="163"/>
        <v>9.1946155687406411E-6</v>
      </c>
      <c r="AE106">
        <f t="shared" si="164"/>
        <v>5.11618743750588E-3</v>
      </c>
      <c r="AF106">
        <f t="shared" si="165"/>
        <v>-2.7009780152155953E-6</v>
      </c>
      <c r="AG106">
        <f t="shared" si="166"/>
        <v>8.3818048440222909E-3</v>
      </c>
    </row>
    <row r="107" spans="1:33" x14ac:dyDescent="0.25">
      <c r="A107" s="4">
        <f t="shared" ref="A107:B107" si="185">A106</f>
        <v>10</v>
      </c>
      <c r="B107" s="3" t="str">
        <f t="shared" si="185"/>
        <v>m</v>
      </c>
      <c r="C107" s="18">
        <f t="shared" si="107"/>
        <v>0.01</v>
      </c>
      <c r="D107" s="18">
        <f t="shared" si="156"/>
        <v>50</v>
      </c>
      <c r="E107" s="4">
        <f t="shared" si="152"/>
        <v>50</v>
      </c>
      <c r="F107" s="4" t="str">
        <f t="shared" si="157"/>
        <v>Hz</v>
      </c>
      <c r="G107">
        <f t="shared" ref="G107:H107" si="186">G106</f>
        <v>10</v>
      </c>
      <c r="H107" t="str">
        <f t="shared" si="186"/>
        <v>m</v>
      </c>
      <c r="I107" s="18">
        <f t="shared" si="158"/>
        <v>0.01</v>
      </c>
      <c r="J107" s="9">
        <v>9.999563625925397</v>
      </c>
      <c r="K107" s="9">
        <v>1.4410278123449737E-3</v>
      </c>
      <c r="L107" s="9">
        <v>-5.0910776810030641E-3</v>
      </c>
      <c r="M107" s="9">
        <v>4.0393666473873474E-4</v>
      </c>
      <c r="N107" s="10" t="s">
        <v>3</v>
      </c>
      <c r="O107" s="18">
        <f t="shared" si="159"/>
        <v>1E-3</v>
      </c>
      <c r="P107" s="5">
        <f t="shared" si="160"/>
        <v>9.9995636259253978E-3</v>
      </c>
      <c r="Q107" s="5">
        <f t="shared" si="113"/>
        <v>1.4410278123449738E-6</v>
      </c>
      <c r="R107" s="5">
        <f t="shared" si="114"/>
        <v>-5.0910776810030638E-6</v>
      </c>
      <c r="S107" s="5">
        <f t="shared" si="115"/>
        <v>4.0393666473873473E-7</v>
      </c>
      <c r="T107" s="5">
        <f t="shared" si="161"/>
        <v>9.9995649219354662E-3</v>
      </c>
      <c r="V107" t="str">
        <f t="shared" si="162"/>
        <v>50Hz10m</v>
      </c>
      <c r="W107" s="18">
        <f>IFERROR(MATCH(V107,'Ref Z'!$R$5:$R$1054,0),0)</f>
        <v>66</v>
      </c>
      <c r="X107">
        <f>IF($W107&gt;0,INDEX('Ref Z'!M$5:M$1054,$W107),"")</f>
        <v>1.0001279973738231E-2</v>
      </c>
      <c r="Y107">
        <f>IF($W107&gt;0,INDEX('Ref Z'!N$5:N$1054,$W107),"")</f>
        <v>1.0000000000000001E-7</v>
      </c>
      <c r="Z107">
        <f>IF($W107&gt;0,INDEX('Ref Z'!O$5:O$1054,$W107),"")</f>
        <v>1.1724784325732712E-6</v>
      </c>
      <c r="AA107">
        <f>IF($W107&gt;0,INDEX('Ref Z'!P$5:P$1054,$W107),"")</f>
        <v>5.0000000000000008E-7</v>
      </c>
      <c r="AC107" t="str">
        <f t="shared" si="108"/>
        <v>50Hz10m10m</v>
      </c>
      <c r="AD107">
        <f t="shared" si="163"/>
        <v>1.716347812832919E-6</v>
      </c>
      <c r="AE107">
        <f t="shared" si="164"/>
        <v>2.8820556264248206E-3</v>
      </c>
      <c r="AF107">
        <f t="shared" si="165"/>
        <v>6.2635561135763348E-6</v>
      </c>
      <c r="AG107">
        <f t="shared" si="166"/>
        <v>8.0787348420468153E-4</v>
      </c>
    </row>
    <row r="108" spans="1:33" x14ac:dyDescent="0.25">
      <c r="A108" s="4">
        <f t="shared" ref="A108:B108" si="187">A107</f>
        <v>10</v>
      </c>
      <c r="B108" s="3" t="str">
        <f t="shared" si="187"/>
        <v>m</v>
      </c>
      <c r="C108" s="18">
        <f t="shared" si="107"/>
        <v>0.01</v>
      </c>
      <c r="D108" s="18">
        <f t="shared" si="156"/>
        <v>100</v>
      </c>
      <c r="E108" s="4">
        <f t="shared" si="152"/>
        <v>100</v>
      </c>
      <c r="F108" s="4" t="str">
        <f t="shared" si="157"/>
        <v>Hz</v>
      </c>
      <c r="G108">
        <f t="shared" ref="G108:H108" si="188">G107</f>
        <v>10</v>
      </c>
      <c r="H108" t="str">
        <f t="shared" si="188"/>
        <v>m</v>
      </c>
      <c r="I108" s="18">
        <f t="shared" si="158"/>
        <v>0.01</v>
      </c>
      <c r="J108" s="9">
        <v>9.9982928959760784</v>
      </c>
      <c r="K108" s="9">
        <v>4.0968565689121217E-3</v>
      </c>
      <c r="L108" s="9">
        <v>3.7506125897018234E-3</v>
      </c>
      <c r="M108" s="9">
        <v>1.5332759857452391E-3</v>
      </c>
      <c r="N108" s="10" t="s">
        <v>3</v>
      </c>
      <c r="O108" s="18">
        <f t="shared" si="159"/>
        <v>1E-3</v>
      </c>
      <c r="P108" s="5">
        <f t="shared" si="160"/>
        <v>9.9982928959760787E-3</v>
      </c>
      <c r="Q108" s="5">
        <f t="shared" si="113"/>
        <v>4.096856568912122E-6</v>
      </c>
      <c r="R108" s="5">
        <f t="shared" si="114"/>
        <v>3.7506125897018235E-6</v>
      </c>
      <c r="S108" s="5">
        <f t="shared" si="115"/>
        <v>1.5332759857452391E-6</v>
      </c>
      <c r="T108" s="5">
        <f t="shared" si="161"/>
        <v>9.9982935994508849E-3</v>
      </c>
      <c r="V108" t="str">
        <f t="shared" si="162"/>
        <v>100Hz10m</v>
      </c>
      <c r="W108" s="18">
        <f>IFERROR(MATCH(V108,'Ref Z'!$R$5:$R$1054,0),0)</f>
        <v>67</v>
      </c>
      <c r="X108">
        <f>IF($W108&gt;0,INDEX('Ref Z'!M$5:M$1054,$W108),"")</f>
        <v>1.0003103450137794E-2</v>
      </c>
      <c r="Y108">
        <f>IF($W108&gt;0,INDEX('Ref Z'!N$5:N$1054,$W108),"")</f>
        <v>1.0000000000000001E-7</v>
      </c>
      <c r="Z108">
        <f>IF($W108&gt;0,INDEX('Ref Z'!O$5:O$1054,$W108),"")</f>
        <v>2.5917430536693728E-7</v>
      </c>
      <c r="AA108">
        <f>IF($W108&gt;0,INDEX('Ref Z'!P$5:P$1054,$W108),"")</f>
        <v>5.0000000000000008E-7</v>
      </c>
      <c r="AC108" t="str">
        <f t="shared" si="108"/>
        <v>100Hz10m10m</v>
      </c>
      <c r="AD108">
        <f t="shared" si="163"/>
        <v>4.8105541617157049E-6</v>
      </c>
      <c r="AE108">
        <f t="shared" si="164"/>
        <v>8.1937131384344671E-3</v>
      </c>
      <c r="AF108">
        <f t="shared" si="165"/>
        <v>-3.491438284334886E-6</v>
      </c>
      <c r="AG108">
        <f t="shared" si="166"/>
        <v>3.0665520122528721E-3</v>
      </c>
    </row>
    <row r="109" spans="1:33" x14ac:dyDescent="0.25">
      <c r="A109" s="4">
        <f t="shared" ref="A109:B109" si="189">A108</f>
        <v>10</v>
      </c>
      <c r="B109" s="3" t="str">
        <f t="shared" si="189"/>
        <v>m</v>
      </c>
      <c r="C109" s="18">
        <f t="shared" si="107"/>
        <v>0.01</v>
      </c>
      <c r="D109" s="18">
        <f t="shared" si="156"/>
        <v>200</v>
      </c>
      <c r="E109" s="4">
        <f t="shared" si="152"/>
        <v>200</v>
      </c>
      <c r="F109" s="4" t="str">
        <f t="shared" si="157"/>
        <v>Hz</v>
      </c>
      <c r="G109">
        <f t="shared" ref="G109:H109" si="190">G108</f>
        <v>10</v>
      </c>
      <c r="H109" t="str">
        <f t="shared" si="190"/>
        <v>m</v>
      </c>
      <c r="I109" s="18">
        <f t="shared" si="158"/>
        <v>0.01</v>
      </c>
      <c r="J109" s="9">
        <v>10.002705010317927</v>
      </c>
      <c r="K109" s="9">
        <v>1.6959594999632465E-3</v>
      </c>
      <c r="L109" s="9">
        <v>1.9075991280056983E-3</v>
      </c>
      <c r="M109" s="9">
        <v>4.7513195504381694E-3</v>
      </c>
      <c r="N109" s="10" t="s">
        <v>3</v>
      </c>
      <c r="O109" s="18">
        <f t="shared" si="159"/>
        <v>1E-3</v>
      </c>
      <c r="P109" s="5">
        <f t="shared" si="160"/>
        <v>1.0002705010317928E-2</v>
      </c>
      <c r="Q109" s="5">
        <f t="shared" si="113"/>
        <v>1.6959594999632466E-6</v>
      </c>
      <c r="R109" s="5">
        <f t="shared" si="114"/>
        <v>1.9075991280056984E-6</v>
      </c>
      <c r="S109" s="5">
        <f t="shared" si="115"/>
        <v>4.7513195504381698E-6</v>
      </c>
      <c r="T109" s="5">
        <f t="shared" si="161"/>
        <v>1.0002705192215444E-2</v>
      </c>
      <c r="V109" t="str">
        <f t="shared" si="162"/>
        <v>200Hz10m</v>
      </c>
      <c r="W109" s="18">
        <f>IFERROR(MATCH(V109,'Ref Z'!$R$5:$R$1054,0),0)</f>
        <v>68</v>
      </c>
      <c r="X109">
        <f>IF($W109&gt;0,INDEX('Ref Z'!M$5:M$1054,$W109),"")</f>
        <v>1.0006687163427626E-2</v>
      </c>
      <c r="Y109">
        <f>IF($W109&gt;0,INDEX('Ref Z'!N$5:N$1054,$W109),"")</f>
        <v>1.0000000000000001E-7</v>
      </c>
      <c r="Z109">
        <f>IF($W109&gt;0,INDEX('Ref Z'!O$5:O$1054,$W109),"")</f>
        <v>2.5996494871220821E-6</v>
      </c>
      <c r="AA109">
        <f>IF($W109&gt;0,INDEX('Ref Z'!P$5:P$1054,$W109),"")</f>
        <v>5.0000000000000008E-7</v>
      </c>
      <c r="AC109" t="str">
        <f t="shared" si="108"/>
        <v>200Hz10m10m</v>
      </c>
      <c r="AD109">
        <f t="shared" si="163"/>
        <v>3.9821531096981277E-6</v>
      </c>
      <c r="AE109">
        <f t="shared" si="164"/>
        <v>3.3919190014005847E-3</v>
      </c>
      <c r="AF109">
        <f t="shared" si="165"/>
        <v>6.9205035911638374E-7</v>
      </c>
      <c r="AG109">
        <f t="shared" si="166"/>
        <v>9.5026391140305786E-3</v>
      </c>
    </row>
    <row r="110" spans="1:33" x14ac:dyDescent="0.25">
      <c r="A110" s="4">
        <f t="shared" ref="A110:B110" si="191">A109</f>
        <v>10</v>
      </c>
      <c r="B110" s="3" t="str">
        <f t="shared" si="191"/>
        <v>m</v>
      </c>
      <c r="C110" s="18">
        <f t="shared" si="107"/>
        <v>0.01</v>
      </c>
      <c r="D110" s="18">
        <f t="shared" si="156"/>
        <v>500</v>
      </c>
      <c r="E110" s="4">
        <f t="shared" si="152"/>
        <v>500</v>
      </c>
      <c r="F110" s="4" t="str">
        <f t="shared" si="157"/>
        <v>Hz</v>
      </c>
      <c r="G110">
        <f t="shared" ref="G110:H110" si="192">G109</f>
        <v>10</v>
      </c>
      <c r="H110" t="str">
        <f t="shared" si="192"/>
        <v>m</v>
      </c>
      <c r="I110" s="18">
        <f t="shared" si="158"/>
        <v>0.01</v>
      </c>
      <c r="J110" s="9">
        <v>10.022181837327368</v>
      </c>
      <c r="K110" s="9">
        <v>2.562627488815695E-3</v>
      </c>
      <c r="L110" s="9">
        <v>4.9794639004627748E-4</v>
      </c>
      <c r="M110" s="9">
        <v>3.6475315786538287E-3</v>
      </c>
      <c r="N110" s="10" t="s">
        <v>3</v>
      </c>
      <c r="O110" s="18">
        <f t="shared" si="159"/>
        <v>1E-3</v>
      </c>
      <c r="P110" s="5">
        <f t="shared" si="160"/>
        <v>1.0022181837327369E-2</v>
      </c>
      <c r="Q110" s="5">
        <f t="shared" si="113"/>
        <v>2.5626274888156949E-6</v>
      </c>
      <c r="R110" s="5">
        <f t="shared" si="114"/>
        <v>4.979463900462775E-7</v>
      </c>
      <c r="S110" s="5">
        <f t="shared" si="115"/>
        <v>3.6475315786538288E-6</v>
      </c>
      <c r="T110" s="5">
        <f t="shared" si="161"/>
        <v>1.002218184969746E-2</v>
      </c>
      <c r="V110" t="str">
        <f t="shared" si="162"/>
        <v>500Hz10m</v>
      </c>
      <c r="W110" s="18">
        <f>IFERROR(MATCH(V110,'Ref Z'!$R$5:$R$1054,0),0)</f>
        <v>69</v>
      </c>
      <c r="X110">
        <f>IF($W110&gt;0,INDEX('Ref Z'!M$5:M$1054,$W110),"")</f>
        <v>1.0024211085929394E-2</v>
      </c>
      <c r="Y110">
        <f>IF($W110&gt;0,INDEX('Ref Z'!N$5:N$1054,$W110),"")</f>
        <v>1.5811388300841901E-7</v>
      </c>
      <c r="Z110">
        <f>IF($W110&gt;0,INDEX('Ref Z'!O$5:O$1054,$W110),"")</f>
        <v>6.4005560764076012E-6</v>
      </c>
      <c r="AA110">
        <f>IF($W110&gt;0,INDEX('Ref Z'!P$5:P$1054,$W110),"")</f>
        <v>5.0000000000000008E-7</v>
      </c>
      <c r="AC110" t="str">
        <f t="shared" si="108"/>
        <v>500Hz10m10m</v>
      </c>
      <c r="AD110">
        <f t="shared" si="163"/>
        <v>2.0292486020249967E-6</v>
      </c>
      <c r="AE110">
        <f t="shared" si="164"/>
        <v>5.1252549800702932E-3</v>
      </c>
      <c r="AF110">
        <f t="shared" si="165"/>
        <v>5.9026096863613237E-6</v>
      </c>
      <c r="AG110">
        <f t="shared" si="166"/>
        <v>7.2950631744425325E-3</v>
      </c>
    </row>
    <row r="111" spans="1:33" x14ac:dyDescent="0.25">
      <c r="A111" s="4">
        <f t="shared" ref="A111:B111" si="193">A110</f>
        <v>10</v>
      </c>
      <c r="B111" s="3" t="str">
        <f t="shared" si="193"/>
        <v>m</v>
      </c>
      <c r="C111" s="18">
        <f t="shared" si="107"/>
        <v>0.01</v>
      </c>
      <c r="D111" s="18">
        <f t="shared" si="156"/>
        <v>1000</v>
      </c>
      <c r="E111" s="4">
        <f>IF(F111="mHz",1000,IF(F111="kHz",0.001,1))*D111</f>
        <v>1</v>
      </c>
      <c r="F111" s="4" t="str">
        <f t="shared" si="157"/>
        <v>kHz</v>
      </c>
      <c r="G111">
        <f t="shared" ref="G111:H111" si="194">G110</f>
        <v>10</v>
      </c>
      <c r="H111" t="str">
        <f t="shared" si="194"/>
        <v>m</v>
      </c>
      <c r="I111" s="18">
        <f t="shared" si="158"/>
        <v>0.01</v>
      </c>
      <c r="J111" s="9">
        <v>10.079755456946998</v>
      </c>
      <c r="K111" s="9">
        <v>4.428560146792512E-3</v>
      </c>
      <c r="L111" s="9">
        <v>1.3182271195119657E-2</v>
      </c>
      <c r="M111" s="9">
        <v>2.4834071458704355E-3</v>
      </c>
      <c r="N111" s="10" t="s">
        <v>3</v>
      </c>
      <c r="O111" s="18">
        <f t="shared" si="159"/>
        <v>1E-3</v>
      </c>
      <c r="P111" s="5">
        <f t="shared" si="160"/>
        <v>1.0079755456946999E-2</v>
      </c>
      <c r="Q111" s="5">
        <f t="shared" si="113"/>
        <v>4.4285601467925123E-6</v>
      </c>
      <c r="R111" s="5">
        <f t="shared" si="114"/>
        <v>1.3182271195119657E-5</v>
      </c>
      <c r="S111" s="5">
        <f t="shared" si="115"/>
        <v>2.4834071458704354E-6</v>
      </c>
      <c r="T111" s="5">
        <f t="shared" si="161"/>
        <v>1.0079764076808875E-2</v>
      </c>
      <c r="V111" t="str">
        <f t="shared" si="162"/>
        <v>1kHz10m</v>
      </c>
      <c r="W111" s="18">
        <f>IFERROR(MATCH(V111,'Ref Z'!$R$5:$R$1054,0),0)</f>
        <v>70</v>
      </c>
      <c r="X111">
        <f>IF($W111&gt;0,INDEX('Ref Z'!M$5:M$1054,$W111),"")</f>
        <v>1.0074482849580121E-2</v>
      </c>
      <c r="Y111">
        <f>IF($W111&gt;0,INDEX('Ref Z'!N$5:N$1054,$W111),"")</f>
        <v>4.4721359549995803E-7</v>
      </c>
      <c r="Z111">
        <f>IF($W111&gt;0,INDEX('Ref Z'!O$5:O$1054,$W111),"")</f>
        <v>1.2677302434750855E-5</v>
      </c>
      <c r="AA111">
        <f>IF($W111&gt;0,INDEX('Ref Z'!P$5:P$1054,$W111),"")</f>
        <v>1.0000000000000002E-6</v>
      </c>
      <c r="AC111" t="str">
        <f t="shared" si="108"/>
        <v>1kHz10m10m</v>
      </c>
      <c r="AD111">
        <f t="shared" si="163"/>
        <v>-5.2726073668778878E-6</v>
      </c>
      <c r="AE111">
        <f t="shared" si="164"/>
        <v>8.8571203048753745E-3</v>
      </c>
      <c r="AF111">
        <f t="shared" si="165"/>
        <v>-5.0496876036880196E-7</v>
      </c>
      <c r="AG111">
        <f t="shared" si="166"/>
        <v>4.9668143924090184E-3</v>
      </c>
    </row>
    <row r="112" spans="1:33" x14ac:dyDescent="0.25">
      <c r="A112" s="4">
        <f t="shared" ref="A112:B112" si="195">A111</f>
        <v>10</v>
      </c>
      <c r="B112" s="3" t="str">
        <f t="shared" si="195"/>
        <v>m</v>
      </c>
      <c r="C112" s="18">
        <f t="shared" si="107"/>
        <v>0.01</v>
      </c>
      <c r="D112" s="18">
        <f t="shared" si="156"/>
        <v>2000</v>
      </c>
      <c r="E112" s="4">
        <f t="shared" ref="E112:E128" si="196">IF(F112="mHz",1000,IF(F112="kHz",0.001,1))*D112</f>
        <v>2</v>
      </c>
      <c r="F112" s="4" t="str">
        <f t="shared" si="157"/>
        <v>kHz</v>
      </c>
      <c r="G112">
        <f t="shared" ref="G112:H112" si="197">G111</f>
        <v>10</v>
      </c>
      <c r="H112" t="str">
        <f t="shared" si="197"/>
        <v>m</v>
      </c>
      <c r="I112" s="18">
        <f t="shared" si="158"/>
        <v>0.01</v>
      </c>
      <c r="J112" s="9">
        <v>10.211619114795784</v>
      </c>
      <c r="K112" s="9">
        <v>3.2016443002520173E-3</v>
      </c>
      <c r="L112" s="9">
        <v>2.8294019878097564E-2</v>
      </c>
      <c r="M112" s="9">
        <v>8.1091892297931168E-4</v>
      </c>
      <c r="N112" s="10" t="s">
        <v>3</v>
      </c>
      <c r="O112" s="18">
        <f t="shared" si="159"/>
        <v>1E-3</v>
      </c>
      <c r="P112" s="5">
        <f t="shared" si="160"/>
        <v>1.0211619114795784E-2</v>
      </c>
      <c r="Q112" s="5">
        <f t="shared" si="113"/>
        <v>3.2016443002520174E-6</v>
      </c>
      <c r="R112" s="5">
        <f t="shared" si="114"/>
        <v>2.8294019878097565E-5</v>
      </c>
      <c r="S112" s="5">
        <f t="shared" si="115"/>
        <v>8.1091892297931172E-7</v>
      </c>
      <c r="T112" s="5">
        <f t="shared" si="161"/>
        <v>1.0211658312792467E-2</v>
      </c>
      <c r="V112" t="str">
        <f t="shared" si="162"/>
        <v>2kHz10m</v>
      </c>
      <c r="W112" s="18">
        <f>IFERROR(MATCH(V112,'Ref Z'!$R$5:$R$1054,0),0)</f>
        <v>71</v>
      </c>
      <c r="X112">
        <f>IF($W112&gt;0,INDEX('Ref Z'!M$5:M$1054,$W112),"")</f>
        <v>1.0207809369845656E-2</v>
      </c>
      <c r="Y112">
        <f>IF($W112&gt;0,INDEX('Ref Z'!N$5:N$1054,$W112),"")</f>
        <v>1.2649110640673521E-6</v>
      </c>
      <c r="Z112">
        <f>IF($W112&gt;0,INDEX('Ref Z'!O$5:O$1054,$W112),"")</f>
        <v>2.637674065021087E-5</v>
      </c>
      <c r="AA112">
        <f>IF($W112&gt;0,INDEX('Ref Z'!P$5:P$1054,$W112),"")</f>
        <v>2.0000000000000003E-6</v>
      </c>
      <c r="AC112" t="str">
        <f t="shared" si="108"/>
        <v>2kHz10m10m</v>
      </c>
      <c r="AD112">
        <f t="shared" si="163"/>
        <v>-3.8097449501280772E-6</v>
      </c>
      <c r="AE112">
        <f t="shared" si="164"/>
        <v>6.4032887254398358E-3</v>
      </c>
      <c r="AF112">
        <f t="shared" si="165"/>
        <v>-1.9172792278866948E-6</v>
      </c>
      <c r="AG112">
        <f t="shared" si="166"/>
        <v>1.6218390791270592E-3</v>
      </c>
    </row>
    <row r="113" spans="1:33" x14ac:dyDescent="0.25">
      <c r="A113" s="4">
        <f t="shared" ref="A113:B113" si="198">A112</f>
        <v>10</v>
      </c>
      <c r="B113" s="3" t="str">
        <f t="shared" si="198"/>
        <v>m</v>
      </c>
      <c r="C113" s="18">
        <f t="shared" si="107"/>
        <v>0.01</v>
      </c>
      <c r="D113" s="18">
        <f t="shared" si="156"/>
        <v>5000</v>
      </c>
      <c r="E113" s="4">
        <f t="shared" si="196"/>
        <v>5</v>
      </c>
      <c r="F113" s="4" t="str">
        <f t="shared" si="157"/>
        <v>kHz</v>
      </c>
      <c r="G113">
        <f t="shared" ref="G113:H113" si="199">G112</f>
        <v>10</v>
      </c>
      <c r="H113" t="str">
        <f t="shared" si="199"/>
        <v>m</v>
      </c>
      <c r="I113" s="18">
        <f t="shared" si="158"/>
        <v>0.01</v>
      </c>
      <c r="J113" s="9">
        <v>10.831291884716842</v>
      </c>
      <c r="K113" s="9">
        <v>3.2428941608939133E-3</v>
      </c>
      <c r="L113" s="9">
        <v>7.2745073104678828E-2</v>
      </c>
      <c r="M113" s="9">
        <v>4.6298486235484358E-3</v>
      </c>
      <c r="N113" s="10" t="s">
        <v>3</v>
      </c>
      <c r="O113" s="18">
        <f t="shared" si="159"/>
        <v>1E-3</v>
      </c>
      <c r="P113" s="5">
        <f t="shared" si="160"/>
        <v>1.0831291884716843E-2</v>
      </c>
      <c r="Q113" s="5">
        <f t="shared" si="113"/>
        <v>3.2428941608939131E-6</v>
      </c>
      <c r="R113" s="5">
        <f t="shared" si="114"/>
        <v>7.2745073104678827E-5</v>
      </c>
      <c r="S113" s="5">
        <f t="shared" si="115"/>
        <v>4.629848623548436E-6</v>
      </c>
      <c r="T113" s="5">
        <f t="shared" si="161"/>
        <v>1.0831536167026076E-2</v>
      </c>
      <c r="V113" t="str">
        <f t="shared" si="162"/>
        <v>5kHz10m</v>
      </c>
      <c r="W113" s="18">
        <f>IFERROR(MATCH(V113,'Ref Z'!$R$5:$R$1054,0),0)</f>
        <v>72</v>
      </c>
      <c r="X113">
        <f>IF($W113&gt;0,INDEX('Ref Z'!M$5:M$1054,$W113),"")</f>
        <v>1.0826948169284863E-2</v>
      </c>
      <c r="Y113">
        <f>IF($W113&gt;0,INDEX('Ref Z'!N$5:N$1054,$W113),"")</f>
        <v>5.0000000000000004E-6</v>
      </c>
      <c r="Z113">
        <f>IF($W113&gt;0,INDEX('Ref Z'!O$5:O$1054,$W113),"")</f>
        <v>6.2068017957144902E-5</v>
      </c>
      <c r="AA113">
        <f>IF($W113&gt;0,INDEX('Ref Z'!P$5:P$1054,$W113),"")</f>
        <v>5.0000000000000004E-6</v>
      </c>
      <c r="AC113" t="str">
        <f t="shared" si="108"/>
        <v>5kHz10m10m</v>
      </c>
      <c r="AD113">
        <f t="shared" si="163"/>
        <v>-4.3437154319796861E-6</v>
      </c>
      <c r="AE113">
        <f t="shared" si="164"/>
        <v>6.4857902490783152E-3</v>
      </c>
      <c r="AF113">
        <f t="shared" si="165"/>
        <v>-1.0677055147533925E-5</v>
      </c>
      <c r="AG113">
        <f t="shared" si="166"/>
        <v>9.2596985970329181E-3</v>
      </c>
    </row>
    <row r="114" spans="1:33" ht="19.5" customHeight="1" x14ac:dyDescent="0.25">
      <c r="A114" s="4">
        <v>100</v>
      </c>
      <c r="B114" s="3" t="s">
        <v>3</v>
      </c>
      <c r="C114" s="18">
        <f t="shared" si="107"/>
        <v>0.1</v>
      </c>
      <c r="D114" s="18">
        <f>D96</f>
        <v>0.01</v>
      </c>
      <c r="E114" s="4">
        <f t="shared" si="196"/>
        <v>10</v>
      </c>
      <c r="F114" s="4" t="str">
        <f>IF(D114&gt;=1000,"kHz",IF(D114&gt;=1,"Hz","mHz"))</f>
        <v>mHz</v>
      </c>
      <c r="G114">
        <v>10</v>
      </c>
      <c r="H114" t="s">
        <v>3</v>
      </c>
      <c r="I114" s="18">
        <f>IF(MID(H114,1,1)="m",0.001,IF(OR(MID(H114,1,1)="u",MID(H114,1,1)="µ"),0.000001,1))*G114</f>
        <v>0.01</v>
      </c>
      <c r="J114" s="9">
        <v>10.000595983719386</v>
      </c>
      <c r="K114" s="9">
        <v>1.8633306405618534E-3</v>
      </c>
      <c r="L114" s="9">
        <v>7.4457078469063144E-3</v>
      </c>
      <c r="M114" s="9">
        <v>4.6635290642935276E-3</v>
      </c>
      <c r="N114" s="10" t="s">
        <v>3</v>
      </c>
      <c r="O114" s="18">
        <f>IF(MID(N114,1,1)="m",0.001,IF(OR(MID(N114,1,1)="u",MID(N114,1,1)="µ"),0.000001,1))</f>
        <v>1E-3</v>
      </c>
      <c r="P114" s="5">
        <f>J114*$O114</f>
        <v>1.0000595983719386E-2</v>
      </c>
      <c r="Q114" s="5">
        <f t="shared" si="113"/>
        <v>1.8633306405618535E-6</v>
      </c>
      <c r="R114" s="5">
        <f t="shared" si="114"/>
        <v>7.4457078469063147E-6</v>
      </c>
      <c r="S114" s="5">
        <f t="shared" si="115"/>
        <v>4.6635290642935273E-6</v>
      </c>
      <c r="T114" s="5">
        <f>SUMSQ(P114,R114)^0.5</f>
        <v>1.0000598755482077E-2</v>
      </c>
      <c r="V114" t="str">
        <f>E114&amp;F114&amp;G114&amp;H114</f>
        <v>10mHz10m</v>
      </c>
      <c r="W114" s="18">
        <f>IFERROR(MATCH(V114,'Ref Z'!$R$5:$R$1054,0),0)</f>
        <v>55</v>
      </c>
      <c r="X114">
        <f>IF($W114&gt;0,INDEX('Ref Z'!M$5:M$1054,$W114),"")</f>
        <v>1.0000953268383907E-2</v>
      </c>
      <c r="Y114">
        <f>IF($W114&gt;0,INDEX('Ref Z'!N$5:N$1054,$W114),"")</f>
        <v>1.0000000000000001E-7</v>
      </c>
      <c r="Z114">
        <f>IF($W114&gt;0,INDEX('Ref Z'!O$5:O$1054,$W114),"")</f>
        <v>4.0086378020953547E-7</v>
      </c>
      <c r="AA114">
        <f>IF($W114&gt;0,INDEX('Ref Z'!P$5:P$1054,$W114),"")</f>
        <v>5.0000000000000008E-7</v>
      </c>
      <c r="AC114" t="str">
        <f t="shared" si="108"/>
        <v>10mHz100m10m</v>
      </c>
      <c r="AD114">
        <f>X114-P114</f>
        <v>3.5728466452056296E-7</v>
      </c>
      <c r="AE114">
        <f>(4*K114^2+Y114^2)^0.5</f>
        <v>3.7266612824653905E-3</v>
      </c>
      <c r="AF114">
        <f>Z114-R114</f>
        <v>-7.0448440666967789E-6</v>
      </c>
      <c r="AG114">
        <f>(4*M114^2+AA114^2)^0.5</f>
        <v>9.3270581419889233E-3</v>
      </c>
    </row>
    <row r="115" spans="1:33" x14ac:dyDescent="0.25">
      <c r="A115" s="4">
        <f>A114</f>
        <v>100</v>
      </c>
      <c r="B115" s="3" t="str">
        <f>B114</f>
        <v>m</v>
      </c>
      <c r="C115" s="18">
        <f t="shared" si="107"/>
        <v>0.1</v>
      </c>
      <c r="D115" s="18">
        <f t="shared" si="156"/>
        <v>0.02</v>
      </c>
      <c r="E115" s="4">
        <f t="shared" si="196"/>
        <v>20</v>
      </c>
      <c r="F115" s="4" t="str">
        <f t="shared" ref="F115:F131" si="200">IF(D115&gt;=1000,"kHz",IF(D115&gt;=1,"Hz","mHz"))</f>
        <v>mHz</v>
      </c>
      <c r="G115">
        <f>G114</f>
        <v>10</v>
      </c>
      <c r="H115" t="str">
        <f>H114</f>
        <v>m</v>
      </c>
      <c r="I115" s="18">
        <f t="shared" ref="I115:I131" si="201">IF(MID(H115,1,1)="m",0.001,IF(OR(MID(H115,1,1)="u",MID(H115,1,1)="µ"),0.000001,1))*G115</f>
        <v>0.01</v>
      </c>
      <c r="J115" s="9">
        <v>10.001029423068406</v>
      </c>
      <c r="K115" s="9">
        <v>1.6499391491592427E-3</v>
      </c>
      <c r="L115" s="9">
        <v>-1.0097217996411078E-3</v>
      </c>
      <c r="M115" s="9">
        <v>2.3338349165166262E-4</v>
      </c>
      <c r="N115" s="10" t="s">
        <v>3</v>
      </c>
      <c r="O115" s="18">
        <f t="shared" ref="O115:O131" si="202">IF(MID(N115,1,1)="m",0.001,IF(OR(MID(N115,1,1)="u",MID(N115,1,1)="µ"),0.000001,1))</f>
        <v>1E-3</v>
      </c>
      <c r="P115" s="5">
        <f t="shared" ref="P115:P131" si="203">J115*$O115</f>
        <v>1.0001029423068407E-2</v>
      </c>
      <c r="Q115" s="5">
        <f t="shared" si="113"/>
        <v>1.6499391491592427E-6</v>
      </c>
      <c r="R115" s="5">
        <f t="shared" si="114"/>
        <v>-1.0097217996411078E-6</v>
      </c>
      <c r="S115" s="5">
        <f t="shared" si="115"/>
        <v>2.3338349165166263E-7</v>
      </c>
      <c r="T115" s="5">
        <f t="shared" ref="T115:T131" si="204">SUMSQ(P115,R115)^0.5</f>
        <v>1.0001029474040066E-2</v>
      </c>
      <c r="V115" t="str">
        <f t="shared" ref="V115:V131" si="205">E115&amp;F115&amp;G115&amp;H115</f>
        <v>20mHz10m</v>
      </c>
      <c r="W115" s="18">
        <f>IFERROR(MATCH(V115,'Ref Z'!$R$5:$R$1054,0),0)</f>
        <v>56</v>
      </c>
      <c r="X115">
        <f>IF($W115&gt;0,INDEX('Ref Z'!M$5:M$1054,$W115),"")</f>
        <v>9.9999391017718542E-3</v>
      </c>
      <c r="Y115">
        <f>IF($W115&gt;0,INDEX('Ref Z'!N$5:N$1054,$W115),"")</f>
        <v>1.0000000000000001E-7</v>
      </c>
      <c r="Z115">
        <f>IF($W115&gt;0,INDEX('Ref Z'!O$5:O$1054,$W115),"")</f>
        <v>6.4265241281307155E-7</v>
      </c>
      <c r="AA115">
        <f>IF($W115&gt;0,INDEX('Ref Z'!P$5:P$1054,$W115),"")</f>
        <v>5.0000000000000008E-7</v>
      </c>
      <c r="AC115" t="str">
        <f t="shared" si="108"/>
        <v>20mHz100m10m</v>
      </c>
      <c r="AD115">
        <f t="shared" ref="AD115:AD131" si="206">X115-P115</f>
        <v>-1.0903212965523296E-6</v>
      </c>
      <c r="AE115">
        <f t="shared" ref="AE115:AE131" si="207">(4*K115^2+Y115^2)^0.5</f>
        <v>3.2998782998336926E-3</v>
      </c>
      <c r="AF115">
        <f t="shared" ref="AF115:AF131" si="208">Z115-R115</f>
        <v>1.6523742124541794E-6</v>
      </c>
      <c r="AG115">
        <f t="shared" ref="AG115:AG131" si="209">(4*M115^2+AA115^2)^0.5</f>
        <v>4.6676725110282396E-4</v>
      </c>
    </row>
    <row r="116" spans="1:33" x14ac:dyDescent="0.25">
      <c r="A116" s="4">
        <f t="shared" ref="A116:B116" si="210">A115</f>
        <v>100</v>
      </c>
      <c r="B116" s="3" t="str">
        <f t="shared" si="210"/>
        <v>m</v>
      </c>
      <c r="C116" s="18">
        <f t="shared" si="107"/>
        <v>0.1</v>
      </c>
      <c r="D116" s="18">
        <f t="shared" si="156"/>
        <v>0.05</v>
      </c>
      <c r="E116" s="4">
        <f t="shared" si="196"/>
        <v>50</v>
      </c>
      <c r="F116" s="4" t="str">
        <f t="shared" si="200"/>
        <v>mHz</v>
      </c>
      <c r="G116">
        <f t="shared" ref="G116:H116" si="211">G115</f>
        <v>10</v>
      </c>
      <c r="H116" t="str">
        <f t="shared" si="211"/>
        <v>m</v>
      </c>
      <c r="I116" s="18">
        <f t="shared" si="201"/>
        <v>0.01</v>
      </c>
      <c r="J116" s="9">
        <v>10.00397923767</v>
      </c>
      <c r="K116" s="9">
        <v>3.5923174471234553E-3</v>
      </c>
      <c r="L116" s="9">
        <v>3.3941597852425173E-4</v>
      </c>
      <c r="M116" s="9">
        <v>3.6535909174787596E-3</v>
      </c>
      <c r="N116" s="10" t="s">
        <v>3</v>
      </c>
      <c r="O116" s="18">
        <f t="shared" si="202"/>
        <v>1E-3</v>
      </c>
      <c r="P116" s="5">
        <f t="shared" si="203"/>
        <v>1.000397923767E-2</v>
      </c>
      <c r="Q116" s="5">
        <f t="shared" si="113"/>
        <v>3.5923174471234552E-6</v>
      </c>
      <c r="R116" s="5">
        <f t="shared" si="114"/>
        <v>3.3941597852425175E-7</v>
      </c>
      <c r="S116" s="5">
        <f t="shared" si="115"/>
        <v>3.6535909174787596E-6</v>
      </c>
      <c r="T116" s="5">
        <f t="shared" si="204"/>
        <v>1.0003979243427868E-2</v>
      </c>
      <c r="V116" t="str">
        <f t="shared" si="205"/>
        <v>50mHz10m</v>
      </c>
      <c r="W116" s="18">
        <f>IFERROR(MATCH(V116,'Ref Z'!$R$5:$R$1054,0),0)</f>
        <v>57</v>
      </c>
      <c r="X116">
        <f>IF($W116&gt;0,INDEX('Ref Z'!M$5:M$1054,$W116),"")</f>
        <v>1.0001048336507867E-2</v>
      </c>
      <c r="Y116">
        <f>IF($W116&gt;0,INDEX('Ref Z'!N$5:N$1054,$W116),"")</f>
        <v>1.0000000000000001E-7</v>
      </c>
      <c r="Z116">
        <f>IF($W116&gt;0,INDEX('Ref Z'!O$5:O$1054,$W116),"")</f>
        <v>-3.2046487954382471E-7</v>
      </c>
      <c r="AA116">
        <f>IF($W116&gt;0,INDEX('Ref Z'!P$5:P$1054,$W116),"")</f>
        <v>5.0000000000000008E-7</v>
      </c>
      <c r="AC116" t="str">
        <f t="shared" si="108"/>
        <v>50mHz100m10m</v>
      </c>
      <c r="AD116">
        <f t="shared" si="206"/>
        <v>-2.9309011621327097E-6</v>
      </c>
      <c r="AE116">
        <f t="shared" si="207"/>
        <v>7.18463489494284E-3</v>
      </c>
      <c r="AF116">
        <f t="shared" si="208"/>
        <v>-6.5988085806807651E-7</v>
      </c>
      <c r="AG116">
        <f t="shared" si="209"/>
        <v>7.3071818520639769E-3</v>
      </c>
    </row>
    <row r="117" spans="1:33" x14ac:dyDescent="0.25">
      <c r="A117" s="4">
        <f t="shared" ref="A117:B117" si="212">A116</f>
        <v>100</v>
      </c>
      <c r="B117" s="3" t="str">
        <f t="shared" si="212"/>
        <v>m</v>
      </c>
      <c r="C117" s="18">
        <f t="shared" si="107"/>
        <v>0.1</v>
      </c>
      <c r="D117" s="18">
        <f t="shared" si="156"/>
        <v>0.1</v>
      </c>
      <c r="E117" s="4">
        <f t="shared" si="196"/>
        <v>100</v>
      </c>
      <c r="F117" s="4" t="str">
        <f t="shared" si="200"/>
        <v>mHz</v>
      </c>
      <c r="G117">
        <f t="shared" ref="G117:H117" si="213">G116</f>
        <v>10</v>
      </c>
      <c r="H117" t="str">
        <f t="shared" si="213"/>
        <v>m</v>
      </c>
      <c r="I117" s="18">
        <f t="shared" si="201"/>
        <v>0.01</v>
      </c>
      <c r="J117" s="9">
        <v>9.9983315810317137</v>
      </c>
      <c r="K117" s="9">
        <v>1.3297893852961277E-3</v>
      </c>
      <c r="L117" s="9">
        <v>-7.2039932067434823E-4</v>
      </c>
      <c r="M117" s="9">
        <v>1.8911686785820308E-3</v>
      </c>
      <c r="N117" s="10" t="s">
        <v>3</v>
      </c>
      <c r="O117" s="18">
        <f t="shared" si="202"/>
        <v>1E-3</v>
      </c>
      <c r="P117" s="5">
        <f t="shared" si="203"/>
        <v>9.9983315810317133E-3</v>
      </c>
      <c r="Q117" s="5">
        <f t="shared" si="113"/>
        <v>1.3297893852961277E-6</v>
      </c>
      <c r="R117" s="5">
        <f t="shared" si="114"/>
        <v>-7.2039932067434822E-7</v>
      </c>
      <c r="S117" s="5">
        <f t="shared" si="115"/>
        <v>1.8911686785820307E-6</v>
      </c>
      <c r="T117" s="5">
        <f t="shared" si="204"/>
        <v>9.9983316069848019E-3</v>
      </c>
      <c r="V117" t="str">
        <f t="shared" si="205"/>
        <v>100mHz10m</v>
      </c>
      <c r="W117" s="18">
        <f>IFERROR(MATCH(V117,'Ref Z'!$R$5:$R$1054,0),0)</f>
        <v>58</v>
      </c>
      <c r="X117">
        <f>IF($W117&gt;0,INDEX('Ref Z'!M$5:M$1054,$W117),"")</f>
        <v>9.9988503811508107E-3</v>
      </c>
      <c r="Y117">
        <f>IF($W117&gt;0,INDEX('Ref Z'!N$5:N$1054,$W117),"")</f>
        <v>1.0000000000000001E-7</v>
      </c>
      <c r="Z117">
        <f>IF($W117&gt;0,INDEX('Ref Z'!O$5:O$1054,$W117),"")</f>
        <v>2.8476767192467617E-7</v>
      </c>
      <c r="AA117">
        <f>IF($W117&gt;0,INDEX('Ref Z'!P$5:P$1054,$W117),"")</f>
        <v>5.0000000000000008E-7</v>
      </c>
      <c r="AC117" t="str">
        <f t="shared" si="108"/>
        <v>100mHz100m10m</v>
      </c>
      <c r="AD117">
        <f t="shared" si="206"/>
        <v>5.188001190974123E-7</v>
      </c>
      <c r="AE117">
        <f t="shared" si="207"/>
        <v>2.6595787724722525E-3</v>
      </c>
      <c r="AF117">
        <f t="shared" si="208"/>
        <v>1.0051669925990245E-6</v>
      </c>
      <c r="AG117">
        <f t="shared" si="209"/>
        <v>3.782337390212409E-3</v>
      </c>
    </row>
    <row r="118" spans="1:33" x14ac:dyDescent="0.25">
      <c r="A118" s="4">
        <f t="shared" ref="A118:B118" si="214">A117</f>
        <v>100</v>
      </c>
      <c r="B118" s="3" t="str">
        <f t="shared" si="214"/>
        <v>m</v>
      </c>
      <c r="C118" s="18">
        <f t="shared" si="107"/>
        <v>0.1</v>
      </c>
      <c r="D118" s="18">
        <f t="shared" si="156"/>
        <v>0.2</v>
      </c>
      <c r="E118" s="4">
        <f t="shared" si="196"/>
        <v>200</v>
      </c>
      <c r="F118" s="4" t="str">
        <f t="shared" si="200"/>
        <v>mHz</v>
      </c>
      <c r="G118">
        <f t="shared" ref="G118:H118" si="215">G117</f>
        <v>10</v>
      </c>
      <c r="H118" t="str">
        <f t="shared" si="215"/>
        <v>m</v>
      </c>
      <c r="I118" s="18">
        <f t="shared" si="201"/>
        <v>0.01</v>
      </c>
      <c r="J118" s="9">
        <v>10.006823584113381</v>
      </c>
      <c r="K118" s="9">
        <v>1.1516032167072719E-3</v>
      </c>
      <c r="L118" s="9">
        <v>-2.1033741556193458E-3</v>
      </c>
      <c r="M118" s="9">
        <v>4.3257976851725846E-3</v>
      </c>
      <c r="N118" s="10" t="s">
        <v>3</v>
      </c>
      <c r="O118" s="18">
        <f t="shared" si="202"/>
        <v>1E-3</v>
      </c>
      <c r="P118" s="5">
        <f t="shared" si="203"/>
        <v>1.0006823584113381E-2</v>
      </c>
      <c r="Q118" s="5">
        <f t="shared" si="113"/>
        <v>1.1516032167072718E-6</v>
      </c>
      <c r="R118" s="5">
        <f t="shared" si="114"/>
        <v>-2.1033741556193458E-6</v>
      </c>
      <c r="S118" s="5">
        <f t="shared" si="115"/>
        <v>4.3257976851725848E-6</v>
      </c>
      <c r="T118" s="5">
        <f t="shared" si="204"/>
        <v>1.0006823805171679E-2</v>
      </c>
      <c r="V118" t="str">
        <f t="shared" si="205"/>
        <v>200mHz10m</v>
      </c>
      <c r="W118" s="18">
        <f>IFERROR(MATCH(V118,'Ref Z'!$R$5:$R$1054,0),0)</f>
        <v>59</v>
      </c>
      <c r="X118">
        <f>IF($W118&gt;0,INDEX('Ref Z'!M$5:M$1054,$W118),"")</f>
        <v>1.0001337117248049E-2</v>
      </c>
      <c r="Y118">
        <f>IF($W118&gt;0,INDEX('Ref Z'!N$5:N$1054,$W118),"")</f>
        <v>1.0000000000000001E-7</v>
      </c>
      <c r="Z118">
        <f>IF($W118&gt;0,INDEX('Ref Z'!O$5:O$1054,$W118),"")</f>
        <v>-2.6436474215775193E-6</v>
      </c>
      <c r="AA118">
        <f>IF($W118&gt;0,INDEX('Ref Z'!P$5:P$1054,$W118),"")</f>
        <v>5.0000000000000008E-7</v>
      </c>
      <c r="AC118" t="str">
        <f t="shared" si="108"/>
        <v>200mHz100m10m</v>
      </c>
      <c r="AD118">
        <f t="shared" si="206"/>
        <v>-5.4864668653318432E-6</v>
      </c>
      <c r="AE118">
        <f t="shared" si="207"/>
        <v>2.3032064355854305E-3</v>
      </c>
      <c r="AF118">
        <f t="shared" si="208"/>
        <v>-5.4027326595817346E-7</v>
      </c>
      <c r="AG118">
        <f t="shared" si="209"/>
        <v>8.6515953847933723E-3</v>
      </c>
    </row>
    <row r="119" spans="1:33" x14ac:dyDescent="0.25">
      <c r="A119" s="4">
        <f t="shared" ref="A119:B119" si="216">A118</f>
        <v>100</v>
      </c>
      <c r="B119" s="3" t="str">
        <f t="shared" si="216"/>
        <v>m</v>
      </c>
      <c r="C119" s="18">
        <f t="shared" si="107"/>
        <v>0.1</v>
      </c>
      <c r="D119" s="18">
        <f t="shared" si="156"/>
        <v>0.5</v>
      </c>
      <c r="E119" s="4">
        <f t="shared" si="196"/>
        <v>500</v>
      </c>
      <c r="F119" s="4" t="str">
        <f t="shared" si="200"/>
        <v>mHz</v>
      </c>
      <c r="G119">
        <f t="shared" ref="G119:H119" si="217">G118</f>
        <v>10</v>
      </c>
      <c r="H119" t="str">
        <f t="shared" si="217"/>
        <v>m</v>
      </c>
      <c r="I119" s="18">
        <f t="shared" si="201"/>
        <v>0.01</v>
      </c>
      <c r="J119" s="9">
        <v>9.993895562883635</v>
      </c>
      <c r="K119" s="9">
        <v>2.6785360056930034E-3</v>
      </c>
      <c r="L119" s="9">
        <v>4.9375672824570746E-3</v>
      </c>
      <c r="M119" s="9">
        <v>3.3368608270645654E-3</v>
      </c>
      <c r="N119" s="10" t="s">
        <v>3</v>
      </c>
      <c r="O119" s="18">
        <f t="shared" si="202"/>
        <v>1E-3</v>
      </c>
      <c r="P119" s="5">
        <f t="shared" si="203"/>
        <v>9.9938955628836347E-3</v>
      </c>
      <c r="Q119" s="5">
        <f t="shared" si="113"/>
        <v>2.6785360056930033E-6</v>
      </c>
      <c r="R119" s="5">
        <f t="shared" si="114"/>
        <v>4.9375672824570747E-6</v>
      </c>
      <c r="S119" s="5">
        <f t="shared" si="115"/>
        <v>3.3368608270645656E-6</v>
      </c>
      <c r="T119" s="5">
        <f t="shared" si="204"/>
        <v>9.9938967826066656E-3</v>
      </c>
      <c r="V119" t="str">
        <f t="shared" si="205"/>
        <v>500mHz10m</v>
      </c>
      <c r="W119" s="18">
        <f>IFERROR(MATCH(V119,'Ref Z'!$R$5:$R$1054,0),0)</f>
        <v>60</v>
      </c>
      <c r="X119">
        <f>IF($W119&gt;0,INDEX('Ref Z'!M$5:M$1054,$W119),"")</f>
        <v>1.0001325896347413E-2</v>
      </c>
      <c r="Y119">
        <f>IF($W119&gt;0,INDEX('Ref Z'!N$5:N$1054,$W119),"")</f>
        <v>1.0000000000000001E-7</v>
      </c>
      <c r="Z119">
        <f>IF($W119&gt;0,INDEX('Ref Z'!O$5:O$1054,$W119),"")</f>
        <v>2.5136532792906681E-7</v>
      </c>
      <c r="AA119">
        <f>IF($W119&gt;0,INDEX('Ref Z'!P$5:P$1054,$W119),"")</f>
        <v>5.0000000000000008E-7</v>
      </c>
      <c r="AC119" t="str">
        <f t="shared" si="108"/>
        <v>500mHz100m10m</v>
      </c>
      <c r="AD119">
        <f t="shared" si="206"/>
        <v>7.4303334637784019E-6</v>
      </c>
      <c r="AE119">
        <f t="shared" si="207"/>
        <v>5.3570720123193522E-3</v>
      </c>
      <c r="AF119">
        <f t="shared" si="208"/>
        <v>-4.6862019545280075E-6</v>
      </c>
      <c r="AG119">
        <f t="shared" si="209"/>
        <v>6.6737216728593096E-3</v>
      </c>
    </row>
    <row r="120" spans="1:33" x14ac:dyDescent="0.25">
      <c r="A120" s="4">
        <f t="shared" ref="A120:B120" si="218">A119</f>
        <v>100</v>
      </c>
      <c r="B120" s="3" t="str">
        <f t="shared" si="218"/>
        <v>m</v>
      </c>
      <c r="C120" s="18">
        <f t="shared" si="107"/>
        <v>0.1</v>
      </c>
      <c r="D120" s="18">
        <f t="shared" si="156"/>
        <v>1</v>
      </c>
      <c r="E120" s="4">
        <f t="shared" si="196"/>
        <v>1</v>
      </c>
      <c r="F120" s="4" t="str">
        <f t="shared" si="200"/>
        <v>Hz</v>
      </c>
      <c r="G120">
        <f t="shared" ref="G120:H120" si="219">G119</f>
        <v>10</v>
      </c>
      <c r="H120" t="str">
        <f t="shared" si="219"/>
        <v>m</v>
      </c>
      <c r="I120" s="18">
        <f t="shared" si="201"/>
        <v>0.01</v>
      </c>
      <c r="J120" s="9">
        <v>9.9983798765276557</v>
      </c>
      <c r="K120" s="9">
        <v>2.7127070475323103E-4</v>
      </c>
      <c r="L120" s="9">
        <v>2.9065916065252646E-4</v>
      </c>
      <c r="M120" s="9">
        <v>1.4837413272496219E-3</v>
      </c>
      <c r="N120" s="10" t="s">
        <v>3</v>
      </c>
      <c r="O120" s="18">
        <f t="shared" si="202"/>
        <v>1E-3</v>
      </c>
      <c r="P120" s="5">
        <f t="shared" si="203"/>
        <v>9.998379876527656E-3</v>
      </c>
      <c r="Q120" s="5">
        <f t="shared" si="113"/>
        <v>2.7127070475323102E-7</v>
      </c>
      <c r="R120" s="5">
        <f t="shared" si="114"/>
        <v>2.9065916065252645E-7</v>
      </c>
      <c r="S120" s="5">
        <f t="shared" si="115"/>
        <v>1.4837413272496221E-6</v>
      </c>
      <c r="T120" s="5">
        <f t="shared" si="204"/>
        <v>9.9983798807524778E-3</v>
      </c>
      <c r="V120" t="str">
        <f t="shared" si="205"/>
        <v>1Hz10m</v>
      </c>
      <c r="W120" s="18">
        <f>IFERROR(MATCH(V120,'Ref Z'!$R$5:$R$1054,0),0)</f>
        <v>61</v>
      </c>
      <c r="X120">
        <f>IF($W120&gt;0,INDEX('Ref Z'!M$5:M$1054,$W120),"")</f>
        <v>1.0000684453624146E-2</v>
      </c>
      <c r="Y120">
        <f>IF($W120&gt;0,INDEX('Ref Z'!N$5:N$1054,$W120),"")</f>
        <v>1.0000000000000001E-7</v>
      </c>
      <c r="Z120">
        <f>IF($W120&gt;0,INDEX('Ref Z'!O$5:O$1054,$W120),"")</f>
        <v>8.7214031308688387E-7</v>
      </c>
      <c r="AA120">
        <f>IF($W120&gt;0,INDEX('Ref Z'!P$5:P$1054,$W120),"")</f>
        <v>5.0000000000000008E-7</v>
      </c>
      <c r="AC120" t="str">
        <f t="shared" si="108"/>
        <v>1Hz100m10m</v>
      </c>
      <c r="AD120">
        <f t="shared" si="206"/>
        <v>2.3045770964902346E-6</v>
      </c>
      <c r="AE120">
        <f t="shared" si="207"/>
        <v>5.4254141872234836E-4</v>
      </c>
      <c r="AF120">
        <f t="shared" si="208"/>
        <v>5.8148115243435742E-7</v>
      </c>
      <c r="AG120">
        <f t="shared" si="209"/>
        <v>2.9674826966224889E-3</v>
      </c>
    </row>
    <row r="121" spans="1:33" x14ac:dyDescent="0.25">
      <c r="A121" s="4">
        <f t="shared" ref="A121:B121" si="220">A120</f>
        <v>100</v>
      </c>
      <c r="B121" s="3" t="str">
        <f t="shared" si="220"/>
        <v>m</v>
      </c>
      <c r="C121" s="18">
        <f t="shared" si="107"/>
        <v>0.1</v>
      </c>
      <c r="D121" s="18">
        <f t="shared" si="156"/>
        <v>2</v>
      </c>
      <c r="E121" s="4">
        <f t="shared" si="196"/>
        <v>2</v>
      </c>
      <c r="F121" s="4" t="str">
        <f t="shared" si="200"/>
        <v>Hz</v>
      </c>
      <c r="G121">
        <f t="shared" ref="G121:H121" si="221">G120</f>
        <v>10</v>
      </c>
      <c r="H121" t="str">
        <f t="shared" si="221"/>
        <v>m</v>
      </c>
      <c r="I121" s="18">
        <f t="shared" si="201"/>
        <v>0.01</v>
      </c>
      <c r="J121" s="9">
        <v>9.9883325786747381</v>
      </c>
      <c r="K121" s="9">
        <v>4.1846272628114408E-3</v>
      </c>
      <c r="L121" s="9">
        <v>7.6311683218475337E-3</v>
      </c>
      <c r="M121" s="9">
        <v>3.8355270789513841E-3</v>
      </c>
      <c r="N121" s="10" t="s">
        <v>3</v>
      </c>
      <c r="O121" s="18">
        <f t="shared" si="202"/>
        <v>1E-3</v>
      </c>
      <c r="P121" s="5">
        <f t="shared" si="203"/>
        <v>9.9883325786747391E-3</v>
      </c>
      <c r="Q121" s="5">
        <f t="shared" si="113"/>
        <v>4.1846272628114412E-6</v>
      </c>
      <c r="R121" s="5">
        <f t="shared" si="114"/>
        <v>7.631168321847534E-6</v>
      </c>
      <c r="S121" s="5">
        <f t="shared" si="115"/>
        <v>3.8355270789513842E-6</v>
      </c>
      <c r="T121" s="5">
        <f t="shared" si="204"/>
        <v>9.9883354938120252E-3</v>
      </c>
      <c r="V121" t="str">
        <f t="shared" si="205"/>
        <v>2Hz10m</v>
      </c>
      <c r="W121" s="18">
        <f>IFERROR(MATCH(V121,'Ref Z'!$R$5:$R$1054,0),0)</f>
        <v>62</v>
      </c>
      <c r="X121">
        <f>IF($W121&gt;0,INDEX('Ref Z'!M$5:M$1054,$W121),"")</f>
        <v>9.9991974332859831E-3</v>
      </c>
      <c r="Y121">
        <f>IF($W121&gt;0,INDEX('Ref Z'!N$5:N$1054,$W121),"")</f>
        <v>1.0000000000000001E-7</v>
      </c>
      <c r="Z121">
        <f>IF($W121&gt;0,INDEX('Ref Z'!O$5:O$1054,$W121),"")</f>
        <v>2.9561159725883494E-6</v>
      </c>
      <c r="AA121">
        <f>IF($W121&gt;0,INDEX('Ref Z'!P$5:P$1054,$W121),"")</f>
        <v>5.0000000000000008E-7</v>
      </c>
      <c r="AC121" t="str">
        <f t="shared" si="108"/>
        <v>2Hz100m10m</v>
      </c>
      <c r="AD121">
        <f t="shared" si="206"/>
        <v>1.0864854611243938E-5</v>
      </c>
      <c r="AE121">
        <f t="shared" si="207"/>
        <v>8.3692545262203065E-3</v>
      </c>
      <c r="AF121">
        <f t="shared" si="208"/>
        <v>-4.6750523492591846E-6</v>
      </c>
      <c r="AG121">
        <f t="shared" si="209"/>
        <v>7.6710541741977908E-3</v>
      </c>
    </row>
    <row r="122" spans="1:33" x14ac:dyDescent="0.25">
      <c r="A122" s="4">
        <f t="shared" ref="A122:B122" si="222">A121</f>
        <v>100</v>
      </c>
      <c r="B122" s="3" t="str">
        <f t="shared" si="222"/>
        <v>m</v>
      </c>
      <c r="C122" s="18">
        <f t="shared" si="107"/>
        <v>0.1</v>
      </c>
      <c r="D122" s="18">
        <f t="shared" si="156"/>
        <v>5</v>
      </c>
      <c r="E122" s="4">
        <f t="shared" si="196"/>
        <v>5</v>
      </c>
      <c r="F122" s="4" t="str">
        <f t="shared" si="200"/>
        <v>Hz</v>
      </c>
      <c r="G122">
        <f t="shared" ref="G122:H122" si="223">G121</f>
        <v>10</v>
      </c>
      <c r="H122" t="str">
        <f t="shared" si="223"/>
        <v>m</v>
      </c>
      <c r="I122" s="18">
        <f t="shared" si="201"/>
        <v>0.01</v>
      </c>
      <c r="J122" s="9">
        <v>10.003440523719014</v>
      </c>
      <c r="K122" s="9">
        <v>4.8784943642002036E-3</v>
      </c>
      <c r="L122" s="9">
        <v>-2.5884477021049378E-3</v>
      </c>
      <c r="M122" s="9">
        <v>4.2826497654838017E-3</v>
      </c>
      <c r="N122" s="10" t="s">
        <v>3</v>
      </c>
      <c r="O122" s="18">
        <f t="shared" si="202"/>
        <v>1E-3</v>
      </c>
      <c r="P122" s="5">
        <f t="shared" si="203"/>
        <v>1.0003440523719015E-2</v>
      </c>
      <c r="Q122" s="5">
        <f t="shared" si="113"/>
        <v>4.8784943642002033E-6</v>
      </c>
      <c r="R122" s="5">
        <f t="shared" si="114"/>
        <v>-2.5884477021049377E-6</v>
      </c>
      <c r="S122" s="5">
        <f t="shared" si="115"/>
        <v>4.2826497654838018E-6</v>
      </c>
      <c r="T122" s="5">
        <f t="shared" si="204"/>
        <v>1.0003440858606865E-2</v>
      </c>
      <c r="V122" t="str">
        <f t="shared" si="205"/>
        <v>5Hz10m</v>
      </c>
      <c r="W122" s="18">
        <f>IFERROR(MATCH(V122,'Ref Z'!$R$5:$R$1054,0),0)</f>
        <v>63</v>
      </c>
      <c r="X122">
        <f>IF($W122&gt;0,INDEX('Ref Z'!M$5:M$1054,$W122),"")</f>
        <v>9.999376446911748E-3</v>
      </c>
      <c r="Y122">
        <f>IF($W122&gt;0,INDEX('Ref Z'!N$5:N$1054,$W122),"")</f>
        <v>1.0000000000000001E-7</v>
      </c>
      <c r="Z122">
        <f>IF($W122&gt;0,INDEX('Ref Z'!O$5:O$1054,$W122),"")</f>
        <v>1.6976365691235436E-7</v>
      </c>
      <c r="AA122">
        <f>IF($W122&gt;0,INDEX('Ref Z'!P$5:P$1054,$W122),"")</f>
        <v>5.0000000000000008E-7</v>
      </c>
      <c r="AC122" t="str">
        <f t="shared" si="108"/>
        <v>5Hz100m10m</v>
      </c>
      <c r="AD122">
        <f t="shared" si="206"/>
        <v>-4.0640768072669475E-6</v>
      </c>
      <c r="AE122">
        <f t="shared" si="207"/>
        <v>9.7569887289128601E-3</v>
      </c>
      <c r="AF122">
        <f t="shared" si="208"/>
        <v>2.7582113590172921E-6</v>
      </c>
      <c r="AG122">
        <f t="shared" si="209"/>
        <v>8.5652995455613723E-3</v>
      </c>
    </row>
    <row r="123" spans="1:33" x14ac:dyDescent="0.25">
      <c r="A123" s="4">
        <f t="shared" ref="A123:B123" si="224">A122</f>
        <v>100</v>
      </c>
      <c r="B123" s="3" t="str">
        <f t="shared" si="224"/>
        <v>m</v>
      </c>
      <c r="C123" s="18">
        <f t="shared" si="107"/>
        <v>0.1</v>
      </c>
      <c r="D123" s="18">
        <f t="shared" si="156"/>
        <v>10</v>
      </c>
      <c r="E123" s="4">
        <f t="shared" si="196"/>
        <v>10</v>
      </c>
      <c r="F123" s="4" t="str">
        <f t="shared" si="200"/>
        <v>Hz</v>
      </c>
      <c r="G123">
        <f t="shared" ref="G123:H123" si="225">G122</f>
        <v>10</v>
      </c>
      <c r="H123" t="str">
        <f t="shared" si="225"/>
        <v>m</v>
      </c>
      <c r="I123" s="18">
        <f t="shared" si="201"/>
        <v>0.01</v>
      </c>
      <c r="J123" s="9">
        <v>9.9989712484280524</v>
      </c>
      <c r="K123" s="9">
        <v>1.2046103571428155E-4</v>
      </c>
      <c r="L123" s="9">
        <v>-5.7758240947265371E-3</v>
      </c>
      <c r="M123" s="9">
        <v>3.2699963153441213E-3</v>
      </c>
      <c r="N123" s="10" t="s">
        <v>3</v>
      </c>
      <c r="O123" s="18">
        <f t="shared" si="202"/>
        <v>1E-3</v>
      </c>
      <c r="P123" s="5">
        <f t="shared" si="203"/>
        <v>9.998971248428053E-3</v>
      </c>
      <c r="Q123" s="5">
        <f t="shared" si="113"/>
        <v>1.2046103571428155E-7</v>
      </c>
      <c r="R123" s="5">
        <f t="shared" si="114"/>
        <v>-5.7758240947265376E-6</v>
      </c>
      <c r="S123" s="5">
        <f t="shared" si="115"/>
        <v>3.2699963153441214E-6</v>
      </c>
      <c r="T123" s="5">
        <f t="shared" si="204"/>
        <v>9.9989729166067264E-3</v>
      </c>
      <c r="V123" t="str">
        <f t="shared" si="205"/>
        <v>10Hz10m</v>
      </c>
      <c r="W123" s="18">
        <f>IFERROR(MATCH(V123,'Ref Z'!$R$5:$R$1054,0),0)</f>
        <v>64</v>
      </c>
      <c r="X123">
        <f>IF($W123&gt;0,INDEX('Ref Z'!M$5:M$1054,$W123),"")</f>
        <v>9.9995588048794725E-3</v>
      </c>
      <c r="Y123">
        <f>IF($W123&gt;0,INDEX('Ref Z'!N$5:N$1054,$W123),"")</f>
        <v>1.0000000000000001E-7</v>
      </c>
      <c r="Z123">
        <f>IF($W123&gt;0,INDEX('Ref Z'!O$5:O$1054,$W123),"")</f>
        <v>-3.3252056908305535E-7</v>
      </c>
      <c r="AA123">
        <f>IF($W123&gt;0,INDEX('Ref Z'!P$5:P$1054,$W123),"")</f>
        <v>5.0000000000000008E-7</v>
      </c>
      <c r="AC123" t="str">
        <f t="shared" si="108"/>
        <v>10Hz100m10m</v>
      </c>
      <c r="AD123">
        <f t="shared" si="206"/>
        <v>5.8755645141947421E-7</v>
      </c>
      <c r="AE123">
        <f t="shared" si="207"/>
        <v>2.4092209218216096E-4</v>
      </c>
      <c r="AF123">
        <f t="shared" si="208"/>
        <v>5.4433035256434825E-6</v>
      </c>
      <c r="AG123">
        <f t="shared" si="209"/>
        <v>6.5399926498014137E-3</v>
      </c>
    </row>
    <row r="124" spans="1:33" x14ac:dyDescent="0.25">
      <c r="A124" s="4">
        <f t="shared" ref="A124:B124" si="226">A123</f>
        <v>100</v>
      </c>
      <c r="B124" s="3" t="str">
        <f t="shared" si="226"/>
        <v>m</v>
      </c>
      <c r="C124" s="18">
        <f t="shared" si="107"/>
        <v>0.1</v>
      </c>
      <c r="D124" s="18">
        <f t="shared" si="156"/>
        <v>20</v>
      </c>
      <c r="E124" s="4">
        <f t="shared" si="196"/>
        <v>20</v>
      </c>
      <c r="F124" s="4" t="str">
        <f t="shared" si="200"/>
        <v>Hz</v>
      </c>
      <c r="G124">
        <f t="shared" ref="G124:H124" si="227">G123</f>
        <v>10</v>
      </c>
      <c r="H124" t="str">
        <f t="shared" si="227"/>
        <v>m</v>
      </c>
      <c r="I124" s="18">
        <f t="shared" si="201"/>
        <v>0.01</v>
      </c>
      <c r="J124" s="9">
        <v>9.9988201888796624</v>
      </c>
      <c r="K124" s="9">
        <v>4.2842384137999311E-3</v>
      </c>
      <c r="L124" s="9">
        <v>1.9976559728021545E-3</v>
      </c>
      <c r="M124" s="9">
        <v>1.666607855663928E-3</v>
      </c>
      <c r="N124" s="10" t="s">
        <v>3</v>
      </c>
      <c r="O124" s="18">
        <f t="shared" si="202"/>
        <v>1E-3</v>
      </c>
      <c r="P124" s="5">
        <f t="shared" si="203"/>
        <v>9.9988201888796622E-3</v>
      </c>
      <c r="Q124" s="5">
        <f t="shared" si="113"/>
        <v>4.284238413799931E-6</v>
      </c>
      <c r="R124" s="5">
        <f t="shared" si="114"/>
        <v>1.9976559728021545E-6</v>
      </c>
      <c r="S124" s="5">
        <f t="shared" si="115"/>
        <v>1.666607855663928E-6</v>
      </c>
      <c r="T124" s="5">
        <f t="shared" si="204"/>
        <v>9.9988203884346736E-3</v>
      </c>
      <c r="V124" t="str">
        <f t="shared" si="205"/>
        <v>20Hz10m</v>
      </c>
      <c r="W124" s="18">
        <f>IFERROR(MATCH(V124,'Ref Z'!$R$5:$R$1054,0),0)</f>
        <v>65</v>
      </c>
      <c r="X124">
        <f>IF($W124&gt;0,INDEX('Ref Z'!M$5:M$1054,$W124),"")</f>
        <v>1.0000615887578453E-2</v>
      </c>
      <c r="Y124">
        <f>IF($W124&gt;0,INDEX('Ref Z'!N$5:N$1054,$W124),"")</f>
        <v>1.0000000000000001E-7</v>
      </c>
      <c r="Z124">
        <f>IF($W124&gt;0,INDEX('Ref Z'!O$5:O$1054,$W124),"")</f>
        <v>-1.3390832683237716E-7</v>
      </c>
      <c r="AA124">
        <f>IF($W124&gt;0,INDEX('Ref Z'!P$5:P$1054,$W124),"")</f>
        <v>5.0000000000000008E-7</v>
      </c>
      <c r="AC124" t="str">
        <f t="shared" si="108"/>
        <v>20Hz100m10m</v>
      </c>
      <c r="AD124">
        <f t="shared" si="206"/>
        <v>1.7956986987904128E-6</v>
      </c>
      <c r="AE124">
        <f t="shared" si="207"/>
        <v>8.5684768281833971E-3</v>
      </c>
      <c r="AF124">
        <f t="shared" si="208"/>
        <v>-2.1315642996345317E-6</v>
      </c>
      <c r="AG124">
        <f t="shared" si="209"/>
        <v>3.3332157488291793E-3</v>
      </c>
    </row>
    <row r="125" spans="1:33" x14ac:dyDescent="0.25">
      <c r="A125" s="4">
        <f t="shared" ref="A125:B125" si="228">A124</f>
        <v>100</v>
      </c>
      <c r="B125" s="3" t="str">
        <f t="shared" si="228"/>
        <v>m</v>
      </c>
      <c r="C125" s="18">
        <f t="shared" si="107"/>
        <v>0.1</v>
      </c>
      <c r="D125" s="18">
        <f t="shared" si="156"/>
        <v>50</v>
      </c>
      <c r="E125" s="4">
        <f t="shared" si="196"/>
        <v>50</v>
      </c>
      <c r="F125" s="4" t="str">
        <f t="shared" si="200"/>
        <v>Hz</v>
      </c>
      <c r="G125">
        <f t="shared" ref="G125:H125" si="229">G124</f>
        <v>10</v>
      </c>
      <c r="H125" t="str">
        <f t="shared" si="229"/>
        <v>m</v>
      </c>
      <c r="I125" s="18">
        <f t="shared" si="201"/>
        <v>0.01</v>
      </c>
      <c r="J125" s="9">
        <v>10.007546159550303</v>
      </c>
      <c r="K125" s="9">
        <v>4.0078634842494413E-3</v>
      </c>
      <c r="L125" s="9">
        <v>1.2778950994112546E-3</v>
      </c>
      <c r="M125" s="9">
        <v>4.2700684253921175E-3</v>
      </c>
      <c r="N125" s="10" t="s">
        <v>3</v>
      </c>
      <c r="O125" s="18">
        <f t="shared" si="202"/>
        <v>1E-3</v>
      </c>
      <c r="P125" s="5">
        <f t="shared" si="203"/>
        <v>1.0007546159550303E-2</v>
      </c>
      <c r="Q125" s="5">
        <f t="shared" si="113"/>
        <v>4.0078634842494413E-6</v>
      </c>
      <c r="R125" s="5">
        <f t="shared" si="114"/>
        <v>1.2778950994112546E-6</v>
      </c>
      <c r="S125" s="5">
        <f t="shared" si="115"/>
        <v>4.2700684253921179E-6</v>
      </c>
      <c r="T125" s="5">
        <f t="shared" si="204"/>
        <v>1.0007546241139528E-2</v>
      </c>
      <c r="V125" t="str">
        <f t="shared" si="205"/>
        <v>50Hz10m</v>
      </c>
      <c r="W125" s="18">
        <f>IFERROR(MATCH(V125,'Ref Z'!$R$5:$R$1054,0),0)</f>
        <v>66</v>
      </c>
      <c r="X125">
        <f>IF($W125&gt;0,INDEX('Ref Z'!M$5:M$1054,$W125),"")</f>
        <v>1.0001279973738231E-2</v>
      </c>
      <c r="Y125">
        <f>IF($W125&gt;0,INDEX('Ref Z'!N$5:N$1054,$W125),"")</f>
        <v>1.0000000000000001E-7</v>
      </c>
      <c r="Z125">
        <f>IF($W125&gt;0,INDEX('Ref Z'!O$5:O$1054,$W125),"")</f>
        <v>1.1724784325732712E-6</v>
      </c>
      <c r="AA125">
        <f>IF($W125&gt;0,INDEX('Ref Z'!P$5:P$1054,$W125),"")</f>
        <v>5.0000000000000008E-7</v>
      </c>
      <c r="AC125" t="str">
        <f t="shared" si="108"/>
        <v>50Hz100m10m</v>
      </c>
      <c r="AD125">
        <f t="shared" si="206"/>
        <v>-6.2661858120718894E-6</v>
      </c>
      <c r="AE125">
        <f t="shared" si="207"/>
        <v>8.0157269691226562E-3</v>
      </c>
      <c r="AF125">
        <f t="shared" si="208"/>
        <v>-1.0541666683798344E-7</v>
      </c>
      <c r="AG125">
        <f t="shared" si="209"/>
        <v>8.5401368654210025E-3</v>
      </c>
    </row>
    <row r="126" spans="1:33" x14ac:dyDescent="0.25">
      <c r="A126" s="4">
        <f t="shared" ref="A126:B126" si="230">A125</f>
        <v>100</v>
      </c>
      <c r="B126" s="3" t="str">
        <f t="shared" si="230"/>
        <v>m</v>
      </c>
      <c r="C126" s="18">
        <f t="shared" si="107"/>
        <v>0.1</v>
      </c>
      <c r="D126" s="18">
        <f t="shared" si="156"/>
        <v>100</v>
      </c>
      <c r="E126" s="4">
        <f t="shared" si="196"/>
        <v>100</v>
      </c>
      <c r="F126" s="4" t="str">
        <f t="shared" si="200"/>
        <v>Hz</v>
      </c>
      <c r="G126">
        <f t="shared" ref="G126:H126" si="231">G125</f>
        <v>10</v>
      </c>
      <c r="H126" t="str">
        <f t="shared" si="231"/>
        <v>m</v>
      </c>
      <c r="I126" s="18">
        <f t="shared" si="201"/>
        <v>0.01</v>
      </c>
      <c r="J126" s="9">
        <v>10.00050964043437</v>
      </c>
      <c r="K126" s="9">
        <v>3.1678280384106109E-4</v>
      </c>
      <c r="L126" s="9">
        <v>4.1800443788199831E-3</v>
      </c>
      <c r="M126" s="9">
        <v>2.8062723971232404E-3</v>
      </c>
      <c r="N126" s="10" t="s">
        <v>3</v>
      </c>
      <c r="O126" s="18">
        <f t="shared" si="202"/>
        <v>1E-3</v>
      </c>
      <c r="P126" s="5">
        <f t="shared" si="203"/>
        <v>1.000050964043437E-2</v>
      </c>
      <c r="Q126" s="5">
        <f t="shared" si="113"/>
        <v>3.1678280384106111E-7</v>
      </c>
      <c r="R126" s="5">
        <f t="shared" si="114"/>
        <v>4.1800443788199834E-6</v>
      </c>
      <c r="S126" s="5">
        <f t="shared" si="115"/>
        <v>2.8062723971232406E-6</v>
      </c>
      <c r="T126" s="5">
        <f t="shared" si="204"/>
        <v>1.000051051402836E-2</v>
      </c>
      <c r="V126" t="str">
        <f t="shared" si="205"/>
        <v>100Hz10m</v>
      </c>
      <c r="W126" s="18">
        <f>IFERROR(MATCH(V126,'Ref Z'!$R$5:$R$1054,0),0)</f>
        <v>67</v>
      </c>
      <c r="X126">
        <f>IF($W126&gt;0,INDEX('Ref Z'!M$5:M$1054,$W126),"")</f>
        <v>1.0003103450137794E-2</v>
      </c>
      <c r="Y126">
        <f>IF($W126&gt;0,INDEX('Ref Z'!N$5:N$1054,$W126),"")</f>
        <v>1.0000000000000001E-7</v>
      </c>
      <c r="Z126">
        <f>IF($W126&gt;0,INDEX('Ref Z'!O$5:O$1054,$W126),"")</f>
        <v>2.5917430536693728E-7</v>
      </c>
      <c r="AA126">
        <f>IF($W126&gt;0,INDEX('Ref Z'!P$5:P$1054,$W126),"")</f>
        <v>5.0000000000000008E-7</v>
      </c>
      <c r="AC126" t="str">
        <f t="shared" si="108"/>
        <v>100Hz100m10m</v>
      </c>
      <c r="AD126">
        <f t="shared" si="206"/>
        <v>2.5938097034244878E-6</v>
      </c>
      <c r="AE126">
        <f t="shared" si="207"/>
        <v>6.3356561557396463E-4</v>
      </c>
      <c r="AF126">
        <f t="shared" si="208"/>
        <v>-3.9208700734530459E-6</v>
      </c>
      <c r="AG126">
        <f t="shared" si="209"/>
        <v>5.6125448165180178E-3</v>
      </c>
    </row>
    <row r="127" spans="1:33" x14ac:dyDescent="0.25">
      <c r="A127" s="4">
        <f t="shared" ref="A127:B127" si="232">A126</f>
        <v>100</v>
      </c>
      <c r="B127" s="3" t="str">
        <f t="shared" si="232"/>
        <v>m</v>
      </c>
      <c r="C127" s="18">
        <f t="shared" si="107"/>
        <v>0.1</v>
      </c>
      <c r="D127" s="18">
        <f t="shared" si="156"/>
        <v>200</v>
      </c>
      <c r="E127" s="4">
        <f t="shared" si="196"/>
        <v>200</v>
      </c>
      <c r="F127" s="4" t="str">
        <f t="shared" si="200"/>
        <v>Hz</v>
      </c>
      <c r="G127">
        <f t="shared" ref="G127:H127" si="233">G126</f>
        <v>10</v>
      </c>
      <c r="H127" t="str">
        <f t="shared" si="233"/>
        <v>m</v>
      </c>
      <c r="I127" s="18">
        <f t="shared" si="201"/>
        <v>0.01</v>
      </c>
      <c r="J127" s="9">
        <v>10.003093950192421</v>
      </c>
      <c r="K127" s="9">
        <v>2.1283223560091629E-3</v>
      </c>
      <c r="L127" s="9">
        <v>4.3522392426863406E-3</v>
      </c>
      <c r="M127" s="9">
        <v>1.2572027373540615E-3</v>
      </c>
      <c r="N127" s="10" t="s">
        <v>3</v>
      </c>
      <c r="O127" s="18">
        <f t="shared" si="202"/>
        <v>1E-3</v>
      </c>
      <c r="P127" s="5">
        <f t="shared" si="203"/>
        <v>1.0003093950192421E-2</v>
      </c>
      <c r="Q127" s="5">
        <f t="shared" si="113"/>
        <v>2.128322356009163E-6</v>
      </c>
      <c r="R127" s="5">
        <f t="shared" si="114"/>
        <v>4.3522392426863409E-6</v>
      </c>
      <c r="S127" s="5">
        <f t="shared" si="115"/>
        <v>1.2572027373540616E-6</v>
      </c>
      <c r="T127" s="5">
        <f t="shared" si="204"/>
        <v>1.0003094896998759E-2</v>
      </c>
      <c r="V127" t="str">
        <f t="shared" si="205"/>
        <v>200Hz10m</v>
      </c>
      <c r="W127" s="18">
        <f>IFERROR(MATCH(V127,'Ref Z'!$R$5:$R$1054,0),0)</f>
        <v>68</v>
      </c>
      <c r="X127">
        <f>IF($W127&gt;0,INDEX('Ref Z'!M$5:M$1054,$W127),"")</f>
        <v>1.0006687163427626E-2</v>
      </c>
      <c r="Y127">
        <f>IF($W127&gt;0,INDEX('Ref Z'!N$5:N$1054,$W127),"")</f>
        <v>1.0000000000000001E-7</v>
      </c>
      <c r="Z127">
        <f>IF($W127&gt;0,INDEX('Ref Z'!O$5:O$1054,$W127),"")</f>
        <v>2.5996494871220821E-6</v>
      </c>
      <c r="AA127">
        <f>IF($W127&gt;0,INDEX('Ref Z'!P$5:P$1054,$W127),"")</f>
        <v>5.0000000000000008E-7</v>
      </c>
      <c r="AC127" t="str">
        <f t="shared" si="108"/>
        <v>200Hz100m10m</v>
      </c>
      <c r="AD127">
        <f t="shared" si="206"/>
        <v>3.5932132352051865E-6</v>
      </c>
      <c r="AE127">
        <f t="shared" si="207"/>
        <v>4.25664471319296E-3</v>
      </c>
      <c r="AF127">
        <f t="shared" si="208"/>
        <v>-1.7525897555642588E-6</v>
      </c>
      <c r="AG127">
        <f t="shared" si="209"/>
        <v>2.5144055244216636E-3</v>
      </c>
    </row>
    <row r="128" spans="1:33" x14ac:dyDescent="0.25">
      <c r="A128" s="4">
        <f t="shared" ref="A128:B128" si="234">A127</f>
        <v>100</v>
      </c>
      <c r="B128" s="3" t="str">
        <f t="shared" si="234"/>
        <v>m</v>
      </c>
      <c r="C128" s="18">
        <f t="shared" si="107"/>
        <v>0.1</v>
      </c>
      <c r="D128" s="18">
        <f t="shared" si="156"/>
        <v>500</v>
      </c>
      <c r="E128" s="4">
        <f t="shared" si="196"/>
        <v>500</v>
      </c>
      <c r="F128" s="4" t="str">
        <f t="shared" si="200"/>
        <v>Hz</v>
      </c>
      <c r="G128">
        <f t="shared" ref="G128:H128" si="235">G127</f>
        <v>10</v>
      </c>
      <c r="H128" t="str">
        <f t="shared" si="235"/>
        <v>m</v>
      </c>
      <c r="I128" s="18">
        <f t="shared" si="201"/>
        <v>0.01</v>
      </c>
      <c r="J128" s="9">
        <v>10.026086841699954</v>
      </c>
      <c r="K128" s="9">
        <v>4.9138215025182038E-3</v>
      </c>
      <c r="L128" s="9">
        <v>6.1356969379618882E-3</v>
      </c>
      <c r="M128" s="9">
        <v>4.0580988040852528E-3</v>
      </c>
      <c r="N128" s="10" t="s">
        <v>3</v>
      </c>
      <c r="O128" s="18">
        <f t="shared" si="202"/>
        <v>1E-3</v>
      </c>
      <c r="P128" s="5">
        <f t="shared" si="203"/>
        <v>1.0026086841699955E-2</v>
      </c>
      <c r="Q128" s="5">
        <f t="shared" si="113"/>
        <v>4.9138215025182035E-6</v>
      </c>
      <c r="R128" s="5">
        <f t="shared" si="114"/>
        <v>6.1356969379618887E-6</v>
      </c>
      <c r="S128" s="5">
        <f t="shared" si="115"/>
        <v>4.0580988040852527E-6</v>
      </c>
      <c r="T128" s="5">
        <f t="shared" si="204"/>
        <v>1.0026088719140973E-2</v>
      </c>
      <c r="V128" t="str">
        <f t="shared" si="205"/>
        <v>500Hz10m</v>
      </c>
      <c r="W128" s="18">
        <f>IFERROR(MATCH(V128,'Ref Z'!$R$5:$R$1054,0),0)</f>
        <v>69</v>
      </c>
      <c r="X128">
        <f>IF($W128&gt;0,INDEX('Ref Z'!M$5:M$1054,$W128),"")</f>
        <v>1.0024211085929394E-2</v>
      </c>
      <c r="Y128">
        <f>IF($W128&gt;0,INDEX('Ref Z'!N$5:N$1054,$W128),"")</f>
        <v>1.5811388300841901E-7</v>
      </c>
      <c r="Z128">
        <f>IF($W128&gt;0,INDEX('Ref Z'!O$5:O$1054,$W128),"")</f>
        <v>6.4005560764076012E-6</v>
      </c>
      <c r="AA128">
        <f>IF($W128&gt;0,INDEX('Ref Z'!P$5:P$1054,$W128),"")</f>
        <v>5.0000000000000008E-7</v>
      </c>
      <c r="AC128" t="str">
        <f t="shared" si="108"/>
        <v>500Hz100m10m</v>
      </c>
      <c r="AD128">
        <f t="shared" si="206"/>
        <v>-1.875755770560858E-6</v>
      </c>
      <c r="AE128">
        <f t="shared" si="207"/>
        <v>9.8276430063083293E-3</v>
      </c>
      <c r="AF128">
        <f t="shared" si="208"/>
        <v>2.6485913844571255E-7</v>
      </c>
      <c r="AG128">
        <f t="shared" si="209"/>
        <v>8.1161976235718056E-3</v>
      </c>
    </row>
    <row r="129" spans="1:33" x14ac:dyDescent="0.25">
      <c r="A129" s="4">
        <f t="shared" ref="A129:B129" si="236">A128</f>
        <v>100</v>
      </c>
      <c r="B129" s="3" t="str">
        <f t="shared" si="236"/>
        <v>m</v>
      </c>
      <c r="C129" s="18">
        <f t="shared" si="107"/>
        <v>0.1</v>
      </c>
      <c r="D129" s="18">
        <f t="shared" si="156"/>
        <v>1000</v>
      </c>
      <c r="E129" s="4">
        <f>IF(F129="mHz",1000,IF(F129="kHz",0.001,1))*D129</f>
        <v>1</v>
      </c>
      <c r="F129" s="4" t="str">
        <f t="shared" si="200"/>
        <v>kHz</v>
      </c>
      <c r="G129">
        <f t="shared" ref="G129:H129" si="237">G128</f>
        <v>10</v>
      </c>
      <c r="H129" t="str">
        <f t="shared" si="237"/>
        <v>m</v>
      </c>
      <c r="I129" s="18">
        <f t="shared" si="201"/>
        <v>0.01</v>
      </c>
      <c r="J129" s="9">
        <v>10.076990133385515</v>
      </c>
      <c r="K129" s="9">
        <v>2.8037074254372717E-3</v>
      </c>
      <c r="L129" s="9">
        <v>6.1491774767657801E-3</v>
      </c>
      <c r="M129" s="9">
        <v>4.5902010898910186E-3</v>
      </c>
      <c r="N129" s="10" t="s">
        <v>3</v>
      </c>
      <c r="O129" s="18">
        <f t="shared" si="202"/>
        <v>1E-3</v>
      </c>
      <c r="P129" s="5">
        <f t="shared" si="203"/>
        <v>1.0076990133385515E-2</v>
      </c>
      <c r="Q129" s="5">
        <f t="shared" si="113"/>
        <v>2.803707425437272E-6</v>
      </c>
      <c r="R129" s="5">
        <f t="shared" si="114"/>
        <v>6.14917747676578E-6</v>
      </c>
      <c r="S129" s="5">
        <f t="shared" si="115"/>
        <v>4.5902010898910191E-6</v>
      </c>
      <c r="T129" s="5">
        <f t="shared" si="204"/>
        <v>1.007699200955983E-2</v>
      </c>
      <c r="V129" t="str">
        <f t="shared" si="205"/>
        <v>1kHz10m</v>
      </c>
      <c r="W129" s="18">
        <f>IFERROR(MATCH(V129,'Ref Z'!$R$5:$R$1054,0),0)</f>
        <v>70</v>
      </c>
      <c r="X129">
        <f>IF($W129&gt;0,INDEX('Ref Z'!M$5:M$1054,$W129),"")</f>
        <v>1.0074482849580121E-2</v>
      </c>
      <c r="Y129">
        <f>IF($W129&gt;0,INDEX('Ref Z'!N$5:N$1054,$W129),"")</f>
        <v>4.4721359549995803E-7</v>
      </c>
      <c r="Z129">
        <f>IF($W129&gt;0,INDEX('Ref Z'!O$5:O$1054,$W129),"")</f>
        <v>1.2677302434750855E-5</v>
      </c>
      <c r="AA129">
        <f>IF($W129&gt;0,INDEX('Ref Z'!P$5:P$1054,$W129),"")</f>
        <v>1.0000000000000002E-6</v>
      </c>
      <c r="AC129" t="str">
        <f t="shared" si="108"/>
        <v>1kHz100m10m</v>
      </c>
      <c r="AD129">
        <f t="shared" si="206"/>
        <v>-2.5072838053946667E-6</v>
      </c>
      <c r="AE129">
        <f t="shared" si="207"/>
        <v>5.6074148687080732E-3</v>
      </c>
      <c r="AF129">
        <f t="shared" si="208"/>
        <v>6.5281249579850748E-6</v>
      </c>
      <c r="AG129">
        <f t="shared" si="209"/>
        <v>9.1804022342458821E-3</v>
      </c>
    </row>
    <row r="130" spans="1:33" x14ac:dyDescent="0.25">
      <c r="A130" s="4">
        <f t="shared" ref="A130:B130" si="238">A129</f>
        <v>100</v>
      </c>
      <c r="B130" s="3" t="str">
        <f t="shared" si="238"/>
        <v>m</v>
      </c>
      <c r="C130" s="18">
        <f t="shared" si="107"/>
        <v>0.1</v>
      </c>
      <c r="D130" s="18">
        <f t="shared" si="156"/>
        <v>2000</v>
      </c>
      <c r="E130" s="4">
        <f t="shared" ref="E130:E146" si="239">IF(F130="mHz",1000,IF(F130="kHz",0.001,1))*D130</f>
        <v>2</v>
      </c>
      <c r="F130" s="4" t="str">
        <f t="shared" si="200"/>
        <v>kHz</v>
      </c>
      <c r="G130">
        <f t="shared" ref="G130:H130" si="240">G129</f>
        <v>10</v>
      </c>
      <c r="H130" t="str">
        <f t="shared" si="240"/>
        <v>m</v>
      </c>
      <c r="I130" s="18">
        <f t="shared" si="201"/>
        <v>0.01</v>
      </c>
      <c r="J130" s="9">
        <v>10.207089864614913</v>
      </c>
      <c r="K130" s="9">
        <v>2.2303508374102547E-3</v>
      </c>
      <c r="L130" s="9">
        <v>1.7003864965603355E-2</v>
      </c>
      <c r="M130" s="9">
        <v>2.3419119886692637E-4</v>
      </c>
      <c r="N130" s="10" t="s">
        <v>3</v>
      </c>
      <c r="O130" s="18">
        <f t="shared" si="202"/>
        <v>1E-3</v>
      </c>
      <c r="P130" s="5">
        <f t="shared" si="203"/>
        <v>1.0207089864614913E-2</v>
      </c>
      <c r="Q130" s="5">
        <f t="shared" si="113"/>
        <v>2.2303508374102546E-6</v>
      </c>
      <c r="R130" s="5">
        <f t="shared" si="114"/>
        <v>1.7003864965603357E-5</v>
      </c>
      <c r="S130" s="5">
        <f t="shared" si="115"/>
        <v>2.3419119886692638E-7</v>
      </c>
      <c r="T130" s="5">
        <f t="shared" si="204"/>
        <v>1.0207104027869425E-2</v>
      </c>
      <c r="V130" t="str">
        <f t="shared" si="205"/>
        <v>2kHz10m</v>
      </c>
      <c r="W130" s="18">
        <f>IFERROR(MATCH(V130,'Ref Z'!$R$5:$R$1054,0),0)</f>
        <v>71</v>
      </c>
      <c r="X130">
        <f>IF($W130&gt;0,INDEX('Ref Z'!M$5:M$1054,$W130),"")</f>
        <v>1.0207809369845656E-2</v>
      </c>
      <c r="Y130">
        <f>IF($W130&gt;0,INDEX('Ref Z'!N$5:N$1054,$W130),"")</f>
        <v>1.2649110640673521E-6</v>
      </c>
      <c r="Z130">
        <f>IF($W130&gt;0,INDEX('Ref Z'!O$5:O$1054,$W130),"")</f>
        <v>2.637674065021087E-5</v>
      </c>
      <c r="AA130">
        <f>IF($W130&gt;0,INDEX('Ref Z'!P$5:P$1054,$W130),"")</f>
        <v>2.0000000000000003E-6</v>
      </c>
      <c r="AC130" t="str">
        <f t="shared" si="108"/>
        <v>2kHz100m10m</v>
      </c>
      <c r="AD130">
        <f t="shared" si="206"/>
        <v>7.1950523074237882E-7</v>
      </c>
      <c r="AE130">
        <f t="shared" si="207"/>
        <v>4.4607018541644875E-3</v>
      </c>
      <c r="AF130">
        <f t="shared" si="208"/>
        <v>9.3728756846075132E-6</v>
      </c>
      <c r="AG130">
        <f t="shared" si="209"/>
        <v>4.6838666772967933E-4</v>
      </c>
    </row>
    <row r="131" spans="1:33" x14ac:dyDescent="0.25">
      <c r="A131" s="4">
        <f t="shared" ref="A131:B131" si="241">A130</f>
        <v>100</v>
      </c>
      <c r="B131" s="3" t="str">
        <f t="shared" si="241"/>
        <v>m</v>
      </c>
      <c r="C131" s="18">
        <f t="shared" si="107"/>
        <v>0.1</v>
      </c>
      <c r="D131" s="18">
        <f t="shared" si="156"/>
        <v>5000</v>
      </c>
      <c r="E131" s="4">
        <f t="shared" si="239"/>
        <v>5</v>
      </c>
      <c r="F131" s="4" t="str">
        <f t="shared" si="200"/>
        <v>kHz</v>
      </c>
      <c r="G131">
        <f t="shared" ref="G131:H131" si="242">G130</f>
        <v>10</v>
      </c>
      <c r="H131" t="str">
        <f t="shared" si="242"/>
        <v>m</v>
      </c>
      <c r="I131" s="18">
        <f t="shared" si="201"/>
        <v>0.01</v>
      </c>
      <c r="J131" s="9">
        <v>10.823783080487651</v>
      </c>
      <c r="K131" s="9">
        <v>2.7149534365575154E-3</v>
      </c>
      <c r="L131" s="9">
        <v>6.2951497826610803E-2</v>
      </c>
      <c r="M131" s="9">
        <v>8.1408814988234008E-4</v>
      </c>
      <c r="N131" s="10" t="s">
        <v>3</v>
      </c>
      <c r="O131" s="18">
        <f t="shared" si="202"/>
        <v>1E-3</v>
      </c>
      <c r="P131" s="5">
        <f t="shared" si="203"/>
        <v>1.0823783080487651E-2</v>
      </c>
      <c r="Q131" s="5">
        <f t="shared" si="113"/>
        <v>2.7149534365575153E-6</v>
      </c>
      <c r="R131" s="5">
        <f t="shared" si="114"/>
        <v>6.29514978266108E-5</v>
      </c>
      <c r="S131" s="5">
        <f t="shared" si="115"/>
        <v>8.140881498823401E-7</v>
      </c>
      <c r="T131" s="5">
        <f t="shared" si="204"/>
        <v>1.0823966142987022E-2</v>
      </c>
      <c r="V131" t="str">
        <f t="shared" si="205"/>
        <v>5kHz10m</v>
      </c>
      <c r="W131" s="18">
        <f>IFERROR(MATCH(V131,'Ref Z'!$R$5:$R$1054,0),0)</f>
        <v>72</v>
      </c>
      <c r="X131">
        <f>IF($W131&gt;0,INDEX('Ref Z'!M$5:M$1054,$W131),"")</f>
        <v>1.0826948169284863E-2</v>
      </c>
      <c r="Y131">
        <f>IF($W131&gt;0,INDEX('Ref Z'!N$5:N$1054,$W131),"")</f>
        <v>5.0000000000000004E-6</v>
      </c>
      <c r="Z131">
        <f>IF($W131&gt;0,INDEX('Ref Z'!O$5:O$1054,$W131),"")</f>
        <v>6.2068017957144902E-5</v>
      </c>
      <c r="AA131">
        <f>IF($W131&gt;0,INDEX('Ref Z'!P$5:P$1054,$W131),"")</f>
        <v>5.0000000000000004E-6</v>
      </c>
      <c r="AC131" t="str">
        <f t="shared" si="108"/>
        <v>5kHz100m10m</v>
      </c>
      <c r="AD131">
        <f t="shared" si="206"/>
        <v>3.1650887972120567E-6</v>
      </c>
      <c r="AE131">
        <f t="shared" si="207"/>
        <v>5.4299091751798065E-3</v>
      </c>
      <c r="AF131">
        <f t="shared" si="208"/>
        <v>-8.8347986946589842E-7</v>
      </c>
      <c r="AG131">
        <f t="shared" si="209"/>
        <v>1.6281839770478659E-3</v>
      </c>
    </row>
    <row r="132" spans="1:33" ht="19.5" customHeight="1" x14ac:dyDescent="0.25">
      <c r="A132" s="4">
        <v>100</v>
      </c>
      <c r="B132" s="3" t="s">
        <v>3</v>
      </c>
      <c r="C132" s="18">
        <f t="shared" ref="C132:C149" si="243">IF(MID(B132,1,1)="m",0.001,IF(OR(MID(B132,1,1)="u",MID(B132,1,1)="µ"),0.000001,1))*A132</f>
        <v>0.1</v>
      </c>
      <c r="D132" s="18">
        <f>D114</f>
        <v>0.01</v>
      </c>
      <c r="E132" s="4">
        <f t="shared" si="239"/>
        <v>10</v>
      </c>
      <c r="F132" s="4" t="str">
        <f>IF(D132&gt;=1000,"kHz",IF(D132&gt;=1,"Hz","mHz"))</f>
        <v>mHz</v>
      </c>
      <c r="G132">
        <v>100</v>
      </c>
      <c r="H132" t="s">
        <v>3</v>
      </c>
      <c r="I132" s="18">
        <f>IF(MID(H132,1,1)="m",0.001,IF(OR(MID(H132,1,1)="u",MID(H132,1,1)="µ"),0.000001,1))*G132</f>
        <v>0.1</v>
      </c>
      <c r="J132" s="9">
        <v>100.0109927819171</v>
      </c>
      <c r="K132" s="9">
        <v>2.7482239912924853E-3</v>
      </c>
      <c r="L132" s="9">
        <v>2.2506374896393882E-2</v>
      </c>
      <c r="M132" s="9">
        <v>1.2580424722588805E-3</v>
      </c>
      <c r="N132" s="10" t="s">
        <v>3</v>
      </c>
      <c r="O132" s="18">
        <f>IF(MID(N132,1,1)="m",0.001,IF(OR(MID(N132,1,1)="u",MID(N132,1,1)="µ"),0.000001,1))</f>
        <v>1E-3</v>
      </c>
      <c r="P132" s="5">
        <f>J132*$O132</f>
        <v>0.10001099278191709</v>
      </c>
      <c r="Q132" s="5">
        <f t="shared" si="113"/>
        <v>2.7482239912924852E-6</v>
      </c>
      <c r="R132" s="5">
        <f t="shared" si="114"/>
        <v>2.2506374896393881E-5</v>
      </c>
      <c r="S132" s="5">
        <f t="shared" si="115"/>
        <v>1.2580424722588806E-6</v>
      </c>
      <c r="T132" s="5">
        <f>SUMSQ(P132,R132)^0.5</f>
        <v>0.10001099531432324</v>
      </c>
      <c r="V132" t="str">
        <f>E132&amp;F132&amp;G132&amp;H132</f>
        <v>10mHz100m</v>
      </c>
      <c r="W132" s="18">
        <f>IFERROR(MATCH(V132,'Ref Z'!$R$5:$R$1054,0),0)</f>
        <v>73</v>
      </c>
      <c r="X132">
        <f>IF($W132&gt;0,INDEX('Ref Z'!M$5:M$1054,$W132),"")</f>
        <v>0.10001026364714466</v>
      </c>
      <c r="Y132">
        <f>IF($W132&gt;0,INDEX('Ref Z'!N$5:N$1054,$W132),"")</f>
        <v>1.0000000000000002E-6</v>
      </c>
      <c r="Z132">
        <f>IF($W132&gt;0,INDEX('Ref Z'!O$5:O$1054,$W132),"")</f>
        <v>2.1959491468704293E-5</v>
      </c>
      <c r="AA132">
        <f>IF($W132&gt;0,INDEX('Ref Z'!P$5:P$1054,$W132),"")</f>
        <v>5.0000000000000004E-6</v>
      </c>
      <c r="AC132" t="str">
        <f t="shared" ref="AC132:AC149" si="244">E132&amp;F132&amp;A132&amp;B132&amp;G132&amp;H132</f>
        <v>10mHz100m100m</v>
      </c>
      <c r="AD132">
        <f>X132-P132</f>
        <v>-7.2913477243419234E-7</v>
      </c>
      <c r="AE132">
        <f>(4*K132^2+Y132^2)^0.5</f>
        <v>5.4964480735528098E-3</v>
      </c>
      <c r="AF132">
        <f>Z132-R132</f>
        <v>-5.4688342768958808E-7</v>
      </c>
      <c r="AG132">
        <f>(4*M132^2+AA132^2)^0.5</f>
        <v>2.5160899125486243E-3</v>
      </c>
    </row>
    <row r="133" spans="1:33" x14ac:dyDescent="0.25">
      <c r="A133" s="4">
        <f>A132</f>
        <v>100</v>
      </c>
      <c r="B133" s="3" t="str">
        <f>B132</f>
        <v>m</v>
      </c>
      <c r="C133" s="18">
        <f t="shared" si="243"/>
        <v>0.1</v>
      </c>
      <c r="D133" s="18">
        <f t="shared" si="156"/>
        <v>0.02</v>
      </c>
      <c r="E133" s="4">
        <f t="shared" si="239"/>
        <v>20</v>
      </c>
      <c r="F133" s="4" t="str">
        <f t="shared" ref="F133:F149" si="245">IF(D133&gt;=1000,"kHz",IF(D133&gt;=1,"Hz","mHz"))</f>
        <v>mHz</v>
      </c>
      <c r="G133">
        <f>G132</f>
        <v>100</v>
      </c>
      <c r="H133" t="str">
        <f>H132</f>
        <v>m</v>
      </c>
      <c r="I133" s="18">
        <f t="shared" ref="I133:I149" si="246">IF(MID(H133,1,1)="m",0.001,IF(OR(MID(H133,1,1)="u",MID(H133,1,1)="µ"),0.000001,1))*G133</f>
        <v>0.1</v>
      </c>
      <c r="J133" s="9">
        <v>99.978146697655362</v>
      </c>
      <c r="K133" s="9">
        <v>2.9605653094681539E-3</v>
      </c>
      <c r="L133" s="9">
        <v>-1.4914850346092452E-2</v>
      </c>
      <c r="M133" s="9">
        <v>4.3274574412087482E-3</v>
      </c>
      <c r="N133" s="10" t="s">
        <v>3</v>
      </c>
      <c r="O133" s="18">
        <f t="shared" ref="O133:O149" si="247">IF(MID(N133,1,1)="m",0.001,IF(OR(MID(N133,1,1)="u",MID(N133,1,1)="µ"),0.000001,1))</f>
        <v>1E-3</v>
      </c>
      <c r="P133" s="5">
        <f t="shared" ref="P133:P149" si="248">J133*$O133</f>
        <v>9.9978146697655368E-2</v>
      </c>
      <c r="Q133" s="5">
        <f t="shared" ref="Q133:Q149" si="249">K133*$O133</f>
        <v>2.9605653094681538E-6</v>
      </c>
      <c r="R133" s="5">
        <f t="shared" ref="R133:R149" si="250">L133*$O133</f>
        <v>-1.4914850346092453E-5</v>
      </c>
      <c r="S133" s="5">
        <f t="shared" ref="S133:S149" si="251">M133*$O133</f>
        <v>4.3274574412087485E-6</v>
      </c>
      <c r="T133" s="5">
        <f t="shared" ref="T133:T149" si="252">SUMSQ(P133,R133)^0.5</f>
        <v>9.9978147810162288E-2</v>
      </c>
      <c r="V133" t="str">
        <f t="shared" ref="V133:V149" si="253">E133&amp;F133&amp;G133&amp;H133</f>
        <v>20mHz100m</v>
      </c>
      <c r="W133" s="18">
        <f>IFERROR(MATCH(V133,'Ref Z'!$R$5:$R$1054,0),0)</f>
        <v>74</v>
      </c>
      <c r="X133">
        <f>IF($W133&gt;0,INDEX('Ref Z'!M$5:M$1054,$W133),"")</f>
        <v>9.9991319495963182E-2</v>
      </c>
      <c r="Y133">
        <f>IF($W133&gt;0,INDEX('Ref Z'!N$5:N$1054,$W133),"")</f>
        <v>1.0000000000000002E-6</v>
      </c>
      <c r="Z133">
        <f>IF($W133&gt;0,INDEX('Ref Z'!O$5:O$1054,$W133),"")</f>
        <v>-3.0976618929351475E-6</v>
      </c>
      <c r="AA133">
        <f>IF($W133&gt;0,INDEX('Ref Z'!P$5:P$1054,$W133),"")</f>
        <v>5.0000000000000004E-6</v>
      </c>
      <c r="AC133" t="str">
        <f t="shared" si="244"/>
        <v>20mHz100m100m</v>
      </c>
      <c r="AD133">
        <f t="shared" ref="AD133:AD149" si="254">X133-P133</f>
        <v>1.3172798307814482E-5</v>
      </c>
      <c r="AE133">
        <f t="shared" ref="AE133:AE149" si="255">(4*K133^2+Y133^2)^0.5</f>
        <v>5.9211307033796394E-3</v>
      </c>
      <c r="AF133">
        <f t="shared" ref="AF133:AF149" si="256">Z133-R133</f>
        <v>1.1817188453157306E-5</v>
      </c>
      <c r="AG133">
        <f t="shared" ref="AG133:AG149" si="257">(4*M133^2+AA133^2)^0.5</f>
        <v>8.6549163266834567E-3</v>
      </c>
    </row>
    <row r="134" spans="1:33" x14ac:dyDescent="0.25">
      <c r="A134" s="4">
        <f t="shared" ref="A134:B134" si="258">A133</f>
        <v>100</v>
      </c>
      <c r="B134" s="3" t="str">
        <f t="shared" si="258"/>
        <v>m</v>
      </c>
      <c r="C134" s="18">
        <f t="shared" si="243"/>
        <v>0.1</v>
      </c>
      <c r="D134" s="18">
        <f t="shared" si="156"/>
        <v>0.05</v>
      </c>
      <c r="E134" s="4">
        <f t="shared" si="239"/>
        <v>50</v>
      </c>
      <c r="F134" s="4" t="str">
        <f t="shared" si="245"/>
        <v>mHz</v>
      </c>
      <c r="G134">
        <f t="shared" ref="G134:H134" si="259">G133</f>
        <v>100</v>
      </c>
      <c r="H134" t="str">
        <f t="shared" si="259"/>
        <v>m</v>
      </c>
      <c r="I134" s="18">
        <f t="shared" si="246"/>
        <v>0.1</v>
      </c>
      <c r="J134" s="9">
        <v>100.01510956035141</v>
      </c>
      <c r="K134" s="9">
        <v>1.5498978041106732E-3</v>
      </c>
      <c r="L134" s="9">
        <v>-1.386932760923295E-2</v>
      </c>
      <c r="M134" s="9">
        <v>1.1626853872853664E-3</v>
      </c>
      <c r="N134" s="10" t="s">
        <v>3</v>
      </c>
      <c r="O134" s="18">
        <f t="shared" si="247"/>
        <v>1E-3</v>
      </c>
      <c r="P134" s="5">
        <f t="shared" si="248"/>
        <v>0.10001510956035141</v>
      </c>
      <c r="Q134" s="5">
        <f t="shared" si="249"/>
        <v>1.5498978041106732E-6</v>
      </c>
      <c r="R134" s="5">
        <f t="shared" si="250"/>
        <v>-1.386932760923295E-5</v>
      </c>
      <c r="S134" s="5">
        <f t="shared" si="251"/>
        <v>1.1626853872853664E-6</v>
      </c>
      <c r="T134" s="5">
        <f t="shared" si="252"/>
        <v>0.10001511052199735</v>
      </c>
      <c r="V134" t="str">
        <f t="shared" si="253"/>
        <v>50mHz100m</v>
      </c>
      <c r="W134" s="18">
        <f>IFERROR(MATCH(V134,'Ref Z'!$R$5:$R$1054,0),0)</f>
        <v>75</v>
      </c>
      <c r="X134">
        <f>IF($W134&gt;0,INDEX('Ref Z'!M$5:M$1054,$W134),"")</f>
        <v>9.9999397804820658E-2</v>
      </c>
      <c r="Y134">
        <f>IF($W134&gt;0,INDEX('Ref Z'!N$5:N$1054,$W134),"")</f>
        <v>1.0000000000000002E-6</v>
      </c>
      <c r="Z134">
        <f>IF($W134&gt;0,INDEX('Ref Z'!O$5:O$1054,$W134),"")</f>
        <v>-1.1930264776618664E-5</v>
      </c>
      <c r="AA134">
        <f>IF($W134&gt;0,INDEX('Ref Z'!P$5:P$1054,$W134),"")</f>
        <v>5.0000000000000004E-6</v>
      </c>
      <c r="AC134" t="str">
        <f t="shared" si="244"/>
        <v>50mHz100m100m</v>
      </c>
      <c r="AD134">
        <f t="shared" si="254"/>
        <v>-1.571175553075066E-5</v>
      </c>
      <c r="AE134">
        <f t="shared" si="255"/>
        <v>3.0997957695222994E-3</v>
      </c>
      <c r="AF134">
        <f t="shared" si="256"/>
        <v>1.9390628326142857E-6</v>
      </c>
      <c r="AG134">
        <f t="shared" si="257"/>
        <v>2.3253761500513612E-3</v>
      </c>
    </row>
    <row r="135" spans="1:33" x14ac:dyDescent="0.25">
      <c r="A135" s="4">
        <f t="shared" ref="A135:B135" si="260">A134</f>
        <v>100</v>
      </c>
      <c r="B135" s="3" t="str">
        <f t="shared" si="260"/>
        <v>m</v>
      </c>
      <c r="C135" s="18">
        <f t="shared" si="243"/>
        <v>0.1</v>
      </c>
      <c r="D135" s="18">
        <f t="shared" si="156"/>
        <v>0.1</v>
      </c>
      <c r="E135" s="4">
        <f t="shared" si="239"/>
        <v>100</v>
      </c>
      <c r="F135" s="4" t="str">
        <f t="shared" si="245"/>
        <v>mHz</v>
      </c>
      <c r="G135">
        <f t="shared" ref="G135:H135" si="261">G134</f>
        <v>100</v>
      </c>
      <c r="H135" t="str">
        <f t="shared" si="261"/>
        <v>m</v>
      </c>
      <c r="I135" s="18">
        <f t="shared" si="246"/>
        <v>0.1</v>
      </c>
      <c r="J135" s="9">
        <v>100.03177246524993</v>
      </c>
      <c r="K135" s="9">
        <v>4.0330279499327182E-3</v>
      </c>
      <c r="L135" s="9">
        <v>6.8751334733839825E-3</v>
      </c>
      <c r="M135" s="9">
        <v>4.5699033100389174E-3</v>
      </c>
      <c r="N135" s="10" t="s">
        <v>3</v>
      </c>
      <c r="O135" s="18">
        <f t="shared" si="247"/>
        <v>1E-3</v>
      </c>
      <c r="P135" s="5">
        <f t="shared" si="248"/>
        <v>0.10003177246524993</v>
      </c>
      <c r="Q135" s="5">
        <f t="shared" si="249"/>
        <v>4.0330279499327186E-6</v>
      </c>
      <c r="R135" s="5">
        <f t="shared" si="250"/>
        <v>6.8751334733839823E-6</v>
      </c>
      <c r="S135" s="5">
        <f t="shared" si="251"/>
        <v>4.5699033100389174E-6</v>
      </c>
      <c r="T135" s="5">
        <f t="shared" si="252"/>
        <v>0.10003177270151217</v>
      </c>
      <c r="V135" t="str">
        <f t="shared" si="253"/>
        <v>100mHz100m</v>
      </c>
      <c r="W135" s="18">
        <f>IFERROR(MATCH(V135,'Ref Z'!$R$5:$R$1054,0),0)</f>
        <v>76</v>
      </c>
      <c r="X135">
        <f>IF($W135&gt;0,INDEX('Ref Z'!M$5:M$1054,$W135),"")</f>
        <v>0.10001958555766231</v>
      </c>
      <c r="Y135">
        <f>IF($W135&gt;0,INDEX('Ref Z'!N$5:N$1054,$W135),"")</f>
        <v>1.0000000000000002E-6</v>
      </c>
      <c r="Z135">
        <f>IF($W135&gt;0,INDEX('Ref Z'!O$5:O$1054,$W135),"")</f>
        <v>1.6399373323019536E-6</v>
      </c>
      <c r="AA135">
        <f>IF($W135&gt;0,INDEX('Ref Z'!P$5:P$1054,$W135),"")</f>
        <v>5.0000000000000004E-6</v>
      </c>
      <c r="AC135" t="str">
        <f t="shared" si="244"/>
        <v>100mHz100m100m</v>
      </c>
      <c r="AD135">
        <f t="shared" si="254"/>
        <v>-1.2186907587613538E-5</v>
      </c>
      <c r="AE135">
        <f t="shared" si="255"/>
        <v>8.0660559618535993E-3</v>
      </c>
      <c r="AF135">
        <f t="shared" si="256"/>
        <v>-5.235196141082029E-6</v>
      </c>
      <c r="AG135">
        <f t="shared" si="257"/>
        <v>9.1398079877215484E-3</v>
      </c>
    </row>
    <row r="136" spans="1:33" x14ac:dyDescent="0.25">
      <c r="A136" s="4">
        <f t="shared" ref="A136:B136" si="262">A135</f>
        <v>100</v>
      </c>
      <c r="B136" s="3" t="str">
        <f t="shared" si="262"/>
        <v>m</v>
      </c>
      <c r="C136" s="18">
        <f t="shared" si="243"/>
        <v>0.1</v>
      </c>
      <c r="D136" s="18">
        <f t="shared" si="156"/>
        <v>0.2</v>
      </c>
      <c r="E136" s="4">
        <f t="shared" si="239"/>
        <v>200</v>
      </c>
      <c r="F136" s="4" t="str">
        <f t="shared" si="245"/>
        <v>mHz</v>
      </c>
      <c r="G136">
        <f t="shared" ref="G136:H136" si="263">G135</f>
        <v>100</v>
      </c>
      <c r="H136" t="str">
        <f t="shared" si="263"/>
        <v>m</v>
      </c>
      <c r="I136" s="18">
        <f t="shared" si="246"/>
        <v>0.1</v>
      </c>
      <c r="J136" s="9">
        <v>99.986515502465892</v>
      </c>
      <c r="K136" s="9">
        <v>1.6906882449011099E-3</v>
      </c>
      <c r="L136" s="9">
        <v>-3.345424668196218E-3</v>
      </c>
      <c r="M136" s="9">
        <v>3.8798884053089884E-3</v>
      </c>
      <c r="N136" s="10" t="s">
        <v>3</v>
      </c>
      <c r="O136" s="18">
        <f t="shared" si="247"/>
        <v>1E-3</v>
      </c>
      <c r="P136" s="5">
        <f t="shared" si="248"/>
        <v>9.99865155024659E-2</v>
      </c>
      <c r="Q136" s="5">
        <f t="shared" si="249"/>
        <v>1.69068824490111E-6</v>
      </c>
      <c r="R136" s="5">
        <f t="shared" si="250"/>
        <v>-3.345424668196218E-6</v>
      </c>
      <c r="S136" s="5">
        <f t="shared" si="251"/>
        <v>3.8798884053089884E-6</v>
      </c>
      <c r="T136" s="5">
        <f t="shared" si="252"/>
        <v>9.9986515558432784E-2</v>
      </c>
      <c r="V136" t="str">
        <f t="shared" si="253"/>
        <v>200mHz100m</v>
      </c>
      <c r="W136" s="18">
        <f>IFERROR(MATCH(V136,'Ref Z'!$R$5:$R$1054,0),0)</f>
        <v>77</v>
      </c>
      <c r="X136">
        <f>IF($W136&gt;0,INDEX('Ref Z'!M$5:M$1054,$W136),"")</f>
        <v>9.9992569225218264E-2</v>
      </c>
      <c r="Y136">
        <f>IF($W136&gt;0,INDEX('Ref Z'!N$5:N$1054,$W136),"")</f>
        <v>1.0000000000000002E-6</v>
      </c>
      <c r="Z136">
        <f>IF($W136&gt;0,INDEX('Ref Z'!O$5:O$1054,$W136),"")</f>
        <v>-1.0264607391874012E-6</v>
      </c>
      <c r="AA136">
        <f>IF($W136&gt;0,INDEX('Ref Z'!P$5:P$1054,$W136),"")</f>
        <v>5.0000000000000004E-6</v>
      </c>
      <c r="AC136" t="str">
        <f t="shared" si="244"/>
        <v>200mHz100m100m</v>
      </c>
      <c r="AD136">
        <f t="shared" si="254"/>
        <v>6.0537227523638215E-6</v>
      </c>
      <c r="AE136">
        <f t="shared" si="255"/>
        <v>3.3813766376709917E-3</v>
      </c>
      <c r="AF136">
        <f t="shared" si="256"/>
        <v>2.3189639290088168E-6</v>
      </c>
      <c r="AG136">
        <f t="shared" si="257"/>
        <v>7.759778421488883E-3</v>
      </c>
    </row>
    <row r="137" spans="1:33" x14ac:dyDescent="0.25">
      <c r="A137" s="4">
        <f t="shared" ref="A137:B137" si="264">A136</f>
        <v>100</v>
      </c>
      <c r="B137" s="3" t="str">
        <f t="shared" si="264"/>
        <v>m</v>
      </c>
      <c r="C137" s="18">
        <f t="shared" si="243"/>
        <v>0.1</v>
      </c>
      <c r="D137" s="18">
        <f t="shared" si="156"/>
        <v>0.5</v>
      </c>
      <c r="E137" s="4">
        <f t="shared" si="239"/>
        <v>500</v>
      </c>
      <c r="F137" s="4" t="str">
        <f t="shared" si="245"/>
        <v>mHz</v>
      </c>
      <c r="G137">
        <f t="shared" ref="G137:H137" si="265">G136</f>
        <v>100</v>
      </c>
      <c r="H137" t="str">
        <f t="shared" si="265"/>
        <v>m</v>
      </c>
      <c r="I137" s="18">
        <f t="shared" si="246"/>
        <v>0.1</v>
      </c>
      <c r="J137" s="9">
        <v>100.00877311600274</v>
      </c>
      <c r="K137" s="9">
        <v>4.2710860083030339E-3</v>
      </c>
      <c r="L137" s="9">
        <v>-1.7870051074644087E-2</v>
      </c>
      <c r="M137" s="9">
        <v>1.1544423219134639E-3</v>
      </c>
      <c r="N137" s="10" t="s">
        <v>3</v>
      </c>
      <c r="O137" s="18">
        <f t="shared" si="247"/>
        <v>1E-3</v>
      </c>
      <c r="P137" s="5">
        <f t="shared" si="248"/>
        <v>0.10000877311600274</v>
      </c>
      <c r="Q137" s="5">
        <f t="shared" si="249"/>
        <v>4.2710860083030342E-6</v>
      </c>
      <c r="R137" s="5">
        <f t="shared" si="250"/>
        <v>-1.7870051074644087E-5</v>
      </c>
      <c r="S137" s="5">
        <f t="shared" si="251"/>
        <v>1.1544423219134638E-6</v>
      </c>
      <c r="T137" s="5">
        <f t="shared" si="252"/>
        <v>0.10000877471255629</v>
      </c>
      <c r="V137" t="str">
        <f t="shared" si="253"/>
        <v>500mHz100m</v>
      </c>
      <c r="W137" s="18">
        <f>IFERROR(MATCH(V137,'Ref Z'!$R$5:$R$1054,0),0)</f>
        <v>78</v>
      </c>
      <c r="X137">
        <f>IF($W137&gt;0,INDEX('Ref Z'!M$5:M$1054,$W137),"")</f>
        <v>0.10001403930210806</v>
      </c>
      <c r="Y137">
        <f>IF($W137&gt;0,INDEX('Ref Z'!N$5:N$1054,$W137),"")</f>
        <v>1.0000000000000002E-6</v>
      </c>
      <c r="Z137">
        <f>IF($W137&gt;0,INDEX('Ref Z'!O$5:O$1054,$W137),"")</f>
        <v>-1.3826369030796121E-5</v>
      </c>
      <c r="AA137">
        <f>IF($W137&gt;0,INDEX('Ref Z'!P$5:P$1054,$W137),"")</f>
        <v>5.0000000000000004E-6</v>
      </c>
      <c r="AC137" t="str">
        <f t="shared" si="244"/>
        <v>500mHz100m100m</v>
      </c>
      <c r="AD137">
        <f t="shared" si="254"/>
        <v>5.2661861053154846E-6</v>
      </c>
      <c r="AE137">
        <f t="shared" si="255"/>
        <v>8.5421720751391889E-3</v>
      </c>
      <c r="AF137">
        <f t="shared" si="256"/>
        <v>4.0436820438479656E-6</v>
      </c>
      <c r="AG137">
        <f t="shared" si="257"/>
        <v>2.3088900576900147E-3</v>
      </c>
    </row>
    <row r="138" spans="1:33" x14ac:dyDescent="0.25">
      <c r="A138" s="4">
        <f t="shared" ref="A138:B138" si="266">A137</f>
        <v>100</v>
      </c>
      <c r="B138" s="3" t="str">
        <f t="shared" si="266"/>
        <v>m</v>
      </c>
      <c r="C138" s="18">
        <f t="shared" si="243"/>
        <v>0.1</v>
      </c>
      <c r="D138" s="18">
        <f t="shared" si="156"/>
        <v>1</v>
      </c>
      <c r="E138" s="4">
        <f t="shared" si="239"/>
        <v>1</v>
      </c>
      <c r="F138" s="4" t="str">
        <f t="shared" si="245"/>
        <v>Hz</v>
      </c>
      <c r="G138">
        <f t="shared" ref="G138:H138" si="267">G137</f>
        <v>100</v>
      </c>
      <c r="H138" t="str">
        <f t="shared" si="267"/>
        <v>m</v>
      </c>
      <c r="I138" s="18">
        <f t="shared" si="246"/>
        <v>0.1</v>
      </c>
      <c r="J138" s="9">
        <v>100.009485854584</v>
      </c>
      <c r="K138" s="9">
        <v>1.6923408384700381E-3</v>
      </c>
      <c r="L138" s="9">
        <v>-1.0949116160637698E-2</v>
      </c>
      <c r="M138" s="9">
        <v>3.261936862683805E-3</v>
      </c>
      <c r="N138" s="10" t="s">
        <v>3</v>
      </c>
      <c r="O138" s="18">
        <f t="shared" si="247"/>
        <v>1E-3</v>
      </c>
      <c r="P138" s="5">
        <f t="shared" si="248"/>
        <v>0.100009485854584</v>
      </c>
      <c r="Q138" s="5">
        <f t="shared" si="249"/>
        <v>1.6923408384700381E-6</v>
      </c>
      <c r="R138" s="5">
        <f t="shared" si="250"/>
        <v>-1.0949116160637698E-5</v>
      </c>
      <c r="S138" s="5">
        <f t="shared" si="251"/>
        <v>3.2619368626838052E-6</v>
      </c>
      <c r="T138" s="5">
        <f t="shared" si="252"/>
        <v>0.10000948645394286</v>
      </c>
      <c r="V138" t="str">
        <f t="shared" si="253"/>
        <v>1Hz100m</v>
      </c>
      <c r="W138" s="18">
        <f>IFERROR(MATCH(V138,'Ref Z'!$R$5:$R$1054,0),0)</f>
        <v>79</v>
      </c>
      <c r="X138">
        <f>IF($W138&gt;0,INDEX('Ref Z'!M$5:M$1054,$W138),"")</f>
        <v>0.10001149028054614</v>
      </c>
      <c r="Y138">
        <f>IF($W138&gt;0,INDEX('Ref Z'!N$5:N$1054,$W138),"")</f>
        <v>1.0000000000000002E-6</v>
      </c>
      <c r="Z138">
        <f>IF($W138&gt;0,INDEX('Ref Z'!O$5:O$1054,$W138),"")</f>
        <v>-4.7865433387407084E-6</v>
      </c>
      <c r="AA138">
        <f>IF($W138&gt;0,INDEX('Ref Z'!P$5:P$1054,$W138),"")</f>
        <v>5.0000000000000004E-6</v>
      </c>
      <c r="AC138" t="str">
        <f t="shared" si="244"/>
        <v>1Hz100m100m</v>
      </c>
      <c r="AD138">
        <f t="shared" si="254"/>
        <v>2.0044259621404548E-6</v>
      </c>
      <c r="AE138">
        <f t="shared" si="255"/>
        <v>3.3846818246644522E-3</v>
      </c>
      <c r="AF138">
        <f t="shared" si="256"/>
        <v>6.1625728218969897E-6</v>
      </c>
      <c r="AG138">
        <f t="shared" si="257"/>
        <v>6.523875641406867E-3</v>
      </c>
    </row>
    <row r="139" spans="1:33" x14ac:dyDescent="0.25">
      <c r="A139" s="4">
        <f t="shared" ref="A139:B139" si="268">A138</f>
        <v>100</v>
      </c>
      <c r="B139" s="3" t="str">
        <f t="shared" si="268"/>
        <v>m</v>
      </c>
      <c r="C139" s="18">
        <f t="shared" si="243"/>
        <v>0.1</v>
      </c>
      <c r="D139" s="18">
        <f t="shared" si="156"/>
        <v>2</v>
      </c>
      <c r="E139" s="4">
        <f t="shared" si="239"/>
        <v>2</v>
      </c>
      <c r="F139" s="4" t="str">
        <f t="shared" si="245"/>
        <v>Hz</v>
      </c>
      <c r="G139">
        <f t="shared" ref="G139:H139" si="269">G138</f>
        <v>100</v>
      </c>
      <c r="H139" t="str">
        <f t="shared" si="269"/>
        <v>m</v>
      </c>
      <c r="I139" s="18">
        <f t="shared" si="246"/>
        <v>0.1</v>
      </c>
      <c r="J139" s="9">
        <v>99.995083809629804</v>
      </c>
      <c r="K139" s="9">
        <v>5.1377211713535733E-3</v>
      </c>
      <c r="L139" s="9">
        <v>-7.1932138412309473E-3</v>
      </c>
      <c r="M139" s="9">
        <v>3.9541209658855317E-4</v>
      </c>
      <c r="N139" s="10" t="s">
        <v>3</v>
      </c>
      <c r="O139" s="18">
        <f t="shared" si="247"/>
        <v>1E-3</v>
      </c>
      <c r="P139" s="5">
        <f t="shared" si="248"/>
        <v>9.9995083809629806E-2</v>
      </c>
      <c r="Q139" s="5">
        <f t="shared" si="249"/>
        <v>5.1377211713535734E-6</v>
      </c>
      <c r="R139" s="5">
        <f t="shared" si="250"/>
        <v>-7.1932138412309475E-6</v>
      </c>
      <c r="S139" s="5">
        <f t="shared" si="251"/>
        <v>3.9541209658855317E-7</v>
      </c>
      <c r="T139" s="5">
        <f t="shared" si="252"/>
        <v>9.9995084068354154E-2</v>
      </c>
      <c r="V139" t="str">
        <f t="shared" si="253"/>
        <v>2Hz100m</v>
      </c>
      <c r="W139" s="18">
        <f>IFERROR(MATCH(V139,'Ref Z'!$R$5:$R$1054,0),0)</f>
        <v>80</v>
      </c>
      <c r="X139">
        <f>IF($W139&gt;0,INDEX('Ref Z'!M$5:M$1054,$W139),"")</f>
        <v>0.10001053935601577</v>
      </c>
      <c r="Y139">
        <f>IF($W139&gt;0,INDEX('Ref Z'!N$5:N$1054,$W139),"")</f>
        <v>1.0000000000000002E-6</v>
      </c>
      <c r="Z139">
        <f>IF($W139&gt;0,INDEX('Ref Z'!O$5:O$1054,$W139),"")</f>
        <v>-8.6120843498141155E-7</v>
      </c>
      <c r="AA139">
        <f>IF($W139&gt;0,INDEX('Ref Z'!P$5:P$1054,$W139),"")</f>
        <v>5.0000000000000004E-6</v>
      </c>
      <c r="AC139" t="str">
        <f t="shared" si="244"/>
        <v>2Hz100m100m</v>
      </c>
      <c r="AD139">
        <f t="shared" si="254"/>
        <v>1.5455546385961805E-5</v>
      </c>
      <c r="AE139">
        <f t="shared" si="255"/>
        <v>1.0275442391366851E-2</v>
      </c>
      <c r="AF139">
        <f t="shared" si="256"/>
        <v>6.3320054062495359E-6</v>
      </c>
      <c r="AG139">
        <f t="shared" si="257"/>
        <v>7.9083999931352819E-4</v>
      </c>
    </row>
    <row r="140" spans="1:33" x14ac:dyDescent="0.25">
      <c r="A140" s="4">
        <f t="shared" ref="A140:B140" si="270">A139</f>
        <v>100</v>
      </c>
      <c r="B140" s="3" t="str">
        <f t="shared" si="270"/>
        <v>m</v>
      </c>
      <c r="C140" s="18">
        <f t="shared" si="243"/>
        <v>0.1</v>
      </c>
      <c r="D140" s="18">
        <f t="shared" si="156"/>
        <v>5</v>
      </c>
      <c r="E140" s="4">
        <f t="shared" si="239"/>
        <v>5</v>
      </c>
      <c r="F140" s="4" t="str">
        <f t="shared" si="245"/>
        <v>Hz</v>
      </c>
      <c r="G140">
        <f t="shared" ref="G140:H140" si="271">G139</f>
        <v>100</v>
      </c>
      <c r="H140" t="str">
        <f t="shared" si="271"/>
        <v>m</v>
      </c>
      <c r="I140" s="18">
        <f t="shared" si="246"/>
        <v>0.1</v>
      </c>
      <c r="J140" s="9">
        <v>100.00588247392047</v>
      </c>
      <c r="K140" s="9">
        <v>3.5421348094668336E-3</v>
      </c>
      <c r="L140" s="9">
        <v>-1.2734536008833286E-2</v>
      </c>
      <c r="M140" s="9">
        <v>3.9835913798734799E-4</v>
      </c>
      <c r="N140" s="10" t="s">
        <v>3</v>
      </c>
      <c r="O140" s="18">
        <f t="shared" si="247"/>
        <v>1E-3</v>
      </c>
      <c r="P140" s="5">
        <f t="shared" si="248"/>
        <v>0.10000588247392046</v>
      </c>
      <c r="Q140" s="5">
        <f t="shared" si="249"/>
        <v>3.5421348094668336E-6</v>
      </c>
      <c r="R140" s="5">
        <f t="shared" si="250"/>
        <v>-1.2734536008833286E-5</v>
      </c>
      <c r="S140" s="5">
        <f t="shared" si="251"/>
        <v>3.98359137987348E-7</v>
      </c>
      <c r="T140" s="5">
        <f t="shared" si="252"/>
        <v>0.1000058832847148</v>
      </c>
      <c r="V140" t="str">
        <f t="shared" si="253"/>
        <v>5Hz100m</v>
      </c>
      <c r="W140" s="18">
        <f>IFERROR(MATCH(V140,'Ref Z'!$R$5:$R$1054,0),0)</f>
        <v>81</v>
      </c>
      <c r="X140">
        <f>IF($W140&gt;0,INDEX('Ref Z'!M$5:M$1054,$W140),"")</f>
        <v>0.10000651610985896</v>
      </c>
      <c r="Y140">
        <f>IF($W140&gt;0,INDEX('Ref Z'!N$5:N$1054,$W140),"")</f>
        <v>1.0000000000000002E-6</v>
      </c>
      <c r="Z140">
        <f>IF($W140&gt;0,INDEX('Ref Z'!O$5:O$1054,$W140),"")</f>
        <v>-1.1974138891514567E-5</v>
      </c>
      <c r="AA140">
        <f>IF($W140&gt;0,INDEX('Ref Z'!P$5:P$1054,$W140),"")</f>
        <v>5.0000000000000004E-6</v>
      </c>
      <c r="AC140" t="str">
        <f t="shared" si="244"/>
        <v>5Hz100m100m</v>
      </c>
      <c r="AD140">
        <f t="shared" si="254"/>
        <v>6.3363593849619093E-7</v>
      </c>
      <c r="AE140">
        <f t="shared" si="255"/>
        <v>7.0842696895125727E-3</v>
      </c>
      <c r="AF140">
        <f t="shared" si="256"/>
        <v>7.6039711731871899E-7</v>
      </c>
      <c r="AG140">
        <f t="shared" si="257"/>
        <v>7.9673396518040564E-4</v>
      </c>
    </row>
    <row r="141" spans="1:33" x14ac:dyDescent="0.25">
      <c r="A141" s="4">
        <f t="shared" ref="A141:B141" si="272">A140</f>
        <v>100</v>
      </c>
      <c r="B141" s="3" t="str">
        <f t="shared" si="272"/>
        <v>m</v>
      </c>
      <c r="C141" s="18">
        <f t="shared" si="243"/>
        <v>0.1</v>
      </c>
      <c r="D141" s="18">
        <f t="shared" si="156"/>
        <v>10</v>
      </c>
      <c r="E141" s="4">
        <f t="shared" si="239"/>
        <v>10</v>
      </c>
      <c r="F141" s="4" t="str">
        <f t="shared" si="245"/>
        <v>Hz</v>
      </c>
      <c r="G141">
        <f t="shared" ref="G141:H141" si="273">G140</f>
        <v>100</v>
      </c>
      <c r="H141" t="str">
        <f t="shared" si="273"/>
        <v>m</v>
      </c>
      <c r="I141" s="18">
        <f t="shared" si="246"/>
        <v>0.1</v>
      </c>
      <c r="J141" s="9">
        <v>100.00657605714653</v>
      </c>
      <c r="K141" s="9">
        <v>3.6380563424304362E-3</v>
      </c>
      <c r="L141" s="9">
        <v>-2.3155877682831102E-2</v>
      </c>
      <c r="M141" s="9">
        <v>3.3161412463937122E-3</v>
      </c>
      <c r="N141" s="10" t="s">
        <v>3</v>
      </c>
      <c r="O141" s="18">
        <f t="shared" si="247"/>
        <v>1E-3</v>
      </c>
      <c r="P141" s="5">
        <f t="shared" si="248"/>
        <v>0.10000657605714654</v>
      </c>
      <c r="Q141" s="5">
        <f t="shared" si="249"/>
        <v>3.6380563424304361E-6</v>
      </c>
      <c r="R141" s="5">
        <f t="shared" si="250"/>
        <v>-2.3155877682831104E-5</v>
      </c>
      <c r="S141" s="5">
        <f t="shared" si="251"/>
        <v>3.3161412463937122E-6</v>
      </c>
      <c r="T141" s="5">
        <f t="shared" si="252"/>
        <v>0.10000657873794357</v>
      </c>
      <c r="V141" t="str">
        <f t="shared" si="253"/>
        <v>10Hz100m</v>
      </c>
      <c r="W141" s="18">
        <f>IFERROR(MATCH(V141,'Ref Z'!$R$5:$R$1054,0),0)</f>
        <v>82</v>
      </c>
      <c r="X141">
        <f>IF($W141&gt;0,INDEX('Ref Z'!M$5:M$1054,$W141),"")</f>
        <v>0.10000015089171717</v>
      </c>
      <c r="Y141">
        <f>IF($W141&gt;0,INDEX('Ref Z'!N$5:N$1054,$W141),"")</f>
        <v>1.0000000000000002E-6</v>
      </c>
      <c r="Z141">
        <f>IF($W141&gt;0,INDEX('Ref Z'!O$5:O$1054,$W141),"")</f>
        <v>-3.2910968520669509E-5</v>
      </c>
      <c r="AA141">
        <f>IF($W141&gt;0,INDEX('Ref Z'!P$5:P$1054,$W141),"")</f>
        <v>5.0000000000000004E-6</v>
      </c>
      <c r="AC141" t="str">
        <f t="shared" si="244"/>
        <v>10Hz100m100m</v>
      </c>
      <c r="AD141">
        <f t="shared" si="254"/>
        <v>-6.4251654293689953E-6</v>
      </c>
      <c r="AE141">
        <f t="shared" si="255"/>
        <v>7.2761127535788846E-3</v>
      </c>
      <c r="AF141">
        <f t="shared" si="256"/>
        <v>-9.7550908378384048E-6</v>
      </c>
      <c r="AG141">
        <f t="shared" si="257"/>
        <v>6.6322843775078414E-3</v>
      </c>
    </row>
    <row r="142" spans="1:33" x14ac:dyDescent="0.25">
      <c r="A142" s="4">
        <f t="shared" ref="A142:B142" si="274">A141</f>
        <v>100</v>
      </c>
      <c r="B142" s="3" t="str">
        <f t="shared" si="274"/>
        <v>m</v>
      </c>
      <c r="C142" s="18">
        <f t="shared" si="243"/>
        <v>0.1</v>
      </c>
      <c r="D142" s="18">
        <f t="shared" si="156"/>
        <v>20</v>
      </c>
      <c r="E142" s="4">
        <f t="shared" si="239"/>
        <v>20</v>
      </c>
      <c r="F142" s="4" t="str">
        <f t="shared" si="245"/>
        <v>Hz</v>
      </c>
      <c r="G142">
        <f t="shared" ref="G142:H142" si="275">G141</f>
        <v>100</v>
      </c>
      <c r="H142" t="str">
        <f t="shared" si="275"/>
        <v>m</v>
      </c>
      <c r="I142" s="18">
        <f t="shared" si="246"/>
        <v>0.1</v>
      </c>
      <c r="J142" s="9">
        <v>100.02166773476002</v>
      </c>
      <c r="K142" s="9">
        <v>4.8568059277173071E-3</v>
      </c>
      <c r="L142" s="9">
        <v>-1.6951382668029029E-2</v>
      </c>
      <c r="M142" s="9">
        <v>3.9288218041480666E-3</v>
      </c>
      <c r="N142" s="10" t="s">
        <v>3</v>
      </c>
      <c r="O142" s="18">
        <f t="shared" si="247"/>
        <v>1E-3</v>
      </c>
      <c r="P142" s="5">
        <f t="shared" si="248"/>
        <v>0.10002166773476001</v>
      </c>
      <c r="Q142" s="5">
        <f t="shared" si="249"/>
        <v>4.8568059277173071E-6</v>
      </c>
      <c r="R142" s="5">
        <f t="shared" si="250"/>
        <v>-1.695138266802903E-5</v>
      </c>
      <c r="S142" s="5">
        <f t="shared" si="251"/>
        <v>3.9288218041480667E-6</v>
      </c>
      <c r="T142" s="5">
        <f t="shared" si="252"/>
        <v>0.10002166917119563</v>
      </c>
      <c r="V142" t="str">
        <f t="shared" si="253"/>
        <v>20Hz100m</v>
      </c>
      <c r="W142" s="18">
        <f>IFERROR(MATCH(V142,'Ref Z'!$R$5:$R$1054,0),0)</f>
        <v>83</v>
      </c>
      <c r="X142">
        <f>IF($W142&gt;0,INDEX('Ref Z'!M$5:M$1054,$W142),"")</f>
        <v>0.10001436857083792</v>
      </c>
      <c r="Y142">
        <f>IF($W142&gt;0,INDEX('Ref Z'!N$5:N$1054,$W142),"")</f>
        <v>1.0000000000000002E-6</v>
      </c>
      <c r="Z142">
        <f>IF($W142&gt;0,INDEX('Ref Z'!O$5:O$1054,$W142),"")</f>
        <v>-1.1151194661116933E-5</v>
      </c>
      <c r="AA142">
        <f>IF($W142&gt;0,INDEX('Ref Z'!P$5:P$1054,$W142),"")</f>
        <v>5.0000000000000004E-6</v>
      </c>
      <c r="AC142" t="str">
        <f t="shared" si="244"/>
        <v>20Hz100m100m</v>
      </c>
      <c r="AD142">
        <f t="shared" si="254"/>
        <v>-7.2991639220865157E-6</v>
      </c>
      <c r="AE142">
        <f t="shared" si="255"/>
        <v>9.7136119069087725E-3</v>
      </c>
      <c r="AF142">
        <f t="shared" si="256"/>
        <v>5.8001880069120968E-6</v>
      </c>
      <c r="AG142">
        <f t="shared" si="257"/>
        <v>7.8576451991036779E-3</v>
      </c>
    </row>
    <row r="143" spans="1:33" x14ac:dyDescent="0.25">
      <c r="A143" s="4">
        <f t="shared" ref="A143:B143" si="276">A142</f>
        <v>100</v>
      </c>
      <c r="B143" s="3" t="str">
        <f t="shared" si="276"/>
        <v>m</v>
      </c>
      <c r="C143" s="18">
        <f t="shared" si="243"/>
        <v>0.1</v>
      </c>
      <c r="D143" s="18">
        <f t="shared" si="156"/>
        <v>50</v>
      </c>
      <c r="E143" s="4">
        <f t="shared" si="239"/>
        <v>50</v>
      </c>
      <c r="F143" s="4" t="str">
        <f t="shared" si="245"/>
        <v>Hz</v>
      </c>
      <c r="G143">
        <f t="shared" ref="G143:H143" si="277">G142</f>
        <v>100</v>
      </c>
      <c r="H143" t="str">
        <f t="shared" si="277"/>
        <v>m</v>
      </c>
      <c r="I143" s="18">
        <f t="shared" si="246"/>
        <v>0.1</v>
      </c>
      <c r="J143" s="9">
        <v>99.97679052762625</v>
      </c>
      <c r="K143" s="9">
        <v>5.0215526864087132E-3</v>
      </c>
      <c r="L143" s="9">
        <v>3.2916820478017455E-4</v>
      </c>
      <c r="M143" s="9">
        <v>1.708976043413847E-3</v>
      </c>
      <c r="N143" s="10" t="s">
        <v>3</v>
      </c>
      <c r="O143" s="18">
        <f t="shared" si="247"/>
        <v>1E-3</v>
      </c>
      <c r="P143" s="5">
        <f t="shared" si="248"/>
        <v>9.9976790527626258E-2</v>
      </c>
      <c r="Q143" s="5">
        <f t="shared" si="249"/>
        <v>5.0215526864087129E-6</v>
      </c>
      <c r="R143" s="5">
        <f t="shared" si="250"/>
        <v>3.2916820478017454E-7</v>
      </c>
      <c r="S143" s="5">
        <f t="shared" si="251"/>
        <v>1.708976043413847E-6</v>
      </c>
      <c r="T143" s="5">
        <f t="shared" si="252"/>
        <v>9.9976790528168144E-2</v>
      </c>
      <c r="V143" t="str">
        <f t="shared" si="253"/>
        <v>50Hz100m</v>
      </c>
      <c r="W143" s="18">
        <f>IFERROR(MATCH(V143,'Ref Z'!$R$5:$R$1054,0),0)</f>
        <v>84</v>
      </c>
      <c r="X143">
        <f>IF($W143&gt;0,INDEX('Ref Z'!M$5:M$1054,$W143),"")</f>
        <v>9.998623920403496E-2</v>
      </c>
      <c r="Y143">
        <f>IF($W143&gt;0,INDEX('Ref Z'!N$5:N$1054,$W143),"")</f>
        <v>1.0000000000000002E-6</v>
      </c>
      <c r="Z143">
        <f>IF($W143&gt;0,INDEX('Ref Z'!O$5:O$1054,$W143),"")</f>
        <v>-3.4939073413125526E-6</v>
      </c>
      <c r="AA143">
        <f>IF($W143&gt;0,INDEX('Ref Z'!P$5:P$1054,$W143),"")</f>
        <v>5.0000000000000004E-6</v>
      </c>
      <c r="AC143" t="str">
        <f t="shared" si="244"/>
        <v>50Hz100m100m</v>
      </c>
      <c r="AD143">
        <f t="shared" si="254"/>
        <v>9.4486764087020614E-6</v>
      </c>
      <c r="AE143">
        <f t="shared" si="255"/>
        <v>1.0043105422602824E-2</v>
      </c>
      <c r="AF143">
        <f t="shared" si="256"/>
        <v>-3.8230755460927271E-6</v>
      </c>
      <c r="AG143">
        <f t="shared" si="257"/>
        <v>3.417955743986424E-3</v>
      </c>
    </row>
    <row r="144" spans="1:33" x14ac:dyDescent="0.25">
      <c r="A144" s="4">
        <f t="shared" ref="A144:B144" si="278">A143</f>
        <v>100</v>
      </c>
      <c r="B144" s="3" t="str">
        <f t="shared" si="278"/>
        <v>m</v>
      </c>
      <c r="C144" s="18">
        <f t="shared" si="243"/>
        <v>0.1</v>
      </c>
      <c r="D144" s="18">
        <f t="shared" si="156"/>
        <v>100</v>
      </c>
      <c r="E144" s="4">
        <f t="shared" si="239"/>
        <v>100</v>
      </c>
      <c r="F144" s="4" t="str">
        <f t="shared" si="245"/>
        <v>Hz</v>
      </c>
      <c r="G144">
        <f t="shared" ref="G144:H144" si="279">G143</f>
        <v>100</v>
      </c>
      <c r="H144" t="str">
        <f t="shared" si="279"/>
        <v>m</v>
      </c>
      <c r="I144" s="18">
        <f t="shared" si="246"/>
        <v>0.1</v>
      </c>
      <c r="J144" s="9">
        <v>100.01576601585188</v>
      </c>
      <c r="K144" s="9">
        <v>5.486269402514325E-3</v>
      </c>
      <c r="L144" s="9">
        <v>9.2628827012500581E-3</v>
      </c>
      <c r="M144" s="9">
        <v>3.5840237420862089E-3</v>
      </c>
      <c r="N144" s="10" t="s">
        <v>3</v>
      </c>
      <c r="O144" s="18">
        <f t="shared" si="247"/>
        <v>1E-3</v>
      </c>
      <c r="P144" s="5">
        <f t="shared" si="248"/>
        <v>0.10001576601585188</v>
      </c>
      <c r="Q144" s="5">
        <f t="shared" si="249"/>
        <v>5.4862694025143252E-6</v>
      </c>
      <c r="R144" s="5">
        <f t="shared" si="250"/>
        <v>9.2628827012500591E-6</v>
      </c>
      <c r="S144" s="5">
        <f t="shared" si="251"/>
        <v>3.5840237420862087E-6</v>
      </c>
      <c r="T144" s="5">
        <f t="shared" si="252"/>
        <v>0.10001576644478924</v>
      </c>
      <c r="V144" t="str">
        <f t="shared" si="253"/>
        <v>100Hz100m</v>
      </c>
      <c r="W144" s="18">
        <f>IFERROR(MATCH(V144,'Ref Z'!$R$5:$R$1054,0),0)</f>
        <v>85</v>
      </c>
      <c r="X144">
        <f>IF($W144&gt;0,INDEX('Ref Z'!M$5:M$1054,$W144),"")</f>
        <v>0.10001976711300418</v>
      </c>
      <c r="Y144">
        <f>IF($W144&gt;0,INDEX('Ref Z'!N$5:N$1054,$W144),"")</f>
        <v>1.0000000000000002E-6</v>
      </c>
      <c r="Z144">
        <f>IF($W144&gt;0,INDEX('Ref Z'!O$5:O$1054,$W144),"")</f>
        <v>7.2210480154443122E-6</v>
      </c>
      <c r="AA144">
        <f>IF($W144&gt;0,INDEX('Ref Z'!P$5:P$1054,$W144),"")</f>
        <v>5.0000000000000004E-6</v>
      </c>
      <c r="AC144" t="str">
        <f t="shared" si="244"/>
        <v>100Hz100m100m</v>
      </c>
      <c r="AD144">
        <f t="shared" si="254"/>
        <v>4.0010971523035677E-6</v>
      </c>
      <c r="AE144">
        <f t="shared" si="255"/>
        <v>1.0972538850596954E-2</v>
      </c>
      <c r="AF144">
        <f t="shared" si="256"/>
        <v>-2.0418346858057469E-6</v>
      </c>
      <c r="AG144">
        <f t="shared" si="257"/>
        <v>7.1680492280222609E-3</v>
      </c>
    </row>
    <row r="145" spans="1:33" x14ac:dyDescent="0.25">
      <c r="A145" s="4">
        <f t="shared" ref="A145:B145" si="280">A144</f>
        <v>100</v>
      </c>
      <c r="B145" s="3" t="str">
        <f t="shared" si="280"/>
        <v>m</v>
      </c>
      <c r="C145" s="18">
        <f t="shared" si="243"/>
        <v>0.1</v>
      </c>
      <c r="D145" s="18">
        <f t="shared" si="156"/>
        <v>200</v>
      </c>
      <c r="E145" s="4">
        <f t="shared" si="239"/>
        <v>200</v>
      </c>
      <c r="F145" s="4" t="str">
        <f t="shared" si="245"/>
        <v>Hz</v>
      </c>
      <c r="G145">
        <f t="shared" ref="G145:H145" si="281">G144</f>
        <v>100</v>
      </c>
      <c r="H145" t="str">
        <f t="shared" si="281"/>
        <v>m</v>
      </c>
      <c r="I145" s="18">
        <f t="shared" si="246"/>
        <v>0.1</v>
      </c>
      <c r="J145" s="9">
        <v>100.07654530557629</v>
      </c>
      <c r="K145" s="9">
        <v>2.9380477267258601E-3</v>
      </c>
      <c r="L145" s="9">
        <v>1.8419007807804848E-2</v>
      </c>
      <c r="M145" s="9">
        <v>7.6079986293289858E-4</v>
      </c>
      <c r="N145" s="10" t="s">
        <v>3</v>
      </c>
      <c r="O145" s="18">
        <f t="shared" si="247"/>
        <v>1E-3</v>
      </c>
      <c r="P145" s="5">
        <f t="shared" si="248"/>
        <v>0.10007654530557629</v>
      </c>
      <c r="Q145" s="5">
        <f t="shared" si="249"/>
        <v>2.93804772672586E-6</v>
      </c>
      <c r="R145" s="5">
        <f t="shared" si="250"/>
        <v>1.8419007807804849E-5</v>
      </c>
      <c r="S145" s="5">
        <f t="shared" si="251"/>
        <v>7.607998629328986E-7</v>
      </c>
      <c r="T145" s="5">
        <f t="shared" si="252"/>
        <v>0.10007654700057808</v>
      </c>
      <c r="V145" t="str">
        <f t="shared" si="253"/>
        <v>200Hz100m</v>
      </c>
      <c r="W145" s="18">
        <f>IFERROR(MATCH(V145,'Ref Z'!$R$5:$R$1054,0),0)</f>
        <v>86</v>
      </c>
      <c r="X145">
        <f>IF($W145&gt;0,INDEX('Ref Z'!M$5:M$1054,$W145),"")</f>
        <v>0.10007426831373081</v>
      </c>
      <c r="Y145">
        <f>IF($W145&gt;0,INDEX('Ref Z'!N$5:N$1054,$W145),"")</f>
        <v>1.0000000000000002E-6</v>
      </c>
      <c r="Z145">
        <f>IF($W145&gt;0,INDEX('Ref Z'!O$5:O$1054,$W145),"")</f>
        <v>1.4823737490950469E-5</v>
      </c>
      <c r="AA145">
        <f>IF($W145&gt;0,INDEX('Ref Z'!P$5:P$1054,$W145),"")</f>
        <v>5.0000000000000004E-6</v>
      </c>
      <c r="AC145" t="str">
        <f t="shared" si="244"/>
        <v>200Hz100m100m</v>
      </c>
      <c r="AD145">
        <f t="shared" si="254"/>
        <v>-2.2769918454762506E-6</v>
      </c>
      <c r="AE145">
        <f t="shared" si="255"/>
        <v>5.8760955385422373E-3</v>
      </c>
      <c r="AF145">
        <f t="shared" si="256"/>
        <v>-3.5952703168543805E-6</v>
      </c>
      <c r="AG145">
        <f t="shared" si="257"/>
        <v>1.5216079408819044E-3</v>
      </c>
    </row>
    <row r="146" spans="1:33" x14ac:dyDescent="0.25">
      <c r="A146" s="4">
        <f t="shared" ref="A146:B146" si="282">A145</f>
        <v>100</v>
      </c>
      <c r="B146" s="3" t="str">
        <f t="shared" si="282"/>
        <v>m</v>
      </c>
      <c r="C146" s="18">
        <f t="shared" si="243"/>
        <v>0.1</v>
      </c>
      <c r="D146" s="18">
        <f t="shared" si="156"/>
        <v>500</v>
      </c>
      <c r="E146" s="4">
        <f t="shared" si="239"/>
        <v>500</v>
      </c>
      <c r="F146" s="4" t="str">
        <f t="shared" si="245"/>
        <v>Hz</v>
      </c>
      <c r="G146">
        <f t="shared" ref="G146:H146" si="283">G145</f>
        <v>100</v>
      </c>
      <c r="H146" t="str">
        <f t="shared" si="283"/>
        <v>m</v>
      </c>
      <c r="I146" s="18">
        <f t="shared" si="246"/>
        <v>0.1</v>
      </c>
      <c r="J146" s="9">
        <v>100.27494750119914</v>
      </c>
      <c r="K146" s="9">
        <v>4.4716061294299428E-3</v>
      </c>
      <c r="L146" s="9">
        <v>6.4454091660692117E-2</v>
      </c>
      <c r="M146" s="9">
        <v>3.6616688343589542E-3</v>
      </c>
      <c r="N146" s="10" t="s">
        <v>3</v>
      </c>
      <c r="O146" s="18">
        <f t="shared" si="247"/>
        <v>1E-3</v>
      </c>
      <c r="P146" s="5">
        <f t="shared" si="248"/>
        <v>0.10027494750119914</v>
      </c>
      <c r="Q146" s="5">
        <f t="shared" si="249"/>
        <v>4.4716061294299431E-6</v>
      </c>
      <c r="R146" s="5">
        <f t="shared" si="250"/>
        <v>6.4454091660692115E-5</v>
      </c>
      <c r="S146" s="5">
        <f t="shared" si="251"/>
        <v>3.6616688343589542E-6</v>
      </c>
      <c r="T146" s="5">
        <f t="shared" si="252"/>
        <v>0.10027496821589213</v>
      </c>
      <c r="V146" t="str">
        <f t="shared" si="253"/>
        <v>500Hz100m</v>
      </c>
      <c r="W146" s="18">
        <f>IFERROR(MATCH(V146,'Ref Z'!$R$5:$R$1054,0),0)</f>
        <v>87</v>
      </c>
      <c r="X146">
        <f>IF($W146&gt;0,INDEX('Ref Z'!M$5:M$1054,$W146),"")</f>
        <v>0.10027018408037731</v>
      </c>
      <c r="Y146">
        <f>IF($W146&gt;0,INDEX('Ref Z'!N$5:N$1054,$W146),"")</f>
        <v>1.5811388300841902E-6</v>
      </c>
      <c r="Z146">
        <f>IF($W146&gt;0,INDEX('Ref Z'!O$5:O$1054,$W146),"")</f>
        <v>5.9738898229514276E-5</v>
      </c>
      <c r="AA146">
        <f>IF($W146&gt;0,INDEX('Ref Z'!P$5:P$1054,$W146),"")</f>
        <v>5.0000000000000004E-6</v>
      </c>
      <c r="AC146" t="str">
        <f t="shared" si="244"/>
        <v>500Hz100m100m</v>
      </c>
      <c r="AD146">
        <f t="shared" si="254"/>
        <v>-4.7634208218266805E-6</v>
      </c>
      <c r="AE146">
        <f t="shared" si="255"/>
        <v>8.9432123986306917E-3</v>
      </c>
      <c r="AF146">
        <f t="shared" si="256"/>
        <v>-4.7151934311778386E-6</v>
      </c>
      <c r="AG146">
        <f t="shared" si="257"/>
        <v>7.3233393755897077E-3</v>
      </c>
    </row>
    <row r="147" spans="1:33" x14ac:dyDescent="0.25">
      <c r="A147" s="4">
        <f t="shared" ref="A147:B147" si="284">A146</f>
        <v>100</v>
      </c>
      <c r="B147" s="3" t="str">
        <f t="shared" si="284"/>
        <v>m</v>
      </c>
      <c r="C147" s="18">
        <f t="shared" si="243"/>
        <v>0.1</v>
      </c>
      <c r="D147" s="18">
        <f t="shared" si="156"/>
        <v>1000</v>
      </c>
      <c r="E147" s="4">
        <f>IF(F147="mHz",1000,IF(F147="kHz",0.001,1))*D147</f>
        <v>1</v>
      </c>
      <c r="F147" s="4" t="str">
        <f t="shared" si="245"/>
        <v>kHz</v>
      </c>
      <c r="G147">
        <f t="shared" ref="G147:H147" si="285">G146</f>
        <v>100</v>
      </c>
      <c r="H147" t="str">
        <f t="shared" si="285"/>
        <v>m</v>
      </c>
      <c r="I147" s="18">
        <f t="shared" si="246"/>
        <v>0.1</v>
      </c>
      <c r="J147" s="9">
        <v>100.75954954470664</v>
      </c>
      <c r="K147" s="9">
        <v>5.7591597396651553E-3</v>
      </c>
      <c r="L147" s="9">
        <v>0.13147316147145302</v>
      </c>
      <c r="M147" s="9">
        <v>2.406628927094587E-5</v>
      </c>
      <c r="N147" s="10" t="s">
        <v>3</v>
      </c>
      <c r="O147" s="18">
        <f t="shared" si="247"/>
        <v>1E-3</v>
      </c>
      <c r="P147" s="5">
        <f t="shared" si="248"/>
        <v>0.10075954954470664</v>
      </c>
      <c r="Q147" s="5">
        <f t="shared" si="249"/>
        <v>5.7591597396651551E-6</v>
      </c>
      <c r="R147" s="5">
        <f t="shared" si="250"/>
        <v>1.3147316147145302E-4</v>
      </c>
      <c r="S147" s="5">
        <f t="shared" si="251"/>
        <v>2.406628927094587E-8</v>
      </c>
      <c r="T147" s="5">
        <f t="shared" si="252"/>
        <v>0.10075963531913154</v>
      </c>
      <c r="V147" t="str">
        <f t="shared" si="253"/>
        <v>1kHz100m</v>
      </c>
      <c r="W147" s="18">
        <f>IFERROR(MATCH(V147,'Ref Z'!$R$5:$R$1054,0),0)</f>
        <v>88</v>
      </c>
      <c r="X147">
        <f>IF($W147&gt;0,INDEX('Ref Z'!M$5:M$1054,$W147),"")</f>
        <v>0.10075448322838881</v>
      </c>
      <c r="Y147">
        <f>IF($W147&gt;0,INDEX('Ref Z'!N$5:N$1054,$W147),"")</f>
        <v>4.4721359549995807E-6</v>
      </c>
      <c r="Z147">
        <f>IF($W147&gt;0,INDEX('Ref Z'!O$5:O$1054,$W147),"")</f>
        <v>1.2542273011022454E-4</v>
      </c>
      <c r="AA147">
        <f>IF($W147&gt;0,INDEX('Ref Z'!P$5:P$1054,$W147),"")</f>
        <v>1.0000000000000001E-5</v>
      </c>
      <c r="AC147" t="str">
        <f t="shared" si="244"/>
        <v>1kHz100m100m</v>
      </c>
      <c r="AD147">
        <f t="shared" si="254"/>
        <v>-5.0663163178310544E-6</v>
      </c>
      <c r="AE147">
        <f t="shared" si="255"/>
        <v>1.1518320347512483E-2</v>
      </c>
      <c r="AF147">
        <f t="shared" si="256"/>
        <v>-6.0504313612284866E-6</v>
      </c>
      <c r="AG147">
        <f t="shared" si="257"/>
        <v>4.9160401921580927E-5</v>
      </c>
    </row>
    <row r="148" spans="1:33" x14ac:dyDescent="0.25">
      <c r="A148" s="4">
        <f t="shared" ref="A148:B148" si="286">A147</f>
        <v>100</v>
      </c>
      <c r="B148" s="3" t="str">
        <f t="shared" si="286"/>
        <v>m</v>
      </c>
      <c r="C148" s="18">
        <f t="shared" si="243"/>
        <v>0.1</v>
      </c>
      <c r="D148" s="18">
        <f t="shared" si="156"/>
        <v>2000</v>
      </c>
      <c r="E148" s="4">
        <f t="shared" ref="E148:E149" si="287">IF(F148="mHz",1000,IF(F148="kHz",0.001,1))*D148</f>
        <v>2</v>
      </c>
      <c r="F148" s="4" t="str">
        <f t="shared" si="245"/>
        <v>kHz</v>
      </c>
      <c r="G148">
        <f t="shared" ref="G148:H148" si="288">G147</f>
        <v>100</v>
      </c>
      <c r="H148" t="str">
        <f t="shared" si="288"/>
        <v>m</v>
      </c>
      <c r="I148" s="18">
        <f t="shared" si="246"/>
        <v>0.1</v>
      </c>
      <c r="J148" s="9">
        <v>102.07850109053302</v>
      </c>
      <c r="K148" s="9">
        <v>4.0308409017767661E-3</v>
      </c>
      <c r="L148" s="9">
        <v>0.24626451375036332</v>
      </c>
      <c r="M148" s="9">
        <v>1.4539756462043317E-3</v>
      </c>
      <c r="N148" s="10" t="s">
        <v>3</v>
      </c>
      <c r="O148" s="18">
        <f t="shared" si="247"/>
        <v>1E-3</v>
      </c>
      <c r="P148" s="5">
        <f t="shared" si="248"/>
        <v>0.10207850109053303</v>
      </c>
      <c r="Q148" s="5">
        <f t="shared" si="249"/>
        <v>4.0308409017767661E-6</v>
      </c>
      <c r="R148" s="5">
        <f t="shared" si="250"/>
        <v>2.4626451375036332E-4</v>
      </c>
      <c r="S148" s="5">
        <f t="shared" si="251"/>
        <v>1.4539756462043318E-6</v>
      </c>
      <c r="T148" s="5">
        <f t="shared" si="252"/>
        <v>0.10207879814682716</v>
      </c>
      <c r="V148" t="str">
        <f t="shared" si="253"/>
        <v>2kHz100m</v>
      </c>
      <c r="W148" s="18">
        <f>IFERROR(MATCH(V148,'Ref Z'!$R$5:$R$1054,0),0)</f>
        <v>89</v>
      </c>
      <c r="X148">
        <f>IF($W148&gt;0,INDEX('Ref Z'!M$5:M$1054,$W148),"")</f>
        <v>0.1020872819500788</v>
      </c>
      <c r="Y148">
        <f>IF($W148&gt;0,INDEX('Ref Z'!N$5:N$1054,$W148),"")</f>
        <v>1.2649110640673522E-5</v>
      </c>
      <c r="Z148">
        <f>IF($W148&gt;0,INDEX('Ref Z'!O$5:O$1054,$W148),"")</f>
        <v>2.4727205697425191E-4</v>
      </c>
      <c r="AA148">
        <f>IF($W148&gt;0,INDEX('Ref Z'!P$5:P$1054,$W148),"")</f>
        <v>2.0000000000000002E-5</v>
      </c>
      <c r="AC148" t="str">
        <f t="shared" si="244"/>
        <v>2kHz100m100m</v>
      </c>
      <c r="AD148">
        <f t="shared" si="254"/>
        <v>8.780859545767794E-6</v>
      </c>
      <c r="AE148">
        <f t="shared" si="255"/>
        <v>8.0616917270350964E-3</v>
      </c>
      <c r="AF148">
        <f t="shared" si="256"/>
        <v>1.0075432238885866E-6</v>
      </c>
      <c r="AG148">
        <f t="shared" si="257"/>
        <v>2.9080200685382513E-3</v>
      </c>
    </row>
    <row r="149" spans="1:33" x14ac:dyDescent="0.25">
      <c r="A149" s="4">
        <f t="shared" ref="A149:B149" si="289">A148</f>
        <v>100</v>
      </c>
      <c r="B149" s="3" t="str">
        <f t="shared" si="289"/>
        <v>m</v>
      </c>
      <c r="C149" s="18">
        <f t="shared" si="243"/>
        <v>0.1</v>
      </c>
      <c r="D149" s="18">
        <f t="shared" si="156"/>
        <v>5000</v>
      </c>
      <c r="E149" s="4">
        <f t="shared" si="287"/>
        <v>5</v>
      </c>
      <c r="F149" s="4" t="str">
        <f t="shared" si="245"/>
        <v>kHz</v>
      </c>
      <c r="G149">
        <f t="shared" ref="G149:H149" si="290">G148</f>
        <v>100</v>
      </c>
      <c r="H149" t="str">
        <f t="shared" si="290"/>
        <v>m</v>
      </c>
      <c r="I149" s="18">
        <f t="shared" si="246"/>
        <v>0.1</v>
      </c>
      <c r="J149" s="9">
        <v>108.25926918644814</v>
      </c>
      <c r="K149" s="9">
        <v>5.6653741386763377E-3</v>
      </c>
      <c r="L149" s="9">
        <v>0.61412649386500984</v>
      </c>
      <c r="M149" s="9">
        <v>7.6566970223511041E-4</v>
      </c>
      <c r="N149" s="10" t="s">
        <v>3</v>
      </c>
      <c r="O149" s="18">
        <f t="shared" si="247"/>
        <v>1E-3</v>
      </c>
      <c r="P149" s="5">
        <f t="shared" si="248"/>
        <v>0.10825926918644814</v>
      </c>
      <c r="Q149" s="5">
        <f t="shared" si="249"/>
        <v>5.665374138676338E-6</v>
      </c>
      <c r="R149" s="5">
        <f t="shared" si="250"/>
        <v>6.1412649386500986E-4</v>
      </c>
      <c r="S149" s="5">
        <f t="shared" si="251"/>
        <v>7.6566970223511044E-7</v>
      </c>
      <c r="T149" s="5">
        <f t="shared" si="252"/>
        <v>0.10826101106185138</v>
      </c>
      <c r="V149" t="str">
        <f t="shared" si="253"/>
        <v>5kHz100m</v>
      </c>
      <c r="W149" s="18">
        <f>IFERROR(MATCH(V149,'Ref Z'!$R$5:$R$1054,0),0)</f>
        <v>90</v>
      </c>
      <c r="X149">
        <f>IF($W149&gt;0,INDEX('Ref Z'!M$5:M$1054,$W149),"")</f>
        <v>0.10826968002588165</v>
      </c>
      <c r="Y149">
        <f>IF($W149&gt;0,INDEX('Ref Z'!N$5:N$1054,$W149),"")</f>
        <v>5.0000000000000002E-5</v>
      </c>
      <c r="Z149">
        <f>IF($W149&gt;0,INDEX('Ref Z'!O$5:O$1054,$W149),"")</f>
        <v>6.1378890742996449E-4</v>
      </c>
      <c r="AA149">
        <f>IF($W149&gt;0,INDEX('Ref Z'!P$5:P$1054,$W149),"")</f>
        <v>5.0000000000000002E-5</v>
      </c>
      <c r="AC149" t="str">
        <f t="shared" si="244"/>
        <v>5kHz100m100m</v>
      </c>
      <c r="AD149">
        <f t="shared" si="254"/>
        <v>1.0410839433511176E-5</v>
      </c>
      <c r="AE149">
        <f t="shared" si="255"/>
        <v>1.1330858596096354E-2</v>
      </c>
      <c r="AF149">
        <f t="shared" si="256"/>
        <v>-3.3758643504537469E-7</v>
      </c>
      <c r="AG149">
        <f t="shared" si="257"/>
        <v>1.532155465898683E-3</v>
      </c>
    </row>
  </sheetData>
  <mergeCells count="6">
    <mergeCell ref="G5:H5"/>
    <mergeCell ref="G4:H4"/>
    <mergeCell ref="A5:B5"/>
    <mergeCell ref="A4:B4"/>
    <mergeCell ref="E4:F4"/>
    <mergeCell ref="E5:F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31" sqref="F31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4" width="6.85546875" customWidth="1"/>
    <col min="5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32</v>
      </c>
    </row>
    <row r="3" spans="1:9" x14ac:dyDescent="0.25">
      <c r="A3" s="27" t="s">
        <v>14</v>
      </c>
      <c r="B3" s="27"/>
      <c r="C3" s="6" t="s">
        <v>14</v>
      </c>
      <c r="D3" s="11" t="s">
        <v>33</v>
      </c>
      <c r="E3" s="11"/>
      <c r="F3" s="11"/>
      <c r="G3" s="11"/>
      <c r="H3" s="11"/>
      <c r="I3" s="11"/>
    </row>
    <row r="4" spans="1:9" x14ac:dyDescent="0.25">
      <c r="A4" s="28" t="s">
        <v>4</v>
      </c>
      <c r="B4" s="28"/>
      <c r="C4" s="1" t="s">
        <v>4</v>
      </c>
      <c r="D4" s="4" t="s">
        <v>1</v>
      </c>
      <c r="E4" s="4"/>
      <c r="F4" s="4"/>
      <c r="G4" s="4"/>
      <c r="H4" s="4"/>
      <c r="I4" s="4"/>
    </row>
    <row r="5" spans="1:9" x14ac:dyDescent="0.25">
      <c r="A5">
        <v>0</v>
      </c>
      <c r="B5" t="s">
        <v>3</v>
      </c>
      <c r="C5" s="1">
        <f>IF(MID(B5,1,1)="m",0.001,IF(OR(MID(B5,1,1)="u",MID(B5,1,1)="µ"),0.000001,1))*A5</f>
        <v>0</v>
      </c>
      <c r="D5" s="1" t="str">
        <f>A5 &amp; B5</f>
        <v>0m</v>
      </c>
      <c r="F5" s="1"/>
      <c r="I5" s="1"/>
    </row>
    <row r="6" spans="1:9" x14ac:dyDescent="0.25">
      <c r="A6">
        <v>1</v>
      </c>
      <c r="B6" t="s">
        <v>3</v>
      </c>
      <c r="C6" s="1">
        <f>IF(MID(B6,1,1)="m",0.001,IF(OR(MID(B6,1,1)="u",MID(B6,1,1)="µ"),0.000001,1))*A6</f>
        <v>1E-3</v>
      </c>
      <c r="D6" s="1" t="str">
        <f t="shared" ref="D6:D9" si="0">A6 &amp; B6</f>
        <v>1m</v>
      </c>
      <c r="F6" s="1"/>
      <c r="I6" s="1"/>
    </row>
    <row r="7" spans="1:9" x14ac:dyDescent="0.25">
      <c r="A7">
        <v>3</v>
      </c>
      <c r="B7" t="s">
        <v>3</v>
      </c>
      <c r="C7" s="1">
        <f>IF(MID(B7,1,1)="m",0.001,IF(OR(MID(B7,1,1)="u",MID(B7,1,1)="µ"),0.000001,1))*A7</f>
        <v>3.0000000000000001E-3</v>
      </c>
      <c r="D7" s="1" t="str">
        <f t="shared" si="0"/>
        <v>3m</v>
      </c>
      <c r="F7" s="1"/>
      <c r="I7" s="1"/>
    </row>
    <row r="8" spans="1:9" x14ac:dyDescent="0.25">
      <c r="A8">
        <v>10</v>
      </c>
      <c r="B8" t="s">
        <v>3</v>
      </c>
      <c r="C8" s="1">
        <f>IF(MID(B8,1,1)="m",0.001,IF(OR(MID(B8,1,1)="u",MID(B8,1,1)="µ"),0.000001,1))*A8</f>
        <v>0.01</v>
      </c>
      <c r="D8" s="1" t="str">
        <f t="shared" si="0"/>
        <v>10m</v>
      </c>
      <c r="F8" s="1"/>
      <c r="I8" s="1"/>
    </row>
    <row r="9" spans="1:9" x14ac:dyDescent="0.25">
      <c r="A9">
        <v>100</v>
      </c>
      <c r="B9" t="s">
        <v>3</v>
      </c>
      <c r="C9" s="1">
        <f>IF(MID(B9,1,1)="m",0.001,IF(OR(MID(B9,1,1)="u",MID(B9,1,1)="µ"),0.000001,1))*A9</f>
        <v>0.1</v>
      </c>
      <c r="D9" s="1" t="str">
        <f t="shared" si="0"/>
        <v>100m</v>
      </c>
      <c r="F9" s="1"/>
      <c r="I9" s="1"/>
    </row>
  </sheetData>
  <mergeCells count="2">
    <mergeCell ref="A3:B3"/>
    <mergeCell ref="A4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4"/>
  <sheetViews>
    <sheetView workbookViewId="0">
      <selection activeCell="F15" sqref="F15"/>
    </sheetView>
  </sheetViews>
  <sheetFormatPr defaultRowHeight="15" x14ac:dyDescent="0.25"/>
  <cols>
    <col min="2" max="3" width="5.140625" customWidth="1"/>
    <col min="4" max="4" width="6.140625" customWidth="1"/>
    <col min="5" max="5" width="6.5703125" customWidth="1"/>
    <col min="6" max="6" width="11" customWidth="1"/>
    <col min="11" max="11" width="9.7109375" bestFit="1" customWidth="1"/>
    <col min="12" max="12" width="10.85546875" customWidth="1"/>
    <col min="18" max="18" width="11.85546875" customWidth="1"/>
  </cols>
  <sheetData>
    <row r="1" spans="1:18" x14ac:dyDescent="0.25">
      <c r="A1" t="s">
        <v>15</v>
      </c>
    </row>
    <row r="3" spans="1:18" x14ac:dyDescent="0.25">
      <c r="A3" s="6" t="s">
        <v>0</v>
      </c>
      <c r="B3" s="27" t="s">
        <v>0</v>
      </c>
      <c r="C3" s="27"/>
      <c r="D3" s="27" t="s">
        <v>5</v>
      </c>
      <c r="E3" s="27"/>
      <c r="F3" s="6" t="s">
        <v>18</v>
      </c>
      <c r="G3" s="6" t="s">
        <v>8</v>
      </c>
      <c r="H3" s="6" t="s">
        <v>16</v>
      </c>
      <c r="I3" s="6" t="s">
        <v>10</v>
      </c>
      <c r="J3" s="6" t="s">
        <v>17</v>
      </c>
      <c r="K3" s="6" t="s">
        <v>12</v>
      </c>
      <c r="L3" s="6" t="s">
        <v>13</v>
      </c>
      <c r="M3" s="6" t="str">
        <f>G3</f>
        <v>Rs</v>
      </c>
      <c r="N3" s="6" t="str">
        <f t="shared" ref="N3:P4" si="0">H3</f>
        <v>U(Rs)</v>
      </c>
      <c r="O3" s="6" t="str">
        <f t="shared" si="0"/>
        <v>Xs</v>
      </c>
      <c r="P3" s="6" t="str">
        <f t="shared" si="0"/>
        <v>U(Xs)</v>
      </c>
      <c r="R3" s="6" t="s">
        <v>19</v>
      </c>
    </row>
    <row r="4" spans="1:18" x14ac:dyDescent="0.25">
      <c r="A4" s="1" t="s">
        <v>2</v>
      </c>
      <c r="B4" s="28" t="s">
        <v>1</v>
      </c>
      <c r="C4" s="28"/>
      <c r="D4" s="28" t="s">
        <v>4</v>
      </c>
      <c r="E4" s="28"/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1</v>
      </c>
      <c r="M4" s="1" t="str">
        <f>G4</f>
        <v>Ohm</v>
      </c>
      <c r="N4" s="1" t="str">
        <f t="shared" si="0"/>
        <v>Ohm</v>
      </c>
      <c r="O4" s="1" t="str">
        <f t="shared" si="0"/>
        <v>Ohm</v>
      </c>
      <c r="P4" s="1" t="str">
        <f t="shared" si="0"/>
        <v>Ohm</v>
      </c>
      <c r="R4" s="1" t="s">
        <v>1</v>
      </c>
    </row>
    <row r="5" spans="1:18" x14ac:dyDescent="0.25">
      <c r="A5" s="1">
        <v>0.01</v>
      </c>
      <c r="B5" s="4">
        <f t="shared" ref="B5:B19" si="1">IF(C5="mHz",1000,IF(C5="kHz",0.001,1))*A5</f>
        <v>10</v>
      </c>
      <c r="C5" s="4" t="str">
        <f>IF(A5&gt;=1000,"kHz",IF(A5&gt;=1,"Hz","mHz"))</f>
        <v>mHz</v>
      </c>
      <c r="D5">
        <v>0</v>
      </c>
      <c r="E5" t="s">
        <v>3</v>
      </c>
      <c r="F5" s="1">
        <f>IF(MID(E5,1,1)="m",0.001,IF(OR(MID(E5,1,1)="u",MID(E5,1,1)="µ"),0.000001,1))*D5</f>
        <v>0</v>
      </c>
      <c r="G5" s="9">
        <v>0</v>
      </c>
      <c r="H5" s="9">
        <v>0</v>
      </c>
      <c r="I5" s="9">
        <v>0</v>
      </c>
      <c r="J5" s="9">
        <v>0</v>
      </c>
      <c r="K5" s="10" t="s">
        <v>3</v>
      </c>
      <c r="L5" s="1">
        <f>IF(MID(K5,1,1)="m",0.001,IF(OR(MID(K5,1,1)="u",MID(K5,1,1)="µ"),0.000001,1))</f>
        <v>1E-3</v>
      </c>
      <c r="M5" s="5">
        <f>G5*$L5</f>
        <v>0</v>
      </c>
      <c r="N5" s="5">
        <f t="shared" ref="N5:P5" si="2">H5*$L5</f>
        <v>0</v>
      </c>
      <c r="O5" s="5">
        <f t="shared" si="2"/>
        <v>0</v>
      </c>
      <c r="P5" s="5">
        <f t="shared" si="2"/>
        <v>0</v>
      </c>
      <c r="R5" s="5" t="str">
        <f>B5&amp;C5&amp;D5&amp;E5</f>
        <v>10mHz0m</v>
      </c>
    </row>
    <row r="6" spans="1:18" x14ac:dyDescent="0.25">
      <c r="A6" s="1">
        <v>0.02</v>
      </c>
      <c r="B6" s="4">
        <f t="shared" si="1"/>
        <v>20</v>
      </c>
      <c r="C6" s="4" t="str">
        <f t="shared" ref="C6:C40" si="3">IF(A6&gt;=1000,"kHz",IF(A6&gt;=1,"Hz","mHz"))</f>
        <v>mHz</v>
      </c>
      <c r="D6">
        <f>D5</f>
        <v>0</v>
      </c>
      <c r="E6" t="str">
        <f>E5</f>
        <v>m</v>
      </c>
      <c r="F6" s="1">
        <f t="shared" ref="F6:F40" si="4">IF(MID(E6,1,1)="m",0.001,IF(OR(MID(E6,1,1)="u",MID(E6,1,1)="µ"),0.000001,1))*D6</f>
        <v>0</v>
      </c>
      <c r="G6" s="9">
        <v>0</v>
      </c>
      <c r="H6" s="9">
        <v>0</v>
      </c>
      <c r="I6" s="9">
        <v>0</v>
      </c>
      <c r="J6" s="9">
        <v>0</v>
      </c>
      <c r="K6" s="10" t="s">
        <v>3</v>
      </c>
      <c r="L6" s="1">
        <f t="shared" ref="L6:L40" si="5">IF(MID(K6,1,1)="m",0.001,IF(OR(MID(K6,1,1)="u",MID(K6,1,1)="µ"),0.000001,1))</f>
        <v>1E-3</v>
      </c>
      <c r="M6" s="5">
        <f t="shared" ref="M6:M69" si="6">G6*$L6</f>
        <v>0</v>
      </c>
      <c r="N6" s="5">
        <f t="shared" ref="N6:N69" si="7">H6*$L6</f>
        <v>0</v>
      </c>
      <c r="O6" s="5">
        <f t="shared" ref="O6:O69" si="8">I6*$L6</f>
        <v>0</v>
      </c>
      <c r="P6" s="5">
        <f t="shared" ref="P6:P69" si="9">J6*$L6</f>
        <v>0</v>
      </c>
      <c r="R6" s="5" t="str">
        <f t="shared" ref="R6:R40" si="10">B6&amp;C6&amp;D6&amp;E6</f>
        <v>20mHz0m</v>
      </c>
    </row>
    <row r="7" spans="1:18" x14ac:dyDescent="0.25">
      <c r="A7" s="1">
        <v>0.05</v>
      </c>
      <c r="B7" s="4">
        <f t="shared" si="1"/>
        <v>50</v>
      </c>
      <c r="C7" s="4" t="str">
        <f t="shared" si="3"/>
        <v>mHz</v>
      </c>
      <c r="D7">
        <f t="shared" ref="D7:D22" si="11">D6</f>
        <v>0</v>
      </c>
      <c r="E7" t="str">
        <f t="shared" ref="E7:E22" si="12">E6</f>
        <v>m</v>
      </c>
      <c r="F7" s="1">
        <f t="shared" si="4"/>
        <v>0</v>
      </c>
      <c r="G7" s="9">
        <v>0</v>
      </c>
      <c r="H7" s="9">
        <v>0</v>
      </c>
      <c r="I7" s="9">
        <v>0</v>
      </c>
      <c r="J7" s="9">
        <v>0</v>
      </c>
      <c r="K7" s="10" t="s">
        <v>3</v>
      </c>
      <c r="L7" s="1">
        <f t="shared" si="5"/>
        <v>1E-3</v>
      </c>
      <c r="M7" s="5">
        <f t="shared" si="6"/>
        <v>0</v>
      </c>
      <c r="N7" s="5">
        <f t="shared" si="7"/>
        <v>0</v>
      </c>
      <c r="O7" s="5">
        <f t="shared" si="8"/>
        <v>0</v>
      </c>
      <c r="P7" s="5">
        <f t="shared" si="9"/>
        <v>0</v>
      </c>
      <c r="R7" s="5" t="str">
        <f t="shared" si="10"/>
        <v>50mHz0m</v>
      </c>
    </row>
    <row r="8" spans="1:18" x14ac:dyDescent="0.25">
      <c r="A8" s="1">
        <v>0.1</v>
      </c>
      <c r="B8" s="4">
        <f t="shared" si="1"/>
        <v>100</v>
      </c>
      <c r="C8" s="4" t="str">
        <f t="shared" si="3"/>
        <v>mHz</v>
      </c>
      <c r="D8">
        <f t="shared" si="11"/>
        <v>0</v>
      </c>
      <c r="E8" t="str">
        <f t="shared" si="12"/>
        <v>m</v>
      </c>
      <c r="F8" s="1">
        <f t="shared" si="4"/>
        <v>0</v>
      </c>
      <c r="G8" s="9">
        <v>0</v>
      </c>
      <c r="H8" s="9">
        <v>0</v>
      </c>
      <c r="I8" s="9">
        <v>0</v>
      </c>
      <c r="J8" s="9">
        <v>0</v>
      </c>
      <c r="K8" s="10" t="s">
        <v>3</v>
      </c>
      <c r="L8" s="1">
        <f t="shared" si="5"/>
        <v>1E-3</v>
      </c>
      <c r="M8" s="5">
        <f t="shared" si="6"/>
        <v>0</v>
      </c>
      <c r="N8" s="5">
        <f t="shared" si="7"/>
        <v>0</v>
      </c>
      <c r="O8" s="5">
        <f t="shared" si="8"/>
        <v>0</v>
      </c>
      <c r="P8" s="5">
        <f t="shared" si="9"/>
        <v>0</v>
      </c>
      <c r="R8" s="5" t="str">
        <f t="shared" si="10"/>
        <v>100mHz0m</v>
      </c>
    </row>
    <row r="9" spans="1:18" x14ac:dyDescent="0.25">
      <c r="A9" s="1">
        <v>0.2</v>
      </c>
      <c r="B9" s="4">
        <f t="shared" si="1"/>
        <v>200</v>
      </c>
      <c r="C9" s="4" t="str">
        <f t="shared" si="3"/>
        <v>mHz</v>
      </c>
      <c r="D9">
        <f t="shared" si="11"/>
        <v>0</v>
      </c>
      <c r="E9" t="str">
        <f t="shared" si="12"/>
        <v>m</v>
      </c>
      <c r="F9" s="1">
        <f t="shared" si="4"/>
        <v>0</v>
      </c>
      <c r="G9" s="9">
        <v>0</v>
      </c>
      <c r="H9" s="9">
        <v>0</v>
      </c>
      <c r="I9" s="9">
        <v>0</v>
      </c>
      <c r="J9" s="9">
        <v>0</v>
      </c>
      <c r="K9" s="10" t="s">
        <v>3</v>
      </c>
      <c r="L9" s="1">
        <f t="shared" si="5"/>
        <v>1E-3</v>
      </c>
      <c r="M9" s="5">
        <f t="shared" si="6"/>
        <v>0</v>
      </c>
      <c r="N9" s="5">
        <f t="shared" si="7"/>
        <v>0</v>
      </c>
      <c r="O9" s="5">
        <f t="shared" si="8"/>
        <v>0</v>
      </c>
      <c r="P9" s="5">
        <f t="shared" si="9"/>
        <v>0</v>
      </c>
      <c r="R9" s="5" t="str">
        <f t="shared" si="10"/>
        <v>200mHz0m</v>
      </c>
    </row>
    <row r="10" spans="1:18" x14ac:dyDescent="0.25">
      <c r="A10" s="1">
        <v>0.5</v>
      </c>
      <c r="B10" s="4">
        <f t="shared" si="1"/>
        <v>500</v>
      </c>
      <c r="C10" s="4" t="str">
        <f t="shared" si="3"/>
        <v>mHz</v>
      </c>
      <c r="D10">
        <f t="shared" si="11"/>
        <v>0</v>
      </c>
      <c r="E10" t="str">
        <f t="shared" si="12"/>
        <v>m</v>
      </c>
      <c r="F10" s="1">
        <f t="shared" si="4"/>
        <v>0</v>
      </c>
      <c r="G10" s="9">
        <v>0</v>
      </c>
      <c r="H10" s="9">
        <v>0</v>
      </c>
      <c r="I10" s="9">
        <v>0</v>
      </c>
      <c r="J10" s="9">
        <v>0</v>
      </c>
      <c r="K10" s="10" t="s">
        <v>3</v>
      </c>
      <c r="L10" s="1">
        <f t="shared" si="5"/>
        <v>1E-3</v>
      </c>
      <c r="M10" s="5">
        <f t="shared" si="6"/>
        <v>0</v>
      </c>
      <c r="N10" s="5">
        <f t="shared" si="7"/>
        <v>0</v>
      </c>
      <c r="O10" s="5">
        <f t="shared" si="8"/>
        <v>0</v>
      </c>
      <c r="P10" s="5">
        <f t="shared" si="9"/>
        <v>0</v>
      </c>
      <c r="R10" s="5" t="str">
        <f t="shared" si="10"/>
        <v>500mHz0m</v>
      </c>
    </row>
    <row r="11" spans="1:18" x14ac:dyDescent="0.25">
      <c r="A11" s="1">
        <v>1</v>
      </c>
      <c r="B11" s="4">
        <f t="shared" si="1"/>
        <v>1</v>
      </c>
      <c r="C11" s="4" t="str">
        <f t="shared" si="3"/>
        <v>Hz</v>
      </c>
      <c r="D11">
        <f t="shared" si="11"/>
        <v>0</v>
      </c>
      <c r="E11" t="str">
        <f t="shared" si="12"/>
        <v>m</v>
      </c>
      <c r="F11" s="1">
        <f t="shared" si="4"/>
        <v>0</v>
      </c>
      <c r="G11" s="9">
        <v>0</v>
      </c>
      <c r="H11" s="9">
        <v>0</v>
      </c>
      <c r="I11" s="9">
        <v>0</v>
      </c>
      <c r="J11" s="9">
        <v>0</v>
      </c>
      <c r="K11" s="10" t="s">
        <v>3</v>
      </c>
      <c r="L11" s="1">
        <f t="shared" si="5"/>
        <v>1E-3</v>
      </c>
      <c r="M11" s="5">
        <f t="shared" si="6"/>
        <v>0</v>
      </c>
      <c r="N11" s="5">
        <f t="shared" si="7"/>
        <v>0</v>
      </c>
      <c r="O11" s="5">
        <f t="shared" si="8"/>
        <v>0</v>
      </c>
      <c r="P11" s="5">
        <f t="shared" si="9"/>
        <v>0</v>
      </c>
      <c r="R11" s="5" t="str">
        <f t="shared" si="10"/>
        <v>1Hz0m</v>
      </c>
    </row>
    <row r="12" spans="1:18" x14ac:dyDescent="0.25">
      <c r="A12" s="1">
        <v>2</v>
      </c>
      <c r="B12" s="4">
        <f t="shared" si="1"/>
        <v>2</v>
      </c>
      <c r="C12" s="4" t="str">
        <f t="shared" si="3"/>
        <v>Hz</v>
      </c>
      <c r="D12">
        <f t="shared" si="11"/>
        <v>0</v>
      </c>
      <c r="E12" t="str">
        <f t="shared" si="12"/>
        <v>m</v>
      </c>
      <c r="F12" s="1">
        <f t="shared" si="4"/>
        <v>0</v>
      </c>
      <c r="G12" s="9">
        <v>0</v>
      </c>
      <c r="H12" s="9">
        <v>0</v>
      </c>
      <c r="I12" s="9">
        <v>0</v>
      </c>
      <c r="J12" s="9">
        <v>0</v>
      </c>
      <c r="K12" s="10" t="s">
        <v>3</v>
      </c>
      <c r="L12" s="1">
        <f t="shared" si="5"/>
        <v>1E-3</v>
      </c>
      <c r="M12" s="5">
        <f t="shared" si="6"/>
        <v>0</v>
      </c>
      <c r="N12" s="5">
        <f t="shared" si="7"/>
        <v>0</v>
      </c>
      <c r="O12" s="5">
        <f t="shared" si="8"/>
        <v>0</v>
      </c>
      <c r="P12" s="5">
        <f t="shared" si="9"/>
        <v>0</v>
      </c>
      <c r="R12" s="5" t="str">
        <f t="shared" si="10"/>
        <v>2Hz0m</v>
      </c>
    </row>
    <row r="13" spans="1:18" x14ac:dyDescent="0.25">
      <c r="A13" s="1">
        <v>5</v>
      </c>
      <c r="B13" s="4">
        <f t="shared" si="1"/>
        <v>5</v>
      </c>
      <c r="C13" s="4" t="str">
        <f t="shared" si="3"/>
        <v>Hz</v>
      </c>
      <c r="D13">
        <f t="shared" si="11"/>
        <v>0</v>
      </c>
      <c r="E13" t="str">
        <f t="shared" si="12"/>
        <v>m</v>
      </c>
      <c r="F13" s="1">
        <f t="shared" si="4"/>
        <v>0</v>
      </c>
      <c r="G13" s="9">
        <v>0</v>
      </c>
      <c r="H13" s="9">
        <v>0</v>
      </c>
      <c r="I13" s="9">
        <v>0</v>
      </c>
      <c r="J13" s="9">
        <v>0</v>
      </c>
      <c r="K13" s="10" t="s">
        <v>3</v>
      </c>
      <c r="L13" s="1">
        <f t="shared" si="5"/>
        <v>1E-3</v>
      </c>
      <c r="M13" s="5">
        <f t="shared" si="6"/>
        <v>0</v>
      </c>
      <c r="N13" s="5">
        <f t="shared" si="7"/>
        <v>0</v>
      </c>
      <c r="O13" s="5">
        <f t="shared" si="8"/>
        <v>0</v>
      </c>
      <c r="P13" s="5">
        <f t="shared" si="9"/>
        <v>0</v>
      </c>
      <c r="R13" s="5" t="str">
        <f t="shared" si="10"/>
        <v>5Hz0m</v>
      </c>
    </row>
    <row r="14" spans="1:18" x14ac:dyDescent="0.25">
      <c r="A14" s="1">
        <v>10</v>
      </c>
      <c r="B14" s="4">
        <f t="shared" si="1"/>
        <v>10</v>
      </c>
      <c r="C14" s="4" t="str">
        <f t="shared" si="3"/>
        <v>Hz</v>
      </c>
      <c r="D14">
        <f t="shared" si="11"/>
        <v>0</v>
      </c>
      <c r="E14" t="str">
        <f t="shared" si="12"/>
        <v>m</v>
      </c>
      <c r="F14" s="1">
        <f t="shared" si="4"/>
        <v>0</v>
      </c>
      <c r="G14" s="9">
        <v>0</v>
      </c>
      <c r="H14" s="9">
        <v>0</v>
      </c>
      <c r="I14" s="9">
        <v>0</v>
      </c>
      <c r="J14" s="9">
        <v>0</v>
      </c>
      <c r="K14" s="10" t="s">
        <v>3</v>
      </c>
      <c r="L14" s="1">
        <f t="shared" si="5"/>
        <v>1E-3</v>
      </c>
      <c r="M14" s="5">
        <f t="shared" si="6"/>
        <v>0</v>
      </c>
      <c r="N14" s="5">
        <f t="shared" si="7"/>
        <v>0</v>
      </c>
      <c r="O14" s="5">
        <f t="shared" si="8"/>
        <v>0</v>
      </c>
      <c r="P14" s="5">
        <f t="shared" si="9"/>
        <v>0</v>
      </c>
      <c r="R14" s="5" t="str">
        <f t="shared" si="10"/>
        <v>10Hz0m</v>
      </c>
    </row>
    <row r="15" spans="1:18" x14ac:dyDescent="0.25">
      <c r="A15" s="1">
        <v>20</v>
      </c>
      <c r="B15" s="4">
        <f t="shared" si="1"/>
        <v>20</v>
      </c>
      <c r="C15" s="4" t="str">
        <f t="shared" si="3"/>
        <v>Hz</v>
      </c>
      <c r="D15">
        <f t="shared" si="11"/>
        <v>0</v>
      </c>
      <c r="E15" t="str">
        <f t="shared" si="12"/>
        <v>m</v>
      </c>
      <c r="F15" s="1">
        <f t="shared" si="4"/>
        <v>0</v>
      </c>
      <c r="G15" s="9">
        <v>0</v>
      </c>
      <c r="H15" s="9">
        <v>0</v>
      </c>
      <c r="I15" s="9">
        <v>0</v>
      </c>
      <c r="J15" s="9">
        <v>0</v>
      </c>
      <c r="K15" s="10" t="s">
        <v>3</v>
      </c>
      <c r="L15" s="1">
        <f t="shared" si="5"/>
        <v>1E-3</v>
      </c>
      <c r="M15" s="5">
        <f t="shared" si="6"/>
        <v>0</v>
      </c>
      <c r="N15" s="5">
        <f t="shared" si="7"/>
        <v>0</v>
      </c>
      <c r="O15" s="5">
        <f t="shared" si="8"/>
        <v>0</v>
      </c>
      <c r="P15" s="5">
        <f t="shared" si="9"/>
        <v>0</v>
      </c>
      <c r="R15" s="5" t="str">
        <f t="shared" si="10"/>
        <v>20Hz0m</v>
      </c>
    </row>
    <row r="16" spans="1:18" x14ac:dyDescent="0.25">
      <c r="A16" s="1">
        <v>50</v>
      </c>
      <c r="B16" s="4">
        <f t="shared" si="1"/>
        <v>50</v>
      </c>
      <c r="C16" s="4" t="str">
        <f t="shared" si="3"/>
        <v>Hz</v>
      </c>
      <c r="D16">
        <f t="shared" si="11"/>
        <v>0</v>
      </c>
      <c r="E16" t="str">
        <f t="shared" si="12"/>
        <v>m</v>
      </c>
      <c r="F16" s="1">
        <f t="shared" si="4"/>
        <v>0</v>
      </c>
      <c r="G16" s="9">
        <v>0</v>
      </c>
      <c r="H16" s="9">
        <v>0</v>
      </c>
      <c r="I16" s="9">
        <v>0</v>
      </c>
      <c r="J16" s="9">
        <v>0</v>
      </c>
      <c r="K16" s="10" t="s">
        <v>3</v>
      </c>
      <c r="L16" s="1">
        <f t="shared" si="5"/>
        <v>1E-3</v>
      </c>
      <c r="M16" s="5">
        <f t="shared" si="6"/>
        <v>0</v>
      </c>
      <c r="N16" s="5">
        <f t="shared" si="7"/>
        <v>0</v>
      </c>
      <c r="O16" s="5">
        <f t="shared" si="8"/>
        <v>0</v>
      </c>
      <c r="P16" s="5">
        <f t="shared" si="9"/>
        <v>0</v>
      </c>
      <c r="R16" s="5" t="str">
        <f t="shared" si="10"/>
        <v>50Hz0m</v>
      </c>
    </row>
    <row r="17" spans="1:18" x14ac:dyDescent="0.25">
      <c r="A17" s="1">
        <v>100</v>
      </c>
      <c r="B17" s="4">
        <f t="shared" si="1"/>
        <v>100</v>
      </c>
      <c r="C17" s="4" t="str">
        <f t="shared" si="3"/>
        <v>Hz</v>
      </c>
      <c r="D17">
        <f t="shared" si="11"/>
        <v>0</v>
      </c>
      <c r="E17" t="str">
        <f t="shared" si="12"/>
        <v>m</v>
      </c>
      <c r="F17" s="1">
        <f t="shared" si="4"/>
        <v>0</v>
      </c>
      <c r="G17" s="9">
        <v>0</v>
      </c>
      <c r="H17" s="9">
        <v>0</v>
      </c>
      <c r="I17" s="9">
        <v>0</v>
      </c>
      <c r="J17" s="9">
        <v>0</v>
      </c>
      <c r="K17" s="10" t="s">
        <v>3</v>
      </c>
      <c r="L17" s="1">
        <f t="shared" si="5"/>
        <v>1E-3</v>
      </c>
      <c r="M17" s="5">
        <f t="shared" si="6"/>
        <v>0</v>
      </c>
      <c r="N17" s="5">
        <f t="shared" si="7"/>
        <v>0</v>
      </c>
      <c r="O17" s="5">
        <f t="shared" si="8"/>
        <v>0</v>
      </c>
      <c r="P17" s="5">
        <f t="shared" si="9"/>
        <v>0</v>
      </c>
      <c r="R17" s="5" t="str">
        <f t="shared" si="10"/>
        <v>100Hz0m</v>
      </c>
    </row>
    <row r="18" spans="1:18" x14ac:dyDescent="0.25">
      <c r="A18" s="1">
        <v>200</v>
      </c>
      <c r="B18" s="4">
        <f t="shared" si="1"/>
        <v>200</v>
      </c>
      <c r="C18" s="4" t="str">
        <f t="shared" si="3"/>
        <v>Hz</v>
      </c>
      <c r="D18">
        <f t="shared" si="11"/>
        <v>0</v>
      </c>
      <c r="E18" t="str">
        <f t="shared" si="12"/>
        <v>m</v>
      </c>
      <c r="F18" s="1">
        <f t="shared" si="4"/>
        <v>0</v>
      </c>
      <c r="G18" s="9">
        <v>0</v>
      </c>
      <c r="H18" s="9">
        <v>0</v>
      </c>
      <c r="I18" s="9">
        <v>0</v>
      </c>
      <c r="J18" s="9">
        <v>0</v>
      </c>
      <c r="K18" s="10" t="s">
        <v>3</v>
      </c>
      <c r="L18" s="1">
        <f t="shared" si="5"/>
        <v>1E-3</v>
      </c>
      <c r="M18" s="5">
        <f t="shared" si="6"/>
        <v>0</v>
      </c>
      <c r="N18" s="5">
        <f t="shared" si="7"/>
        <v>0</v>
      </c>
      <c r="O18" s="5">
        <f t="shared" si="8"/>
        <v>0</v>
      </c>
      <c r="P18" s="5">
        <f t="shared" si="9"/>
        <v>0</v>
      </c>
      <c r="R18" s="5" t="str">
        <f t="shared" si="10"/>
        <v>200Hz0m</v>
      </c>
    </row>
    <row r="19" spans="1:18" x14ac:dyDescent="0.25">
      <c r="A19" s="1">
        <v>500</v>
      </c>
      <c r="B19" s="4">
        <f t="shared" si="1"/>
        <v>500</v>
      </c>
      <c r="C19" s="4" t="str">
        <f t="shared" si="3"/>
        <v>Hz</v>
      </c>
      <c r="D19">
        <f t="shared" si="11"/>
        <v>0</v>
      </c>
      <c r="E19" t="str">
        <f t="shared" si="12"/>
        <v>m</v>
      </c>
      <c r="F19" s="1">
        <f t="shared" si="4"/>
        <v>0</v>
      </c>
      <c r="G19" s="9">
        <v>0</v>
      </c>
      <c r="H19" s="9">
        <v>0</v>
      </c>
      <c r="I19" s="9">
        <v>0</v>
      </c>
      <c r="J19" s="9">
        <v>0</v>
      </c>
      <c r="K19" s="10" t="s">
        <v>3</v>
      </c>
      <c r="L19" s="1">
        <f t="shared" si="5"/>
        <v>1E-3</v>
      </c>
      <c r="M19" s="5">
        <f t="shared" si="6"/>
        <v>0</v>
      </c>
      <c r="N19" s="5">
        <f t="shared" si="7"/>
        <v>0</v>
      </c>
      <c r="O19" s="5">
        <f t="shared" si="8"/>
        <v>0</v>
      </c>
      <c r="P19" s="5">
        <f t="shared" si="9"/>
        <v>0</v>
      </c>
      <c r="R19" s="5" t="str">
        <f t="shared" si="10"/>
        <v>500Hz0m</v>
      </c>
    </row>
    <row r="20" spans="1:18" x14ac:dyDescent="0.25">
      <c r="A20" s="1">
        <v>1000</v>
      </c>
      <c r="B20" s="4">
        <f>IF(C20="mHz",1000,IF(C20="kHz",0.001,1))*A20</f>
        <v>1</v>
      </c>
      <c r="C20" s="4" t="str">
        <f t="shared" si="3"/>
        <v>kHz</v>
      </c>
      <c r="D20">
        <f t="shared" si="11"/>
        <v>0</v>
      </c>
      <c r="E20" t="str">
        <f t="shared" si="12"/>
        <v>m</v>
      </c>
      <c r="F20" s="1">
        <f t="shared" si="4"/>
        <v>0</v>
      </c>
      <c r="G20" s="9">
        <v>0</v>
      </c>
      <c r="H20" s="9">
        <v>0</v>
      </c>
      <c r="I20" s="9">
        <v>0</v>
      </c>
      <c r="J20" s="9">
        <v>0</v>
      </c>
      <c r="K20" s="10" t="s">
        <v>3</v>
      </c>
      <c r="L20" s="1">
        <f t="shared" si="5"/>
        <v>1E-3</v>
      </c>
      <c r="M20" s="5">
        <f t="shared" si="6"/>
        <v>0</v>
      </c>
      <c r="N20" s="5">
        <f t="shared" si="7"/>
        <v>0</v>
      </c>
      <c r="O20" s="5">
        <f t="shared" si="8"/>
        <v>0</v>
      </c>
      <c r="P20" s="5">
        <f t="shared" si="9"/>
        <v>0</v>
      </c>
      <c r="R20" s="5" t="str">
        <f t="shared" si="10"/>
        <v>1kHz0m</v>
      </c>
    </row>
    <row r="21" spans="1:18" x14ac:dyDescent="0.25">
      <c r="A21" s="1">
        <v>2000</v>
      </c>
      <c r="B21" s="4">
        <f t="shared" ref="B21:B40" si="13">IF(C21="mHz",1000,IF(C21="kHz",0.001,1))*A21</f>
        <v>2</v>
      </c>
      <c r="C21" s="4" t="str">
        <f t="shared" si="3"/>
        <v>kHz</v>
      </c>
      <c r="D21">
        <f t="shared" si="11"/>
        <v>0</v>
      </c>
      <c r="E21" t="str">
        <f t="shared" si="12"/>
        <v>m</v>
      </c>
      <c r="F21" s="1">
        <f t="shared" si="4"/>
        <v>0</v>
      </c>
      <c r="G21" s="9">
        <v>0</v>
      </c>
      <c r="H21" s="9">
        <v>0</v>
      </c>
      <c r="I21" s="9">
        <v>0</v>
      </c>
      <c r="J21" s="9">
        <v>0</v>
      </c>
      <c r="K21" s="10" t="s">
        <v>3</v>
      </c>
      <c r="L21" s="1">
        <f t="shared" si="5"/>
        <v>1E-3</v>
      </c>
      <c r="M21" s="5">
        <f t="shared" si="6"/>
        <v>0</v>
      </c>
      <c r="N21" s="5">
        <f t="shared" si="7"/>
        <v>0</v>
      </c>
      <c r="O21" s="5">
        <f t="shared" si="8"/>
        <v>0</v>
      </c>
      <c r="P21" s="5">
        <f t="shared" si="9"/>
        <v>0</v>
      </c>
      <c r="R21" s="5" t="str">
        <f t="shared" si="10"/>
        <v>2kHz0m</v>
      </c>
    </row>
    <row r="22" spans="1:18" x14ac:dyDescent="0.25">
      <c r="A22" s="1">
        <v>5000</v>
      </c>
      <c r="B22" s="4">
        <f t="shared" si="13"/>
        <v>5</v>
      </c>
      <c r="C22" s="4" t="str">
        <f t="shared" si="3"/>
        <v>kHz</v>
      </c>
      <c r="D22">
        <f t="shared" si="11"/>
        <v>0</v>
      </c>
      <c r="E22" t="str">
        <f t="shared" si="12"/>
        <v>m</v>
      </c>
      <c r="F22" s="1">
        <f t="shared" si="4"/>
        <v>0</v>
      </c>
      <c r="G22" s="9">
        <v>0</v>
      </c>
      <c r="H22" s="9">
        <v>0</v>
      </c>
      <c r="I22" s="9">
        <v>0</v>
      </c>
      <c r="J22" s="9">
        <v>0</v>
      </c>
      <c r="K22" s="10" t="s">
        <v>3</v>
      </c>
      <c r="L22" s="1">
        <f t="shared" si="5"/>
        <v>1E-3</v>
      </c>
      <c r="M22" s="5">
        <f t="shared" si="6"/>
        <v>0</v>
      </c>
      <c r="N22" s="5">
        <f t="shared" si="7"/>
        <v>0</v>
      </c>
      <c r="O22" s="5">
        <f t="shared" si="8"/>
        <v>0</v>
      </c>
      <c r="P22" s="5">
        <f t="shared" si="9"/>
        <v>0</v>
      </c>
      <c r="R22" s="5" t="str">
        <f t="shared" si="10"/>
        <v>5kHz0m</v>
      </c>
    </row>
    <row r="23" spans="1:18" ht="21.75" customHeight="1" x14ac:dyDescent="0.25">
      <c r="A23" s="1">
        <f>A5</f>
        <v>0.01</v>
      </c>
      <c r="B23" s="4">
        <f t="shared" si="13"/>
        <v>10</v>
      </c>
      <c r="C23" s="4" t="str">
        <f>IF(A23&gt;=1000,"kHz",IF(A23&gt;=1,"Hz","mHz"))</f>
        <v>mHz</v>
      </c>
      <c r="D23">
        <v>1</v>
      </c>
      <c r="E23" t="s">
        <v>3</v>
      </c>
      <c r="F23" s="1">
        <f t="shared" si="4"/>
        <v>1E-3</v>
      </c>
      <c r="G23" s="9">
        <v>0.99993009987268755</v>
      </c>
      <c r="H23" s="9">
        <v>1.0000000000000001E-5</v>
      </c>
      <c r="I23" s="9">
        <v>-1.1462821188053538E-4</v>
      </c>
      <c r="J23" s="9">
        <v>5.0000000000000002E-5</v>
      </c>
      <c r="K23" s="10" t="s">
        <v>3</v>
      </c>
      <c r="L23" s="1">
        <f>IF(MID(K23,1,1)="m",0.001,IF(OR(MID(K23,1,1)="u",MID(K23,1,1)="µ"),0.000001,1))</f>
        <v>1E-3</v>
      </c>
      <c r="M23" s="5">
        <f t="shared" si="6"/>
        <v>9.999300998726876E-4</v>
      </c>
      <c r="N23" s="5">
        <f t="shared" si="7"/>
        <v>1E-8</v>
      </c>
      <c r="O23" s="5">
        <f t="shared" si="8"/>
        <v>-1.1462821188053537E-7</v>
      </c>
      <c r="P23" s="5">
        <f t="shared" si="9"/>
        <v>5.0000000000000004E-8</v>
      </c>
      <c r="R23" s="5" t="str">
        <f t="shared" si="10"/>
        <v>10mHz1m</v>
      </c>
    </row>
    <row r="24" spans="1:18" x14ac:dyDescent="0.25">
      <c r="A24" s="1">
        <f t="shared" ref="A24:A87" si="14">A6</f>
        <v>0.02</v>
      </c>
      <c r="B24" s="4">
        <f t="shared" si="13"/>
        <v>20</v>
      </c>
      <c r="C24" s="4" t="str">
        <f t="shared" si="3"/>
        <v>mHz</v>
      </c>
      <c r="D24">
        <f>D23</f>
        <v>1</v>
      </c>
      <c r="E24" t="str">
        <f>E23</f>
        <v>m</v>
      </c>
      <c r="F24" s="1">
        <f t="shared" si="4"/>
        <v>1E-3</v>
      </c>
      <c r="G24" s="9">
        <v>0.9998713706061142</v>
      </c>
      <c r="H24" s="9">
        <v>1.0000000000000001E-5</v>
      </c>
      <c r="I24" s="9">
        <v>8.6308101892758514E-5</v>
      </c>
      <c r="J24" s="9">
        <v>5.0000000000000002E-5</v>
      </c>
      <c r="K24" s="10" t="s">
        <v>3</v>
      </c>
      <c r="L24" s="1">
        <f t="shared" si="5"/>
        <v>1E-3</v>
      </c>
      <c r="M24" s="5">
        <f t="shared" si="6"/>
        <v>9.9987137060611421E-4</v>
      </c>
      <c r="N24" s="5">
        <f t="shared" si="7"/>
        <v>1E-8</v>
      </c>
      <c r="O24" s="5">
        <f t="shared" si="8"/>
        <v>8.6308101892758516E-8</v>
      </c>
      <c r="P24" s="5">
        <f t="shared" si="9"/>
        <v>5.0000000000000004E-8</v>
      </c>
      <c r="R24" s="5" t="str">
        <f t="shared" si="10"/>
        <v>20mHz1m</v>
      </c>
    </row>
    <row r="25" spans="1:18" x14ac:dyDescent="0.25">
      <c r="A25" s="1">
        <f t="shared" si="14"/>
        <v>0.05</v>
      </c>
      <c r="B25" s="4">
        <f t="shared" si="13"/>
        <v>50</v>
      </c>
      <c r="C25" s="4" t="str">
        <f t="shared" si="3"/>
        <v>mHz</v>
      </c>
      <c r="D25">
        <f t="shared" ref="D25:D40" si="15">D24</f>
        <v>1</v>
      </c>
      <c r="E25" t="str">
        <f t="shared" ref="E25:E40" si="16">E24</f>
        <v>m</v>
      </c>
      <c r="F25" s="1">
        <f t="shared" si="4"/>
        <v>1E-3</v>
      </c>
      <c r="G25" s="9">
        <v>0.99978522057517338</v>
      </c>
      <c r="H25" s="9">
        <v>1.0000000000000001E-5</v>
      </c>
      <c r="I25" s="9">
        <v>8.9699350929190475E-5</v>
      </c>
      <c r="J25" s="9">
        <v>5.0000000000000002E-5</v>
      </c>
      <c r="K25" s="10" t="s">
        <v>3</v>
      </c>
      <c r="L25" s="1">
        <f t="shared" si="5"/>
        <v>1E-3</v>
      </c>
      <c r="M25" s="5">
        <f t="shared" si="6"/>
        <v>9.9978522057517336E-4</v>
      </c>
      <c r="N25" s="5">
        <f t="shared" si="7"/>
        <v>1E-8</v>
      </c>
      <c r="O25" s="5">
        <f t="shared" si="8"/>
        <v>8.9699350929190472E-8</v>
      </c>
      <c r="P25" s="5">
        <f t="shared" si="9"/>
        <v>5.0000000000000004E-8</v>
      </c>
      <c r="R25" s="5" t="str">
        <f t="shared" si="10"/>
        <v>50mHz1m</v>
      </c>
    </row>
    <row r="26" spans="1:18" x14ac:dyDescent="0.25">
      <c r="A26" s="1">
        <f t="shared" si="14"/>
        <v>0.1</v>
      </c>
      <c r="B26" s="4">
        <f t="shared" si="13"/>
        <v>100</v>
      </c>
      <c r="C26" s="4" t="str">
        <f t="shared" si="3"/>
        <v>mHz</v>
      </c>
      <c r="D26">
        <f t="shared" si="15"/>
        <v>1</v>
      </c>
      <c r="E26" t="str">
        <f t="shared" si="16"/>
        <v>m</v>
      </c>
      <c r="F26" s="1">
        <f t="shared" si="4"/>
        <v>1E-3</v>
      </c>
      <c r="G26" s="9">
        <v>0.99985550937004986</v>
      </c>
      <c r="H26" s="9">
        <v>1.0000000000000001E-5</v>
      </c>
      <c r="I26" s="9">
        <v>-1.6919801723935522E-5</v>
      </c>
      <c r="J26" s="9">
        <v>5.0000000000000002E-5</v>
      </c>
      <c r="K26" s="10" t="s">
        <v>3</v>
      </c>
      <c r="L26" s="1">
        <f t="shared" si="5"/>
        <v>1E-3</v>
      </c>
      <c r="M26" s="5">
        <f t="shared" si="6"/>
        <v>9.9985550937004984E-4</v>
      </c>
      <c r="N26" s="5">
        <f t="shared" si="7"/>
        <v>1E-8</v>
      </c>
      <c r="O26" s="5">
        <f t="shared" si="8"/>
        <v>-1.6919801723935523E-8</v>
      </c>
      <c r="P26" s="5">
        <f t="shared" si="9"/>
        <v>5.0000000000000004E-8</v>
      </c>
      <c r="R26" s="5" t="str">
        <f t="shared" si="10"/>
        <v>100mHz1m</v>
      </c>
    </row>
    <row r="27" spans="1:18" x14ac:dyDescent="0.25">
      <c r="A27" s="1">
        <f t="shared" si="14"/>
        <v>0.2</v>
      </c>
      <c r="B27" s="4">
        <f t="shared" si="13"/>
        <v>200</v>
      </c>
      <c r="C27" s="4" t="str">
        <f t="shared" si="3"/>
        <v>mHz</v>
      </c>
      <c r="D27">
        <f t="shared" si="15"/>
        <v>1</v>
      </c>
      <c r="E27" t="str">
        <f t="shared" si="16"/>
        <v>m</v>
      </c>
      <c r="F27" s="1">
        <f t="shared" si="4"/>
        <v>1E-3</v>
      </c>
      <c r="G27" s="9">
        <v>0.99985887516567273</v>
      </c>
      <c r="H27" s="9">
        <v>1.0000000000000001E-5</v>
      </c>
      <c r="I27" s="9">
        <v>-6.4602219884567276E-5</v>
      </c>
      <c r="J27" s="9">
        <v>5.0000000000000002E-5</v>
      </c>
      <c r="K27" s="10" t="s">
        <v>3</v>
      </c>
      <c r="L27" s="1">
        <f t="shared" si="5"/>
        <v>1E-3</v>
      </c>
      <c r="M27" s="5">
        <f t="shared" si="6"/>
        <v>9.9985887516567274E-4</v>
      </c>
      <c r="N27" s="5">
        <f t="shared" si="7"/>
        <v>1E-8</v>
      </c>
      <c r="O27" s="5">
        <f t="shared" si="8"/>
        <v>-6.4602219884567279E-8</v>
      </c>
      <c r="P27" s="5">
        <f t="shared" si="9"/>
        <v>5.0000000000000004E-8</v>
      </c>
      <c r="R27" s="5" t="str">
        <f t="shared" si="10"/>
        <v>200mHz1m</v>
      </c>
    </row>
    <row r="28" spans="1:18" x14ac:dyDescent="0.25">
      <c r="A28" s="1">
        <f t="shared" si="14"/>
        <v>0.5</v>
      </c>
      <c r="B28" s="4">
        <f t="shared" si="13"/>
        <v>500</v>
      </c>
      <c r="C28" s="4" t="str">
        <f t="shared" si="3"/>
        <v>mHz</v>
      </c>
      <c r="D28">
        <f t="shared" si="15"/>
        <v>1</v>
      </c>
      <c r="E28" t="str">
        <f t="shared" si="16"/>
        <v>m</v>
      </c>
      <c r="F28" s="1">
        <f t="shared" si="4"/>
        <v>1E-3</v>
      </c>
      <c r="G28" s="9">
        <v>0.99998862937362309</v>
      </c>
      <c r="H28" s="9">
        <v>1.0000000000000001E-5</v>
      </c>
      <c r="I28" s="9">
        <v>-1.9030476358950575E-4</v>
      </c>
      <c r="J28" s="9">
        <v>5.0000000000000002E-5</v>
      </c>
      <c r="K28" s="10" t="s">
        <v>3</v>
      </c>
      <c r="L28" s="1">
        <f t="shared" si="5"/>
        <v>1E-3</v>
      </c>
      <c r="M28" s="5">
        <f t="shared" si="6"/>
        <v>9.9998862937362314E-4</v>
      </c>
      <c r="N28" s="5">
        <f t="shared" si="7"/>
        <v>1E-8</v>
      </c>
      <c r="O28" s="5">
        <f t="shared" si="8"/>
        <v>-1.9030476358950576E-7</v>
      </c>
      <c r="P28" s="5">
        <f t="shared" si="9"/>
        <v>5.0000000000000004E-8</v>
      </c>
      <c r="R28" s="5" t="str">
        <f t="shared" si="10"/>
        <v>500mHz1m</v>
      </c>
    </row>
    <row r="29" spans="1:18" x14ac:dyDescent="0.25">
      <c r="A29" s="1">
        <f t="shared" si="14"/>
        <v>1</v>
      </c>
      <c r="B29" s="4">
        <f t="shared" si="13"/>
        <v>1</v>
      </c>
      <c r="C29" s="4" t="str">
        <f t="shared" si="3"/>
        <v>Hz</v>
      </c>
      <c r="D29">
        <f t="shared" si="15"/>
        <v>1</v>
      </c>
      <c r="E29" t="str">
        <f t="shared" si="16"/>
        <v>m</v>
      </c>
      <c r="F29" s="1">
        <f t="shared" si="4"/>
        <v>1E-3</v>
      </c>
      <c r="G29" s="9">
        <v>1.0000436511471613</v>
      </c>
      <c r="H29" s="9">
        <v>1.0000000000000001E-5</v>
      </c>
      <c r="I29" s="9">
        <v>3.7585801998267601E-5</v>
      </c>
      <c r="J29" s="9">
        <v>5.0000000000000002E-5</v>
      </c>
      <c r="K29" s="10" t="s">
        <v>3</v>
      </c>
      <c r="L29" s="1">
        <f t="shared" si="5"/>
        <v>1E-3</v>
      </c>
      <c r="M29" s="5">
        <f t="shared" si="6"/>
        <v>1.0000436511471613E-3</v>
      </c>
      <c r="N29" s="5">
        <f t="shared" si="7"/>
        <v>1E-8</v>
      </c>
      <c r="O29" s="5">
        <f t="shared" si="8"/>
        <v>3.7585801998267605E-8</v>
      </c>
      <c r="P29" s="5">
        <f t="shared" si="9"/>
        <v>5.0000000000000004E-8</v>
      </c>
      <c r="R29" s="5" t="str">
        <f t="shared" si="10"/>
        <v>1Hz1m</v>
      </c>
    </row>
    <row r="30" spans="1:18" x14ac:dyDescent="0.25">
      <c r="A30" s="1">
        <f t="shared" si="14"/>
        <v>2</v>
      </c>
      <c r="B30" s="4">
        <f t="shared" si="13"/>
        <v>2</v>
      </c>
      <c r="C30" s="4" t="str">
        <f t="shared" si="3"/>
        <v>Hz</v>
      </c>
      <c r="D30">
        <f t="shared" si="15"/>
        <v>1</v>
      </c>
      <c r="E30" t="str">
        <f t="shared" si="16"/>
        <v>m</v>
      </c>
      <c r="F30" s="1">
        <f t="shared" si="4"/>
        <v>1E-3</v>
      </c>
      <c r="G30" s="9">
        <v>1.0001482453039681</v>
      </c>
      <c r="H30" s="9">
        <v>1.0000000000000001E-5</v>
      </c>
      <c r="I30" s="9">
        <v>1.4692977553135595E-5</v>
      </c>
      <c r="J30" s="9">
        <v>5.0000000000000002E-5</v>
      </c>
      <c r="K30" s="10" t="s">
        <v>3</v>
      </c>
      <c r="L30" s="1">
        <f t="shared" si="5"/>
        <v>1E-3</v>
      </c>
      <c r="M30" s="5">
        <f t="shared" si="6"/>
        <v>1.0001482453039681E-3</v>
      </c>
      <c r="N30" s="5">
        <f t="shared" si="7"/>
        <v>1E-8</v>
      </c>
      <c r="O30" s="5">
        <f t="shared" si="8"/>
        <v>1.4692977553135595E-8</v>
      </c>
      <c r="P30" s="5">
        <f t="shared" si="9"/>
        <v>5.0000000000000004E-8</v>
      </c>
      <c r="R30" s="5" t="str">
        <f t="shared" si="10"/>
        <v>2Hz1m</v>
      </c>
    </row>
    <row r="31" spans="1:18" x14ac:dyDescent="0.25">
      <c r="A31" s="1">
        <f t="shared" si="14"/>
        <v>5</v>
      </c>
      <c r="B31" s="4">
        <f t="shared" si="13"/>
        <v>5</v>
      </c>
      <c r="C31" s="4" t="str">
        <f t="shared" si="3"/>
        <v>Hz</v>
      </c>
      <c r="D31">
        <f t="shared" si="15"/>
        <v>1</v>
      </c>
      <c r="E31" t="str">
        <f t="shared" si="16"/>
        <v>m</v>
      </c>
      <c r="F31" s="1">
        <f t="shared" si="4"/>
        <v>1E-3</v>
      </c>
      <c r="G31" s="9">
        <v>1.0000786931839278</v>
      </c>
      <c r="H31" s="9">
        <v>1.0000000000000001E-5</v>
      </c>
      <c r="I31" s="9">
        <v>-2.0967440258965985E-4</v>
      </c>
      <c r="J31" s="9">
        <v>5.0000000000000002E-5</v>
      </c>
      <c r="K31" s="10" t="s">
        <v>3</v>
      </c>
      <c r="L31" s="1">
        <f t="shared" si="5"/>
        <v>1E-3</v>
      </c>
      <c r="M31" s="5">
        <f t="shared" si="6"/>
        <v>1.000078693183928E-3</v>
      </c>
      <c r="N31" s="5">
        <f t="shared" si="7"/>
        <v>1E-8</v>
      </c>
      <c r="O31" s="5">
        <f t="shared" si="8"/>
        <v>-2.0967440258965985E-7</v>
      </c>
      <c r="P31" s="5">
        <f t="shared" si="9"/>
        <v>5.0000000000000004E-8</v>
      </c>
      <c r="R31" s="5" t="str">
        <f t="shared" si="10"/>
        <v>5Hz1m</v>
      </c>
    </row>
    <row r="32" spans="1:18" x14ac:dyDescent="0.25">
      <c r="A32" s="1">
        <f t="shared" si="14"/>
        <v>10</v>
      </c>
      <c r="B32" s="4">
        <f t="shared" si="13"/>
        <v>10</v>
      </c>
      <c r="C32" s="4" t="str">
        <f t="shared" si="3"/>
        <v>Hz</v>
      </c>
      <c r="D32">
        <f t="shared" si="15"/>
        <v>1</v>
      </c>
      <c r="E32" t="str">
        <f t="shared" si="16"/>
        <v>m</v>
      </c>
      <c r="F32" s="1">
        <f t="shared" si="4"/>
        <v>1E-3</v>
      </c>
      <c r="G32" s="9">
        <v>1.0000868424457048</v>
      </c>
      <c r="H32" s="9">
        <v>1.0000000000000001E-5</v>
      </c>
      <c r="I32" s="9">
        <v>-6.2055092873629795E-6</v>
      </c>
      <c r="J32" s="9">
        <v>5.0000000000000002E-5</v>
      </c>
      <c r="K32" s="10" t="s">
        <v>3</v>
      </c>
      <c r="L32" s="1">
        <f t="shared" si="5"/>
        <v>1E-3</v>
      </c>
      <c r="M32" s="5">
        <f t="shared" si="6"/>
        <v>1.0000868424457048E-3</v>
      </c>
      <c r="N32" s="5">
        <f t="shared" si="7"/>
        <v>1E-8</v>
      </c>
      <c r="O32" s="5">
        <f t="shared" si="8"/>
        <v>-6.20550928736298E-9</v>
      </c>
      <c r="P32" s="5">
        <f t="shared" si="9"/>
        <v>5.0000000000000004E-8</v>
      </c>
      <c r="R32" s="5" t="str">
        <f t="shared" si="10"/>
        <v>10Hz1m</v>
      </c>
    </row>
    <row r="33" spans="1:18" x14ac:dyDescent="0.25">
      <c r="A33" s="1">
        <f t="shared" si="14"/>
        <v>20</v>
      </c>
      <c r="B33" s="4">
        <f t="shared" si="13"/>
        <v>20</v>
      </c>
      <c r="C33" s="4" t="str">
        <f t="shared" si="3"/>
        <v>Hz</v>
      </c>
      <c r="D33">
        <f t="shared" si="15"/>
        <v>1</v>
      </c>
      <c r="E33" t="str">
        <f t="shared" si="16"/>
        <v>m</v>
      </c>
      <c r="F33" s="1">
        <f t="shared" si="4"/>
        <v>1E-3</v>
      </c>
      <c r="G33" s="9">
        <v>1.000054348427921</v>
      </c>
      <c r="H33" s="9">
        <v>1.0000000000000001E-5</v>
      </c>
      <c r="I33" s="9">
        <v>-8.0441894839358358E-5</v>
      </c>
      <c r="J33" s="9">
        <v>5.0000000000000002E-5</v>
      </c>
      <c r="K33" s="10" t="s">
        <v>3</v>
      </c>
      <c r="L33" s="1">
        <f t="shared" si="5"/>
        <v>1E-3</v>
      </c>
      <c r="M33" s="5">
        <f t="shared" si="6"/>
        <v>1.0000543484279211E-3</v>
      </c>
      <c r="N33" s="5">
        <f t="shared" si="7"/>
        <v>1E-8</v>
      </c>
      <c r="O33" s="5">
        <f t="shared" si="8"/>
        <v>-8.0441894839358365E-8</v>
      </c>
      <c r="P33" s="5">
        <f t="shared" si="9"/>
        <v>5.0000000000000004E-8</v>
      </c>
      <c r="R33" s="5" t="str">
        <f t="shared" si="10"/>
        <v>20Hz1m</v>
      </c>
    </row>
    <row r="34" spans="1:18" x14ac:dyDescent="0.25">
      <c r="A34" s="1">
        <f t="shared" si="14"/>
        <v>50</v>
      </c>
      <c r="B34" s="4">
        <f t="shared" si="13"/>
        <v>50</v>
      </c>
      <c r="C34" s="4" t="str">
        <f t="shared" si="3"/>
        <v>Hz</v>
      </c>
      <c r="D34">
        <f t="shared" si="15"/>
        <v>1</v>
      </c>
      <c r="E34" t="str">
        <f t="shared" si="16"/>
        <v>m</v>
      </c>
      <c r="F34" s="1">
        <f t="shared" si="4"/>
        <v>1E-3</v>
      </c>
      <c r="G34" s="9">
        <v>1.0001759990292995</v>
      </c>
      <c r="H34" s="9">
        <v>1.0000000000000001E-5</v>
      </c>
      <c r="I34" s="9">
        <v>-4.9127262968658966E-5</v>
      </c>
      <c r="J34" s="9">
        <v>5.0000000000000002E-5</v>
      </c>
      <c r="K34" s="10" t="s">
        <v>3</v>
      </c>
      <c r="L34" s="1">
        <f t="shared" si="5"/>
        <v>1E-3</v>
      </c>
      <c r="M34" s="5">
        <f t="shared" si="6"/>
        <v>1.0001759990292997E-3</v>
      </c>
      <c r="N34" s="5">
        <f t="shared" si="7"/>
        <v>1E-8</v>
      </c>
      <c r="O34" s="5">
        <f t="shared" si="8"/>
        <v>-4.9127262968658969E-8</v>
      </c>
      <c r="P34" s="5">
        <f t="shared" si="9"/>
        <v>5.0000000000000004E-8</v>
      </c>
      <c r="R34" s="5" t="str">
        <f t="shared" si="10"/>
        <v>50Hz1m</v>
      </c>
    </row>
    <row r="35" spans="1:18" x14ac:dyDescent="0.25">
      <c r="A35" s="1">
        <f t="shared" si="14"/>
        <v>100</v>
      </c>
      <c r="B35" s="4">
        <f t="shared" si="13"/>
        <v>100</v>
      </c>
      <c r="C35" s="4" t="str">
        <f t="shared" si="3"/>
        <v>Hz</v>
      </c>
      <c r="D35">
        <f t="shared" si="15"/>
        <v>1</v>
      </c>
      <c r="E35" t="str">
        <f t="shared" si="16"/>
        <v>m</v>
      </c>
      <c r="F35" s="1">
        <f t="shared" si="4"/>
        <v>1E-3</v>
      </c>
      <c r="G35" s="9">
        <v>1.0001247753930205</v>
      </c>
      <c r="H35" s="9">
        <v>1.0000000000000001E-5</v>
      </c>
      <c r="I35" s="9">
        <v>2.3186869943268092E-4</v>
      </c>
      <c r="J35" s="9">
        <v>5.0000000000000002E-5</v>
      </c>
      <c r="K35" s="10" t="s">
        <v>3</v>
      </c>
      <c r="L35" s="1">
        <f t="shared" si="5"/>
        <v>1E-3</v>
      </c>
      <c r="M35" s="5">
        <f t="shared" si="6"/>
        <v>1.0001247753930204E-3</v>
      </c>
      <c r="N35" s="5">
        <f t="shared" si="7"/>
        <v>1E-8</v>
      </c>
      <c r="O35" s="5">
        <f t="shared" si="8"/>
        <v>2.3186869943268091E-7</v>
      </c>
      <c r="P35" s="5">
        <f t="shared" si="9"/>
        <v>5.0000000000000004E-8</v>
      </c>
      <c r="R35" s="5" t="str">
        <f t="shared" si="10"/>
        <v>100Hz1m</v>
      </c>
    </row>
    <row r="36" spans="1:18" x14ac:dyDescent="0.25">
      <c r="A36" s="1">
        <f t="shared" si="14"/>
        <v>200</v>
      </c>
      <c r="B36" s="4">
        <f t="shared" si="13"/>
        <v>200</v>
      </c>
      <c r="C36" s="4" t="str">
        <f t="shared" si="3"/>
        <v>Hz</v>
      </c>
      <c r="D36">
        <f t="shared" si="15"/>
        <v>1</v>
      </c>
      <c r="E36" t="str">
        <f t="shared" si="16"/>
        <v>m</v>
      </c>
      <c r="F36" s="1">
        <f t="shared" si="4"/>
        <v>1E-3</v>
      </c>
      <c r="G36" s="9">
        <v>1.0007592390056272</v>
      </c>
      <c r="H36" s="9">
        <v>1.0000000000000001E-5</v>
      </c>
      <c r="I36" s="9">
        <v>4.2777823056160011E-5</v>
      </c>
      <c r="J36" s="9">
        <v>5.0000000000000002E-5</v>
      </c>
      <c r="K36" s="10" t="s">
        <v>3</v>
      </c>
      <c r="L36" s="1">
        <f t="shared" si="5"/>
        <v>1E-3</v>
      </c>
      <c r="M36" s="5">
        <f t="shared" si="6"/>
        <v>1.0007592390056273E-3</v>
      </c>
      <c r="N36" s="5">
        <f t="shared" si="7"/>
        <v>1E-8</v>
      </c>
      <c r="O36" s="5">
        <f t="shared" si="8"/>
        <v>4.2777823056160012E-8</v>
      </c>
      <c r="P36" s="5">
        <f t="shared" si="9"/>
        <v>5.0000000000000004E-8</v>
      </c>
      <c r="R36" s="5" t="str">
        <f t="shared" si="10"/>
        <v>200Hz1m</v>
      </c>
    </row>
    <row r="37" spans="1:18" x14ac:dyDescent="0.25">
      <c r="A37" s="1">
        <f t="shared" si="14"/>
        <v>500</v>
      </c>
      <c r="B37" s="4">
        <f t="shared" si="13"/>
        <v>500</v>
      </c>
      <c r="C37" s="4" t="str">
        <f t="shared" si="3"/>
        <v>Hz</v>
      </c>
      <c r="D37">
        <f t="shared" si="15"/>
        <v>1</v>
      </c>
      <c r="E37" t="str">
        <f t="shared" si="16"/>
        <v>m</v>
      </c>
      <c r="F37" s="1">
        <f t="shared" si="4"/>
        <v>1E-3</v>
      </c>
      <c r="G37" s="9">
        <v>1.0026485599659281</v>
      </c>
      <c r="H37" s="9">
        <v>1.5811388300841901E-5</v>
      </c>
      <c r="I37" s="9">
        <v>8.1298528715106053E-4</v>
      </c>
      <c r="J37" s="9">
        <v>5.0000000000000002E-5</v>
      </c>
      <c r="K37" s="10" t="s">
        <v>3</v>
      </c>
      <c r="L37" s="1">
        <f t="shared" si="5"/>
        <v>1E-3</v>
      </c>
      <c r="M37" s="5">
        <f t="shared" si="6"/>
        <v>1.0026485599659281E-3</v>
      </c>
      <c r="N37" s="5">
        <f t="shared" si="7"/>
        <v>1.5811388300841903E-8</v>
      </c>
      <c r="O37" s="5">
        <f t="shared" si="8"/>
        <v>8.1298528715106058E-7</v>
      </c>
      <c r="P37" s="5">
        <f t="shared" si="9"/>
        <v>5.0000000000000004E-8</v>
      </c>
      <c r="R37" s="5" t="str">
        <f t="shared" si="10"/>
        <v>500Hz1m</v>
      </c>
    </row>
    <row r="38" spans="1:18" x14ac:dyDescent="0.25">
      <c r="A38" s="1">
        <f t="shared" si="14"/>
        <v>1000</v>
      </c>
      <c r="B38" s="4">
        <f>IF(C38="mHz",1000,IF(C38="kHz",0.001,1))*A38</f>
        <v>1</v>
      </c>
      <c r="C38" s="4" t="str">
        <f t="shared" si="3"/>
        <v>kHz</v>
      </c>
      <c r="D38">
        <f t="shared" si="15"/>
        <v>1</v>
      </c>
      <c r="E38" t="str">
        <f t="shared" si="16"/>
        <v>m</v>
      </c>
      <c r="F38" s="1">
        <f t="shared" si="4"/>
        <v>1E-3</v>
      </c>
      <c r="G38" s="9">
        <v>1.0073221303758924</v>
      </c>
      <c r="H38" s="9">
        <v>4.4721359549995802E-5</v>
      </c>
      <c r="I38" s="9">
        <v>1.2146612366990242E-3</v>
      </c>
      <c r="J38" s="9">
        <v>1E-4</v>
      </c>
      <c r="K38" s="10" t="s">
        <v>3</v>
      </c>
      <c r="L38" s="1">
        <f t="shared" si="5"/>
        <v>1E-3</v>
      </c>
      <c r="M38" s="5">
        <f t="shared" si="6"/>
        <v>1.0073221303758923E-3</v>
      </c>
      <c r="N38" s="5">
        <f t="shared" si="7"/>
        <v>4.4721359549995803E-8</v>
      </c>
      <c r="O38" s="5">
        <f t="shared" si="8"/>
        <v>1.2146612366990243E-6</v>
      </c>
      <c r="P38" s="5">
        <f t="shared" si="9"/>
        <v>1.0000000000000001E-7</v>
      </c>
      <c r="R38" s="5" t="str">
        <f t="shared" si="10"/>
        <v>1kHz1m</v>
      </c>
    </row>
    <row r="39" spans="1:18" x14ac:dyDescent="0.25">
      <c r="A39" s="1">
        <f t="shared" si="14"/>
        <v>2000</v>
      </c>
      <c r="B39" s="4">
        <f t="shared" si="13"/>
        <v>2</v>
      </c>
      <c r="C39" s="4" t="str">
        <f t="shared" si="3"/>
        <v>kHz</v>
      </c>
      <c r="D39">
        <f t="shared" si="15"/>
        <v>1</v>
      </c>
      <c r="E39" t="str">
        <f t="shared" si="16"/>
        <v>m</v>
      </c>
      <c r="F39" s="1">
        <f t="shared" si="4"/>
        <v>1E-3</v>
      </c>
      <c r="G39" s="9">
        <v>1.0207986592363156</v>
      </c>
      <c r="H39" s="9">
        <v>1.2649110640673521E-4</v>
      </c>
      <c r="I39" s="9">
        <v>2.5962152831314877E-3</v>
      </c>
      <c r="J39" s="9">
        <v>2.0000000000000001E-4</v>
      </c>
      <c r="K39" s="10" t="s">
        <v>3</v>
      </c>
      <c r="L39" s="1">
        <f t="shared" si="5"/>
        <v>1E-3</v>
      </c>
      <c r="M39" s="5">
        <f t="shared" si="6"/>
        <v>1.0207986592363156E-3</v>
      </c>
      <c r="N39" s="5">
        <f t="shared" si="7"/>
        <v>1.2649110640673522E-7</v>
      </c>
      <c r="O39" s="5">
        <f t="shared" si="8"/>
        <v>2.5962152831314878E-6</v>
      </c>
      <c r="P39" s="5">
        <f t="shared" si="9"/>
        <v>2.0000000000000002E-7</v>
      </c>
      <c r="R39" s="5" t="str">
        <f t="shared" si="10"/>
        <v>2kHz1m</v>
      </c>
    </row>
    <row r="40" spans="1:18" x14ac:dyDescent="0.25">
      <c r="A40" s="1">
        <f t="shared" si="14"/>
        <v>5000</v>
      </c>
      <c r="B40" s="4">
        <f t="shared" si="13"/>
        <v>5</v>
      </c>
      <c r="C40" s="4" t="str">
        <f t="shared" si="3"/>
        <v>kHz</v>
      </c>
      <c r="D40">
        <f t="shared" si="15"/>
        <v>1</v>
      </c>
      <c r="E40" t="str">
        <f t="shared" si="16"/>
        <v>m</v>
      </c>
      <c r="F40" s="1">
        <f t="shared" si="4"/>
        <v>1E-3</v>
      </c>
      <c r="G40" s="9">
        <v>1.0826777693520611</v>
      </c>
      <c r="H40" s="9">
        <v>5.0000000000000001E-4</v>
      </c>
      <c r="I40" s="9">
        <v>6.2769554091386586E-3</v>
      </c>
      <c r="J40" s="9">
        <v>5.0000000000000001E-4</v>
      </c>
      <c r="K40" s="10" t="s">
        <v>3</v>
      </c>
      <c r="L40" s="1">
        <f t="shared" si="5"/>
        <v>1E-3</v>
      </c>
      <c r="M40" s="5">
        <f t="shared" si="6"/>
        <v>1.082677769352061E-3</v>
      </c>
      <c r="N40" s="5">
        <f t="shared" si="7"/>
        <v>4.9999999999999998E-7</v>
      </c>
      <c r="O40" s="5">
        <f t="shared" si="8"/>
        <v>6.276955409138659E-6</v>
      </c>
      <c r="P40" s="5">
        <f t="shared" si="9"/>
        <v>4.9999999999999998E-7</v>
      </c>
      <c r="R40" s="5" t="str">
        <f t="shared" si="10"/>
        <v>5kHz1m</v>
      </c>
    </row>
    <row r="41" spans="1:18" ht="21.75" customHeight="1" x14ac:dyDescent="0.25">
      <c r="A41" s="18">
        <f>A23</f>
        <v>0.01</v>
      </c>
      <c r="B41" s="4">
        <f t="shared" ref="B41:B55" si="17">IF(C41="mHz",1000,IF(C41="kHz",0.001,1))*A41</f>
        <v>10</v>
      </c>
      <c r="C41" s="4" t="str">
        <f>IF(A41&gt;=1000,"kHz",IF(A41&gt;=1,"Hz","mHz"))</f>
        <v>mHz</v>
      </c>
      <c r="D41">
        <v>3</v>
      </c>
      <c r="E41" t="s">
        <v>3</v>
      </c>
      <c r="F41" s="18">
        <f t="shared" ref="F41:F58" si="18">IF(MID(E41,1,1)="m",0.001,IF(OR(MID(E41,1,1)="u",MID(E41,1,1)="µ"),0.000001,1))*D41</f>
        <v>3.0000000000000001E-3</v>
      </c>
      <c r="G41" s="9">
        <v>2.9999423957826421</v>
      </c>
      <c r="H41" s="9">
        <v>3.0000000000000004E-5</v>
      </c>
      <c r="I41" s="9">
        <v>1.8535064561954438E-4</v>
      </c>
      <c r="J41" s="9">
        <v>1.5000000000000001E-4</v>
      </c>
      <c r="K41" s="10" t="s">
        <v>3</v>
      </c>
      <c r="L41" s="18">
        <f>IF(MID(K41,1,1)="m",0.001,IF(OR(MID(K41,1,1)="u",MID(K41,1,1)="µ"),0.000001,1))</f>
        <v>1E-3</v>
      </c>
      <c r="M41" s="5">
        <f t="shared" si="6"/>
        <v>2.9999423957826421E-3</v>
      </c>
      <c r="N41" s="5">
        <f t="shared" si="7"/>
        <v>3.0000000000000004E-8</v>
      </c>
      <c r="O41" s="5">
        <f t="shared" si="8"/>
        <v>1.8535064561954437E-7</v>
      </c>
      <c r="P41" s="5">
        <f t="shared" si="9"/>
        <v>1.5000000000000002E-7</v>
      </c>
      <c r="R41" s="5" t="str">
        <f t="shared" ref="R41:R58" si="19">B41&amp;C41&amp;D41&amp;E41</f>
        <v>10mHz3m</v>
      </c>
    </row>
    <row r="42" spans="1:18" x14ac:dyDescent="0.25">
      <c r="A42" s="18">
        <f t="shared" si="14"/>
        <v>0.02</v>
      </c>
      <c r="B42" s="4">
        <f t="shared" si="17"/>
        <v>20</v>
      </c>
      <c r="C42" s="4" t="str">
        <f t="shared" ref="C42:C58" si="20">IF(A42&gt;=1000,"kHz",IF(A42&gt;=1,"Hz","mHz"))</f>
        <v>mHz</v>
      </c>
      <c r="D42">
        <f>D41</f>
        <v>3</v>
      </c>
      <c r="E42" t="str">
        <f>E41</f>
        <v>m</v>
      </c>
      <c r="F42" s="18">
        <f t="shared" si="18"/>
        <v>3.0000000000000001E-3</v>
      </c>
      <c r="G42" s="9">
        <v>3.000009919327999</v>
      </c>
      <c r="H42" s="9">
        <v>3.0000000000000004E-5</v>
      </c>
      <c r="I42" s="9">
        <v>-2.3488870250200366E-4</v>
      </c>
      <c r="J42" s="9">
        <v>1.5000000000000001E-4</v>
      </c>
      <c r="K42" s="10" t="s">
        <v>3</v>
      </c>
      <c r="L42" s="18">
        <f t="shared" ref="L42:L58" si="21">IF(MID(K42,1,1)="m",0.001,IF(OR(MID(K42,1,1)="u",MID(K42,1,1)="µ"),0.000001,1))</f>
        <v>1E-3</v>
      </c>
      <c r="M42" s="5">
        <f t="shared" si="6"/>
        <v>3.0000099193279992E-3</v>
      </c>
      <c r="N42" s="5">
        <f t="shared" si="7"/>
        <v>3.0000000000000004E-8</v>
      </c>
      <c r="O42" s="5">
        <f t="shared" si="8"/>
        <v>-2.3488870250200367E-7</v>
      </c>
      <c r="P42" s="5">
        <f t="shared" si="9"/>
        <v>1.5000000000000002E-7</v>
      </c>
      <c r="R42" s="5" t="str">
        <f t="shared" si="19"/>
        <v>20mHz3m</v>
      </c>
    </row>
    <row r="43" spans="1:18" x14ac:dyDescent="0.25">
      <c r="A43" s="18">
        <f t="shared" si="14"/>
        <v>0.05</v>
      </c>
      <c r="B43" s="4">
        <f t="shared" si="17"/>
        <v>50</v>
      </c>
      <c r="C43" s="4" t="str">
        <f t="shared" si="20"/>
        <v>mHz</v>
      </c>
      <c r="D43">
        <f t="shared" ref="D43:E58" si="22">D42</f>
        <v>3</v>
      </c>
      <c r="E43" t="str">
        <f t="shared" si="22"/>
        <v>m</v>
      </c>
      <c r="F43" s="18">
        <f t="shared" si="18"/>
        <v>3.0000000000000001E-3</v>
      </c>
      <c r="G43" s="9">
        <v>2.9997112369971051</v>
      </c>
      <c r="H43" s="9">
        <v>3.0000000000000004E-5</v>
      </c>
      <c r="I43" s="9">
        <v>-1.1530888619938735E-4</v>
      </c>
      <c r="J43" s="9">
        <v>1.5000000000000001E-4</v>
      </c>
      <c r="K43" s="10" t="s">
        <v>3</v>
      </c>
      <c r="L43" s="18">
        <f t="shared" si="21"/>
        <v>1E-3</v>
      </c>
      <c r="M43" s="5">
        <f t="shared" si="6"/>
        <v>2.9997112369971051E-3</v>
      </c>
      <c r="N43" s="5">
        <f t="shared" si="7"/>
        <v>3.0000000000000004E-8</v>
      </c>
      <c r="O43" s="5">
        <f t="shared" si="8"/>
        <v>-1.1530888619938736E-7</v>
      </c>
      <c r="P43" s="5">
        <f t="shared" si="9"/>
        <v>1.5000000000000002E-7</v>
      </c>
      <c r="R43" s="5" t="str">
        <f t="shared" si="19"/>
        <v>50mHz3m</v>
      </c>
    </row>
    <row r="44" spans="1:18" x14ac:dyDescent="0.25">
      <c r="A44" s="18">
        <f t="shared" si="14"/>
        <v>0.1</v>
      </c>
      <c r="B44" s="4">
        <f t="shared" si="17"/>
        <v>100</v>
      </c>
      <c r="C44" s="4" t="str">
        <f t="shared" si="20"/>
        <v>mHz</v>
      </c>
      <c r="D44">
        <f t="shared" si="22"/>
        <v>3</v>
      </c>
      <c r="E44" t="str">
        <f t="shared" si="22"/>
        <v>m</v>
      </c>
      <c r="F44" s="18">
        <f t="shared" si="18"/>
        <v>3.0000000000000001E-3</v>
      </c>
      <c r="G44" s="9">
        <v>3.000344681221407</v>
      </c>
      <c r="H44" s="9">
        <v>3.0000000000000004E-5</v>
      </c>
      <c r="I44" s="9">
        <v>1.1904947783170291E-4</v>
      </c>
      <c r="J44" s="9">
        <v>1.5000000000000001E-4</v>
      </c>
      <c r="K44" s="10" t="s">
        <v>3</v>
      </c>
      <c r="L44" s="18">
        <f t="shared" si="21"/>
        <v>1E-3</v>
      </c>
      <c r="M44" s="5">
        <f t="shared" si="6"/>
        <v>3.0003446812214068E-3</v>
      </c>
      <c r="N44" s="5">
        <f t="shared" si="7"/>
        <v>3.0000000000000004E-8</v>
      </c>
      <c r="O44" s="5">
        <f t="shared" si="8"/>
        <v>1.1904947783170291E-7</v>
      </c>
      <c r="P44" s="5">
        <f t="shared" si="9"/>
        <v>1.5000000000000002E-7</v>
      </c>
      <c r="R44" s="5" t="str">
        <f t="shared" si="19"/>
        <v>100mHz3m</v>
      </c>
    </row>
    <row r="45" spans="1:18" x14ac:dyDescent="0.25">
      <c r="A45" s="18">
        <f t="shared" si="14"/>
        <v>0.2</v>
      </c>
      <c r="B45" s="4">
        <f t="shared" si="17"/>
        <v>200</v>
      </c>
      <c r="C45" s="4" t="str">
        <f t="shared" si="20"/>
        <v>mHz</v>
      </c>
      <c r="D45">
        <f t="shared" si="22"/>
        <v>3</v>
      </c>
      <c r="E45" t="str">
        <f t="shared" si="22"/>
        <v>m</v>
      </c>
      <c r="F45" s="18">
        <f t="shared" si="18"/>
        <v>3.0000000000000001E-3</v>
      </c>
      <c r="G45" s="9">
        <v>2.9996223151230712</v>
      </c>
      <c r="H45" s="9">
        <v>3.0000000000000004E-5</v>
      </c>
      <c r="I45" s="9">
        <v>-2.2467824864672573E-4</v>
      </c>
      <c r="J45" s="9">
        <v>1.5000000000000001E-4</v>
      </c>
      <c r="K45" s="10" t="s">
        <v>3</v>
      </c>
      <c r="L45" s="18">
        <f t="shared" si="21"/>
        <v>1E-3</v>
      </c>
      <c r="M45" s="5">
        <f t="shared" si="6"/>
        <v>2.9996223151230713E-3</v>
      </c>
      <c r="N45" s="5">
        <f t="shared" si="7"/>
        <v>3.0000000000000004E-8</v>
      </c>
      <c r="O45" s="5">
        <f t="shared" si="8"/>
        <v>-2.2467824864672574E-7</v>
      </c>
      <c r="P45" s="5">
        <f t="shared" si="9"/>
        <v>1.5000000000000002E-7</v>
      </c>
      <c r="R45" s="5" t="str">
        <f t="shared" si="19"/>
        <v>200mHz3m</v>
      </c>
    </row>
    <row r="46" spans="1:18" x14ac:dyDescent="0.25">
      <c r="A46" s="18">
        <f t="shared" si="14"/>
        <v>0.5</v>
      </c>
      <c r="B46" s="4">
        <f t="shared" si="17"/>
        <v>500</v>
      </c>
      <c r="C46" s="4" t="str">
        <f t="shared" si="20"/>
        <v>mHz</v>
      </c>
      <c r="D46">
        <f t="shared" si="22"/>
        <v>3</v>
      </c>
      <c r="E46" t="str">
        <f t="shared" si="22"/>
        <v>m</v>
      </c>
      <c r="F46" s="18">
        <f t="shared" si="18"/>
        <v>3.0000000000000001E-3</v>
      </c>
      <c r="G46" s="9">
        <v>3.0000376134660152</v>
      </c>
      <c r="H46" s="9">
        <v>3.0000000000000004E-5</v>
      </c>
      <c r="I46" s="9">
        <v>-1.4963154549880804E-5</v>
      </c>
      <c r="J46" s="9">
        <v>1.5000000000000001E-4</v>
      </c>
      <c r="K46" s="10" t="s">
        <v>3</v>
      </c>
      <c r="L46" s="18">
        <f t="shared" si="21"/>
        <v>1E-3</v>
      </c>
      <c r="M46" s="5">
        <f t="shared" si="6"/>
        <v>3.0000376134660151E-3</v>
      </c>
      <c r="N46" s="5">
        <f t="shared" si="7"/>
        <v>3.0000000000000004E-8</v>
      </c>
      <c r="O46" s="5">
        <f t="shared" si="8"/>
        <v>-1.4963154549880805E-8</v>
      </c>
      <c r="P46" s="5">
        <f t="shared" si="9"/>
        <v>1.5000000000000002E-7</v>
      </c>
      <c r="R46" s="5" t="str">
        <f t="shared" si="19"/>
        <v>500mHz3m</v>
      </c>
    </row>
    <row r="47" spans="1:18" x14ac:dyDescent="0.25">
      <c r="A47" s="18">
        <f t="shared" si="14"/>
        <v>1</v>
      </c>
      <c r="B47" s="4">
        <f t="shared" si="17"/>
        <v>1</v>
      </c>
      <c r="C47" s="4" t="str">
        <f t="shared" si="20"/>
        <v>Hz</v>
      </c>
      <c r="D47">
        <f t="shared" si="22"/>
        <v>3</v>
      </c>
      <c r="E47" t="str">
        <f t="shared" si="22"/>
        <v>m</v>
      </c>
      <c r="F47" s="18">
        <f t="shared" si="18"/>
        <v>3.0000000000000001E-3</v>
      </c>
      <c r="G47" s="9">
        <v>2.9995912516187779</v>
      </c>
      <c r="H47" s="9">
        <v>3.0000000000000004E-5</v>
      </c>
      <c r="I47" s="9">
        <v>-5.2952007360270576E-4</v>
      </c>
      <c r="J47" s="9">
        <v>1.5000000000000001E-4</v>
      </c>
      <c r="K47" s="10" t="s">
        <v>3</v>
      </c>
      <c r="L47" s="18">
        <f t="shared" si="21"/>
        <v>1E-3</v>
      </c>
      <c r="M47" s="5">
        <f t="shared" si="6"/>
        <v>2.9995912516187781E-3</v>
      </c>
      <c r="N47" s="5">
        <f t="shared" si="7"/>
        <v>3.0000000000000004E-8</v>
      </c>
      <c r="O47" s="5">
        <f t="shared" si="8"/>
        <v>-5.2952007360270581E-7</v>
      </c>
      <c r="P47" s="5">
        <f t="shared" si="9"/>
        <v>1.5000000000000002E-7</v>
      </c>
      <c r="R47" s="5" t="str">
        <f t="shared" si="19"/>
        <v>1Hz3m</v>
      </c>
    </row>
    <row r="48" spans="1:18" x14ac:dyDescent="0.25">
      <c r="A48" s="18">
        <f t="shared" si="14"/>
        <v>2</v>
      </c>
      <c r="B48" s="4">
        <f t="shared" si="17"/>
        <v>2</v>
      </c>
      <c r="C48" s="4" t="str">
        <f t="shared" si="20"/>
        <v>Hz</v>
      </c>
      <c r="D48">
        <f t="shared" si="22"/>
        <v>3</v>
      </c>
      <c r="E48" t="str">
        <f t="shared" si="22"/>
        <v>m</v>
      </c>
      <c r="F48" s="18">
        <f t="shared" si="18"/>
        <v>3.0000000000000001E-3</v>
      </c>
      <c r="G48" s="9">
        <v>2.9999044587979209</v>
      </c>
      <c r="H48" s="9">
        <v>3.0000000000000004E-5</v>
      </c>
      <c r="I48" s="9">
        <v>3.5039099914928459E-4</v>
      </c>
      <c r="J48" s="9">
        <v>1.5000000000000001E-4</v>
      </c>
      <c r="K48" s="10" t="s">
        <v>3</v>
      </c>
      <c r="L48" s="18">
        <f t="shared" si="21"/>
        <v>1E-3</v>
      </c>
      <c r="M48" s="5">
        <f t="shared" si="6"/>
        <v>2.9999044587979209E-3</v>
      </c>
      <c r="N48" s="5">
        <f t="shared" si="7"/>
        <v>3.0000000000000004E-8</v>
      </c>
      <c r="O48" s="5">
        <f t="shared" si="8"/>
        <v>3.5039099914928461E-7</v>
      </c>
      <c r="P48" s="5">
        <f t="shared" si="9"/>
        <v>1.5000000000000002E-7</v>
      </c>
      <c r="R48" s="5" t="str">
        <f t="shared" si="19"/>
        <v>2Hz3m</v>
      </c>
    </row>
    <row r="49" spans="1:18" x14ac:dyDescent="0.25">
      <c r="A49" s="18">
        <f t="shared" si="14"/>
        <v>5</v>
      </c>
      <c r="B49" s="4">
        <f t="shared" si="17"/>
        <v>5</v>
      </c>
      <c r="C49" s="4" t="str">
        <f t="shared" si="20"/>
        <v>Hz</v>
      </c>
      <c r="D49">
        <f t="shared" si="22"/>
        <v>3</v>
      </c>
      <c r="E49" t="str">
        <f t="shared" si="22"/>
        <v>m</v>
      </c>
      <c r="F49" s="18">
        <f t="shared" si="18"/>
        <v>3.0000000000000001E-3</v>
      </c>
      <c r="G49" s="9">
        <v>2.9998449820513509</v>
      </c>
      <c r="H49" s="9">
        <v>3.0000000000000004E-5</v>
      </c>
      <c r="I49" s="9">
        <v>-1.8604834987442109E-4</v>
      </c>
      <c r="J49" s="9">
        <v>1.5000000000000001E-4</v>
      </c>
      <c r="K49" s="10" t="s">
        <v>3</v>
      </c>
      <c r="L49" s="18">
        <f t="shared" si="21"/>
        <v>1E-3</v>
      </c>
      <c r="M49" s="5">
        <f t="shared" si="6"/>
        <v>2.999844982051351E-3</v>
      </c>
      <c r="N49" s="5">
        <f t="shared" si="7"/>
        <v>3.0000000000000004E-8</v>
      </c>
      <c r="O49" s="5">
        <f t="shared" si="8"/>
        <v>-1.8604834987442109E-7</v>
      </c>
      <c r="P49" s="5">
        <f t="shared" si="9"/>
        <v>1.5000000000000002E-7</v>
      </c>
      <c r="R49" s="5" t="str">
        <f t="shared" si="19"/>
        <v>5Hz3m</v>
      </c>
    </row>
    <row r="50" spans="1:18" x14ac:dyDescent="0.25">
      <c r="A50" s="18">
        <f t="shared" si="14"/>
        <v>10</v>
      </c>
      <c r="B50" s="4">
        <f t="shared" si="17"/>
        <v>10</v>
      </c>
      <c r="C50" s="4" t="str">
        <f t="shared" si="20"/>
        <v>Hz</v>
      </c>
      <c r="D50">
        <f t="shared" si="22"/>
        <v>3</v>
      </c>
      <c r="E50" t="str">
        <f t="shared" si="22"/>
        <v>m</v>
      </c>
      <c r="F50" s="18">
        <f t="shared" si="18"/>
        <v>3.0000000000000001E-3</v>
      </c>
      <c r="G50" s="9">
        <v>3.0000043947039554</v>
      </c>
      <c r="H50" s="9">
        <v>3.0000000000000004E-5</v>
      </c>
      <c r="I50" s="9">
        <v>-4.4661435523754838E-4</v>
      </c>
      <c r="J50" s="9">
        <v>1.5000000000000001E-4</v>
      </c>
      <c r="K50" s="10" t="s">
        <v>3</v>
      </c>
      <c r="L50" s="18">
        <f t="shared" si="21"/>
        <v>1E-3</v>
      </c>
      <c r="M50" s="5">
        <f t="shared" si="6"/>
        <v>3.0000043947039554E-3</v>
      </c>
      <c r="N50" s="5">
        <f t="shared" si="7"/>
        <v>3.0000000000000004E-8</v>
      </c>
      <c r="O50" s="5">
        <f t="shared" si="8"/>
        <v>-4.466143552375484E-7</v>
      </c>
      <c r="P50" s="5">
        <f t="shared" si="9"/>
        <v>1.5000000000000002E-7</v>
      </c>
      <c r="R50" s="5" t="str">
        <f t="shared" si="19"/>
        <v>10Hz3m</v>
      </c>
    </row>
    <row r="51" spans="1:18" x14ac:dyDescent="0.25">
      <c r="A51" s="18">
        <f t="shared" si="14"/>
        <v>20</v>
      </c>
      <c r="B51" s="4">
        <f t="shared" si="17"/>
        <v>20</v>
      </c>
      <c r="C51" s="4" t="str">
        <f t="shared" si="20"/>
        <v>Hz</v>
      </c>
      <c r="D51">
        <f t="shared" si="22"/>
        <v>3</v>
      </c>
      <c r="E51" t="str">
        <f t="shared" si="22"/>
        <v>m</v>
      </c>
      <c r="F51" s="18">
        <f t="shared" si="18"/>
        <v>3.0000000000000001E-3</v>
      </c>
      <c r="G51" s="9">
        <v>3.00013697404966</v>
      </c>
      <c r="H51" s="9">
        <v>3.0000000000000004E-5</v>
      </c>
      <c r="I51" s="9">
        <v>1.7985655863983168E-4</v>
      </c>
      <c r="J51" s="9">
        <v>1.5000000000000001E-4</v>
      </c>
      <c r="K51" s="10" t="s">
        <v>3</v>
      </c>
      <c r="L51" s="18">
        <f t="shared" si="21"/>
        <v>1E-3</v>
      </c>
      <c r="M51" s="5">
        <f t="shared" si="6"/>
        <v>3.00013697404966E-3</v>
      </c>
      <c r="N51" s="5">
        <f t="shared" si="7"/>
        <v>3.0000000000000004E-8</v>
      </c>
      <c r="O51" s="5">
        <f t="shared" si="8"/>
        <v>1.7985655863983167E-7</v>
      </c>
      <c r="P51" s="5">
        <f t="shared" si="9"/>
        <v>1.5000000000000002E-7</v>
      </c>
      <c r="R51" s="5" t="str">
        <f t="shared" si="19"/>
        <v>20Hz3m</v>
      </c>
    </row>
    <row r="52" spans="1:18" x14ac:dyDescent="0.25">
      <c r="A52" s="18">
        <f t="shared" si="14"/>
        <v>50</v>
      </c>
      <c r="B52" s="4">
        <f t="shared" si="17"/>
        <v>50</v>
      </c>
      <c r="C52" s="4" t="str">
        <f t="shared" si="20"/>
        <v>Hz</v>
      </c>
      <c r="D52">
        <f t="shared" si="22"/>
        <v>3</v>
      </c>
      <c r="E52" t="str">
        <f t="shared" si="22"/>
        <v>m</v>
      </c>
      <c r="F52" s="18">
        <f t="shared" si="18"/>
        <v>3.0000000000000001E-3</v>
      </c>
      <c r="G52" s="9">
        <v>2.9998498718488751</v>
      </c>
      <c r="H52" s="9">
        <v>3.0000000000000004E-5</v>
      </c>
      <c r="I52" s="9">
        <v>2.0252055117484153E-4</v>
      </c>
      <c r="J52" s="9">
        <v>1.5000000000000001E-4</v>
      </c>
      <c r="K52" s="10" t="s">
        <v>3</v>
      </c>
      <c r="L52" s="18">
        <f t="shared" si="21"/>
        <v>1E-3</v>
      </c>
      <c r="M52" s="5">
        <f t="shared" si="6"/>
        <v>2.999849871848875E-3</v>
      </c>
      <c r="N52" s="5">
        <f t="shared" si="7"/>
        <v>3.0000000000000004E-8</v>
      </c>
      <c r="O52" s="5">
        <f t="shared" si="8"/>
        <v>2.0252055117484153E-7</v>
      </c>
      <c r="P52" s="5">
        <f t="shared" si="9"/>
        <v>1.5000000000000002E-7</v>
      </c>
      <c r="R52" s="5" t="str">
        <f t="shared" si="19"/>
        <v>50Hz3m</v>
      </c>
    </row>
    <row r="53" spans="1:18" x14ac:dyDescent="0.25">
      <c r="A53" s="18">
        <f t="shared" si="14"/>
        <v>100</v>
      </c>
      <c r="B53" s="4">
        <f t="shared" si="17"/>
        <v>100</v>
      </c>
      <c r="C53" s="4" t="str">
        <f t="shared" si="20"/>
        <v>Hz</v>
      </c>
      <c r="D53">
        <f t="shared" si="22"/>
        <v>3</v>
      </c>
      <c r="E53" t="str">
        <f t="shared" si="22"/>
        <v>m</v>
      </c>
      <c r="F53" s="18">
        <f t="shared" si="18"/>
        <v>3.0000000000000001E-3</v>
      </c>
      <c r="G53" s="9">
        <v>3.0012002447075377</v>
      </c>
      <c r="H53" s="9">
        <v>3.0000000000000004E-5</v>
      </c>
      <c r="I53" s="9">
        <v>5.0344258778064848E-4</v>
      </c>
      <c r="J53" s="9">
        <v>1.5000000000000001E-4</v>
      </c>
      <c r="K53" s="10" t="s">
        <v>3</v>
      </c>
      <c r="L53" s="18">
        <f t="shared" si="21"/>
        <v>1E-3</v>
      </c>
      <c r="M53" s="5">
        <f t="shared" si="6"/>
        <v>3.0012002447075375E-3</v>
      </c>
      <c r="N53" s="5">
        <f t="shared" si="7"/>
        <v>3.0000000000000004E-8</v>
      </c>
      <c r="O53" s="5">
        <f t="shared" si="8"/>
        <v>5.0344258778064846E-7</v>
      </c>
      <c r="P53" s="5">
        <f t="shared" si="9"/>
        <v>1.5000000000000002E-7</v>
      </c>
      <c r="R53" s="5" t="str">
        <f t="shared" si="19"/>
        <v>100Hz3m</v>
      </c>
    </row>
    <row r="54" spans="1:18" x14ac:dyDescent="0.25">
      <c r="A54" s="18">
        <f t="shared" si="14"/>
        <v>200</v>
      </c>
      <c r="B54" s="4">
        <f t="shared" si="17"/>
        <v>200</v>
      </c>
      <c r="C54" s="4" t="str">
        <f t="shared" si="20"/>
        <v>Hz</v>
      </c>
      <c r="D54">
        <f t="shared" si="22"/>
        <v>3</v>
      </c>
      <c r="E54" t="str">
        <f t="shared" si="22"/>
        <v>m</v>
      </c>
      <c r="F54" s="18">
        <f t="shared" si="18"/>
        <v>3.0000000000000001E-3</v>
      </c>
      <c r="G54" s="9">
        <v>3.0018107817844055</v>
      </c>
      <c r="H54" s="9">
        <v>3.0000000000000004E-5</v>
      </c>
      <c r="I54" s="9">
        <v>1.0904985674760502E-3</v>
      </c>
      <c r="J54" s="9">
        <v>1.5000000000000001E-4</v>
      </c>
      <c r="K54" s="10" t="s">
        <v>3</v>
      </c>
      <c r="L54" s="18">
        <f t="shared" si="21"/>
        <v>1E-3</v>
      </c>
      <c r="M54" s="5">
        <f t="shared" si="6"/>
        <v>3.0018107817844056E-3</v>
      </c>
      <c r="N54" s="5">
        <f t="shared" si="7"/>
        <v>3.0000000000000004E-8</v>
      </c>
      <c r="O54" s="5">
        <f t="shared" si="8"/>
        <v>1.0904985674760503E-6</v>
      </c>
      <c r="P54" s="5">
        <f t="shared" si="9"/>
        <v>1.5000000000000002E-7</v>
      </c>
      <c r="R54" s="5" t="str">
        <f t="shared" si="19"/>
        <v>200Hz3m</v>
      </c>
    </row>
    <row r="55" spans="1:18" x14ac:dyDescent="0.25">
      <c r="A55" s="18">
        <f t="shared" si="14"/>
        <v>500</v>
      </c>
      <c r="B55" s="4">
        <f t="shared" si="17"/>
        <v>500</v>
      </c>
      <c r="C55" s="4" t="str">
        <f t="shared" si="20"/>
        <v>Hz</v>
      </c>
      <c r="D55">
        <f t="shared" si="22"/>
        <v>3</v>
      </c>
      <c r="E55" t="str">
        <f t="shared" si="22"/>
        <v>m</v>
      </c>
      <c r="F55" s="18">
        <f t="shared" si="18"/>
        <v>3.0000000000000001E-3</v>
      </c>
      <c r="G55" s="9">
        <v>3.0078978310918538</v>
      </c>
      <c r="H55" s="9">
        <v>4.7434164902525703E-5</v>
      </c>
      <c r="I55" s="9">
        <v>1.6914210594108012E-3</v>
      </c>
      <c r="J55" s="9">
        <v>1.5000000000000001E-4</v>
      </c>
      <c r="K55" s="10" t="s">
        <v>3</v>
      </c>
      <c r="L55" s="18">
        <f t="shared" si="21"/>
        <v>1E-3</v>
      </c>
      <c r="M55" s="5">
        <f t="shared" si="6"/>
        <v>3.007897831091854E-3</v>
      </c>
      <c r="N55" s="5">
        <f t="shared" si="7"/>
        <v>4.7434164902525701E-8</v>
      </c>
      <c r="O55" s="5">
        <f t="shared" si="8"/>
        <v>1.6914210594108013E-6</v>
      </c>
      <c r="P55" s="5">
        <f t="shared" si="9"/>
        <v>1.5000000000000002E-7</v>
      </c>
      <c r="R55" s="5" t="str">
        <f t="shared" si="19"/>
        <v>500Hz3m</v>
      </c>
    </row>
    <row r="56" spans="1:18" x14ac:dyDescent="0.25">
      <c r="A56" s="18">
        <f t="shared" si="14"/>
        <v>1000</v>
      </c>
      <c r="B56" s="4">
        <f>IF(C56="mHz",1000,IF(C56="kHz",0.001,1))*A56</f>
        <v>1</v>
      </c>
      <c r="C56" s="4" t="str">
        <f t="shared" si="20"/>
        <v>kHz</v>
      </c>
      <c r="D56">
        <f t="shared" si="22"/>
        <v>3</v>
      </c>
      <c r="E56" t="str">
        <f t="shared" si="22"/>
        <v>m</v>
      </c>
      <c r="F56" s="18">
        <f t="shared" si="18"/>
        <v>3.0000000000000001E-3</v>
      </c>
      <c r="G56" s="9">
        <v>3.021387791750108</v>
      </c>
      <c r="H56" s="9">
        <v>1.3416407864998741E-4</v>
      </c>
      <c r="I56" s="9">
        <v>3.3907718024612978E-3</v>
      </c>
      <c r="J56" s="9">
        <v>3.0000000000000003E-4</v>
      </c>
      <c r="K56" s="10" t="s">
        <v>3</v>
      </c>
      <c r="L56" s="18">
        <f t="shared" si="21"/>
        <v>1E-3</v>
      </c>
      <c r="M56" s="5">
        <f t="shared" si="6"/>
        <v>3.0213877917501081E-3</v>
      </c>
      <c r="N56" s="5">
        <f t="shared" si="7"/>
        <v>1.3416407864998741E-7</v>
      </c>
      <c r="O56" s="5">
        <f t="shared" si="8"/>
        <v>3.3907718024612977E-6</v>
      </c>
      <c r="P56" s="5">
        <f t="shared" si="9"/>
        <v>3.0000000000000004E-7</v>
      </c>
      <c r="R56" s="5" t="str">
        <f t="shared" si="19"/>
        <v>1kHz3m</v>
      </c>
    </row>
    <row r="57" spans="1:18" x14ac:dyDescent="0.25">
      <c r="A57" s="18">
        <f t="shared" si="14"/>
        <v>2000</v>
      </c>
      <c r="B57" s="4">
        <f t="shared" ref="B57:B73" si="23">IF(C57="mHz",1000,IF(C57="kHz",0.001,1))*A57</f>
        <v>2</v>
      </c>
      <c r="C57" s="4" t="str">
        <f t="shared" si="20"/>
        <v>kHz</v>
      </c>
      <c r="D57">
        <f t="shared" si="22"/>
        <v>3</v>
      </c>
      <c r="E57" t="str">
        <f t="shared" si="22"/>
        <v>m</v>
      </c>
      <c r="F57" s="18">
        <f t="shared" si="18"/>
        <v>3.0000000000000001E-3</v>
      </c>
      <c r="G57" s="9">
        <v>3.0627165288052218</v>
      </c>
      <c r="H57" s="9">
        <v>3.7947331922020562E-4</v>
      </c>
      <c r="I57" s="9">
        <v>7.3349470167964909E-3</v>
      </c>
      <c r="J57" s="9">
        <v>6.0000000000000006E-4</v>
      </c>
      <c r="K57" s="10" t="s">
        <v>3</v>
      </c>
      <c r="L57" s="18">
        <f t="shared" si="21"/>
        <v>1E-3</v>
      </c>
      <c r="M57" s="5">
        <f t="shared" si="6"/>
        <v>3.0627165288052219E-3</v>
      </c>
      <c r="N57" s="5">
        <f t="shared" si="7"/>
        <v>3.7947331922020561E-7</v>
      </c>
      <c r="O57" s="5">
        <f t="shared" si="8"/>
        <v>7.3349470167964915E-6</v>
      </c>
      <c r="P57" s="5">
        <f t="shared" si="9"/>
        <v>6.0000000000000008E-7</v>
      </c>
      <c r="R57" s="5" t="str">
        <f t="shared" si="19"/>
        <v>2kHz3m</v>
      </c>
    </row>
    <row r="58" spans="1:18" x14ac:dyDescent="0.25">
      <c r="A58" s="18">
        <f t="shared" si="14"/>
        <v>5000</v>
      </c>
      <c r="B58" s="4">
        <f t="shared" si="23"/>
        <v>5</v>
      </c>
      <c r="C58" s="4" t="str">
        <f t="shared" si="20"/>
        <v>kHz</v>
      </c>
      <c r="D58">
        <f t="shared" si="22"/>
        <v>3</v>
      </c>
      <c r="E58" t="str">
        <f t="shared" si="22"/>
        <v>m</v>
      </c>
      <c r="F58" s="18">
        <f t="shared" si="18"/>
        <v>3.0000000000000001E-3</v>
      </c>
      <c r="G58" s="9">
        <v>3.2477716651854487</v>
      </c>
      <c r="H58" s="9">
        <v>1.5E-3</v>
      </c>
      <c r="I58" s="9">
        <v>1.9037859104473105E-2</v>
      </c>
      <c r="J58" s="9">
        <v>1.5E-3</v>
      </c>
      <c r="K58" s="10" t="s">
        <v>3</v>
      </c>
      <c r="L58" s="18">
        <f t="shared" si="21"/>
        <v>1E-3</v>
      </c>
      <c r="M58" s="5">
        <f t="shared" si="6"/>
        <v>3.2477716651854488E-3</v>
      </c>
      <c r="N58" s="5">
        <f t="shared" si="7"/>
        <v>1.5E-6</v>
      </c>
      <c r="O58" s="5">
        <f t="shared" si="8"/>
        <v>1.9037859104473105E-5</v>
      </c>
      <c r="P58" s="5">
        <f t="shared" si="9"/>
        <v>1.5E-6</v>
      </c>
      <c r="R58" s="5" t="str">
        <f t="shared" si="19"/>
        <v>5kHz3m</v>
      </c>
    </row>
    <row r="59" spans="1:18" ht="21.75" customHeight="1" x14ac:dyDescent="0.25">
      <c r="A59" s="18">
        <f>A41</f>
        <v>0.01</v>
      </c>
      <c r="B59" s="4">
        <f t="shared" si="23"/>
        <v>10</v>
      </c>
      <c r="C59" s="4" t="str">
        <f>IF(A59&gt;=1000,"kHz",IF(A59&gt;=1,"Hz","mHz"))</f>
        <v>mHz</v>
      </c>
      <c r="D59">
        <v>10</v>
      </c>
      <c r="E59" t="s">
        <v>3</v>
      </c>
      <c r="F59" s="18">
        <f t="shared" ref="F59:F76" si="24">IF(MID(E59,1,1)="m",0.001,IF(OR(MID(E59,1,1)="u",MID(E59,1,1)="µ"),0.000001,1))*D59</f>
        <v>0.01</v>
      </c>
      <c r="G59" s="9">
        <v>10.000953268383906</v>
      </c>
      <c r="H59" s="9">
        <v>1E-4</v>
      </c>
      <c r="I59" s="9">
        <v>4.0086378020953543E-4</v>
      </c>
      <c r="J59" s="9">
        <v>5.0000000000000012E-4</v>
      </c>
      <c r="K59" s="10" t="s">
        <v>3</v>
      </c>
      <c r="L59" s="18">
        <f>IF(MID(K59,1,1)="m",0.001,IF(OR(MID(K59,1,1)="u",MID(K59,1,1)="µ"),0.000001,1))</f>
        <v>1E-3</v>
      </c>
      <c r="M59" s="5">
        <f t="shared" si="6"/>
        <v>1.0000953268383907E-2</v>
      </c>
      <c r="N59" s="5">
        <f t="shared" si="7"/>
        <v>1.0000000000000001E-7</v>
      </c>
      <c r="O59" s="5">
        <f t="shared" si="8"/>
        <v>4.0086378020953547E-7</v>
      </c>
      <c r="P59" s="5">
        <f t="shared" si="9"/>
        <v>5.0000000000000008E-7</v>
      </c>
      <c r="R59" s="5" t="str">
        <f t="shared" ref="R59:R76" si="25">B59&amp;C59&amp;D59&amp;E59</f>
        <v>10mHz10m</v>
      </c>
    </row>
    <row r="60" spans="1:18" x14ac:dyDescent="0.25">
      <c r="A60" s="18">
        <f t="shared" si="14"/>
        <v>0.02</v>
      </c>
      <c r="B60" s="4">
        <f t="shared" si="23"/>
        <v>20</v>
      </c>
      <c r="C60" s="4" t="str">
        <f t="shared" ref="C60:C76" si="26">IF(A60&gt;=1000,"kHz",IF(A60&gt;=1,"Hz","mHz"))</f>
        <v>mHz</v>
      </c>
      <c r="D60">
        <f>D59</f>
        <v>10</v>
      </c>
      <c r="E60" t="str">
        <f>E59</f>
        <v>m</v>
      </c>
      <c r="F60" s="18">
        <f t="shared" si="24"/>
        <v>0.01</v>
      </c>
      <c r="G60" s="9">
        <v>9.9999391017718544</v>
      </c>
      <c r="H60" s="9">
        <v>1E-4</v>
      </c>
      <c r="I60" s="9">
        <v>6.4265241281307155E-4</v>
      </c>
      <c r="J60" s="9">
        <v>5.0000000000000012E-4</v>
      </c>
      <c r="K60" s="10" t="s">
        <v>3</v>
      </c>
      <c r="L60" s="18">
        <f t="shared" ref="L60:L76" si="27">IF(MID(K60,1,1)="m",0.001,IF(OR(MID(K60,1,1)="u",MID(K60,1,1)="µ"),0.000001,1))</f>
        <v>1E-3</v>
      </c>
      <c r="M60" s="5">
        <f t="shared" si="6"/>
        <v>9.9999391017718542E-3</v>
      </c>
      <c r="N60" s="5">
        <f t="shared" si="7"/>
        <v>1.0000000000000001E-7</v>
      </c>
      <c r="O60" s="5">
        <f t="shared" si="8"/>
        <v>6.4265241281307155E-7</v>
      </c>
      <c r="P60" s="5">
        <f t="shared" si="9"/>
        <v>5.0000000000000008E-7</v>
      </c>
      <c r="R60" s="5" t="str">
        <f t="shared" si="25"/>
        <v>20mHz10m</v>
      </c>
    </row>
    <row r="61" spans="1:18" x14ac:dyDescent="0.25">
      <c r="A61" s="18">
        <f t="shared" si="14"/>
        <v>0.05</v>
      </c>
      <c r="B61" s="4">
        <f t="shared" si="23"/>
        <v>50</v>
      </c>
      <c r="C61" s="4" t="str">
        <f t="shared" si="26"/>
        <v>mHz</v>
      </c>
      <c r="D61">
        <f t="shared" ref="D61:E61" si="28">D60</f>
        <v>10</v>
      </c>
      <c r="E61" t="str">
        <f t="shared" si="28"/>
        <v>m</v>
      </c>
      <c r="F61" s="18">
        <f t="shared" si="24"/>
        <v>0.01</v>
      </c>
      <c r="G61" s="9">
        <v>10.001048336507866</v>
      </c>
      <c r="H61" s="9">
        <v>1E-4</v>
      </c>
      <c r="I61" s="9">
        <v>-3.2046487954382472E-4</v>
      </c>
      <c r="J61" s="9">
        <v>5.0000000000000012E-4</v>
      </c>
      <c r="K61" s="10" t="s">
        <v>3</v>
      </c>
      <c r="L61" s="18">
        <f t="shared" si="27"/>
        <v>1E-3</v>
      </c>
      <c r="M61" s="5">
        <f t="shared" si="6"/>
        <v>1.0001048336507867E-2</v>
      </c>
      <c r="N61" s="5">
        <f t="shared" si="7"/>
        <v>1.0000000000000001E-7</v>
      </c>
      <c r="O61" s="5">
        <f t="shared" si="8"/>
        <v>-3.2046487954382471E-7</v>
      </c>
      <c r="P61" s="5">
        <f t="shared" si="9"/>
        <v>5.0000000000000008E-7</v>
      </c>
      <c r="R61" s="5" t="str">
        <f t="shared" si="25"/>
        <v>50mHz10m</v>
      </c>
    </row>
    <row r="62" spans="1:18" x14ac:dyDescent="0.25">
      <c r="A62" s="18">
        <f t="shared" si="14"/>
        <v>0.1</v>
      </c>
      <c r="B62" s="4">
        <f t="shared" si="23"/>
        <v>100</v>
      </c>
      <c r="C62" s="4" t="str">
        <f t="shared" si="26"/>
        <v>mHz</v>
      </c>
      <c r="D62">
        <f t="shared" ref="D62:E62" si="29">D61</f>
        <v>10</v>
      </c>
      <c r="E62" t="str">
        <f t="shared" si="29"/>
        <v>m</v>
      </c>
      <c r="F62" s="18">
        <f t="shared" si="24"/>
        <v>0.01</v>
      </c>
      <c r="G62" s="9">
        <v>9.9988503811508096</v>
      </c>
      <c r="H62" s="9">
        <v>1E-4</v>
      </c>
      <c r="I62" s="9">
        <v>2.8476767192467617E-4</v>
      </c>
      <c r="J62" s="9">
        <v>5.0000000000000012E-4</v>
      </c>
      <c r="K62" s="10" t="s">
        <v>3</v>
      </c>
      <c r="L62" s="18">
        <f t="shared" si="27"/>
        <v>1E-3</v>
      </c>
      <c r="M62" s="5">
        <f t="shared" si="6"/>
        <v>9.9988503811508107E-3</v>
      </c>
      <c r="N62" s="5">
        <f t="shared" si="7"/>
        <v>1.0000000000000001E-7</v>
      </c>
      <c r="O62" s="5">
        <f t="shared" si="8"/>
        <v>2.8476767192467617E-7</v>
      </c>
      <c r="P62" s="5">
        <f t="shared" si="9"/>
        <v>5.0000000000000008E-7</v>
      </c>
      <c r="R62" s="5" t="str">
        <f t="shared" si="25"/>
        <v>100mHz10m</v>
      </c>
    </row>
    <row r="63" spans="1:18" x14ac:dyDescent="0.25">
      <c r="A63" s="18">
        <f t="shared" si="14"/>
        <v>0.2</v>
      </c>
      <c r="B63" s="4">
        <f t="shared" si="23"/>
        <v>200</v>
      </c>
      <c r="C63" s="4" t="str">
        <f t="shared" si="26"/>
        <v>mHz</v>
      </c>
      <c r="D63">
        <f t="shared" ref="D63:E63" si="30">D62</f>
        <v>10</v>
      </c>
      <c r="E63" t="str">
        <f t="shared" si="30"/>
        <v>m</v>
      </c>
      <c r="F63" s="18">
        <f t="shared" si="24"/>
        <v>0.01</v>
      </c>
      <c r="G63" s="9">
        <v>10.001337117248049</v>
      </c>
      <c r="H63" s="9">
        <v>1E-4</v>
      </c>
      <c r="I63" s="9">
        <v>-2.6436474215775193E-3</v>
      </c>
      <c r="J63" s="9">
        <v>5.0000000000000012E-4</v>
      </c>
      <c r="K63" s="10" t="s">
        <v>3</v>
      </c>
      <c r="L63" s="18">
        <f t="shared" si="27"/>
        <v>1E-3</v>
      </c>
      <c r="M63" s="5">
        <f t="shared" si="6"/>
        <v>1.0001337117248049E-2</v>
      </c>
      <c r="N63" s="5">
        <f t="shared" si="7"/>
        <v>1.0000000000000001E-7</v>
      </c>
      <c r="O63" s="5">
        <f t="shared" si="8"/>
        <v>-2.6436474215775193E-6</v>
      </c>
      <c r="P63" s="5">
        <f t="shared" si="9"/>
        <v>5.0000000000000008E-7</v>
      </c>
      <c r="R63" s="5" t="str">
        <f t="shared" si="25"/>
        <v>200mHz10m</v>
      </c>
    </row>
    <row r="64" spans="1:18" x14ac:dyDescent="0.25">
      <c r="A64" s="18">
        <f t="shared" si="14"/>
        <v>0.5</v>
      </c>
      <c r="B64" s="4">
        <f t="shared" si="23"/>
        <v>500</v>
      </c>
      <c r="C64" s="4" t="str">
        <f t="shared" si="26"/>
        <v>mHz</v>
      </c>
      <c r="D64">
        <f t="shared" ref="D64:E64" si="31">D63</f>
        <v>10</v>
      </c>
      <c r="E64" t="str">
        <f t="shared" si="31"/>
        <v>m</v>
      </c>
      <c r="F64" s="18">
        <f t="shared" si="24"/>
        <v>0.01</v>
      </c>
      <c r="G64" s="9">
        <v>10.001325896347414</v>
      </c>
      <c r="H64" s="9">
        <v>1E-4</v>
      </c>
      <c r="I64" s="9">
        <v>2.513653279290668E-4</v>
      </c>
      <c r="J64" s="9">
        <v>5.0000000000000012E-4</v>
      </c>
      <c r="K64" s="10" t="s">
        <v>3</v>
      </c>
      <c r="L64" s="18">
        <f t="shared" si="27"/>
        <v>1E-3</v>
      </c>
      <c r="M64" s="5">
        <f t="shared" si="6"/>
        <v>1.0001325896347413E-2</v>
      </c>
      <c r="N64" s="5">
        <f t="shared" si="7"/>
        <v>1.0000000000000001E-7</v>
      </c>
      <c r="O64" s="5">
        <f t="shared" si="8"/>
        <v>2.5136532792906681E-7</v>
      </c>
      <c r="P64" s="5">
        <f t="shared" si="9"/>
        <v>5.0000000000000008E-7</v>
      </c>
      <c r="R64" s="5" t="str">
        <f t="shared" si="25"/>
        <v>500mHz10m</v>
      </c>
    </row>
    <row r="65" spans="1:18" x14ac:dyDescent="0.25">
      <c r="A65" s="18">
        <f t="shared" si="14"/>
        <v>1</v>
      </c>
      <c r="B65" s="4">
        <f t="shared" si="23"/>
        <v>1</v>
      </c>
      <c r="C65" s="4" t="str">
        <f t="shared" si="26"/>
        <v>Hz</v>
      </c>
      <c r="D65">
        <f t="shared" ref="D65:E65" si="32">D64</f>
        <v>10</v>
      </c>
      <c r="E65" t="str">
        <f t="shared" si="32"/>
        <v>m</v>
      </c>
      <c r="F65" s="18">
        <f t="shared" si="24"/>
        <v>0.01</v>
      </c>
      <c r="G65" s="9">
        <v>10.000684453624146</v>
      </c>
      <c r="H65" s="9">
        <v>1E-4</v>
      </c>
      <c r="I65" s="9">
        <v>8.7214031308688387E-4</v>
      </c>
      <c r="J65" s="9">
        <v>5.0000000000000012E-4</v>
      </c>
      <c r="K65" s="10" t="s">
        <v>3</v>
      </c>
      <c r="L65" s="18">
        <f t="shared" si="27"/>
        <v>1E-3</v>
      </c>
      <c r="M65" s="5">
        <f t="shared" si="6"/>
        <v>1.0000684453624146E-2</v>
      </c>
      <c r="N65" s="5">
        <f t="shared" si="7"/>
        <v>1.0000000000000001E-7</v>
      </c>
      <c r="O65" s="5">
        <f t="shared" si="8"/>
        <v>8.7214031308688387E-7</v>
      </c>
      <c r="P65" s="5">
        <f t="shared" si="9"/>
        <v>5.0000000000000008E-7</v>
      </c>
      <c r="R65" s="5" t="str">
        <f t="shared" si="25"/>
        <v>1Hz10m</v>
      </c>
    </row>
    <row r="66" spans="1:18" x14ac:dyDescent="0.25">
      <c r="A66" s="18">
        <f t="shared" si="14"/>
        <v>2</v>
      </c>
      <c r="B66" s="4">
        <f t="shared" si="23"/>
        <v>2</v>
      </c>
      <c r="C66" s="4" t="str">
        <f t="shared" si="26"/>
        <v>Hz</v>
      </c>
      <c r="D66">
        <f t="shared" ref="D66:E66" si="33">D65</f>
        <v>10</v>
      </c>
      <c r="E66" t="str">
        <f t="shared" si="33"/>
        <v>m</v>
      </c>
      <c r="F66" s="18">
        <f t="shared" si="24"/>
        <v>0.01</v>
      </c>
      <c r="G66" s="9">
        <v>9.9991974332859836</v>
      </c>
      <c r="H66" s="9">
        <v>1E-4</v>
      </c>
      <c r="I66" s="9">
        <v>2.9561159725883493E-3</v>
      </c>
      <c r="J66" s="9">
        <v>5.0000000000000012E-4</v>
      </c>
      <c r="K66" s="10" t="s">
        <v>3</v>
      </c>
      <c r="L66" s="18">
        <f t="shared" si="27"/>
        <v>1E-3</v>
      </c>
      <c r="M66" s="5">
        <f t="shared" si="6"/>
        <v>9.9991974332859831E-3</v>
      </c>
      <c r="N66" s="5">
        <f t="shared" si="7"/>
        <v>1.0000000000000001E-7</v>
      </c>
      <c r="O66" s="5">
        <f t="shared" si="8"/>
        <v>2.9561159725883494E-6</v>
      </c>
      <c r="P66" s="5">
        <f t="shared" si="9"/>
        <v>5.0000000000000008E-7</v>
      </c>
      <c r="R66" s="5" t="str">
        <f t="shared" si="25"/>
        <v>2Hz10m</v>
      </c>
    </row>
    <row r="67" spans="1:18" x14ac:dyDescent="0.25">
      <c r="A67" s="18">
        <f t="shared" si="14"/>
        <v>5</v>
      </c>
      <c r="B67" s="4">
        <f t="shared" si="23"/>
        <v>5</v>
      </c>
      <c r="C67" s="4" t="str">
        <f t="shared" si="26"/>
        <v>Hz</v>
      </c>
      <c r="D67">
        <f t="shared" ref="D67:E67" si="34">D66</f>
        <v>10</v>
      </c>
      <c r="E67" t="str">
        <f t="shared" si="34"/>
        <v>m</v>
      </c>
      <c r="F67" s="18">
        <f t="shared" si="24"/>
        <v>0.01</v>
      </c>
      <c r="G67" s="9">
        <v>9.9993764469117483</v>
      </c>
      <c r="H67" s="9">
        <v>1E-4</v>
      </c>
      <c r="I67" s="9">
        <v>1.6976365691235437E-4</v>
      </c>
      <c r="J67" s="9">
        <v>5.0000000000000012E-4</v>
      </c>
      <c r="K67" s="10" t="s">
        <v>3</v>
      </c>
      <c r="L67" s="18">
        <f t="shared" si="27"/>
        <v>1E-3</v>
      </c>
      <c r="M67" s="5">
        <f t="shared" si="6"/>
        <v>9.999376446911748E-3</v>
      </c>
      <c r="N67" s="5">
        <f t="shared" si="7"/>
        <v>1.0000000000000001E-7</v>
      </c>
      <c r="O67" s="5">
        <f t="shared" si="8"/>
        <v>1.6976365691235436E-7</v>
      </c>
      <c r="P67" s="5">
        <f t="shared" si="9"/>
        <v>5.0000000000000008E-7</v>
      </c>
      <c r="R67" s="5" t="str">
        <f t="shared" si="25"/>
        <v>5Hz10m</v>
      </c>
    </row>
    <row r="68" spans="1:18" x14ac:dyDescent="0.25">
      <c r="A68" s="18">
        <f t="shared" si="14"/>
        <v>10</v>
      </c>
      <c r="B68" s="4">
        <f t="shared" si="23"/>
        <v>10</v>
      </c>
      <c r="C68" s="4" t="str">
        <f t="shared" si="26"/>
        <v>Hz</v>
      </c>
      <c r="D68">
        <f t="shared" ref="D68:E68" si="35">D67</f>
        <v>10</v>
      </c>
      <c r="E68" t="str">
        <f t="shared" si="35"/>
        <v>m</v>
      </c>
      <c r="F68" s="18">
        <f t="shared" si="24"/>
        <v>0.01</v>
      </c>
      <c r="G68" s="9">
        <v>9.9995588048794719</v>
      </c>
      <c r="H68" s="9">
        <v>1E-4</v>
      </c>
      <c r="I68" s="9">
        <v>-3.3252056908305536E-4</v>
      </c>
      <c r="J68" s="9">
        <v>5.0000000000000012E-4</v>
      </c>
      <c r="K68" s="10" t="s">
        <v>3</v>
      </c>
      <c r="L68" s="18">
        <f t="shared" si="27"/>
        <v>1E-3</v>
      </c>
      <c r="M68" s="5">
        <f t="shared" si="6"/>
        <v>9.9995588048794725E-3</v>
      </c>
      <c r="N68" s="5">
        <f t="shared" si="7"/>
        <v>1.0000000000000001E-7</v>
      </c>
      <c r="O68" s="5">
        <f t="shared" si="8"/>
        <v>-3.3252056908305535E-7</v>
      </c>
      <c r="P68" s="5">
        <f t="shared" si="9"/>
        <v>5.0000000000000008E-7</v>
      </c>
      <c r="R68" s="5" t="str">
        <f t="shared" si="25"/>
        <v>10Hz10m</v>
      </c>
    </row>
    <row r="69" spans="1:18" x14ac:dyDescent="0.25">
      <c r="A69" s="18">
        <f t="shared" si="14"/>
        <v>20</v>
      </c>
      <c r="B69" s="4">
        <f t="shared" si="23"/>
        <v>20</v>
      </c>
      <c r="C69" s="4" t="str">
        <f t="shared" si="26"/>
        <v>Hz</v>
      </c>
      <c r="D69">
        <f t="shared" ref="D69:E69" si="36">D68</f>
        <v>10</v>
      </c>
      <c r="E69" t="str">
        <f t="shared" si="36"/>
        <v>m</v>
      </c>
      <c r="F69" s="18">
        <f t="shared" si="24"/>
        <v>0.01</v>
      </c>
      <c r="G69" s="9">
        <v>10.000615887578453</v>
      </c>
      <c r="H69" s="9">
        <v>1E-4</v>
      </c>
      <c r="I69" s="9">
        <v>-1.3390832683237715E-4</v>
      </c>
      <c r="J69" s="9">
        <v>5.0000000000000012E-4</v>
      </c>
      <c r="K69" s="10" t="s">
        <v>3</v>
      </c>
      <c r="L69" s="18">
        <f t="shared" si="27"/>
        <v>1E-3</v>
      </c>
      <c r="M69" s="5">
        <f t="shared" si="6"/>
        <v>1.0000615887578453E-2</v>
      </c>
      <c r="N69" s="5">
        <f t="shared" si="7"/>
        <v>1.0000000000000001E-7</v>
      </c>
      <c r="O69" s="5">
        <f t="shared" si="8"/>
        <v>-1.3390832683237716E-7</v>
      </c>
      <c r="P69" s="5">
        <f t="shared" si="9"/>
        <v>5.0000000000000008E-7</v>
      </c>
      <c r="R69" s="5" t="str">
        <f t="shared" si="25"/>
        <v>20Hz10m</v>
      </c>
    </row>
    <row r="70" spans="1:18" x14ac:dyDescent="0.25">
      <c r="A70" s="18">
        <f t="shared" si="14"/>
        <v>50</v>
      </c>
      <c r="B70" s="4">
        <f t="shared" si="23"/>
        <v>50</v>
      </c>
      <c r="C70" s="4" t="str">
        <f t="shared" si="26"/>
        <v>Hz</v>
      </c>
      <c r="D70">
        <f t="shared" ref="D70:E70" si="37">D69</f>
        <v>10</v>
      </c>
      <c r="E70" t="str">
        <f t="shared" si="37"/>
        <v>m</v>
      </c>
      <c r="F70" s="18">
        <f t="shared" si="24"/>
        <v>0.01</v>
      </c>
      <c r="G70" s="9">
        <v>10.00127997373823</v>
      </c>
      <c r="H70" s="9">
        <v>1E-4</v>
      </c>
      <c r="I70" s="9">
        <v>1.1724784325732711E-3</v>
      </c>
      <c r="J70" s="9">
        <v>5.0000000000000012E-4</v>
      </c>
      <c r="K70" s="10" t="s">
        <v>3</v>
      </c>
      <c r="L70" s="18">
        <f t="shared" si="27"/>
        <v>1E-3</v>
      </c>
      <c r="M70" s="5">
        <f t="shared" ref="M70:M94" si="38">G70*$L70</f>
        <v>1.0001279973738231E-2</v>
      </c>
      <c r="N70" s="5">
        <f t="shared" ref="N70:N94" si="39">H70*$L70</f>
        <v>1.0000000000000001E-7</v>
      </c>
      <c r="O70" s="5">
        <f t="shared" ref="O70:O94" si="40">I70*$L70</f>
        <v>1.1724784325732712E-6</v>
      </c>
      <c r="P70" s="5">
        <f t="shared" ref="P70:P94" si="41">J70*$L70</f>
        <v>5.0000000000000008E-7</v>
      </c>
      <c r="R70" s="5" t="str">
        <f t="shared" si="25"/>
        <v>50Hz10m</v>
      </c>
    </row>
    <row r="71" spans="1:18" x14ac:dyDescent="0.25">
      <c r="A71" s="18">
        <f t="shared" si="14"/>
        <v>100</v>
      </c>
      <c r="B71" s="4">
        <f t="shared" si="23"/>
        <v>100</v>
      </c>
      <c r="C71" s="4" t="str">
        <f t="shared" si="26"/>
        <v>Hz</v>
      </c>
      <c r="D71">
        <f t="shared" ref="D71:E71" si="42">D70</f>
        <v>10</v>
      </c>
      <c r="E71" t="str">
        <f t="shared" si="42"/>
        <v>m</v>
      </c>
      <c r="F71" s="18">
        <f t="shared" si="24"/>
        <v>0.01</v>
      </c>
      <c r="G71" s="9">
        <v>10.003103450137795</v>
      </c>
      <c r="H71" s="9">
        <v>1E-4</v>
      </c>
      <c r="I71" s="9">
        <v>2.5917430536693729E-4</v>
      </c>
      <c r="J71" s="9">
        <v>5.0000000000000012E-4</v>
      </c>
      <c r="K71" s="10" t="s">
        <v>3</v>
      </c>
      <c r="L71" s="18">
        <f t="shared" si="27"/>
        <v>1E-3</v>
      </c>
      <c r="M71" s="5">
        <f t="shared" si="38"/>
        <v>1.0003103450137794E-2</v>
      </c>
      <c r="N71" s="5">
        <f t="shared" si="39"/>
        <v>1.0000000000000001E-7</v>
      </c>
      <c r="O71" s="5">
        <f t="shared" si="40"/>
        <v>2.5917430536693728E-7</v>
      </c>
      <c r="P71" s="5">
        <f t="shared" si="41"/>
        <v>5.0000000000000008E-7</v>
      </c>
      <c r="R71" s="5" t="str">
        <f t="shared" si="25"/>
        <v>100Hz10m</v>
      </c>
    </row>
    <row r="72" spans="1:18" x14ac:dyDescent="0.25">
      <c r="A72" s="18">
        <f t="shared" si="14"/>
        <v>200</v>
      </c>
      <c r="B72" s="4">
        <f t="shared" si="23"/>
        <v>200</v>
      </c>
      <c r="C72" s="4" t="str">
        <f t="shared" si="26"/>
        <v>Hz</v>
      </c>
      <c r="D72">
        <f t="shared" ref="D72:E72" si="43">D71</f>
        <v>10</v>
      </c>
      <c r="E72" t="str">
        <f t="shared" si="43"/>
        <v>m</v>
      </c>
      <c r="F72" s="18">
        <f t="shared" si="24"/>
        <v>0.01</v>
      </c>
      <c r="G72" s="9">
        <v>10.006687163427626</v>
      </c>
      <c r="H72" s="9">
        <v>1E-4</v>
      </c>
      <c r="I72" s="9">
        <v>2.5996494871220821E-3</v>
      </c>
      <c r="J72" s="9">
        <v>5.0000000000000012E-4</v>
      </c>
      <c r="K72" s="10" t="s">
        <v>3</v>
      </c>
      <c r="L72" s="18">
        <f t="shared" si="27"/>
        <v>1E-3</v>
      </c>
      <c r="M72" s="5">
        <f t="shared" si="38"/>
        <v>1.0006687163427626E-2</v>
      </c>
      <c r="N72" s="5">
        <f t="shared" si="39"/>
        <v>1.0000000000000001E-7</v>
      </c>
      <c r="O72" s="5">
        <f t="shared" si="40"/>
        <v>2.5996494871220821E-6</v>
      </c>
      <c r="P72" s="5">
        <f t="shared" si="41"/>
        <v>5.0000000000000008E-7</v>
      </c>
      <c r="R72" s="5" t="str">
        <f t="shared" si="25"/>
        <v>200Hz10m</v>
      </c>
    </row>
    <row r="73" spans="1:18" x14ac:dyDescent="0.25">
      <c r="A73" s="18">
        <f t="shared" si="14"/>
        <v>500</v>
      </c>
      <c r="B73" s="4">
        <f t="shared" si="23"/>
        <v>500</v>
      </c>
      <c r="C73" s="4" t="str">
        <f t="shared" si="26"/>
        <v>Hz</v>
      </c>
      <c r="D73">
        <f t="shared" ref="D73:E73" si="44">D72</f>
        <v>10</v>
      </c>
      <c r="E73" t="str">
        <f t="shared" si="44"/>
        <v>m</v>
      </c>
      <c r="F73" s="18">
        <f t="shared" si="24"/>
        <v>0.01</v>
      </c>
      <c r="G73" s="9">
        <v>10.024211085929393</v>
      </c>
      <c r="H73" s="9">
        <v>1.58113883008419E-4</v>
      </c>
      <c r="I73" s="9">
        <v>6.4005560764076007E-3</v>
      </c>
      <c r="J73" s="9">
        <v>5.0000000000000012E-4</v>
      </c>
      <c r="K73" s="10" t="s">
        <v>3</v>
      </c>
      <c r="L73" s="18">
        <f t="shared" si="27"/>
        <v>1E-3</v>
      </c>
      <c r="M73" s="5">
        <f t="shared" si="38"/>
        <v>1.0024211085929394E-2</v>
      </c>
      <c r="N73" s="5">
        <f t="shared" si="39"/>
        <v>1.5811388300841901E-7</v>
      </c>
      <c r="O73" s="5">
        <f t="shared" si="40"/>
        <v>6.4005560764076012E-6</v>
      </c>
      <c r="P73" s="5">
        <f t="shared" si="41"/>
        <v>5.0000000000000008E-7</v>
      </c>
      <c r="R73" s="5" t="str">
        <f t="shared" si="25"/>
        <v>500Hz10m</v>
      </c>
    </row>
    <row r="74" spans="1:18" x14ac:dyDescent="0.25">
      <c r="A74" s="18">
        <f t="shared" si="14"/>
        <v>1000</v>
      </c>
      <c r="B74" s="4">
        <f>IF(C74="mHz",1000,IF(C74="kHz",0.001,1))*A74</f>
        <v>1</v>
      </c>
      <c r="C74" s="4" t="str">
        <f t="shared" si="26"/>
        <v>kHz</v>
      </c>
      <c r="D74">
        <f t="shared" ref="D74:E74" si="45">D73</f>
        <v>10</v>
      </c>
      <c r="E74" t="str">
        <f t="shared" si="45"/>
        <v>m</v>
      </c>
      <c r="F74" s="18">
        <f t="shared" si="24"/>
        <v>0.01</v>
      </c>
      <c r="G74" s="9">
        <v>10.07448284958012</v>
      </c>
      <c r="H74" s="9">
        <v>4.4721359549995801E-4</v>
      </c>
      <c r="I74" s="9">
        <v>1.2677302434750855E-2</v>
      </c>
      <c r="J74" s="9">
        <v>1.0000000000000002E-3</v>
      </c>
      <c r="K74" s="10" t="s">
        <v>3</v>
      </c>
      <c r="L74" s="18">
        <f t="shared" si="27"/>
        <v>1E-3</v>
      </c>
      <c r="M74" s="5">
        <f t="shared" si="38"/>
        <v>1.0074482849580121E-2</v>
      </c>
      <c r="N74" s="5">
        <f t="shared" si="39"/>
        <v>4.4721359549995803E-7</v>
      </c>
      <c r="O74" s="5">
        <f t="shared" si="40"/>
        <v>1.2677302434750855E-5</v>
      </c>
      <c r="P74" s="5">
        <f t="shared" si="41"/>
        <v>1.0000000000000002E-6</v>
      </c>
      <c r="R74" s="5" t="str">
        <f t="shared" si="25"/>
        <v>1kHz10m</v>
      </c>
    </row>
    <row r="75" spans="1:18" x14ac:dyDescent="0.25">
      <c r="A75" s="18">
        <f t="shared" si="14"/>
        <v>2000</v>
      </c>
      <c r="B75" s="4">
        <f t="shared" ref="B75:B91" si="46">IF(C75="mHz",1000,IF(C75="kHz",0.001,1))*A75</f>
        <v>2</v>
      </c>
      <c r="C75" s="4" t="str">
        <f t="shared" si="26"/>
        <v>kHz</v>
      </c>
      <c r="D75">
        <f t="shared" ref="D75:E75" si="47">D74</f>
        <v>10</v>
      </c>
      <c r="E75" t="str">
        <f t="shared" si="47"/>
        <v>m</v>
      </c>
      <c r="F75" s="18">
        <f t="shared" si="24"/>
        <v>0.01</v>
      </c>
      <c r="G75" s="9">
        <v>10.207809369845656</v>
      </c>
      <c r="H75" s="9">
        <v>1.264911064067352E-3</v>
      </c>
      <c r="I75" s="9">
        <v>2.637674065021087E-2</v>
      </c>
      <c r="J75" s="9">
        <v>2.0000000000000005E-3</v>
      </c>
      <c r="K75" s="10" t="s">
        <v>3</v>
      </c>
      <c r="L75" s="18">
        <f t="shared" si="27"/>
        <v>1E-3</v>
      </c>
      <c r="M75" s="5">
        <f t="shared" si="38"/>
        <v>1.0207809369845656E-2</v>
      </c>
      <c r="N75" s="5">
        <f t="shared" si="39"/>
        <v>1.2649110640673521E-6</v>
      </c>
      <c r="O75" s="5">
        <f t="shared" si="40"/>
        <v>2.637674065021087E-5</v>
      </c>
      <c r="P75" s="5">
        <f t="shared" si="41"/>
        <v>2.0000000000000003E-6</v>
      </c>
      <c r="R75" s="5" t="str">
        <f t="shared" si="25"/>
        <v>2kHz10m</v>
      </c>
    </row>
    <row r="76" spans="1:18" x14ac:dyDescent="0.25">
      <c r="A76" s="18">
        <f t="shared" si="14"/>
        <v>5000</v>
      </c>
      <c r="B76" s="4">
        <f t="shared" si="46"/>
        <v>5</v>
      </c>
      <c r="C76" s="4" t="str">
        <f t="shared" si="26"/>
        <v>kHz</v>
      </c>
      <c r="D76">
        <f t="shared" ref="D76:E76" si="48">D75</f>
        <v>10</v>
      </c>
      <c r="E76" t="str">
        <f t="shared" si="48"/>
        <v>m</v>
      </c>
      <c r="F76" s="18">
        <f t="shared" si="24"/>
        <v>0.01</v>
      </c>
      <c r="G76" s="9">
        <v>10.826948169284863</v>
      </c>
      <c r="H76" s="9">
        <v>5.0000000000000001E-3</v>
      </c>
      <c r="I76" s="9">
        <v>6.2068017957144901E-2</v>
      </c>
      <c r="J76" s="9">
        <v>5.0000000000000001E-3</v>
      </c>
      <c r="K76" s="10" t="s">
        <v>3</v>
      </c>
      <c r="L76" s="18">
        <f t="shared" si="27"/>
        <v>1E-3</v>
      </c>
      <c r="M76" s="5">
        <f t="shared" si="38"/>
        <v>1.0826948169284863E-2</v>
      </c>
      <c r="N76" s="5">
        <f t="shared" si="39"/>
        <v>5.0000000000000004E-6</v>
      </c>
      <c r="O76" s="5">
        <f t="shared" si="40"/>
        <v>6.2068017957144902E-5</v>
      </c>
      <c r="P76" s="5">
        <f t="shared" si="41"/>
        <v>5.0000000000000004E-6</v>
      </c>
      <c r="R76" s="5" t="str">
        <f t="shared" si="25"/>
        <v>5kHz10m</v>
      </c>
    </row>
    <row r="77" spans="1:18" ht="21.75" customHeight="1" x14ac:dyDescent="0.25">
      <c r="A77" s="18">
        <f>A59</f>
        <v>0.01</v>
      </c>
      <c r="B77" s="4">
        <f t="shared" si="46"/>
        <v>10</v>
      </c>
      <c r="C77" s="4" t="str">
        <f>IF(A77&gt;=1000,"kHz",IF(A77&gt;=1,"Hz","mHz"))</f>
        <v>mHz</v>
      </c>
      <c r="D77">
        <v>100</v>
      </c>
      <c r="E77" t="s">
        <v>3</v>
      </c>
      <c r="F77" s="18">
        <f t="shared" ref="F77:F94" si="49">IF(MID(E77,1,1)="m",0.001,IF(OR(MID(E77,1,1)="u",MID(E77,1,1)="µ"),0.000001,1))*D77</f>
        <v>0.1</v>
      </c>
      <c r="G77" s="9">
        <v>100.01026364714465</v>
      </c>
      <c r="H77" s="9">
        <v>1.0000000000000002E-3</v>
      </c>
      <c r="I77" s="9">
        <v>2.1959491468704292E-2</v>
      </c>
      <c r="J77" s="9">
        <v>5.0000000000000001E-3</v>
      </c>
      <c r="K77" s="10" t="s">
        <v>3</v>
      </c>
      <c r="L77" s="18">
        <f>IF(MID(K77,1,1)="m",0.001,IF(OR(MID(K77,1,1)="u",MID(K77,1,1)="µ"),0.000001,1))</f>
        <v>1E-3</v>
      </c>
      <c r="M77" s="5">
        <f t="shared" si="38"/>
        <v>0.10001026364714466</v>
      </c>
      <c r="N77" s="5">
        <f t="shared" si="39"/>
        <v>1.0000000000000002E-6</v>
      </c>
      <c r="O77" s="5">
        <f t="shared" si="40"/>
        <v>2.1959491468704293E-5</v>
      </c>
      <c r="P77" s="5">
        <f t="shared" si="41"/>
        <v>5.0000000000000004E-6</v>
      </c>
      <c r="R77" s="5" t="str">
        <f t="shared" ref="R77:R94" si="50">B77&amp;C77&amp;D77&amp;E77</f>
        <v>10mHz100m</v>
      </c>
    </row>
    <row r="78" spans="1:18" x14ac:dyDescent="0.25">
      <c r="A78" s="18">
        <f t="shared" si="14"/>
        <v>0.02</v>
      </c>
      <c r="B78" s="4">
        <f t="shared" si="46"/>
        <v>20</v>
      </c>
      <c r="C78" s="4" t="str">
        <f t="shared" ref="C78:C94" si="51">IF(A78&gt;=1000,"kHz",IF(A78&gt;=1,"Hz","mHz"))</f>
        <v>mHz</v>
      </c>
      <c r="D78">
        <f>D77</f>
        <v>100</v>
      </c>
      <c r="E78" t="str">
        <f>E77</f>
        <v>m</v>
      </c>
      <c r="F78" s="18">
        <f t="shared" si="49"/>
        <v>0.1</v>
      </c>
      <c r="G78" s="9">
        <v>99.991319495963182</v>
      </c>
      <c r="H78" s="9">
        <v>1.0000000000000002E-3</v>
      </c>
      <c r="I78" s="9">
        <v>-3.0976618929351475E-3</v>
      </c>
      <c r="J78" s="9">
        <v>5.0000000000000001E-3</v>
      </c>
      <c r="K78" s="10" t="s">
        <v>3</v>
      </c>
      <c r="L78" s="18">
        <f t="shared" ref="L78:L94" si="52">IF(MID(K78,1,1)="m",0.001,IF(OR(MID(K78,1,1)="u",MID(K78,1,1)="µ"),0.000001,1))</f>
        <v>1E-3</v>
      </c>
      <c r="M78" s="5">
        <f t="shared" si="38"/>
        <v>9.9991319495963182E-2</v>
      </c>
      <c r="N78" s="5">
        <f t="shared" si="39"/>
        <v>1.0000000000000002E-6</v>
      </c>
      <c r="O78" s="5">
        <f t="shared" si="40"/>
        <v>-3.0976618929351475E-6</v>
      </c>
      <c r="P78" s="5">
        <f t="shared" si="41"/>
        <v>5.0000000000000004E-6</v>
      </c>
      <c r="R78" s="5" t="str">
        <f t="shared" si="50"/>
        <v>20mHz100m</v>
      </c>
    </row>
    <row r="79" spans="1:18" x14ac:dyDescent="0.25">
      <c r="A79" s="18">
        <f t="shared" si="14"/>
        <v>0.05</v>
      </c>
      <c r="B79" s="4">
        <f t="shared" si="46"/>
        <v>50</v>
      </c>
      <c r="C79" s="4" t="str">
        <f t="shared" si="51"/>
        <v>mHz</v>
      </c>
      <c r="D79">
        <f t="shared" ref="D79:E79" si="53">D78</f>
        <v>100</v>
      </c>
      <c r="E79" t="str">
        <f t="shared" si="53"/>
        <v>m</v>
      </c>
      <c r="F79" s="18">
        <f t="shared" si="49"/>
        <v>0.1</v>
      </c>
      <c r="G79" s="9">
        <v>99.99939780482066</v>
      </c>
      <c r="H79" s="9">
        <v>1.0000000000000002E-3</v>
      </c>
      <c r="I79" s="9">
        <v>-1.1930264776618665E-2</v>
      </c>
      <c r="J79" s="9">
        <v>5.0000000000000001E-3</v>
      </c>
      <c r="K79" s="10" t="s">
        <v>3</v>
      </c>
      <c r="L79" s="18">
        <f t="shared" si="52"/>
        <v>1E-3</v>
      </c>
      <c r="M79" s="5">
        <f t="shared" si="38"/>
        <v>9.9999397804820658E-2</v>
      </c>
      <c r="N79" s="5">
        <f t="shared" si="39"/>
        <v>1.0000000000000002E-6</v>
      </c>
      <c r="O79" s="5">
        <f t="shared" si="40"/>
        <v>-1.1930264776618664E-5</v>
      </c>
      <c r="P79" s="5">
        <f t="shared" si="41"/>
        <v>5.0000000000000004E-6</v>
      </c>
      <c r="R79" s="5" t="str">
        <f t="shared" si="50"/>
        <v>50mHz100m</v>
      </c>
    </row>
    <row r="80" spans="1:18" x14ac:dyDescent="0.25">
      <c r="A80" s="18">
        <f t="shared" si="14"/>
        <v>0.1</v>
      </c>
      <c r="B80" s="4">
        <f t="shared" si="46"/>
        <v>100</v>
      </c>
      <c r="C80" s="4" t="str">
        <f t="shared" si="51"/>
        <v>mHz</v>
      </c>
      <c r="D80">
        <f t="shared" ref="D80:E80" si="54">D79</f>
        <v>100</v>
      </c>
      <c r="E80" t="str">
        <f t="shared" si="54"/>
        <v>m</v>
      </c>
      <c r="F80" s="18">
        <f t="shared" si="49"/>
        <v>0.1</v>
      </c>
      <c r="G80" s="9">
        <v>100.01958555766231</v>
      </c>
      <c r="H80" s="9">
        <v>1.0000000000000002E-3</v>
      </c>
      <c r="I80" s="9">
        <v>1.6399373323019535E-3</v>
      </c>
      <c r="J80" s="9">
        <v>5.0000000000000001E-3</v>
      </c>
      <c r="K80" s="10" t="s">
        <v>3</v>
      </c>
      <c r="L80" s="18">
        <f t="shared" si="52"/>
        <v>1E-3</v>
      </c>
      <c r="M80" s="5">
        <f t="shared" si="38"/>
        <v>0.10001958555766231</v>
      </c>
      <c r="N80" s="5">
        <f t="shared" si="39"/>
        <v>1.0000000000000002E-6</v>
      </c>
      <c r="O80" s="5">
        <f t="shared" si="40"/>
        <v>1.6399373323019536E-6</v>
      </c>
      <c r="P80" s="5">
        <f t="shared" si="41"/>
        <v>5.0000000000000004E-6</v>
      </c>
      <c r="R80" s="5" t="str">
        <f t="shared" si="50"/>
        <v>100mHz100m</v>
      </c>
    </row>
    <row r="81" spans="1:18" x14ac:dyDescent="0.25">
      <c r="A81" s="18">
        <f t="shared" si="14"/>
        <v>0.2</v>
      </c>
      <c r="B81" s="4">
        <f t="shared" si="46"/>
        <v>200</v>
      </c>
      <c r="C81" s="4" t="str">
        <f t="shared" si="51"/>
        <v>mHz</v>
      </c>
      <c r="D81">
        <f t="shared" ref="D81:E81" si="55">D80</f>
        <v>100</v>
      </c>
      <c r="E81" t="str">
        <f t="shared" si="55"/>
        <v>m</v>
      </c>
      <c r="F81" s="18">
        <f t="shared" si="49"/>
        <v>0.1</v>
      </c>
      <c r="G81" s="9">
        <v>99.992569225218261</v>
      </c>
      <c r="H81" s="9">
        <v>1.0000000000000002E-3</v>
      </c>
      <c r="I81" s="9">
        <v>-1.0264607391874013E-3</v>
      </c>
      <c r="J81" s="9">
        <v>5.0000000000000001E-3</v>
      </c>
      <c r="K81" s="10" t="s">
        <v>3</v>
      </c>
      <c r="L81" s="18">
        <f t="shared" si="52"/>
        <v>1E-3</v>
      </c>
      <c r="M81" s="5">
        <f t="shared" si="38"/>
        <v>9.9992569225218264E-2</v>
      </c>
      <c r="N81" s="5">
        <f t="shared" si="39"/>
        <v>1.0000000000000002E-6</v>
      </c>
      <c r="O81" s="5">
        <f t="shared" si="40"/>
        <v>-1.0264607391874012E-6</v>
      </c>
      <c r="P81" s="5">
        <f t="shared" si="41"/>
        <v>5.0000000000000004E-6</v>
      </c>
      <c r="R81" s="5" t="str">
        <f t="shared" si="50"/>
        <v>200mHz100m</v>
      </c>
    </row>
    <row r="82" spans="1:18" x14ac:dyDescent="0.25">
      <c r="A82" s="18">
        <f t="shared" si="14"/>
        <v>0.5</v>
      </c>
      <c r="B82" s="4">
        <f t="shared" si="46"/>
        <v>500</v>
      </c>
      <c r="C82" s="4" t="str">
        <f t="shared" si="51"/>
        <v>mHz</v>
      </c>
      <c r="D82">
        <f t="shared" ref="D82:E82" si="56">D81</f>
        <v>100</v>
      </c>
      <c r="E82" t="str">
        <f t="shared" si="56"/>
        <v>m</v>
      </c>
      <c r="F82" s="18">
        <f t="shared" si="49"/>
        <v>0.1</v>
      </c>
      <c r="G82" s="9">
        <v>100.01403930210806</v>
      </c>
      <c r="H82" s="9">
        <v>1.0000000000000002E-3</v>
      </c>
      <c r="I82" s="9">
        <v>-1.3826369030796121E-2</v>
      </c>
      <c r="J82" s="9">
        <v>5.0000000000000001E-3</v>
      </c>
      <c r="K82" s="10" t="s">
        <v>3</v>
      </c>
      <c r="L82" s="18">
        <f t="shared" si="52"/>
        <v>1E-3</v>
      </c>
      <c r="M82" s="5">
        <f t="shared" si="38"/>
        <v>0.10001403930210806</v>
      </c>
      <c r="N82" s="5">
        <f t="shared" si="39"/>
        <v>1.0000000000000002E-6</v>
      </c>
      <c r="O82" s="5">
        <f t="shared" si="40"/>
        <v>-1.3826369030796121E-5</v>
      </c>
      <c r="P82" s="5">
        <f t="shared" si="41"/>
        <v>5.0000000000000004E-6</v>
      </c>
      <c r="R82" s="5" t="str">
        <f t="shared" si="50"/>
        <v>500mHz100m</v>
      </c>
    </row>
    <row r="83" spans="1:18" x14ac:dyDescent="0.25">
      <c r="A83" s="18">
        <f t="shared" si="14"/>
        <v>1</v>
      </c>
      <c r="B83" s="4">
        <f t="shared" si="46"/>
        <v>1</v>
      </c>
      <c r="C83" s="4" t="str">
        <f t="shared" si="51"/>
        <v>Hz</v>
      </c>
      <c r="D83">
        <f t="shared" ref="D83:E83" si="57">D82</f>
        <v>100</v>
      </c>
      <c r="E83" t="str">
        <f t="shared" si="57"/>
        <v>m</v>
      </c>
      <c r="F83" s="18">
        <f t="shared" si="49"/>
        <v>0.1</v>
      </c>
      <c r="G83" s="9">
        <v>100.01149028054614</v>
      </c>
      <c r="H83" s="9">
        <v>1.0000000000000002E-3</v>
      </c>
      <c r="I83" s="9">
        <v>-4.7865433387407081E-3</v>
      </c>
      <c r="J83" s="9">
        <v>5.0000000000000001E-3</v>
      </c>
      <c r="K83" s="10" t="s">
        <v>3</v>
      </c>
      <c r="L83" s="18">
        <f t="shared" si="52"/>
        <v>1E-3</v>
      </c>
      <c r="M83" s="5">
        <f t="shared" si="38"/>
        <v>0.10001149028054614</v>
      </c>
      <c r="N83" s="5">
        <f t="shared" si="39"/>
        <v>1.0000000000000002E-6</v>
      </c>
      <c r="O83" s="5">
        <f t="shared" si="40"/>
        <v>-4.7865433387407084E-6</v>
      </c>
      <c r="P83" s="5">
        <f t="shared" si="41"/>
        <v>5.0000000000000004E-6</v>
      </c>
      <c r="R83" s="5" t="str">
        <f t="shared" si="50"/>
        <v>1Hz100m</v>
      </c>
    </row>
    <row r="84" spans="1:18" x14ac:dyDescent="0.25">
      <c r="A84" s="18">
        <f t="shared" si="14"/>
        <v>2</v>
      </c>
      <c r="B84" s="4">
        <f t="shared" si="46"/>
        <v>2</v>
      </c>
      <c r="C84" s="4" t="str">
        <f t="shared" si="51"/>
        <v>Hz</v>
      </c>
      <c r="D84">
        <f t="shared" ref="D84:E84" si="58">D83</f>
        <v>100</v>
      </c>
      <c r="E84" t="str">
        <f t="shared" si="58"/>
        <v>m</v>
      </c>
      <c r="F84" s="18">
        <f t="shared" si="49"/>
        <v>0.1</v>
      </c>
      <c r="G84" s="9">
        <v>100.01053935601577</v>
      </c>
      <c r="H84" s="9">
        <v>1.0000000000000002E-3</v>
      </c>
      <c r="I84" s="9">
        <v>-8.6120843498141148E-4</v>
      </c>
      <c r="J84" s="9">
        <v>5.0000000000000001E-3</v>
      </c>
      <c r="K84" s="10" t="s">
        <v>3</v>
      </c>
      <c r="L84" s="18">
        <f t="shared" si="52"/>
        <v>1E-3</v>
      </c>
      <c r="M84" s="5">
        <f t="shared" si="38"/>
        <v>0.10001053935601577</v>
      </c>
      <c r="N84" s="5">
        <f t="shared" si="39"/>
        <v>1.0000000000000002E-6</v>
      </c>
      <c r="O84" s="5">
        <f t="shared" si="40"/>
        <v>-8.6120843498141155E-7</v>
      </c>
      <c r="P84" s="5">
        <f t="shared" si="41"/>
        <v>5.0000000000000004E-6</v>
      </c>
      <c r="R84" s="5" t="str">
        <f t="shared" si="50"/>
        <v>2Hz100m</v>
      </c>
    </row>
    <row r="85" spans="1:18" x14ac:dyDescent="0.25">
      <c r="A85" s="18">
        <f t="shared" si="14"/>
        <v>5</v>
      </c>
      <c r="B85" s="4">
        <f t="shared" si="46"/>
        <v>5</v>
      </c>
      <c r="C85" s="4" t="str">
        <f t="shared" si="51"/>
        <v>Hz</v>
      </c>
      <c r="D85">
        <f t="shared" ref="D85:E85" si="59">D84</f>
        <v>100</v>
      </c>
      <c r="E85" t="str">
        <f t="shared" si="59"/>
        <v>m</v>
      </c>
      <c r="F85" s="18">
        <f t="shared" si="49"/>
        <v>0.1</v>
      </c>
      <c r="G85" s="9">
        <v>100.00651610985895</v>
      </c>
      <c r="H85" s="9">
        <v>1.0000000000000002E-3</v>
      </c>
      <c r="I85" s="9">
        <v>-1.1974138891514568E-2</v>
      </c>
      <c r="J85" s="9">
        <v>5.0000000000000001E-3</v>
      </c>
      <c r="K85" s="10" t="s">
        <v>3</v>
      </c>
      <c r="L85" s="18">
        <f t="shared" si="52"/>
        <v>1E-3</v>
      </c>
      <c r="M85" s="5">
        <f t="shared" si="38"/>
        <v>0.10000651610985896</v>
      </c>
      <c r="N85" s="5">
        <f t="shared" si="39"/>
        <v>1.0000000000000002E-6</v>
      </c>
      <c r="O85" s="5">
        <f t="shared" si="40"/>
        <v>-1.1974138891514567E-5</v>
      </c>
      <c r="P85" s="5">
        <f t="shared" si="41"/>
        <v>5.0000000000000004E-6</v>
      </c>
      <c r="R85" s="5" t="str">
        <f t="shared" si="50"/>
        <v>5Hz100m</v>
      </c>
    </row>
    <row r="86" spans="1:18" x14ac:dyDescent="0.25">
      <c r="A86" s="18">
        <f t="shared" si="14"/>
        <v>10</v>
      </c>
      <c r="B86" s="4">
        <f t="shared" si="46"/>
        <v>10</v>
      </c>
      <c r="C86" s="4" t="str">
        <f t="shared" si="51"/>
        <v>Hz</v>
      </c>
      <c r="D86">
        <f t="shared" ref="D86:E86" si="60">D85</f>
        <v>100</v>
      </c>
      <c r="E86" t="str">
        <f t="shared" si="60"/>
        <v>m</v>
      </c>
      <c r="F86" s="18">
        <f t="shared" si="49"/>
        <v>0.1</v>
      </c>
      <c r="G86" s="9">
        <v>100.00015089171717</v>
      </c>
      <c r="H86" s="9">
        <v>1.0000000000000002E-3</v>
      </c>
      <c r="I86" s="9">
        <v>-3.2910968520669506E-2</v>
      </c>
      <c r="J86" s="9">
        <v>5.0000000000000001E-3</v>
      </c>
      <c r="K86" s="10" t="s">
        <v>3</v>
      </c>
      <c r="L86" s="18">
        <f t="shared" si="52"/>
        <v>1E-3</v>
      </c>
      <c r="M86" s="5">
        <f t="shared" si="38"/>
        <v>0.10000015089171717</v>
      </c>
      <c r="N86" s="5">
        <f t="shared" si="39"/>
        <v>1.0000000000000002E-6</v>
      </c>
      <c r="O86" s="5">
        <f t="shared" si="40"/>
        <v>-3.2910968520669509E-5</v>
      </c>
      <c r="P86" s="5">
        <f t="shared" si="41"/>
        <v>5.0000000000000004E-6</v>
      </c>
      <c r="R86" s="5" t="str">
        <f t="shared" si="50"/>
        <v>10Hz100m</v>
      </c>
    </row>
    <row r="87" spans="1:18" x14ac:dyDescent="0.25">
      <c r="A87" s="18">
        <f t="shared" si="14"/>
        <v>20</v>
      </c>
      <c r="B87" s="4">
        <f t="shared" si="46"/>
        <v>20</v>
      </c>
      <c r="C87" s="4" t="str">
        <f t="shared" si="51"/>
        <v>Hz</v>
      </c>
      <c r="D87">
        <f t="shared" ref="D87:E87" si="61">D86</f>
        <v>100</v>
      </c>
      <c r="E87" t="str">
        <f t="shared" si="61"/>
        <v>m</v>
      </c>
      <c r="F87" s="18">
        <f t="shared" si="49"/>
        <v>0.1</v>
      </c>
      <c r="G87" s="9">
        <v>100.01436857083792</v>
      </c>
      <c r="H87" s="9">
        <v>1.0000000000000002E-3</v>
      </c>
      <c r="I87" s="9">
        <v>-1.1151194661116933E-2</v>
      </c>
      <c r="J87" s="9">
        <v>5.0000000000000001E-3</v>
      </c>
      <c r="K87" s="10" t="s">
        <v>3</v>
      </c>
      <c r="L87" s="18">
        <f t="shared" si="52"/>
        <v>1E-3</v>
      </c>
      <c r="M87" s="5">
        <f t="shared" si="38"/>
        <v>0.10001436857083792</v>
      </c>
      <c r="N87" s="5">
        <f t="shared" si="39"/>
        <v>1.0000000000000002E-6</v>
      </c>
      <c r="O87" s="5">
        <f t="shared" si="40"/>
        <v>-1.1151194661116933E-5</v>
      </c>
      <c r="P87" s="5">
        <f t="shared" si="41"/>
        <v>5.0000000000000004E-6</v>
      </c>
      <c r="R87" s="5" t="str">
        <f t="shared" si="50"/>
        <v>20Hz100m</v>
      </c>
    </row>
    <row r="88" spans="1:18" x14ac:dyDescent="0.25">
      <c r="A88" s="18">
        <f t="shared" ref="A88:A94" si="62">A70</f>
        <v>50</v>
      </c>
      <c r="B88" s="4">
        <f t="shared" si="46"/>
        <v>50</v>
      </c>
      <c r="C88" s="4" t="str">
        <f t="shared" si="51"/>
        <v>Hz</v>
      </c>
      <c r="D88">
        <f t="shared" ref="D88:E88" si="63">D87</f>
        <v>100</v>
      </c>
      <c r="E88" t="str">
        <f t="shared" si="63"/>
        <v>m</v>
      </c>
      <c r="F88" s="18">
        <f t="shared" si="49"/>
        <v>0.1</v>
      </c>
      <c r="G88" s="9">
        <v>99.986239204034959</v>
      </c>
      <c r="H88" s="9">
        <v>1.0000000000000002E-3</v>
      </c>
      <c r="I88" s="9">
        <v>-3.4939073413125525E-3</v>
      </c>
      <c r="J88" s="9">
        <v>5.0000000000000001E-3</v>
      </c>
      <c r="K88" s="10" t="s">
        <v>3</v>
      </c>
      <c r="L88" s="18">
        <f t="shared" si="52"/>
        <v>1E-3</v>
      </c>
      <c r="M88" s="5">
        <f t="shared" si="38"/>
        <v>9.998623920403496E-2</v>
      </c>
      <c r="N88" s="5">
        <f t="shared" si="39"/>
        <v>1.0000000000000002E-6</v>
      </c>
      <c r="O88" s="5">
        <f t="shared" si="40"/>
        <v>-3.4939073413125526E-6</v>
      </c>
      <c r="P88" s="5">
        <f t="shared" si="41"/>
        <v>5.0000000000000004E-6</v>
      </c>
      <c r="R88" s="5" t="str">
        <f t="shared" si="50"/>
        <v>50Hz100m</v>
      </c>
    </row>
    <row r="89" spans="1:18" x14ac:dyDescent="0.25">
      <c r="A89" s="18">
        <f t="shared" si="62"/>
        <v>100</v>
      </c>
      <c r="B89" s="4">
        <f t="shared" si="46"/>
        <v>100</v>
      </c>
      <c r="C89" s="4" t="str">
        <f t="shared" si="51"/>
        <v>Hz</v>
      </c>
      <c r="D89">
        <f t="shared" ref="D89:E89" si="64">D88</f>
        <v>100</v>
      </c>
      <c r="E89" t="str">
        <f t="shared" si="64"/>
        <v>m</v>
      </c>
      <c r="F89" s="18">
        <f t="shared" si="49"/>
        <v>0.1</v>
      </c>
      <c r="G89" s="9">
        <v>100.01976711300418</v>
      </c>
      <c r="H89" s="9">
        <v>1.0000000000000002E-3</v>
      </c>
      <c r="I89" s="9">
        <v>7.2210480154443124E-3</v>
      </c>
      <c r="J89" s="9">
        <v>5.0000000000000001E-3</v>
      </c>
      <c r="K89" s="10" t="s">
        <v>3</v>
      </c>
      <c r="L89" s="18">
        <f t="shared" si="52"/>
        <v>1E-3</v>
      </c>
      <c r="M89" s="5">
        <f t="shared" si="38"/>
        <v>0.10001976711300418</v>
      </c>
      <c r="N89" s="5">
        <f t="shared" si="39"/>
        <v>1.0000000000000002E-6</v>
      </c>
      <c r="O89" s="5">
        <f t="shared" si="40"/>
        <v>7.2210480154443122E-6</v>
      </c>
      <c r="P89" s="5">
        <f t="shared" si="41"/>
        <v>5.0000000000000004E-6</v>
      </c>
      <c r="R89" s="5" t="str">
        <f t="shared" si="50"/>
        <v>100Hz100m</v>
      </c>
    </row>
    <row r="90" spans="1:18" x14ac:dyDescent="0.25">
      <c r="A90" s="18">
        <f t="shared" si="62"/>
        <v>200</v>
      </c>
      <c r="B90" s="4">
        <f t="shared" si="46"/>
        <v>200</v>
      </c>
      <c r="C90" s="4" t="str">
        <f t="shared" si="51"/>
        <v>Hz</v>
      </c>
      <c r="D90">
        <f t="shared" ref="D90:E90" si="65">D89</f>
        <v>100</v>
      </c>
      <c r="E90" t="str">
        <f t="shared" si="65"/>
        <v>m</v>
      </c>
      <c r="F90" s="18">
        <f t="shared" si="49"/>
        <v>0.1</v>
      </c>
      <c r="G90" s="9">
        <v>100.07426831373081</v>
      </c>
      <c r="H90" s="9">
        <v>1.0000000000000002E-3</v>
      </c>
      <c r="I90" s="9">
        <v>1.4823737490950468E-2</v>
      </c>
      <c r="J90" s="9">
        <v>5.0000000000000001E-3</v>
      </c>
      <c r="K90" s="10" t="s">
        <v>3</v>
      </c>
      <c r="L90" s="18">
        <f t="shared" si="52"/>
        <v>1E-3</v>
      </c>
      <c r="M90" s="5">
        <f t="shared" si="38"/>
        <v>0.10007426831373081</v>
      </c>
      <c r="N90" s="5">
        <f t="shared" si="39"/>
        <v>1.0000000000000002E-6</v>
      </c>
      <c r="O90" s="5">
        <f t="shared" si="40"/>
        <v>1.4823737490950469E-5</v>
      </c>
      <c r="P90" s="5">
        <f t="shared" si="41"/>
        <v>5.0000000000000004E-6</v>
      </c>
      <c r="R90" s="5" t="str">
        <f t="shared" si="50"/>
        <v>200Hz100m</v>
      </c>
    </row>
    <row r="91" spans="1:18" x14ac:dyDescent="0.25">
      <c r="A91" s="18">
        <f t="shared" si="62"/>
        <v>500</v>
      </c>
      <c r="B91" s="4">
        <f t="shared" si="46"/>
        <v>500</v>
      </c>
      <c r="C91" s="4" t="str">
        <f t="shared" si="51"/>
        <v>Hz</v>
      </c>
      <c r="D91">
        <f t="shared" ref="D91:E91" si="66">D90</f>
        <v>100</v>
      </c>
      <c r="E91" t="str">
        <f t="shared" si="66"/>
        <v>m</v>
      </c>
      <c r="F91" s="18">
        <f t="shared" si="49"/>
        <v>0.1</v>
      </c>
      <c r="G91" s="9">
        <v>100.27018408037731</v>
      </c>
      <c r="H91" s="9">
        <v>1.5811388300841901E-3</v>
      </c>
      <c r="I91" s="9">
        <v>5.9738898229514274E-2</v>
      </c>
      <c r="J91" s="9">
        <v>5.0000000000000001E-3</v>
      </c>
      <c r="K91" s="10" t="s">
        <v>3</v>
      </c>
      <c r="L91" s="18">
        <f t="shared" si="52"/>
        <v>1E-3</v>
      </c>
      <c r="M91" s="5">
        <f t="shared" si="38"/>
        <v>0.10027018408037731</v>
      </c>
      <c r="N91" s="5">
        <f t="shared" si="39"/>
        <v>1.5811388300841902E-6</v>
      </c>
      <c r="O91" s="5">
        <f t="shared" si="40"/>
        <v>5.9738898229514276E-5</v>
      </c>
      <c r="P91" s="5">
        <f t="shared" si="41"/>
        <v>5.0000000000000004E-6</v>
      </c>
      <c r="R91" s="5" t="str">
        <f t="shared" si="50"/>
        <v>500Hz100m</v>
      </c>
    </row>
    <row r="92" spans="1:18" x14ac:dyDescent="0.25">
      <c r="A92" s="18">
        <f t="shared" si="62"/>
        <v>1000</v>
      </c>
      <c r="B92" s="4">
        <f>IF(C92="mHz",1000,IF(C92="kHz",0.001,1))*A92</f>
        <v>1</v>
      </c>
      <c r="C92" s="4" t="str">
        <f t="shared" si="51"/>
        <v>kHz</v>
      </c>
      <c r="D92">
        <f t="shared" ref="D92:E92" si="67">D91</f>
        <v>100</v>
      </c>
      <c r="E92" t="str">
        <f t="shared" si="67"/>
        <v>m</v>
      </c>
      <c r="F92" s="18">
        <f t="shared" si="49"/>
        <v>0.1</v>
      </c>
      <c r="G92" s="9">
        <v>100.75448322838881</v>
      </c>
      <c r="H92" s="9">
        <v>4.4721359549995806E-3</v>
      </c>
      <c r="I92" s="9">
        <v>0.12542273011022453</v>
      </c>
      <c r="J92" s="9">
        <v>0.01</v>
      </c>
      <c r="K92" s="10" t="s">
        <v>3</v>
      </c>
      <c r="L92" s="18">
        <f t="shared" si="52"/>
        <v>1E-3</v>
      </c>
      <c r="M92" s="5">
        <f t="shared" si="38"/>
        <v>0.10075448322838881</v>
      </c>
      <c r="N92" s="5">
        <f t="shared" si="39"/>
        <v>4.4721359549995807E-6</v>
      </c>
      <c r="O92" s="5">
        <f t="shared" si="40"/>
        <v>1.2542273011022454E-4</v>
      </c>
      <c r="P92" s="5">
        <f t="shared" si="41"/>
        <v>1.0000000000000001E-5</v>
      </c>
      <c r="R92" s="5" t="str">
        <f t="shared" si="50"/>
        <v>1kHz100m</v>
      </c>
    </row>
    <row r="93" spans="1:18" x14ac:dyDescent="0.25">
      <c r="A93" s="18">
        <f t="shared" si="62"/>
        <v>2000</v>
      </c>
      <c r="B93" s="4">
        <f t="shared" ref="B93:B94" si="68">IF(C93="mHz",1000,IF(C93="kHz",0.001,1))*A93</f>
        <v>2</v>
      </c>
      <c r="C93" s="4" t="str">
        <f t="shared" si="51"/>
        <v>kHz</v>
      </c>
      <c r="D93">
        <f t="shared" ref="D93:E93" si="69">D92</f>
        <v>100</v>
      </c>
      <c r="E93" t="str">
        <f t="shared" si="69"/>
        <v>m</v>
      </c>
      <c r="F93" s="18">
        <f t="shared" si="49"/>
        <v>0.1</v>
      </c>
      <c r="G93" s="9">
        <v>102.08728195007879</v>
      </c>
      <c r="H93" s="9">
        <v>1.2649110640673521E-2</v>
      </c>
      <c r="I93" s="9">
        <v>0.24727205697425189</v>
      </c>
      <c r="J93" s="9">
        <v>0.02</v>
      </c>
      <c r="K93" s="10" t="s">
        <v>3</v>
      </c>
      <c r="L93" s="18">
        <f t="shared" si="52"/>
        <v>1E-3</v>
      </c>
      <c r="M93" s="5">
        <f t="shared" si="38"/>
        <v>0.1020872819500788</v>
      </c>
      <c r="N93" s="5">
        <f t="shared" si="39"/>
        <v>1.2649110640673522E-5</v>
      </c>
      <c r="O93" s="5">
        <f t="shared" si="40"/>
        <v>2.4727205697425191E-4</v>
      </c>
      <c r="P93" s="5">
        <f t="shared" si="41"/>
        <v>2.0000000000000002E-5</v>
      </c>
      <c r="R93" s="5" t="str">
        <f t="shared" si="50"/>
        <v>2kHz100m</v>
      </c>
    </row>
    <row r="94" spans="1:18" x14ac:dyDescent="0.25">
      <c r="A94" s="18">
        <f t="shared" si="62"/>
        <v>5000</v>
      </c>
      <c r="B94" s="4">
        <f t="shared" si="68"/>
        <v>5</v>
      </c>
      <c r="C94" s="4" t="str">
        <f t="shared" si="51"/>
        <v>kHz</v>
      </c>
      <c r="D94">
        <f t="shared" ref="D94:E94" si="70">D93</f>
        <v>100</v>
      </c>
      <c r="E94" t="str">
        <f t="shared" si="70"/>
        <v>m</v>
      </c>
      <c r="F94" s="18">
        <f t="shared" si="49"/>
        <v>0.1</v>
      </c>
      <c r="G94" s="9">
        <v>108.26968002588166</v>
      </c>
      <c r="H94" s="9">
        <v>0.05</v>
      </c>
      <c r="I94" s="9">
        <v>0.6137889074299645</v>
      </c>
      <c r="J94" s="9">
        <v>0.05</v>
      </c>
      <c r="K94" s="10" t="s">
        <v>3</v>
      </c>
      <c r="L94" s="18">
        <f t="shared" si="52"/>
        <v>1E-3</v>
      </c>
      <c r="M94" s="5">
        <f t="shared" si="38"/>
        <v>0.10826968002588165</v>
      </c>
      <c r="N94" s="5">
        <f t="shared" si="39"/>
        <v>5.0000000000000002E-5</v>
      </c>
      <c r="O94" s="5">
        <f t="shared" si="40"/>
        <v>6.1378890742996449E-4</v>
      </c>
      <c r="P94" s="5">
        <f t="shared" si="41"/>
        <v>5.0000000000000002E-5</v>
      </c>
      <c r="R94" s="5" t="str">
        <f t="shared" si="50"/>
        <v>5kHz100m</v>
      </c>
    </row>
  </sheetData>
  <mergeCells count="4">
    <mergeCell ref="D4:E4"/>
    <mergeCell ref="D3:E3"/>
    <mergeCell ref="B3:C3"/>
    <mergeCell ref="B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Measurement</vt:lpstr>
      <vt:lpstr>Ranges</vt:lpstr>
      <vt:lpstr>Cal Data</vt:lpstr>
      <vt:lpstr>Ref Z list</vt:lpstr>
      <vt:lpstr>Ref Z</vt:lpstr>
    </vt:vector>
  </TitlesOfParts>
  <Company>doma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CMI</cp:lastModifiedBy>
  <dcterms:created xsi:type="dcterms:W3CDTF">2021-03-17T18:51:20Z</dcterms:created>
  <dcterms:modified xsi:type="dcterms:W3CDTF">2021-03-22T16:31:12Z</dcterms:modified>
</cp:coreProperties>
</file>