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filterPrivacy="1" defaultThemeVersion="166925"/>
  <bookViews>
    <workbookView xWindow="0" yWindow="0" windowWidth="17256" windowHeight="7344" xr2:uid="{2FEAFCBC-3630-4F35-B54F-7109141FA5B7}"/>
  </bookViews>
  <sheets>
    <sheet name="Pres Converted" sheetId="1" r:id="rId1"/>
    <sheet name="By HD" sheetId="2" r:id="rId2"/>
    <sheet name="By Borough" sheetId="3" r:id="rId3"/>
    <sheet name="Precinct Wins" sheetId="4" r:id="rId4"/>
  </sheets>
  <definedNames>
    <definedName name="_xlnm._FilterDatabase" localSheetId="0" hidden="1">'Pres Converted'!$B$1:$H$327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4" l="1"/>
  <c r="E32" i="4"/>
  <c r="D32" i="4"/>
  <c r="C32" i="4"/>
  <c r="B32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F25" i="4"/>
  <c r="E25" i="4"/>
  <c r="D25" i="4"/>
  <c r="C25" i="4"/>
  <c r="B25" i="4"/>
  <c r="E24" i="4"/>
  <c r="D24" i="4"/>
  <c r="C24" i="4"/>
  <c r="B24" i="4"/>
  <c r="F24" i="4" s="1"/>
  <c r="E23" i="4"/>
  <c r="D23" i="4"/>
  <c r="C23" i="4"/>
  <c r="B23" i="4"/>
  <c r="F23" i="4" s="1"/>
  <c r="E22" i="4"/>
  <c r="D22" i="4"/>
  <c r="C22" i="4"/>
  <c r="B22" i="4"/>
  <c r="F22" i="4" s="1"/>
  <c r="E21" i="4"/>
  <c r="D21" i="4"/>
  <c r="C21" i="4"/>
  <c r="B21" i="4"/>
  <c r="F21" i="4" s="1"/>
  <c r="E20" i="4"/>
  <c r="D20" i="4"/>
  <c r="C20" i="4"/>
  <c r="B20" i="4"/>
  <c r="F20" i="4" s="1"/>
  <c r="E19" i="4"/>
  <c r="D19" i="4"/>
  <c r="C19" i="4"/>
  <c r="B19" i="4"/>
  <c r="F19" i="4" s="1"/>
  <c r="E18" i="4"/>
  <c r="D18" i="4"/>
  <c r="C18" i="4"/>
  <c r="B18" i="4"/>
  <c r="F18" i="4" s="1"/>
  <c r="E17" i="4"/>
  <c r="D17" i="4"/>
  <c r="C17" i="4"/>
  <c r="B17" i="4"/>
  <c r="F17" i="4" s="1"/>
  <c r="E16" i="4"/>
  <c r="D16" i="4"/>
  <c r="C16" i="4"/>
  <c r="B16" i="4"/>
  <c r="E15" i="4"/>
  <c r="D15" i="4"/>
  <c r="C15" i="4"/>
  <c r="B15" i="4"/>
  <c r="F15" i="4" s="1"/>
  <c r="E14" i="4"/>
  <c r="D14" i="4"/>
  <c r="C14" i="4"/>
  <c r="B14" i="4"/>
  <c r="E13" i="4"/>
  <c r="D13" i="4"/>
  <c r="C13" i="4"/>
  <c r="B13" i="4"/>
  <c r="F13" i="4" s="1"/>
  <c r="E12" i="4"/>
  <c r="D12" i="4"/>
  <c r="C12" i="4"/>
  <c r="B12" i="4"/>
  <c r="E11" i="4"/>
  <c r="D11" i="4"/>
  <c r="C11" i="4"/>
  <c r="B11" i="4"/>
  <c r="F11" i="4" s="1"/>
  <c r="E10" i="4"/>
  <c r="D10" i="4"/>
  <c r="C10" i="4"/>
  <c r="B10" i="4"/>
  <c r="F10" i="4" s="1"/>
  <c r="E9" i="4"/>
  <c r="D9" i="4"/>
  <c r="C9" i="4"/>
  <c r="B9" i="4"/>
  <c r="F9" i="4" s="1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E2" i="4"/>
  <c r="E31" i="4" s="1"/>
  <c r="E33" i="4" s="1"/>
  <c r="D2" i="4"/>
  <c r="D31" i="4" s="1"/>
  <c r="D33" i="4" s="1"/>
  <c r="C2" i="4"/>
  <c r="C31" i="4" s="1"/>
  <c r="C33" i="4" s="1"/>
  <c r="B2" i="4"/>
  <c r="F2" i="4" s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F4" i="4" l="1"/>
  <c r="F6" i="4"/>
  <c r="F8" i="4"/>
  <c r="F27" i="4"/>
  <c r="F29" i="4"/>
  <c r="B31" i="4"/>
  <c r="B33" i="4" s="1"/>
  <c r="F12" i="4"/>
  <c r="F14" i="4"/>
  <c r="F16" i="4"/>
  <c r="F3" i="4"/>
  <c r="F31" i="4" s="1"/>
  <c r="F33" i="4" s="1"/>
  <c r="F5" i="4"/>
  <c r="F7" i="4"/>
  <c r="F26" i="4"/>
  <c r="F28" i="4"/>
  <c r="F30" i="4"/>
  <c r="BI121" i="3"/>
  <c r="CQ121" i="3" s="1"/>
  <c r="BH121" i="3"/>
  <c r="CP121" i="3" s="1"/>
  <c r="BG121" i="3"/>
  <c r="CY121" i="3" s="1"/>
  <c r="BI120" i="3"/>
  <c r="CQ120" i="3" s="1"/>
  <c r="BH120" i="3"/>
  <c r="CP120" i="3" s="1"/>
  <c r="BG120" i="3"/>
  <c r="CU120" i="3" s="1"/>
  <c r="CR119" i="3"/>
  <c r="BI119" i="3"/>
  <c r="BH119" i="3"/>
  <c r="BG119" i="3"/>
  <c r="CY119" i="3" s="1"/>
  <c r="BI118" i="3"/>
  <c r="BH118" i="3"/>
  <c r="CP118" i="3" s="1"/>
  <c r="BG118" i="3"/>
  <c r="CU118" i="3" s="1"/>
  <c r="BI117" i="3"/>
  <c r="CQ117" i="3" s="1"/>
  <c r="BH117" i="3"/>
  <c r="BG117" i="3"/>
  <c r="CY117" i="3" s="1"/>
  <c r="CR116" i="3"/>
  <c r="BI116" i="3"/>
  <c r="CQ116" i="3" s="1"/>
  <c r="BH116" i="3"/>
  <c r="CP116" i="3" s="1"/>
  <c r="BG116" i="3"/>
  <c r="CY116" i="3" s="1"/>
  <c r="BI115" i="3"/>
  <c r="CQ115" i="3" s="1"/>
  <c r="BH115" i="3"/>
  <c r="CP115" i="3" s="1"/>
  <c r="BG115" i="3"/>
  <c r="CU115" i="3" s="1"/>
  <c r="BI46" i="3"/>
  <c r="BH46" i="3"/>
  <c r="BG46" i="3"/>
  <c r="BR46" i="3" s="1"/>
  <c r="BI45" i="3"/>
  <c r="BH45" i="3"/>
  <c r="BG45" i="3"/>
  <c r="BR45" i="3" s="1"/>
  <c r="BU45" i="3" s="1"/>
  <c r="CF45" i="3" s="1"/>
  <c r="BI44" i="3"/>
  <c r="BH44" i="3"/>
  <c r="BG44" i="3"/>
  <c r="BR44" i="3" s="1"/>
  <c r="BI43" i="3"/>
  <c r="BH43" i="3"/>
  <c r="BG43" i="3"/>
  <c r="BR43" i="3" s="1"/>
  <c r="BI42" i="3"/>
  <c r="BH42" i="3"/>
  <c r="BG42" i="3"/>
  <c r="BR42" i="3" s="1"/>
  <c r="BI41" i="3"/>
  <c r="BH41" i="3"/>
  <c r="BG41" i="3"/>
  <c r="BR41" i="3" s="1"/>
  <c r="BI40" i="3"/>
  <c r="BH40" i="3"/>
  <c r="BG40" i="3"/>
  <c r="BR40" i="3" s="1"/>
  <c r="BI114" i="3"/>
  <c r="BH114" i="3"/>
  <c r="BG114" i="3"/>
  <c r="BR114" i="3" s="1"/>
  <c r="BS114" i="3" s="1"/>
  <c r="BI113" i="3"/>
  <c r="BH113" i="3"/>
  <c r="BG113" i="3"/>
  <c r="BR113" i="3" s="1"/>
  <c r="BS113" i="3" s="1"/>
  <c r="BI112" i="3"/>
  <c r="BH112" i="3"/>
  <c r="BG112" i="3"/>
  <c r="BR112" i="3" s="1"/>
  <c r="BS112" i="3" s="1"/>
  <c r="BI111" i="3"/>
  <c r="BH111" i="3"/>
  <c r="BG111" i="3"/>
  <c r="BR111" i="3" s="1"/>
  <c r="BS111" i="3" s="1"/>
  <c r="BI110" i="3"/>
  <c r="BH110" i="3"/>
  <c r="BG110" i="3"/>
  <c r="BR110" i="3" s="1"/>
  <c r="BS110" i="3" s="1"/>
  <c r="BI109" i="3"/>
  <c r="BH109" i="3"/>
  <c r="BG109" i="3"/>
  <c r="BR109" i="3" s="1"/>
  <c r="BS109" i="3" s="1"/>
  <c r="BI108" i="3"/>
  <c r="BH108" i="3"/>
  <c r="BG108" i="3"/>
  <c r="BR108" i="3" s="1"/>
  <c r="BS108" i="3" s="1"/>
  <c r="BR107" i="3"/>
  <c r="BS107" i="3" s="1"/>
  <c r="BI107" i="3"/>
  <c r="BH107" i="3"/>
  <c r="BG107" i="3"/>
  <c r="BI106" i="3"/>
  <c r="BH106" i="3"/>
  <c r="BG106" i="3"/>
  <c r="BR106" i="3" s="1"/>
  <c r="BS106" i="3" s="1"/>
  <c r="BI105" i="3"/>
  <c r="BH105" i="3"/>
  <c r="BG105" i="3"/>
  <c r="BR105" i="3" s="1"/>
  <c r="BS105" i="3" s="1"/>
  <c r="BI104" i="3"/>
  <c r="BH104" i="3"/>
  <c r="BG104" i="3"/>
  <c r="BR104" i="3" s="1"/>
  <c r="BS104" i="3" s="1"/>
  <c r="BI103" i="3"/>
  <c r="BH103" i="3"/>
  <c r="BG103" i="3"/>
  <c r="BR103" i="3" s="1"/>
  <c r="BS103" i="3" s="1"/>
  <c r="BI102" i="3"/>
  <c r="BH102" i="3"/>
  <c r="BG102" i="3"/>
  <c r="BR102" i="3" s="1"/>
  <c r="BS102" i="3" s="1"/>
  <c r="BI101" i="3"/>
  <c r="BH101" i="3"/>
  <c r="BG101" i="3"/>
  <c r="BR101" i="3" s="1"/>
  <c r="BS101" i="3" s="1"/>
  <c r="BI100" i="3"/>
  <c r="BH100" i="3"/>
  <c r="BG100" i="3"/>
  <c r="BR100" i="3" s="1"/>
  <c r="BS100" i="3" s="1"/>
  <c r="BI99" i="3"/>
  <c r="BH99" i="3"/>
  <c r="BG99" i="3"/>
  <c r="BR99" i="3" s="1"/>
  <c r="BS99" i="3" s="1"/>
  <c r="BI98" i="3"/>
  <c r="BH98" i="3"/>
  <c r="BG98" i="3"/>
  <c r="BR98" i="3" s="1"/>
  <c r="BS98" i="3" s="1"/>
  <c r="BI97" i="3"/>
  <c r="BH97" i="3"/>
  <c r="BG97" i="3"/>
  <c r="BR97" i="3" s="1"/>
  <c r="BS97" i="3" s="1"/>
  <c r="BI96" i="3"/>
  <c r="BH96" i="3"/>
  <c r="BG96" i="3"/>
  <c r="BR96" i="3" s="1"/>
  <c r="BS96" i="3" s="1"/>
  <c r="BI95" i="3"/>
  <c r="BH95" i="3"/>
  <c r="BG95" i="3"/>
  <c r="BR95" i="3" s="1"/>
  <c r="BS95" i="3" s="1"/>
  <c r="BI94" i="3"/>
  <c r="BH94" i="3"/>
  <c r="BG94" i="3"/>
  <c r="BR94" i="3" s="1"/>
  <c r="BS94" i="3" s="1"/>
  <c r="CD94" i="3" s="1"/>
  <c r="BI93" i="3"/>
  <c r="BH93" i="3"/>
  <c r="BG93" i="3"/>
  <c r="BR93" i="3" s="1"/>
  <c r="BS93" i="3" s="1"/>
  <c r="BI92" i="3"/>
  <c r="BH92" i="3"/>
  <c r="BG92" i="3"/>
  <c r="BR92" i="3" s="1"/>
  <c r="BS92" i="3" s="1"/>
  <c r="BI91" i="3"/>
  <c r="BH91" i="3"/>
  <c r="BG91" i="3"/>
  <c r="BR91" i="3" s="1"/>
  <c r="BS91" i="3" s="1"/>
  <c r="BI90" i="3"/>
  <c r="CQ90" i="3" s="1"/>
  <c r="BU90" i="3" s="1"/>
  <c r="BH90" i="3"/>
  <c r="BG90" i="3"/>
  <c r="BR90" i="3" s="1"/>
  <c r="BS90" i="3" s="1"/>
  <c r="CD90" i="3" s="1"/>
  <c r="BI89" i="3"/>
  <c r="BH89" i="3"/>
  <c r="BG89" i="3"/>
  <c r="BR89" i="3" s="1"/>
  <c r="BS89" i="3" s="1"/>
  <c r="BI88" i="3"/>
  <c r="BH88" i="3"/>
  <c r="BG88" i="3"/>
  <c r="BR88" i="3" s="1"/>
  <c r="BS88" i="3" s="1"/>
  <c r="BI87" i="3"/>
  <c r="BH87" i="3"/>
  <c r="BG87" i="3"/>
  <c r="BR87" i="3" s="1"/>
  <c r="BS87" i="3" s="1"/>
  <c r="BI86" i="3"/>
  <c r="BH86" i="3"/>
  <c r="BG86" i="3"/>
  <c r="BR86" i="3" s="1"/>
  <c r="BS86" i="3" s="1"/>
  <c r="BI85" i="3"/>
  <c r="BH85" i="3"/>
  <c r="BG85" i="3"/>
  <c r="BR85" i="3" s="1"/>
  <c r="BS85" i="3" s="1"/>
  <c r="BI84" i="3"/>
  <c r="BH84" i="3"/>
  <c r="BG84" i="3"/>
  <c r="BR84" i="3" s="1"/>
  <c r="BS84" i="3" s="1"/>
  <c r="BI83" i="3"/>
  <c r="BH83" i="3"/>
  <c r="BG83" i="3"/>
  <c r="CR83" i="3" s="1"/>
  <c r="BI82" i="3"/>
  <c r="BH82" i="3"/>
  <c r="BG82" i="3"/>
  <c r="BR82" i="3" s="1"/>
  <c r="BS82" i="3" s="1"/>
  <c r="BI81" i="3"/>
  <c r="BH81" i="3"/>
  <c r="BG81" i="3"/>
  <c r="BR81" i="3" s="1"/>
  <c r="BS81" i="3" s="1"/>
  <c r="BI80" i="3"/>
  <c r="BH80" i="3"/>
  <c r="CP80" i="3" s="1"/>
  <c r="BT80" i="3" s="1"/>
  <c r="BG80" i="3"/>
  <c r="BR80" i="3" s="1"/>
  <c r="BS80" i="3" s="1"/>
  <c r="CD80" i="3" s="1"/>
  <c r="BI79" i="3"/>
  <c r="BH79" i="3"/>
  <c r="BG79" i="3"/>
  <c r="BR79" i="3" s="1"/>
  <c r="BS79" i="3" s="1"/>
  <c r="BI78" i="3"/>
  <c r="BH78" i="3"/>
  <c r="BG78" i="3"/>
  <c r="BR78" i="3" s="1"/>
  <c r="BS78" i="3" s="1"/>
  <c r="BI39" i="3"/>
  <c r="BH39" i="3"/>
  <c r="BG39" i="3"/>
  <c r="BR39" i="3" s="1"/>
  <c r="BI38" i="3"/>
  <c r="BH38" i="3"/>
  <c r="BG38" i="3"/>
  <c r="BR38" i="3" s="1"/>
  <c r="BI37" i="3"/>
  <c r="BH37" i="3"/>
  <c r="BG37" i="3"/>
  <c r="BR37" i="3" s="1"/>
  <c r="BI36" i="3"/>
  <c r="BH36" i="3"/>
  <c r="BG36" i="3"/>
  <c r="BR36" i="3" s="1"/>
  <c r="BI35" i="3"/>
  <c r="BH35" i="3"/>
  <c r="BG35" i="3"/>
  <c r="BR35" i="3" s="1"/>
  <c r="BI34" i="3"/>
  <c r="BH34" i="3"/>
  <c r="BG34" i="3"/>
  <c r="BR34" i="3" s="1"/>
  <c r="BI33" i="3"/>
  <c r="BH33" i="3"/>
  <c r="BG33" i="3"/>
  <c r="BR33" i="3" s="1"/>
  <c r="BI32" i="3"/>
  <c r="BH32" i="3"/>
  <c r="BG32" i="3"/>
  <c r="BR32" i="3" s="1"/>
  <c r="BI31" i="3"/>
  <c r="BH31" i="3"/>
  <c r="BG31" i="3"/>
  <c r="BR31" i="3" s="1"/>
  <c r="BI30" i="3"/>
  <c r="BH30" i="3"/>
  <c r="BG30" i="3"/>
  <c r="BR30" i="3" s="1"/>
  <c r="F30" i="3"/>
  <c r="E30" i="3"/>
  <c r="D30" i="3"/>
  <c r="BI29" i="3"/>
  <c r="BH29" i="3"/>
  <c r="BG29" i="3"/>
  <c r="BR29" i="3" s="1"/>
  <c r="F29" i="3"/>
  <c r="E29" i="3"/>
  <c r="D29" i="3"/>
  <c r="BI28" i="3"/>
  <c r="BH28" i="3"/>
  <c r="BG28" i="3"/>
  <c r="BR28" i="3" s="1"/>
  <c r="F28" i="3"/>
  <c r="E28" i="3"/>
  <c r="D28" i="3"/>
  <c r="BR27" i="3"/>
  <c r="BU27" i="3" s="1"/>
  <c r="BI27" i="3"/>
  <c r="BH27" i="3"/>
  <c r="BG27" i="3"/>
  <c r="F27" i="3"/>
  <c r="E27" i="3"/>
  <c r="D27" i="3"/>
  <c r="BI26" i="3"/>
  <c r="BH26" i="3"/>
  <c r="BG26" i="3"/>
  <c r="BR26" i="3" s="1"/>
  <c r="F26" i="3"/>
  <c r="E26" i="3"/>
  <c r="D26" i="3"/>
  <c r="BI25" i="3"/>
  <c r="BH25" i="3"/>
  <c r="BG25" i="3"/>
  <c r="BR25" i="3" s="1"/>
  <c r="F25" i="3"/>
  <c r="E25" i="3"/>
  <c r="D25" i="3"/>
  <c r="BI24" i="3"/>
  <c r="BH24" i="3"/>
  <c r="BG24" i="3"/>
  <c r="BR24" i="3" s="1"/>
  <c r="BS24" i="3" s="1"/>
  <c r="F24" i="3"/>
  <c r="E24" i="3"/>
  <c r="D24" i="3"/>
  <c r="BI23" i="3"/>
  <c r="BH23" i="3"/>
  <c r="BG23" i="3"/>
  <c r="BR23" i="3" s="1"/>
  <c r="BU23" i="3" s="1"/>
  <c r="F23" i="3"/>
  <c r="E23" i="3"/>
  <c r="D23" i="3"/>
  <c r="BI22" i="3"/>
  <c r="BH22" i="3"/>
  <c r="BG22" i="3"/>
  <c r="BR22" i="3" s="1"/>
  <c r="F22" i="3"/>
  <c r="E22" i="3"/>
  <c r="D22" i="3"/>
  <c r="BI21" i="3"/>
  <c r="BH21" i="3"/>
  <c r="BG21" i="3"/>
  <c r="BR21" i="3" s="1"/>
  <c r="F21" i="3"/>
  <c r="E21" i="3"/>
  <c r="D21" i="3"/>
  <c r="BI20" i="3"/>
  <c r="BH20" i="3"/>
  <c r="BG20" i="3"/>
  <c r="BR20" i="3" s="1"/>
  <c r="BS20" i="3" s="1"/>
  <c r="F20" i="3"/>
  <c r="E20" i="3"/>
  <c r="D20" i="3"/>
  <c r="BI19" i="3"/>
  <c r="BH19" i="3"/>
  <c r="BG19" i="3"/>
  <c r="BR19" i="3" s="1"/>
  <c r="BU19" i="3" s="1"/>
  <c r="F19" i="3"/>
  <c r="E19" i="3"/>
  <c r="D19" i="3"/>
  <c r="BI18" i="3"/>
  <c r="BH18" i="3"/>
  <c r="BG18" i="3"/>
  <c r="BR18" i="3" s="1"/>
  <c r="F18" i="3"/>
  <c r="E18" i="3"/>
  <c r="D18" i="3"/>
  <c r="BI17" i="3"/>
  <c r="BH17" i="3"/>
  <c r="BG17" i="3"/>
  <c r="BR17" i="3" s="1"/>
  <c r="F17" i="3"/>
  <c r="E17" i="3"/>
  <c r="D17" i="3"/>
  <c r="BR16" i="3"/>
  <c r="BS16" i="3" s="1"/>
  <c r="BI16" i="3"/>
  <c r="BH16" i="3"/>
  <c r="BG16" i="3"/>
  <c r="F16" i="3"/>
  <c r="E16" i="3"/>
  <c r="D16" i="3"/>
  <c r="BR15" i="3"/>
  <c r="BU15" i="3" s="1"/>
  <c r="BI15" i="3"/>
  <c r="BH15" i="3"/>
  <c r="BG15" i="3"/>
  <c r="F15" i="3"/>
  <c r="E15" i="3"/>
  <c r="D15" i="3"/>
  <c r="BR14" i="3"/>
  <c r="BU14" i="3" s="1"/>
  <c r="BI14" i="3"/>
  <c r="BH14" i="3"/>
  <c r="BG14" i="3"/>
  <c r="F14" i="3"/>
  <c r="E14" i="3"/>
  <c r="D14" i="3"/>
  <c r="BI13" i="3"/>
  <c r="BH13" i="3"/>
  <c r="BG13" i="3"/>
  <c r="BR13" i="3" s="1"/>
  <c r="F13" i="3"/>
  <c r="E13" i="3"/>
  <c r="D13" i="3"/>
  <c r="BI12" i="3"/>
  <c r="BH12" i="3"/>
  <c r="BG12" i="3"/>
  <c r="BR12" i="3" s="1"/>
  <c r="BS12" i="3" s="1"/>
  <c r="CD12" i="3" s="1"/>
  <c r="F12" i="3"/>
  <c r="E12" i="3"/>
  <c r="D12" i="3"/>
  <c r="BI11" i="3"/>
  <c r="BH11" i="3"/>
  <c r="BG11" i="3"/>
  <c r="BR11" i="3" s="1"/>
  <c r="BU11" i="3" s="1"/>
  <c r="F11" i="3"/>
  <c r="E11" i="3"/>
  <c r="D11" i="3"/>
  <c r="BI10" i="3"/>
  <c r="BH10" i="3"/>
  <c r="BG10" i="3"/>
  <c r="BR10" i="3" s="1"/>
  <c r="F10" i="3"/>
  <c r="E10" i="3"/>
  <c r="D10" i="3"/>
  <c r="BI9" i="3"/>
  <c r="BH9" i="3"/>
  <c r="BG9" i="3"/>
  <c r="BR9" i="3" s="1"/>
  <c r="BU9" i="3" s="1"/>
  <c r="CF9" i="3" s="1"/>
  <c r="F9" i="3"/>
  <c r="E9" i="3"/>
  <c r="D9" i="3"/>
  <c r="BR8" i="3"/>
  <c r="BS8" i="3" s="1"/>
  <c r="CD8" i="3" s="1"/>
  <c r="BI8" i="3"/>
  <c r="BH8" i="3"/>
  <c r="BG8" i="3"/>
  <c r="F8" i="3"/>
  <c r="E8" i="3"/>
  <c r="D8" i="3"/>
  <c r="BR7" i="3"/>
  <c r="BU7" i="3" s="1"/>
  <c r="BI7" i="3"/>
  <c r="BH7" i="3"/>
  <c r="BG7" i="3"/>
  <c r="F7" i="3"/>
  <c r="E7" i="3"/>
  <c r="D7" i="3"/>
  <c r="BT6" i="3"/>
  <c r="BR6" i="3"/>
  <c r="BU6" i="3" s="1"/>
  <c r="BI6" i="3"/>
  <c r="BH6" i="3"/>
  <c r="BG6" i="3"/>
  <c r="F6" i="3"/>
  <c r="P6" i="3" s="1"/>
  <c r="E6" i="3"/>
  <c r="D6" i="3"/>
  <c r="BR5" i="3"/>
  <c r="BU5" i="3" s="1"/>
  <c r="CF5" i="3" s="1"/>
  <c r="BI5" i="3"/>
  <c r="BH5" i="3"/>
  <c r="BG5" i="3"/>
  <c r="F5" i="3"/>
  <c r="P5" i="3" s="1"/>
  <c r="E5" i="3"/>
  <c r="D5" i="3"/>
  <c r="BI4" i="3"/>
  <c r="BH4" i="3"/>
  <c r="BG4" i="3"/>
  <c r="BR4" i="3" s="1"/>
  <c r="BS4" i="3" s="1"/>
  <c r="CD4" i="3" s="1"/>
  <c r="F4" i="3"/>
  <c r="E4" i="3"/>
  <c r="D4" i="3"/>
  <c r="V4" i="3" s="1"/>
  <c r="BI3" i="3"/>
  <c r="BH3" i="3"/>
  <c r="BG3" i="3"/>
  <c r="BR3" i="3" s="1"/>
  <c r="BU3" i="3" s="1"/>
  <c r="F3" i="3"/>
  <c r="E3" i="3"/>
  <c r="D3" i="3"/>
  <c r="W3" i="3" s="1"/>
  <c r="F2" i="3"/>
  <c r="E2" i="3"/>
  <c r="E31" i="3" s="1"/>
  <c r="D2" i="3"/>
  <c r="W2" i="3" s="1"/>
  <c r="CN147" i="3"/>
  <c r="CM147" i="3"/>
  <c r="CL147" i="3"/>
  <c r="CK147" i="3"/>
  <c r="CJ147" i="3"/>
  <c r="CI147" i="3"/>
  <c r="CH147" i="3"/>
  <c r="CG147" i="3"/>
  <c r="CC147" i="3"/>
  <c r="CB147" i="3"/>
  <c r="CA147" i="3"/>
  <c r="BZ147" i="3"/>
  <c r="BY147" i="3"/>
  <c r="BX147" i="3"/>
  <c r="BW147" i="3"/>
  <c r="BV147" i="3"/>
  <c r="BQ147" i="3"/>
  <c r="BP147" i="3"/>
  <c r="BO147" i="3"/>
  <c r="BN147" i="3"/>
  <c r="BM147" i="3"/>
  <c r="BL147" i="3"/>
  <c r="BK147" i="3"/>
  <c r="BJ147" i="3"/>
  <c r="CR113" i="3"/>
  <c r="CQ113" i="3"/>
  <c r="BU113" i="3" s="1"/>
  <c r="CP113" i="3"/>
  <c r="BT113" i="3" s="1"/>
  <c r="CY113" i="3"/>
  <c r="CQ112" i="3"/>
  <c r="BU112" i="3" s="1"/>
  <c r="CP112" i="3"/>
  <c r="BT112" i="3" s="1"/>
  <c r="CV112" i="3"/>
  <c r="CP111" i="3"/>
  <c r="BT111" i="3" s="1"/>
  <c r="CV110" i="3"/>
  <c r="CR109" i="3"/>
  <c r="CQ109" i="3"/>
  <c r="BU109" i="3" s="1"/>
  <c r="CP109" i="3"/>
  <c r="BT109" i="3" s="1"/>
  <c r="CY109" i="3"/>
  <c r="CV107" i="3"/>
  <c r="CT107" i="3"/>
  <c r="CR107" i="3"/>
  <c r="CQ107" i="3"/>
  <c r="BU107" i="3" s="1"/>
  <c r="CP107" i="3"/>
  <c r="BT107" i="3" s="1"/>
  <c r="CP105" i="3"/>
  <c r="BT105" i="3" s="1"/>
  <c r="CX103" i="3"/>
  <c r="CX102" i="3"/>
  <c r="CW102" i="3"/>
  <c r="CP102" i="3"/>
  <c r="BT102" i="3" s="1"/>
  <c r="CX101" i="3"/>
  <c r="CW101" i="3"/>
  <c r="CV101" i="3"/>
  <c r="CP101" i="3"/>
  <c r="BT101" i="3" s="1"/>
  <c r="CV100" i="3"/>
  <c r="CT100" i="3"/>
  <c r="CT99" i="3"/>
  <c r="CS99" i="3"/>
  <c r="CP99" i="3"/>
  <c r="CX99" i="3"/>
  <c r="CS98" i="3"/>
  <c r="CR98" i="3"/>
  <c r="CQ98" i="3"/>
  <c r="BU98" i="3" s="1"/>
  <c r="CX98" i="3"/>
  <c r="CP97" i="3"/>
  <c r="BT97" i="3" s="1"/>
  <c r="CP96" i="3"/>
  <c r="BT96" i="3" s="1"/>
  <c r="N96" i="3"/>
  <c r="M96" i="3"/>
  <c r="L96" i="3"/>
  <c r="K96" i="3"/>
  <c r="J96" i="3"/>
  <c r="I96" i="3"/>
  <c r="H96" i="3"/>
  <c r="G96" i="3"/>
  <c r="CS95" i="3"/>
  <c r="CR95" i="3"/>
  <c r="CP95" i="3"/>
  <c r="BT95" i="3" s="1"/>
  <c r="N95" i="3"/>
  <c r="M95" i="3"/>
  <c r="L95" i="3"/>
  <c r="K95" i="3"/>
  <c r="J95" i="3"/>
  <c r="I95" i="3"/>
  <c r="H95" i="3"/>
  <c r="G95" i="3"/>
  <c r="CX94" i="3"/>
  <c r="CV94" i="3"/>
  <c r="CU94" i="3"/>
  <c r="CT94" i="3"/>
  <c r="CR94" i="3"/>
  <c r="CQ94" i="3"/>
  <c r="BU94" i="3" s="1"/>
  <c r="CY94" i="3"/>
  <c r="N94" i="3"/>
  <c r="M94" i="3"/>
  <c r="L94" i="3"/>
  <c r="K94" i="3"/>
  <c r="J94" i="3"/>
  <c r="I94" i="3"/>
  <c r="H94" i="3"/>
  <c r="G94" i="3"/>
  <c r="N93" i="3"/>
  <c r="M93" i="3"/>
  <c r="L93" i="3"/>
  <c r="K93" i="3"/>
  <c r="J93" i="3"/>
  <c r="I93" i="3"/>
  <c r="H93" i="3"/>
  <c r="G93" i="3"/>
  <c r="N92" i="3"/>
  <c r="M92" i="3"/>
  <c r="L92" i="3"/>
  <c r="K92" i="3"/>
  <c r="J92" i="3"/>
  <c r="I92" i="3"/>
  <c r="H92" i="3"/>
  <c r="G92" i="3"/>
  <c r="CV91" i="3"/>
  <c r="CT91" i="3"/>
  <c r="CS91" i="3"/>
  <c r="CP91" i="3"/>
  <c r="CX91" i="3"/>
  <c r="N91" i="3"/>
  <c r="M91" i="3"/>
  <c r="L91" i="3"/>
  <c r="K91" i="3"/>
  <c r="J91" i="3"/>
  <c r="I91" i="3"/>
  <c r="H91" i="3"/>
  <c r="G91" i="3"/>
  <c r="CX90" i="3"/>
  <c r="CV90" i="3"/>
  <c r="N90" i="3"/>
  <c r="M90" i="3"/>
  <c r="L90" i="3"/>
  <c r="K90" i="3"/>
  <c r="J90" i="3"/>
  <c r="I90" i="3"/>
  <c r="H90" i="3"/>
  <c r="G90" i="3"/>
  <c r="CX89" i="3"/>
  <c r="CV89" i="3"/>
  <c r="N89" i="3"/>
  <c r="M89" i="3"/>
  <c r="L89" i="3"/>
  <c r="K89" i="3"/>
  <c r="J89" i="3"/>
  <c r="I89" i="3"/>
  <c r="H89" i="3"/>
  <c r="G89" i="3"/>
  <c r="CX88" i="3"/>
  <c r="N88" i="3"/>
  <c r="M88" i="3"/>
  <c r="L88" i="3"/>
  <c r="K88" i="3"/>
  <c r="J88" i="3"/>
  <c r="I88" i="3"/>
  <c r="H88" i="3"/>
  <c r="G88" i="3"/>
  <c r="CR87" i="3"/>
  <c r="N87" i="3"/>
  <c r="M87" i="3"/>
  <c r="L87" i="3"/>
  <c r="K87" i="3"/>
  <c r="J87" i="3"/>
  <c r="I87" i="3"/>
  <c r="H87" i="3"/>
  <c r="G87" i="3"/>
  <c r="CY86" i="3"/>
  <c r="CX86" i="3"/>
  <c r="CT86" i="3"/>
  <c r="CS86" i="3"/>
  <c r="CR86" i="3"/>
  <c r="CQ86" i="3"/>
  <c r="BU86" i="3" s="1"/>
  <c r="CP86" i="3"/>
  <c r="BT86" i="3" s="1"/>
  <c r="CW86" i="3"/>
  <c r="N86" i="3"/>
  <c r="M86" i="3"/>
  <c r="L86" i="3"/>
  <c r="K86" i="3"/>
  <c r="J86" i="3"/>
  <c r="I86" i="3"/>
  <c r="H86" i="3"/>
  <c r="G86" i="3"/>
  <c r="N85" i="3"/>
  <c r="M85" i="3"/>
  <c r="L85" i="3"/>
  <c r="K85" i="3"/>
  <c r="J85" i="3"/>
  <c r="I85" i="3"/>
  <c r="H85" i="3"/>
  <c r="G85" i="3"/>
  <c r="CP84" i="3"/>
  <c r="BT84" i="3" s="1"/>
  <c r="N84" i="3"/>
  <c r="M84" i="3"/>
  <c r="L84" i="3"/>
  <c r="K84" i="3"/>
  <c r="J84" i="3"/>
  <c r="I84" i="3"/>
  <c r="H84" i="3"/>
  <c r="G84" i="3"/>
  <c r="CT83" i="3"/>
  <c r="CP83" i="3"/>
  <c r="N83" i="3"/>
  <c r="M83" i="3"/>
  <c r="L83" i="3"/>
  <c r="K83" i="3"/>
  <c r="J83" i="3"/>
  <c r="I83" i="3"/>
  <c r="H83" i="3"/>
  <c r="G83" i="3"/>
  <c r="CX82" i="3"/>
  <c r="CV82" i="3"/>
  <c r="CT82" i="3"/>
  <c r="CS82" i="3"/>
  <c r="CR82" i="3"/>
  <c r="CQ82" i="3"/>
  <c r="BU82" i="3" s="1"/>
  <c r="CY82" i="3"/>
  <c r="N82" i="3"/>
  <c r="M82" i="3"/>
  <c r="L82" i="3"/>
  <c r="K82" i="3"/>
  <c r="J82" i="3"/>
  <c r="I82" i="3"/>
  <c r="H82" i="3"/>
  <c r="G82" i="3"/>
  <c r="CX81" i="3"/>
  <c r="CV81" i="3"/>
  <c r="N81" i="3"/>
  <c r="M81" i="3"/>
  <c r="L81" i="3"/>
  <c r="K81" i="3"/>
  <c r="J81" i="3"/>
  <c r="I81" i="3"/>
  <c r="H81" i="3"/>
  <c r="G81" i="3"/>
  <c r="CQ80" i="3"/>
  <c r="BU80" i="3" s="1"/>
  <c r="CS80" i="3"/>
  <c r="N80" i="3"/>
  <c r="M80" i="3"/>
  <c r="L80" i="3"/>
  <c r="K80" i="3"/>
  <c r="J80" i="3"/>
  <c r="I80" i="3"/>
  <c r="H80" i="3"/>
  <c r="G80" i="3"/>
  <c r="CY79" i="3"/>
  <c r="CR79" i="3"/>
  <c r="CX79" i="3"/>
  <c r="N79" i="3"/>
  <c r="M79" i="3"/>
  <c r="L79" i="3"/>
  <c r="K79" i="3"/>
  <c r="J79" i="3"/>
  <c r="I79" i="3"/>
  <c r="H79" i="3"/>
  <c r="G79" i="3"/>
  <c r="CT78" i="3"/>
  <c r="CU78" i="3"/>
  <c r="N78" i="3"/>
  <c r="M78" i="3"/>
  <c r="L78" i="3"/>
  <c r="K78" i="3"/>
  <c r="J78" i="3"/>
  <c r="I78" i="3"/>
  <c r="H78" i="3"/>
  <c r="G78" i="3"/>
  <c r="N77" i="3"/>
  <c r="M77" i="3"/>
  <c r="L77" i="3"/>
  <c r="K77" i="3"/>
  <c r="J77" i="3"/>
  <c r="I77" i="3"/>
  <c r="H77" i="3"/>
  <c r="G77" i="3"/>
  <c r="N76" i="3"/>
  <c r="M76" i="3"/>
  <c r="L76" i="3"/>
  <c r="K76" i="3"/>
  <c r="J76" i="3"/>
  <c r="I76" i="3"/>
  <c r="H76" i="3"/>
  <c r="G76" i="3"/>
  <c r="N75" i="3"/>
  <c r="M75" i="3"/>
  <c r="L75" i="3"/>
  <c r="K75" i="3"/>
  <c r="J75" i="3"/>
  <c r="I75" i="3"/>
  <c r="H75" i="3"/>
  <c r="G75" i="3"/>
  <c r="N74" i="3"/>
  <c r="M74" i="3"/>
  <c r="L74" i="3"/>
  <c r="K74" i="3"/>
  <c r="J74" i="3"/>
  <c r="I74" i="3"/>
  <c r="H74" i="3"/>
  <c r="G74" i="3"/>
  <c r="N73" i="3"/>
  <c r="M73" i="3"/>
  <c r="L73" i="3"/>
  <c r="K73" i="3"/>
  <c r="J73" i="3"/>
  <c r="I73" i="3"/>
  <c r="H73" i="3"/>
  <c r="G73" i="3"/>
  <c r="N72" i="3"/>
  <c r="M72" i="3"/>
  <c r="L72" i="3"/>
  <c r="K72" i="3"/>
  <c r="J72" i="3"/>
  <c r="I72" i="3"/>
  <c r="H72" i="3"/>
  <c r="G72" i="3"/>
  <c r="CN71" i="3"/>
  <c r="CM71" i="3"/>
  <c r="CL71" i="3"/>
  <c r="CK71" i="3"/>
  <c r="CJ71" i="3"/>
  <c r="CI71" i="3"/>
  <c r="CH71" i="3"/>
  <c r="CG71" i="3"/>
  <c r="CC71" i="3"/>
  <c r="CB71" i="3"/>
  <c r="CA71" i="3"/>
  <c r="BZ71" i="3"/>
  <c r="BY71" i="3"/>
  <c r="BW71" i="3"/>
  <c r="BV71" i="3"/>
  <c r="BQ71" i="3"/>
  <c r="BP71" i="3"/>
  <c r="BO71" i="3"/>
  <c r="BN71" i="3"/>
  <c r="BM71" i="3"/>
  <c r="BL71" i="3"/>
  <c r="BK71" i="3"/>
  <c r="BJ71" i="3"/>
  <c r="N71" i="3"/>
  <c r="M71" i="3"/>
  <c r="L71" i="3"/>
  <c r="K71" i="3"/>
  <c r="J71" i="3"/>
  <c r="I71" i="3"/>
  <c r="H71" i="3"/>
  <c r="G71" i="3"/>
  <c r="N70" i="3"/>
  <c r="M70" i="3"/>
  <c r="L70" i="3"/>
  <c r="K70" i="3"/>
  <c r="J70" i="3"/>
  <c r="I70" i="3"/>
  <c r="H70" i="3"/>
  <c r="G70" i="3"/>
  <c r="N69" i="3"/>
  <c r="M69" i="3"/>
  <c r="L69" i="3"/>
  <c r="K69" i="3"/>
  <c r="J69" i="3"/>
  <c r="I69" i="3"/>
  <c r="H69" i="3"/>
  <c r="G69" i="3"/>
  <c r="N68" i="3"/>
  <c r="M68" i="3"/>
  <c r="L68" i="3"/>
  <c r="K68" i="3"/>
  <c r="J68" i="3"/>
  <c r="I68" i="3"/>
  <c r="H68" i="3"/>
  <c r="G68" i="3"/>
  <c r="N63" i="3"/>
  <c r="M63" i="3"/>
  <c r="L63" i="3"/>
  <c r="K63" i="3"/>
  <c r="J63" i="3"/>
  <c r="I63" i="3"/>
  <c r="H63" i="3"/>
  <c r="G63" i="3"/>
  <c r="N62" i="3"/>
  <c r="M62" i="3"/>
  <c r="L62" i="3"/>
  <c r="K62" i="3"/>
  <c r="J62" i="3"/>
  <c r="I62" i="3"/>
  <c r="H62" i="3"/>
  <c r="G62" i="3"/>
  <c r="N61" i="3"/>
  <c r="M61" i="3"/>
  <c r="L61" i="3"/>
  <c r="K61" i="3"/>
  <c r="J61" i="3"/>
  <c r="I61" i="3"/>
  <c r="H61" i="3"/>
  <c r="G61" i="3"/>
  <c r="N60" i="3"/>
  <c r="M60" i="3"/>
  <c r="L60" i="3"/>
  <c r="K60" i="3"/>
  <c r="J60" i="3"/>
  <c r="I60" i="3"/>
  <c r="H60" i="3"/>
  <c r="G60" i="3"/>
  <c r="N59" i="3"/>
  <c r="M59" i="3"/>
  <c r="L59" i="3"/>
  <c r="K59" i="3"/>
  <c r="J59" i="3"/>
  <c r="I59" i="3"/>
  <c r="H59" i="3"/>
  <c r="G59" i="3"/>
  <c r="N58" i="3"/>
  <c r="M58" i="3"/>
  <c r="L58" i="3"/>
  <c r="K58" i="3"/>
  <c r="J58" i="3"/>
  <c r="I58" i="3"/>
  <c r="H58" i="3"/>
  <c r="G58" i="3"/>
  <c r="N57" i="3"/>
  <c r="M57" i="3"/>
  <c r="L57" i="3"/>
  <c r="K57" i="3"/>
  <c r="J57" i="3"/>
  <c r="I57" i="3"/>
  <c r="H57" i="3"/>
  <c r="G57" i="3"/>
  <c r="N56" i="3"/>
  <c r="M56" i="3"/>
  <c r="L56" i="3"/>
  <c r="K56" i="3"/>
  <c r="J56" i="3"/>
  <c r="I56" i="3"/>
  <c r="H56" i="3"/>
  <c r="G56" i="3"/>
  <c r="N55" i="3"/>
  <c r="M55" i="3"/>
  <c r="L55" i="3"/>
  <c r="K55" i="3"/>
  <c r="J55" i="3"/>
  <c r="I55" i="3"/>
  <c r="H55" i="3"/>
  <c r="G55" i="3"/>
  <c r="N54" i="3"/>
  <c r="M54" i="3"/>
  <c r="L54" i="3"/>
  <c r="K54" i="3"/>
  <c r="J54" i="3"/>
  <c r="I54" i="3"/>
  <c r="H54" i="3"/>
  <c r="G54" i="3"/>
  <c r="N53" i="3"/>
  <c r="M53" i="3"/>
  <c r="L53" i="3"/>
  <c r="K53" i="3"/>
  <c r="J53" i="3"/>
  <c r="I53" i="3"/>
  <c r="H53" i="3"/>
  <c r="G53" i="3"/>
  <c r="N52" i="3"/>
  <c r="M52" i="3"/>
  <c r="L52" i="3"/>
  <c r="K52" i="3"/>
  <c r="J52" i="3"/>
  <c r="I52" i="3"/>
  <c r="H52" i="3"/>
  <c r="G52" i="3"/>
  <c r="N51" i="3"/>
  <c r="M51" i="3"/>
  <c r="L51" i="3"/>
  <c r="K51" i="3"/>
  <c r="J51" i="3"/>
  <c r="I51" i="3"/>
  <c r="H51" i="3"/>
  <c r="G51" i="3"/>
  <c r="N50" i="3"/>
  <c r="M50" i="3"/>
  <c r="L50" i="3"/>
  <c r="K50" i="3"/>
  <c r="J50" i="3"/>
  <c r="I50" i="3"/>
  <c r="H50" i="3"/>
  <c r="G50" i="3"/>
  <c r="N49" i="3"/>
  <c r="M49" i="3"/>
  <c r="L49" i="3"/>
  <c r="K49" i="3"/>
  <c r="J49" i="3"/>
  <c r="I49" i="3"/>
  <c r="H49" i="3"/>
  <c r="G49" i="3"/>
  <c r="N48" i="3"/>
  <c r="M48" i="3"/>
  <c r="L48" i="3"/>
  <c r="K48" i="3"/>
  <c r="J48" i="3"/>
  <c r="I48" i="3"/>
  <c r="H48" i="3"/>
  <c r="G48" i="3"/>
  <c r="N47" i="3"/>
  <c r="M47" i="3"/>
  <c r="L47" i="3"/>
  <c r="K47" i="3"/>
  <c r="J47" i="3"/>
  <c r="I47" i="3"/>
  <c r="H47" i="3"/>
  <c r="G47" i="3"/>
  <c r="N46" i="3"/>
  <c r="M46" i="3"/>
  <c r="L46" i="3"/>
  <c r="K46" i="3"/>
  <c r="J46" i="3"/>
  <c r="I46" i="3"/>
  <c r="H46" i="3"/>
  <c r="G46" i="3"/>
  <c r="N45" i="3"/>
  <c r="M45" i="3"/>
  <c r="L45" i="3"/>
  <c r="K45" i="3"/>
  <c r="J45" i="3"/>
  <c r="I45" i="3"/>
  <c r="H45" i="3"/>
  <c r="G45" i="3"/>
  <c r="N44" i="3"/>
  <c r="M44" i="3"/>
  <c r="L44" i="3"/>
  <c r="K44" i="3"/>
  <c r="J44" i="3"/>
  <c r="I44" i="3"/>
  <c r="H44" i="3"/>
  <c r="G44" i="3"/>
  <c r="N43" i="3"/>
  <c r="M43" i="3"/>
  <c r="L43" i="3"/>
  <c r="K43" i="3"/>
  <c r="J43" i="3"/>
  <c r="I43" i="3"/>
  <c r="H43" i="3"/>
  <c r="G43" i="3"/>
  <c r="N42" i="3"/>
  <c r="M42" i="3"/>
  <c r="L42" i="3"/>
  <c r="K42" i="3"/>
  <c r="J42" i="3"/>
  <c r="I42" i="3"/>
  <c r="H42" i="3"/>
  <c r="G42" i="3"/>
  <c r="N41" i="3"/>
  <c r="M41" i="3"/>
  <c r="L41" i="3"/>
  <c r="K41" i="3"/>
  <c r="J41" i="3"/>
  <c r="I41" i="3"/>
  <c r="H41" i="3"/>
  <c r="G41" i="3"/>
  <c r="N40" i="3"/>
  <c r="M40" i="3"/>
  <c r="L40" i="3"/>
  <c r="K40" i="3"/>
  <c r="J40" i="3"/>
  <c r="I40" i="3"/>
  <c r="H40" i="3"/>
  <c r="G40" i="3"/>
  <c r="N39" i="3"/>
  <c r="M39" i="3"/>
  <c r="L39" i="3"/>
  <c r="K39" i="3"/>
  <c r="J39" i="3"/>
  <c r="I39" i="3"/>
  <c r="H39" i="3"/>
  <c r="G39" i="3"/>
  <c r="N38" i="3"/>
  <c r="M38" i="3"/>
  <c r="L38" i="3"/>
  <c r="K38" i="3"/>
  <c r="J38" i="3"/>
  <c r="I38" i="3"/>
  <c r="H38" i="3"/>
  <c r="G38" i="3"/>
  <c r="N37" i="3"/>
  <c r="M37" i="3"/>
  <c r="L37" i="3"/>
  <c r="K37" i="3"/>
  <c r="J37" i="3"/>
  <c r="I37" i="3"/>
  <c r="H37" i="3"/>
  <c r="G37" i="3"/>
  <c r="N36" i="3"/>
  <c r="M36" i="3"/>
  <c r="L36" i="3"/>
  <c r="K36" i="3"/>
  <c r="J36" i="3"/>
  <c r="I36" i="3"/>
  <c r="H36" i="3"/>
  <c r="G36" i="3"/>
  <c r="N35" i="3"/>
  <c r="M35" i="3"/>
  <c r="L35" i="3"/>
  <c r="K35" i="3"/>
  <c r="J35" i="3"/>
  <c r="I35" i="3"/>
  <c r="I64" i="3" s="1"/>
  <c r="H35" i="3"/>
  <c r="G35" i="3"/>
  <c r="N31" i="3"/>
  <c r="M31" i="3"/>
  <c r="L31" i="3"/>
  <c r="K31" i="3"/>
  <c r="J31" i="3"/>
  <c r="I31" i="3"/>
  <c r="H31" i="3"/>
  <c r="G31" i="3"/>
  <c r="O30" i="3"/>
  <c r="P30" i="3"/>
  <c r="V30" i="3"/>
  <c r="V29" i="3"/>
  <c r="P29" i="3"/>
  <c r="O29" i="3"/>
  <c r="S29" i="3"/>
  <c r="V28" i="3"/>
  <c r="P28" i="3"/>
  <c r="U28" i="3"/>
  <c r="W27" i="3"/>
  <c r="V27" i="3"/>
  <c r="O27" i="3"/>
  <c r="P27" i="3"/>
  <c r="X27" i="3"/>
  <c r="Y26" i="3"/>
  <c r="X26" i="3"/>
  <c r="W26" i="3"/>
  <c r="V26" i="3"/>
  <c r="Q26" i="3"/>
  <c r="P26" i="3"/>
  <c r="O26" i="3"/>
  <c r="R26" i="3"/>
  <c r="X25" i="3"/>
  <c r="S25" i="3"/>
  <c r="R25" i="3"/>
  <c r="P25" i="3"/>
  <c r="O25" i="3"/>
  <c r="T25" i="3"/>
  <c r="P23" i="3"/>
  <c r="W23" i="3"/>
  <c r="T22" i="3"/>
  <c r="P22" i="3"/>
  <c r="O22" i="3"/>
  <c r="Y22" i="3"/>
  <c r="R22" i="3"/>
  <c r="P21" i="3"/>
  <c r="T21" i="3"/>
  <c r="P20" i="3"/>
  <c r="O20" i="3"/>
  <c r="T20" i="3"/>
  <c r="T19" i="3"/>
  <c r="P19" i="3"/>
  <c r="O19" i="3"/>
  <c r="S19" i="3"/>
  <c r="P18" i="3"/>
  <c r="U18" i="3"/>
  <c r="T17" i="3"/>
  <c r="S17" i="3"/>
  <c r="P17" i="3"/>
  <c r="W17" i="3"/>
  <c r="S16" i="3"/>
  <c r="O16" i="3"/>
  <c r="T16" i="3"/>
  <c r="O15" i="3"/>
  <c r="V15" i="3"/>
  <c r="P14" i="3"/>
  <c r="O14" i="3"/>
  <c r="X14" i="3"/>
  <c r="X13" i="3"/>
  <c r="W13" i="3"/>
  <c r="V13" i="3"/>
  <c r="U13" i="3"/>
  <c r="Q13" i="3"/>
  <c r="O13" i="3"/>
  <c r="Y13" i="3" s="1"/>
  <c r="P13" i="3"/>
  <c r="R13" i="3"/>
  <c r="Y12" i="3"/>
  <c r="X12" i="3"/>
  <c r="W12" i="3"/>
  <c r="V12" i="3"/>
  <c r="U12" i="3"/>
  <c r="S12" i="3"/>
  <c r="R12" i="3"/>
  <c r="Q12" i="3"/>
  <c r="P12" i="3"/>
  <c r="O12" i="3"/>
  <c r="T12" i="3"/>
  <c r="O11" i="3"/>
  <c r="V11" i="3"/>
  <c r="P10" i="3"/>
  <c r="O10" i="3"/>
  <c r="X10" i="3"/>
  <c r="X9" i="3"/>
  <c r="W9" i="3"/>
  <c r="V9" i="3"/>
  <c r="O9" i="3"/>
  <c r="P9" i="3"/>
  <c r="R9" i="3"/>
  <c r="X8" i="3"/>
  <c r="W8" i="3"/>
  <c r="V8" i="3"/>
  <c r="S8" i="3"/>
  <c r="R8" i="3"/>
  <c r="Q8" i="3"/>
  <c r="P8" i="3"/>
  <c r="O8" i="3"/>
  <c r="Y8" i="3" s="1"/>
  <c r="T8" i="3"/>
  <c r="O7" i="3"/>
  <c r="V7" i="3"/>
  <c r="O6" i="3"/>
  <c r="X6" i="3"/>
  <c r="V5" i="3"/>
  <c r="R5" i="3"/>
  <c r="BA4" i="3"/>
  <c r="BA5" i="3" s="1"/>
  <c r="W4" i="3"/>
  <c r="R4" i="3"/>
  <c r="Q4" i="3"/>
  <c r="O4" i="3"/>
  <c r="P4" i="3"/>
  <c r="T4" i="3"/>
  <c r="V2" i="3"/>
  <c r="S2" i="3"/>
  <c r="R2" i="3"/>
  <c r="Q2" i="3"/>
  <c r="Y25" i="2"/>
  <c r="X25" i="2"/>
  <c r="W25" i="2"/>
  <c r="D25" i="2"/>
  <c r="C25" i="2"/>
  <c r="B25" i="2"/>
  <c r="Y24" i="2"/>
  <c r="X24" i="2"/>
  <c r="W24" i="2"/>
  <c r="D24" i="2"/>
  <c r="C24" i="2"/>
  <c r="B24" i="2"/>
  <c r="Y23" i="2"/>
  <c r="X23" i="2"/>
  <c r="W23" i="2"/>
  <c r="D23" i="2"/>
  <c r="C23" i="2"/>
  <c r="B23" i="2"/>
  <c r="Y22" i="2"/>
  <c r="X22" i="2"/>
  <c r="W22" i="2"/>
  <c r="D22" i="2"/>
  <c r="C22" i="2"/>
  <c r="B22" i="2"/>
  <c r="Y21" i="2"/>
  <c r="X21" i="2"/>
  <c r="W21" i="2"/>
  <c r="D21" i="2"/>
  <c r="C21" i="2"/>
  <c r="B21" i="2"/>
  <c r="Y20" i="2"/>
  <c r="X20" i="2"/>
  <c r="W20" i="2"/>
  <c r="D20" i="2"/>
  <c r="C20" i="2"/>
  <c r="B20" i="2"/>
  <c r="Y19" i="2"/>
  <c r="X19" i="2"/>
  <c r="W19" i="2"/>
  <c r="D19" i="2"/>
  <c r="C19" i="2"/>
  <c r="B19" i="2"/>
  <c r="Y18" i="2"/>
  <c r="X18" i="2"/>
  <c r="W18" i="2"/>
  <c r="D18" i="2"/>
  <c r="C18" i="2"/>
  <c r="B18" i="2"/>
  <c r="Y17" i="2"/>
  <c r="X17" i="2"/>
  <c r="W17" i="2"/>
  <c r="D17" i="2"/>
  <c r="C17" i="2"/>
  <c r="B17" i="2"/>
  <c r="Y16" i="2"/>
  <c r="X16" i="2"/>
  <c r="W16" i="2"/>
  <c r="D16" i="2"/>
  <c r="C16" i="2"/>
  <c r="B16" i="2"/>
  <c r="Y15" i="2"/>
  <c r="X15" i="2"/>
  <c r="W15" i="2"/>
  <c r="D15" i="2"/>
  <c r="C15" i="2"/>
  <c r="B15" i="2"/>
  <c r="Y14" i="2"/>
  <c r="X14" i="2"/>
  <c r="W14" i="2"/>
  <c r="D14" i="2"/>
  <c r="C14" i="2"/>
  <c r="B14" i="2"/>
  <c r="Y13" i="2"/>
  <c r="X13" i="2"/>
  <c r="W13" i="2"/>
  <c r="D13" i="2"/>
  <c r="C13" i="2"/>
  <c r="B13" i="2"/>
  <c r="Y12" i="2"/>
  <c r="X12" i="2"/>
  <c r="W12" i="2"/>
  <c r="D12" i="2"/>
  <c r="C12" i="2"/>
  <c r="B12" i="2"/>
  <c r="Y11" i="2"/>
  <c r="X11" i="2"/>
  <c r="W11" i="2"/>
  <c r="D11" i="2"/>
  <c r="C11" i="2"/>
  <c r="B11" i="2"/>
  <c r="Y10" i="2"/>
  <c r="X10" i="2"/>
  <c r="W10" i="2"/>
  <c r="D10" i="2"/>
  <c r="C10" i="2"/>
  <c r="B10" i="2"/>
  <c r="Y9" i="2"/>
  <c r="X9" i="2"/>
  <c r="W9" i="2"/>
  <c r="D9" i="2"/>
  <c r="C9" i="2"/>
  <c r="B9" i="2"/>
  <c r="Y8" i="2"/>
  <c r="X8" i="2"/>
  <c r="W8" i="2"/>
  <c r="D8" i="2"/>
  <c r="C8" i="2"/>
  <c r="B8" i="2"/>
  <c r="Y7" i="2"/>
  <c r="X7" i="2"/>
  <c r="W7" i="2"/>
  <c r="D7" i="2"/>
  <c r="C7" i="2"/>
  <c r="B7" i="2"/>
  <c r="Y6" i="2"/>
  <c r="X6" i="2"/>
  <c r="W6" i="2"/>
  <c r="D6" i="2"/>
  <c r="C6" i="2"/>
  <c r="B6" i="2"/>
  <c r="Y5" i="2"/>
  <c r="X5" i="2"/>
  <c r="W5" i="2"/>
  <c r="D5" i="2"/>
  <c r="C5" i="2"/>
  <c r="B5" i="2"/>
  <c r="Y4" i="2"/>
  <c r="X4" i="2"/>
  <c r="W4" i="2"/>
  <c r="W27" i="2" s="1"/>
  <c r="D4" i="2"/>
  <c r="C4" i="2"/>
  <c r="B4" i="2"/>
  <c r="S4" i="2" s="1"/>
  <c r="Y3" i="2"/>
  <c r="X3" i="2"/>
  <c r="X27" i="2" s="1"/>
  <c r="AH27" i="2" s="1"/>
  <c r="W3" i="2"/>
  <c r="D3" i="2"/>
  <c r="D27" i="2" s="1"/>
  <c r="N27" i="2" s="1"/>
  <c r="C3" i="2"/>
  <c r="C27" i="2" s="1"/>
  <c r="M27" i="2" s="1"/>
  <c r="B3" i="2"/>
  <c r="B27" i="2" s="1"/>
  <c r="Y26" i="2"/>
  <c r="AI26" i="2" s="1"/>
  <c r="X26" i="2"/>
  <c r="AH26" i="2" s="1"/>
  <c r="W26" i="2"/>
  <c r="AK26" i="2" s="1"/>
  <c r="D26" i="2"/>
  <c r="AT26" i="2" s="1"/>
  <c r="C26" i="2"/>
  <c r="B26" i="2"/>
  <c r="BB26" i="2"/>
  <c r="BA26" i="2"/>
  <c r="AZ26" i="2"/>
  <c r="AY26" i="2"/>
  <c r="AX26" i="2"/>
  <c r="AW26" i="2"/>
  <c r="AV26" i="2"/>
  <c r="AU26" i="2"/>
  <c r="AP26" i="2"/>
  <c r="AS26" i="2"/>
  <c r="Q26" i="2"/>
  <c r="E27" i="2"/>
  <c r="F27" i="2"/>
  <c r="G27" i="2"/>
  <c r="H27" i="2"/>
  <c r="I27" i="2"/>
  <c r="J27" i="2"/>
  <c r="K27" i="2"/>
  <c r="L27" i="2"/>
  <c r="Y27" i="2"/>
  <c r="Z27" i="2"/>
  <c r="AA27" i="2"/>
  <c r="AB27" i="2"/>
  <c r="AC27" i="2"/>
  <c r="AD27" i="2"/>
  <c r="AE27" i="2"/>
  <c r="AF27" i="2"/>
  <c r="AG27" i="2"/>
  <c r="AU27" i="2"/>
  <c r="AV27" i="2"/>
  <c r="AW27" i="2"/>
  <c r="AX27" i="2"/>
  <c r="AY27" i="2"/>
  <c r="AZ27" i="2"/>
  <c r="BA27" i="2"/>
  <c r="BB27" i="2"/>
  <c r="BB25" i="2"/>
  <c r="BA25" i="2"/>
  <c r="AZ25" i="2"/>
  <c r="AY25" i="2"/>
  <c r="AX25" i="2"/>
  <c r="AW25" i="2"/>
  <c r="AV25" i="2"/>
  <c r="AU25" i="2"/>
  <c r="AI25" i="2"/>
  <c r="AH25" i="2"/>
  <c r="AO25" i="2"/>
  <c r="AT25" i="2"/>
  <c r="AS25" i="2"/>
  <c r="Q25" i="2"/>
  <c r="BB24" i="2"/>
  <c r="BA24" i="2"/>
  <c r="AZ24" i="2"/>
  <c r="AY24" i="2"/>
  <c r="AX24" i="2"/>
  <c r="AW24" i="2"/>
  <c r="AV24" i="2"/>
  <c r="AU24" i="2"/>
  <c r="AQ24" i="2"/>
  <c r="AI24" i="2"/>
  <c r="AH24" i="2"/>
  <c r="AO24" i="2"/>
  <c r="AT24" i="2"/>
  <c r="AS24" i="2"/>
  <c r="Q24" i="2"/>
  <c r="BB23" i="2"/>
  <c r="BA23" i="2"/>
  <c r="AZ23" i="2"/>
  <c r="AY23" i="2"/>
  <c r="AX23" i="2"/>
  <c r="AW23" i="2"/>
  <c r="AV23" i="2"/>
  <c r="AU23" i="2"/>
  <c r="AT23" i="2"/>
  <c r="AS23" i="2"/>
  <c r="AP23" i="2"/>
  <c r="AL23" i="2"/>
  <c r="AK23" i="2"/>
  <c r="AH23" i="2"/>
  <c r="AI23" i="2"/>
  <c r="AO23" i="2"/>
  <c r="Q23" i="2"/>
  <c r="BB22" i="2"/>
  <c r="BA22" i="2"/>
  <c r="AZ22" i="2"/>
  <c r="AY22" i="2"/>
  <c r="AX22" i="2"/>
  <c r="AW22" i="2"/>
  <c r="AV22" i="2"/>
  <c r="AU22" i="2"/>
  <c r="AP22" i="2"/>
  <c r="AK22" i="2"/>
  <c r="AH22" i="2"/>
  <c r="AI22" i="2"/>
  <c r="AO22" i="2"/>
  <c r="AT22" i="2"/>
  <c r="AS22" i="2"/>
  <c r="Q22" i="2"/>
  <c r="BB21" i="2"/>
  <c r="BA21" i="2"/>
  <c r="AZ21" i="2"/>
  <c r="AY21" i="2"/>
  <c r="AX21" i="2"/>
  <c r="AW21" i="2"/>
  <c r="AV21" i="2"/>
  <c r="AU21" i="2"/>
  <c r="BB20" i="2"/>
  <c r="BA20" i="2"/>
  <c r="AZ20" i="2"/>
  <c r="AY20" i="2"/>
  <c r="AX20" i="2"/>
  <c r="AW20" i="2"/>
  <c r="AV20" i="2"/>
  <c r="AU20" i="2"/>
  <c r="BB19" i="2"/>
  <c r="BA19" i="2"/>
  <c r="AZ19" i="2"/>
  <c r="AY19" i="2"/>
  <c r="AX19" i="2"/>
  <c r="AW19" i="2"/>
  <c r="AV19" i="2"/>
  <c r="AU19" i="2"/>
  <c r="BB18" i="2"/>
  <c r="BA18" i="2"/>
  <c r="AZ18" i="2"/>
  <c r="AY18" i="2"/>
  <c r="AX18" i="2"/>
  <c r="AW18" i="2"/>
  <c r="AV18" i="2"/>
  <c r="AU18" i="2"/>
  <c r="BB17" i="2"/>
  <c r="BA17" i="2"/>
  <c r="AZ17" i="2"/>
  <c r="AY17" i="2"/>
  <c r="AX17" i="2"/>
  <c r="AW17" i="2"/>
  <c r="AV17" i="2"/>
  <c r="AU17" i="2"/>
  <c r="BB16" i="2"/>
  <c r="BA16" i="2"/>
  <c r="AZ16" i="2"/>
  <c r="AY16" i="2"/>
  <c r="AX16" i="2"/>
  <c r="AW16" i="2"/>
  <c r="AV16" i="2"/>
  <c r="AU16" i="2"/>
  <c r="BB15" i="2"/>
  <c r="BA15" i="2"/>
  <c r="AZ15" i="2"/>
  <c r="AY15" i="2"/>
  <c r="AX15" i="2"/>
  <c r="AW15" i="2"/>
  <c r="AV15" i="2"/>
  <c r="AU15" i="2"/>
  <c r="BB14" i="2"/>
  <c r="BA14" i="2"/>
  <c r="AZ14" i="2"/>
  <c r="AY14" i="2"/>
  <c r="AX14" i="2"/>
  <c r="AW14" i="2"/>
  <c r="AV14" i="2"/>
  <c r="AU14" i="2"/>
  <c r="BB13" i="2"/>
  <c r="BA13" i="2"/>
  <c r="AZ13" i="2"/>
  <c r="AY13" i="2"/>
  <c r="AX13" i="2"/>
  <c r="AW13" i="2"/>
  <c r="AV13" i="2"/>
  <c r="AU13" i="2"/>
  <c r="BB12" i="2"/>
  <c r="BA12" i="2"/>
  <c r="AZ12" i="2"/>
  <c r="AY12" i="2"/>
  <c r="AX12" i="2"/>
  <c r="AW12" i="2"/>
  <c r="AV12" i="2"/>
  <c r="AU12" i="2"/>
  <c r="BB11" i="2"/>
  <c r="BA11" i="2"/>
  <c r="AZ11" i="2"/>
  <c r="AY11" i="2"/>
  <c r="AX11" i="2"/>
  <c r="AW11" i="2"/>
  <c r="AV11" i="2"/>
  <c r="AU11" i="2"/>
  <c r="BB10" i="2"/>
  <c r="BA10" i="2"/>
  <c r="AZ10" i="2"/>
  <c r="AY10" i="2"/>
  <c r="AX10" i="2"/>
  <c r="AW10" i="2"/>
  <c r="AV10" i="2"/>
  <c r="AU10" i="2"/>
  <c r="BB9" i="2"/>
  <c r="BA9" i="2"/>
  <c r="AZ9" i="2"/>
  <c r="AY9" i="2"/>
  <c r="AX9" i="2"/>
  <c r="AW9" i="2"/>
  <c r="AV9" i="2"/>
  <c r="AU9" i="2"/>
  <c r="BB8" i="2"/>
  <c r="BA8" i="2"/>
  <c r="AZ8" i="2"/>
  <c r="AY8" i="2"/>
  <c r="AX8" i="2"/>
  <c r="AW8" i="2"/>
  <c r="AV8" i="2"/>
  <c r="AU8" i="2"/>
  <c r="BB7" i="2"/>
  <c r="BA7" i="2"/>
  <c r="AZ7" i="2"/>
  <c r="AY7" i="2"/>
  <c r="AX7" i="2"/>
  <c r="AW7" i="2"/>
  <c r="AV7" i="2"/>
  <c r="AU7" i="2"/>
  <c r="BB6" i="2"/>
  <c r="BA6" i="2"/>
  <c r="AZ6" i="2"/>
  <c r="AY6" i="2"/>
  <c r="AX6" i="2"/>
  <c r="AW6" i="2"/>
  <c r="AV6" i="2"/>
  <c r="AU6" i="2"/>
  <c r="BB5" i="2"/>
  <c r="BA5" i="2"/>
  <c r="AZ5" i="2"/>
  <c r="AY5" i="2"/>
  <c r="AX5" i="2"/>
  <c r="AW5" i="2"/>
  <c r="AV5" i="2"/>
  <c r="AU5" i="2"/>
  <c r="BB4" i="2"/>
  <c r="BA4" i="2"/>
  <c r="AZ4" i="2"/>
  <c r="AY4" i="2"/>
  <c r="AX4" i="2"/>
  <c r="AW4" i="2"/>
  <c r="AV4" i="2"/>
  <c r="AU4" i="2"/>
  <c r="A4" i="2"/>
  <c r="BB3" i="2"/>
  <c r="BA3" i="2"/>
  <c r="AZ3" i="2"/>
  <c r="AY3" i="2"/>
  <c r="AX3" i="2"/>
  <c r="AW3" i="2"/>
  <c r="AV3" i="2"/>
  <c r="AU3" i="2"/>
  <c r="AI3" i="2"/>
  <c r="AL3" i="2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L303" i="1" s="1"/>
  <c r="I302" i="1"/>
  <c r="I301" i="1"/>
  <c r="L301" i="1" s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L280" i="1" s="1"/>
  <c r="I279" i="1"/>
  <c r="I278" i="1"/>
  <c r="I277" i="1"/>
  <c r="L277" i="1" s="1"/>
  <c r="I276" i="1"/>
  <c r="L276" i="1" s="1"/>
  <c r="I275" i="1"/>
  <c r="I274" i="1"/>
  <c r="I273" i="1"/>
  <c r="I272" i="1"/>
  <c r="I271" i="1"/>
  <c r="I270" i="1"/>
  <c r="I269" i="1"/>
  <c r="I268" i="1"/>
  <c r="L268" i="1" s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L229" i="1" s="1"/>
  <c r="I228" i="1"/>
  <c r="I227" i="1"/>
  <c r="I226" i="1"/>
  <c r="I225" i="1"/>
  <c r="I224" i="1"/>
  <c r="I223" i="1"/>
  <c r="I222" i="1"/>
  <c r="I221" i="1"/>
  <c r="L221" i="1" s="1"/>
  <c r="I220" i="1"/>
  <c r="I219" i="1"/>
  <c r="I218" i="1"/>
  <c r="I217" i="1"/>
  <c r="I216" i="1"/>
  <c r="I215" i="1"/>
  <c r="I214" i="1"/>
  <c r="I213" i="1"/>
  <c r="L213" i="1" s="1"/>
  <c r="I212" i="1"/>
  <c r="I211" i="1"/>
  <c r="I210" i="1"/>
  <c r="I209" i="1"/>
  <c r="I208" i="1"/>
  <c r="L208" i="1" s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L192" i="1" s="1"/>
  <c r="I191" i="1"/>
  <c r="I190" i="1"/>
  <c r="L190" i="1" s="1"/>
  <c r="I189" i="1"/>
  <c r="I188" i="1"/>
  <c r="I187" i="1"/>
  <c r="L187" i="1" s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J158" i="1" s="1"/>
  <c r="J157" i="1"/>
  <c r="I157" i="1"/>
  <c r="L157" i="1" s="1"/>
  <c r="I156" i="1"/>
  <c r="J155" i="1"/>
  <c r="I155" i="1"/>
  <c r="L155" i="1" s="1"/>
  <c r="I154" i="1"/>
  <c r="L154" i="1" s="1"/>
  <c r="J153" i="1"/>
  <c r="I153" i="1"/>
  <c r="L153" i="1" s="1"/>
  <c r="I152" i="1"/>
  <c r="J151" i="1"/>
  <c r="I151" i="1"/>
  <c r="I150" i="1"/>
  <c r="L150" i="1" s="1"/>
  <c r="J149" i="1"/>
  <c r="I149" i="1"/>
  <c r="L149" i="1" s="1"/>
  <c r="I148" i="1"/>
  <c r="J147" i="1"/>
  <c r="I147" i="1"/>
  <c r="L147" i="1" s="1"/>
  <c r="I146" i="1"/>
  <c r="J145" i="1"/>
  <c r="I145" i="1"/>
  <c r="L145" i="1" s="1"/>
  <c r="I144" i="1"/>
  <c r="J143" i="1"/>
  <c r="I143" i="1"/>
  <c r="L143" i="1" s="1"/>
  <c r="I142" i="1"/>
  <c r="J141" i="1"/>
  <c r="I141" i="1"/>
  <c r="L141" i="1" s="1"/>
  <c r="I140" i="1"/>
  <c r="J139" i="1"/>
  <c r="I139" i="1"/>
  <c r="L139" i="1" s="1"/>
  <c r="I138" i="1"/>
  <c r="J137" i="1"/>
  <c r="I137" i="1"/>
  <c r="L137" i="1" s="1"/>
  <c r="I136" i="1"/>
  <c r="J135" i="1"/>
  <c r="I135" i="1"/>
  <c r="L135" i="1" s="1"/>
  <c r="I134" i="1"/>
  <c r="J133" i="1"/>
  <c r="I133" i="1"/>
  <c r="I132" i="1"/>
  <c r="J131" i="1"/>
  <c r="I131" i="1"/>
  <c r="I130" i="1"/>
  <c r="J129" i="1"/>
  <c r="I129" i="1"/>
  <c r="L129" i="1" s="1"/>
  <c r="I128" i="1"/>
  <c r="J127" i="1"/>
  <c r="I127" i="1"/>
  <c r="I126" i="1"/>
  <c r="J125" i="1"/>
  <c r="I125" i="1"/>
  <c r="I124" i="1"/>
  <c r="J123" i="1"/>
  <c r="I123" i="1"/>
  <c r="I122" i="1"/>
  <c r="J121" i="1"/>
  <c r="I121" i="1"/>
  <c r="L121" i="1" s="1"/>
  <c r="I120" i="1"/>
  <c r="J119" i="1"/>
  <c r="I119" i="1"/>
  <c r="I118" i="1"/>
  <c r="J117" i="1"/>
  <c r="I117" i="1"/>
  <c r="I116" i="1"/>
  <c r="J115" i="1"/>
  <c r="I115" i="1"/>
  <c r="I114" i="1"/>
  <c r="J113" i="1"/>
  <c r="I113" i="1"/>
  <c r="I112" i="1"/>
  <c r="J111" i="1"/>
  <c r="I111" i="1"/>
  <c r="L111" i="1" s="1"/>
  <c r="I110" i="1"/>
  <c r="J109" i="1"/>
  <c r="I109" i="1"/>
  <c r="L109" i="1" s="1"/>
  <c r="I108" i="1"/>
  <c r="J107" i="1"/>
  <c r="I107" i="1"/>
  <c r="L107" i="1" s="1"/>
  <c r="I106" i="1"/>
  <c r="J105" i="1"/>
  <c r="I105" i="1"/>
  <c r="I104" i="1"/>
  <c r="J103" i="1"/>
  <c r="I103" i="1"/>
  <c r="I102" i="1"/>
  <c r="J101" i="1"/>
  <c r="I101" i="1"/>
  <c r="I100" i="1"/>
  <c r="J99" i="1"/>
  <c r="I99" i="1"/>
  <c r="L99" i="1" s="1"/>
  <c r="I98" i="1"/>
  <c r="J97" i="1"/>
  <c r="I97" i="1"/>
  <c r="L97" i="1" s="1"/>
  <c r="I96" i="1"/>
  <c r="J95" i="1"/>
  <c r="I95" i="1"/>
  <c r="I94" i="1"/>
  <c r="J93" i="1"/>
  <c r="I93" i="1"/>
  <c r="I92" i="1"/>
  <c r="J91" i="1"/>
  <c r="I91" i="1"/>
  <c r="L91" i="1" s="1"/>
  <c r="I90" i="1"/>
  <c r="J89" i="1"/>
  <c r="I89" i="1"/>
  <c r="I88" i="1"/>
  <c r="J87" i="1"/>
  <c r="I87" i="1"/>
  <c r="I86" i="1"/>
  <c r="J85" i="1"/>
  <c r="I85" i="1"/>
  <c r="L85" i="1" s="1"/>
  <c r="I84" i="1"/>
  <c r="J83" i="1"/>
  <c r="I83" i="1"/>
  <c r="I82" i="1"/>
  <c r="J81" i="1"/>
  <c r="I81" i="1"/>
  <c r="I80" i="1"/>
  <c r="J79" i="1"/>
  <c r="I79" i="1"/>
  <c r="L79" i="1" s="1"/>
  <c r="I78" i="1"/>
  <c r="J77" i="1"/>
  <c r="I77" i="1"/>
  <c r="I76" i="1"/>
  <c r="J75" i="1"/>
  <c r="I75" i="1"/>
  <c r="L75" i="1" s="1"/>
  <c r="I74" i="1"/>
  <c r="J73" i="1"/>
  <c r="I73" i="1"/>
  <c r="L73" i="1" s="1"/>
  <c r="I72" i="1"/>
  <c r="J71" i="1"/>
  <c r="I71" i="1"/>
  <c r="L71" i="1" s="1"/>
  <c r="I70" i="1"/>
  <c r="J69" i="1"/>
  <c r="I69" i="1"/>
  <c r="I68" i="1"/>
  <c r="J67" i="1"/>
  <c r="I67" i="1"/>
  <c r="I66" i="1"/>
  <c r="J65" i="1"/>
  <c r="I65" i="1"/>
  <c r="L65" i="1" s="1"/>
  <c r="I64" i="1"/>
  <c r="J63" i="1"/>
  <c r="I63" i="1"/>
  <c r="L63" i="1" s="1"/>
  <c r="I62" i="1"/>
  <c r="J61" i="1"/>
  <c r="I61" i="1"/>
  <c r="I60" i="1"/>
  <c r="L60" i="1" s="1"/>
  <c r="J59" i="1"/>
  <c r="I59" i="1"/>
  <c r="I58" i="1"/>
  <c r="J57" i="1"/>
  <c r="I57" i="1"/>
  <c r="I56" i="1"/>
  <c r="J55" i="1"/>
  <c r="I55" i="1"/>
  <c r="I54" i="1"/>
  <c r="J53" i="1"/>
  <c r="I53" i="1"/>
  <c r="L53" i="1" s="1"/>
  <c r="I52" i="1"/>
  <c r="J51" i="1"/>
  <c r="I51" i="1"/>
  <c r="I50" i="1"/>
  <c r="J49" i="1"/>
  <c r="I49" i="1"/>
  <c r="I48" i="1"/>
  <c r="J47" i="1"/>
  <c r="I47" i="1"/>
  <c r="I46" i="1"/>
  <c r="J45" i="1"/>
  <c r="I45" i="1"/>
  <c r="I44" i="1"/>
  <c r="J43" i="1"/>
  <c r="I43" i="1"/>
  <c r="L43" i="1" s="1"/>
  <c r="I42" i="1"/>
  <c r="J41" i="1"/>
  <c r="I41" i="1"/>
  <c r="I40" i="1"/>
  <c r="J39" i="1"/>
  <c r="I39" i="1"/>
  <c r="I38" i="1"/>
  <c r="I37" i="1"/>
  <c r="I36" i="1"/>
  <c r="I35" i="1"/>
  <c r="K35" i="1" s="1"/>
  <c r="I34" i="1"/>
  <c r="J34" i="1" s="1"/>
  <c r="L33" i="1"/>
  <c r="I33" i="1"/>
  <c r="K33" i="1" s="1"/>
  <c r="K32" i="1"/>
  <c r="I32" i="1"/>
  <c r="J32" i="1" s="1"/>
  <c r="I31" i="1"/>
  <c r="K31" i="1" s="1"/>
  <c r="K30" i="1"/>
  <c r="I30" i="1"/>
  <c r="J30" i="1" s="1"/>
  <c r="L29" i="1"/>
  <c r="I29" i="1"/>
  <c r="K29" i="1" s="1"/>
  <c r="J28" i="1"/>
  <c r="I28" i="1"/>
  <c r="K28" i="1" s="1"/>
  <c r="L28" i="1" s="1"/>
  <c r="I27" i="1"/>
  <c r="K27" i="1" s="1"/>
  <c r="J26" i="1"/>
  <c r="I26" i="1"/>
  <c r="K26" i="1" s="1"/>
  <c r="L26" i="1" s="1"/>
  <c r="I25" i="1"/>
  <c r="K25" i="1" s="1"/>
  <c r="L25" i="1" s="1"/>
  <c r="J24" i="1"/>
  <c r="I24" i="1"/>
  <c r="K24" i="1" s="1"/>
  <c r="L24" i="1" s="1"/>
  <c r="I23" i="1"/>
  <c r="K23" i="1" s="1"/>
  <c r="J22" i="1"/>
  <c r="I22" i="1"/>
  <c r="K22" i="1" s="1"/>
  <c r="L22" i="1" s="1"/>
  <c r="I21" i="1"/>
  <c r="K21" i="1" s="1"/>
  <c r="L20" i="1"/>
  <c r="J20" i="1"/>
  <c r="I20" i="1"/>
  <c r="K20" i="1" s="1"/>
  <c r="I19" i="1"/>
  <c r="K19" i="1" s="1"/>
  <c r="L19" i="1" s="1"/>
  <c r="L18" i="1"/>
  <c r="J18" i="1"/>
  <c r="I18" i="1"/>
  <c r="K18" i="1" s="1"/>
  <c r="I17" i="1"/>
  <c r="K17" i="1" s="1"/>
  <c r="L17" i="1" s="1"/>
  <c r="J16" i="1"/>
  <c r="I16" i="1"/>
  <c r="K16" i="1" s="1"/>
  <c r="L16" i="1" s="1"/>
  <c r="I15" i="1"/>
  <c r="K15" i="1" s="1"/>
  <c r="L15" i="1" s="1"/>
  <c r="L14" i="1"/>
  <c r="J14" i="1"/>
  <c r="I14" i="1"/>
  <c r="K14" i="1" s="1"/>
  <c r="I13" i="1"/>
  <c r="K13" i="1" s="1"/>
  <c r="J12" i="1"/>
  <c r="I12" i="1"/>
  <c r="K12" i="1" s="1"/>
  <c r="L12" i="1" s="1"/>
  <c r="I11" i="1"/>
  <c r="K11" i="1" s="1"/>
  <c r="L11" i="1" s="1"/>
  <c r="L10" i="1"/>
  <c r="J10" i="1"/>
  <c r="I10" i="1"/>
  <c r="K10" i="1" s="1"/>
  <c r="I9" i="1"/>
  <c r="K9" i="1" s="1"/>
  <c r="L9" i="1" s="1"/>
  <c r="J8" i="1"/>
  <c r="I8" i="1"/>
  <c r="K8" i="1" s="1"/>
  <c r="L8" i="1" s="1"/>
  <c r="I7" i="1"/>
  <c r="K7" i="1" s="1"/>
  <c r="L6" i="1"/>
  <c r="J6" i="1"/>
  <c r="I6" i="1"/>
  <c r="K6" i="1" s="1"/>
  <c r="I5" i="1"/>
  <c r="K5" i="1" s="1"/>
  <c r="L4" i="1"/>
  <c r="J4" i="1"/>
  <c r="I4" i="1"/>
  <c r="K4" i="1" s="1"/>
  <c r="L3" i="1"/>
  <c r="I3" i="1"/>
  <c r="K3" i="1" s="1"/>
  <c r="I2" i="1"/>
  <c r="A325" i="1"/>
  <c r="A326" i="1" s="1"/>
  <c r="A327" i="1" s="1"/>
  <c r="A324" i="1"/>
  <c r="A323" i="1"/>
  <c r="A322" i="1"/>
  <c r="A321" i="1"/>
  <c r="A316" i="1"/>
  <c r="A317" i="1" s="1"/>
  <c r="A318" i="1" s="1"/>
  <c r="A319" i="1" s="1"/>
  <c r="A320" i="1" s="1"/>
  <c r="A299" i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289" i="1"/>
  <c r="A290" i="1" s="1"/>
  <c r="A291" i="1" s="1"/>
  <c r="A292" i="1" s="1"/>
  <c r="A293" i="1" s="1"/>
  <c r="A294" i="1" s="1"/>
  <c r="A295" i="1" s="1"/>
  <c r="A296" i="1" s="1"/>
  <c r="A297" i="1" s="1"/>
  <c r="A298" i="1" s="1"/>
  <c r="A288" i="1"/>
  <c r="A287" i="1"/>
  <c r="A286" i="1"/>
  <c r="A285" i="1"/>
  <c r="A284" i="1"/>
  <c r="A283" i="1"/>
  <c r="A282" i="1"/>
  <c r="A281" i="1"/>
  <c r="A267" i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35" i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14" i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00" i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199" i="1"/>
  <c r="A192" i="1"/>
  <c r="A193" i="1" s="1"/>
  <c r="A194" i="1" s="1"/>
  <c r="A195" i="1" s="1"/>
  <c r="A196" i="1" s="1"/>
  <c r="A197" i="1" s="1"/>
  <c r="A198" i="1" s="1"/>
  <c r="A191" i="1"/>
  <c r="A176" i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75" i="1"/>
  <c r="A174" i="1"/>
  <c r="A173" i="1"/>
  <c r="A172" i="1"/>
  <c r="A171" i="1"/>
  <c r="A170" i="1"/>
  <c r="A169" i="1"/>
  <c r="A168" i="1"/>
  <c r="A167" i="1"/>
  <c r="A153" i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44" i="1"/>
  <c r="A145" i="1" s="1"/>
  <c r="A146" i="1" s="1"/>
  <c r="A147" i="1" s="1"/>
  <c r="A148" i="1" s="1"/>
  <c r="A149" i="1" s="1"/>
  <c r="A150" i="1" s="1"/>
  <c r="A151" i="1" s="1"/>
  <c r="A152" i="1" s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25" i="1"/>
  <c r="A126" i="1" s="1"/>
  <c r="A127" i="1" s="1"/>
  <c r="A128" i="1" s="1"/>
  <c r="A129" i="1" s="1"/>
  <c r="A130" i="1" s="1"/>
  <c r="A86" i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80" i="1"/>
  <c r="A81" i="1" s="1"/>
  <c r="A82" i="1" s="1"/>
  <c r="A83" i="1" s="1"/>
  <c r="A84" i="1" s="1"/>
  <c r="A85" i="1" s="1"/>
  <c r="A79" i="1"/>
  <c r="A73" i="1"/>
  <c r="A74" i="1" s="1"/>
  <c r="A75" i="1" s="1"/>
  <c r="A76" i="1" s="1"/>
  <c r="A77" i="1" s="1"/>
  <c r="A78" i="1" s="1"/>
  <c r="A72" i="1"/>
  <c r="A71" i="1"/>
  <c r="A70" i="1"/>
  <c r="A69" i="1"/>
  <c r="A68" i="1"/>
  <c r="A67" i="1"/>
  <c r="A66" i="1"/>
  <c r="A65" i="1"/>
  <c r="A53" i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41" i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35" i="1"/>
  <c r="A36" i="1" s="1"/>
  <c r="A37" i="1" s="1"/>
  <c r="A38" i="1" s="1"/>
  <c r="A39" i="1" s="1"/>
  <c r="A40" i="1" s="1"/>
  <c r="A34" i="1"/>
  <c r="A27" i="1"/>
  <c r="A28" i="1" s="1"/>
  <c r="A29" i="1" s="1"/>
  <c r="A30" i="1" s="1"/>
  <c r="A31" i="1" s="1"/>
  <c r="A32" i="1" s="1"/>
  <c r="A33" i="1" s="1"/>
  <c r="A26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  <c r="A4" i="1" s="1"/>
  <c r="A5" i="1" s="1"/>
  <c r="A6" i="1" s="1"/>
  <c r="A7" i="1" s="1"/>
  <c r="A8" i="1" s="1"/>
  <c r="A2" i="1"/>
  <c r="CR117" i="3" l="1"/>
  <c r="CQ118" i="3"/>
  <c r="CP119" i="3"/>
  <c r="CP117" i="3"/>
  <c r="CQ119" i="3"/>
  <c r="BU119" i="3" s="1"/>
  <c r="CF119" i="3" s="1"/>
  <c r="CR121" i="3"/>
  <c r="BU44" i="3"/>
  <c r="CF44" i="3" s="1"/>
  <c r="BT44" i="3"/>
  <c r="CE44" i="3" s="1"/>
  <c r="BS44" i="3"/>
  <c r="CD44" i="3" s="1"/>
  <c r="CW115" i="3"/>
  <c r="CS116" i="3"/>
  <c r="CS117" i="3"/>
  <c r="CW118" i="3"/>
  <c r="CS119" i="3"/>
  <c r="CW120" i="3"/>
  <c r="CS121" i="3"/>
  <c r="CV120" i="3"/>
  <c r="CX115" i="3"/>
  <c r="CT116" i="3"/>
  <c r="CT117" i="3"/>
  <c r="CX118" i="3"/>
  <c r="CT119" i="3"/>
  <c r="CX120" i="3"/>
  <c r="CT121" i="3"/>
  <c r="CV118" i="3"/>
  <c r="BR115" i="3"/>
  <c r="BS115" i="3" s="1"/>
  <c r="CD115" i="3" s="1"/>
  <c r="CY115" i="3"/>
  <c r="CU116" i="3"/>
  <c r="CU117" i="3"/>
  <c r="BR118" i="3"/>
  <c r="BS118" i="3" s="1"/>
  <c r="CD118" i="3" s="1"/>
  <c r="CY118" i="3"/>
  <c r="CU119" i="3"/>
  <c r="BR120" i="3"/>
  <c r="BS120" i="3" s="1"/>
  <c r="CD120" i="3" s="1"/>
  <c r="CY120" i="3"/>
  <c r="CU121" i="3"/>
  <c r="CR115" i="3"/>
  <c r="CV116" i="3"/>
  <c r="CV117" i="3"/>
  <c r="CR118" i="3"/>
  <c r="CV119" i="3"/>
  <c r="CR120" i="3"/>
  <c r="CV121" i="3"/>
  <c r="CS115" i="3"/>
  <c r="CW116" i="3"/>
  <c r="CW117" i="3"/>
  <c r="CS118" i="3"/>
  <c r="CW119" i="3"/>
  <c r="CS120" i="3"/>
  <c r="CW121" i="3"/>
  <c r="CV115" i="3"/>
  <c r="CT115" i="3"/>
  <c r="CX116" i="3"/>
  <c r="CX117" i="3"/>
  <c r="CT118" i="3"/>
  <c r="CX119" i="3"/>
  <c r="CT120" i="3"/>
  <c r="CX121" i="3"/>
  <c r="BR116" i="3"/>
  <c r="BS116" i="3" s="1"/>
  <c r="CD116" i="3" s="1"/>
  <c r="BR117" i="3"/>
  <c r="BS117" i="3" s="1"/>
  <c r="CD117" i="3" s="1"/>
  <c r="BR119" i="3"/>
  <c r="BS119" i="3" s="1"/>
  <c r="CD119" i="3" s="1"/>
  <c r="BR121" i="3"/>
  <c r="BS121" i="3" s="1"/>
  <c r="CD121" i="3" s="1"/>
  <c r="CR80" i="3"/>
  <c r="CV83" i="3"/>
  <c r="CY90" i="3"/>
  <c r="BT91" i="3"/>
  <c r="CT95" i="3"/>
  <c r="CX106" i="3"/>
  <c r="CQ111" i="3"/>
  <c r="BU111" i="3" s="1"/>
  <c r="CT80" i="3"/>
  <c r="CV95" i="3"/>
  <c r="BT99" i="3"/>
  <c r="CQ106" i="3"/>
  <c r="BU106" i="3" s="1"/>
  <c r="CR111" i="3"/>
  <c r="BT83" i="3"/>
  <c r="CE83" i="3" s="1"/>
  <c r="CV80" i="3"/>
  <c r="CR90" i="3"/>
  <c r="CR106" i="3"/>
  <c r="BR83" i="3"/>
  <c r="BS83" i="3" s="1"/>
  <c r="CP88" i="3"/>
  <c r="BT88" i="3" s="1"/>
  <c r="CT90" i="3"/>
  <c r="CS106" i="3"/>
  <c r="CY83" i="3"/>
  <c r="CR88" i="3"/>
  <c r="CU90" i="3"/>
  <c r="CX93" i="3"/>
  <c r="CX95" i="3"/>
  <c r="CX100" i="3"/>
  <c r="CY111" i="3"/>
  <c r="BU43" i="3"/>
  <c r="CF43" i="3" s="1"/>
  <c r="BT43" i="3"/>
  <c r="CE43" i="3" s="1"/>
  <c r="BS43" i="3"/>
  <c r="CD43" i="3" s="1"/>
  <c r="BU40" i="3"/>
  <c r="CF40" i="3" s="1"/>
  <c r="BT40" i="3"/>
  <c r="CE40" i="3" s="1"/>
  <c r="BS40" i="3"/>
  <c r="CD40" i="3" s="1"/>
  <c r="BU42" i="3"/>
  <c r="CF42" i="3" s="1"/>
  <c r="BT42" i="3"/>
  <c r="CE42" i="3" s="1"/>
  <c r="BS42" i="3"/>
  <c r="CD42" i="3" s="1"/>
  <c r="BU46" i="3"/>
  <c r="CF46" i="3" s="1"/>
  <c r="BT46" i="3"/>
  <c r="CE46" i="3" s="1"/>
  <c r="BS46" i="3"/>
  <c r="CD46" i="3" s="1"/>
  <c r="BT41" i="3"/>
  <c r="CE41" i="3" s="1"/>
  <c r="BS41" i="3"/>
  <c r="CD41" i="3" s="1"/>
  <c r="BU41" i="3"/>
  <c r="CF41" i="3" s="1"/>
  <c r="BS45" i="3"/>
  <c r="CD45" i="3" s="1"/>
  <c r="BT45" i="3"/>
  <c r="CE45" i="3" s="1"/>
  <c r="BU10" i="3"/>
  <c r="BT10" i="3"/>
  <c r="BT14" i="3"/>
  <c r="CE14" i="3" s="1"/>
  <c r="BU13" i="3"/>
  <c r="CF13" i="3" s="1"/>
  <c r="BT13" i="3"/>
  <c r="BS13" i="3"/>
  <c r="CD13" i="3" s="1"/>
  <c r="BU25" i="3"/>
  <c r="CF25" i="3" s="1"/>
  <c r="BT25" i="3"/>
  <c r="CE25" i="3" s="1"/>
  <c r="BS25" i="3"/>
  <c r="CD25" i="3" s="1"/>
  <c r="BU33" i="3"/>
  <c r="BT33" i="3"/>
  <c r="BS33" i="3"/>
  <c r="BU29" i="3"/>
  <c r="BT29" i="3"/>
  <c r="CE29" i="3" s="1"/>
  <c r="E40" i="3" s="1"/>
  <c r="BS29" i="3"/>
  <c r="CD29" i="3" s="1"/>
  <c r="BU36" i="3"/>
  <c r="BT36" i="3"/>
  <c r="BS36" i="3"/>
  <c r="BU18" i="3"/>
  <c r="BT18" i="3"/>
  <c r="BS18" i="3"/>
  <c r="BU31" i="3"/>
  <c r="CF31" i="3" s="1"/>
  <c r="BT31" i="3"/>
  <c r="CE31" i="3" s="1"/>
  <c r="BS31" i="3"/>
  <c r="BU39" i="3"/>
  <c r="BT39" i="3"/>
  <c r="BS39" i="3"/>
  <c r="CD39" i="3" s="1"/>
  <c r="D60" i="3" s="1"/>
  <c r="BS28" i="3"/>
  <c r="BU28" i="3"/>
  <c r="BT28" i="3"/>
  <c r="CE28" i="3" s="1"/>
  <c r="BS34" i="3"/>
  <c r="BU34" i="3"/>
  <c r="BT34" i="3"/>
  <c r="CE34" i="3" s="1"/>
  <c r="BU17" i="3"/>
  <c r="CF17" i="3" s="1"/>
  <c r="BT17" i="3"/>
  <c r="CE17" i="3" s="1"/>
  <c r="E37" i="3" s="1"/>
  <c r="BS17" i="3"/>
  <c r="BU22" i="3"/>
  <c r="BT22" i="3"/>
  <c r="CE22" i="3" s="1"/>
  <c r="BS22" i="3"/>
  <c r="CD22" i="3" s="1"/>
  <c r="BU37" i="3"/>
  <c r="BT37" i="3"/>
  <c r="BS37" i="3"/>
  <c r="CD37" i="3" s="1"/>
  <c r="D51" i="3" s="1"/>
  <c r="T51" i="3" s="1"/>
  <c r="BU32" i="3"/>
  <c r="CF32" i="3" s="1"/>
  <c r="BT32" i="3"/>
  <c r="BS32" i="3"/>
  <c r="BU21" i="3"/>
  <c r="CF21" i="3" s="1"/>
  <c r="F36" i="3" s="1"/>
  <c r="BT21" i="3"/>
  <c r="CE21" i="3" s="1"/>
  <c r="E36" i="3" s="1"/>
  <c r="BS21" i="3"/>
  <c r="BU26" i="3"/>
  <c r="CF26" i="3" s="1"/>
  <c r="BT26" i="3"/>
  <c r="CE26" i="3" s="1"/>
  <c r="BS26" i="3"/>
  <c r="CD26" i="3" s="1"/>
  <c r="D39" i="3" s="1"/>
  <c r="X39" i="3" s="1"/>
  <c r="BT35" i="3"/>
  <c r="BS35" i="3"/>
  <c r="BU35" i="3"/>
  <c r="CF35" i="3" s="1"/>
  <c r="BU30" i="3"/>
  <c r="BT30" i="3"/>
  <c r="BS30" i="3"/>
  <c r="BU38" i="3"/>
  <c r="CF38" i="3" s="1"/>
  <c r="BT38" i="3"/>
  <c r="BS38" i="3"/>
  <c r="S3" i="3"/>
  <c r="X2" i="3"/>
  <c r="X3" i="3"/>
  <c r="BT4" i="3"/>
  <c r="CE4" i="3" s="1"/>
  <c r="BT8" i="3"/>
  <c r="CE8" i="3" s="1"/>
  <c r="BT12" i="3"/>
  <c r="CE12" i="3" s="1"/>
  <c r="BT16" i="3"/>
  <c r="BT20" i="3"/>
  <c r="BT24" i="3"/>
  <c r="Q3" i="3"/>
  <c r="BT3" i="3"/>
  <c r="U3" i="3"/>
  <c r="Y3" i="3"/>
  <c r="X4" i="3"/>
  <c r="BU4" i="3"/>
  <c r="CF4" i="3" s="1"/>
  <c r="F47" i="3" s="1"/>
  <c r="BS5" i="3"/>
  <c r="CD5" i="3" s="1"/>
  <c r="D47" i="3" s="1"/>
  <c r="BU8" i="3"/>
  <c r="CF8" i="3" s="1"/>
  <c r="BS9" i="3"/>
  <c r="CD9" i="3" s="1"/>
  <c r="BU12" i="3"/>
  <c r="CF12" i="3" s="1"/>
  <c r="BU16" i="3"/>
  <c r="CF16" i="3" s="1"/>
  <c r="BU20" i="3"/>
  <c r="BU24" i="3"/>
  <c r="CF24" i="3" s="1"/>
  <c r="F41" i="3" s="1"/>
  <c r="BT5" i="3"/>
  <c r="BT9" i="3"/>
  <c r="O3" i="3"/>
  <c r="P3" i="3"/>
  <c r="CE86" i="3"/>
  <c r="BS6" i="3"/>
  <c r="CD6" i="3" s="1"/>
  <c r="D54" i="3" s="1"/>
  <c r="BS10" i="3"/>
  <c r="CD10" i="3" s="1"/>
  <c r="D45" i="3" s="1"/>
  <c r="BS14" i="3"/>
  <c r="U2" i="3"/>
  <c r="R3" i="3"/>
  <c r="CE80" i="3"/>
  <c r="BS3" i="3"/>
  <c r="BS7" i="3"/>
  <c r="BS11" i="3"/>
  <c r="BS15" i="3"/>
  <c r="CD15" i="3" s="1"/>
  <c r="BS19" i="3"/>
  <c r="CD19" i="3" s="1"/>
  <c r="BS23" i="3"/>
  <c r="BS27" i="3"/>
  <c r="BT7" i="3"/>
  <c r="CE7" i="3" s="1"/>
  <c r="BT11" i="3"/>
  <c r="BT15" i="3"/>
  <c r="CE15" i="3" s="1"/>
  <c r="BT19" i="3"/>
  <c r="CE19" i="3" s="1"/>
  <c r="BT23" i="3"/>
  <c r="CE23" i="3" s="1"/>
  <c r="BT27" i="3"/>
  <c r="CE27" i="3" s="1"/>
  <c r="E38" i="3" s="1"/>
  <c r="CF23" i="3"/>
  <c r="CD23" i="3"/>
  <c r="CF10" i="3"/>
  <c r="F44" i="3" s="1"/>
  <c r="CE10" i="3"/>
  <c r="CF19" i="3"/>
  <c r="CE18" i="3"/>
  <c r="CD18" i="3"/>
  <c r="CF18" i="3"/>
  <c r="BA6" i="3"/>
  <c r="BB5" i="3"/>
  <c r="CE16" i="3"/>
  <c r="CD16" i="3"/>
  <c r="CF7" i="3"/>
  <c r="F61" i="3" s="1"/>
  <c r="P61" i="3" s="1"/>
  <c r="CD7" i="3"/>
  <c r="D61" i="3" s="1"/>
  <c r="X61" i="3" s="1"/>
  <c r="CF15" i="3"/>
  <c r="BR71" i="3"/>
  <c r="BB3" i="3"/>
  <c r="CF6" i="3"/>
  <c r="CE6" i="3"/>
  <c r="E54" i="3" s="1"/>
  <c r="CF11" i="3"/>
  <c r="F43" i="3" s="1"/>
  <c r="CE11" i="3"/>
  <c r="CD11" i="3"/>
  <c r="CD14" i="3"/>
  <c r="D62" i="3" s="1"/>
  <c r="Q62" i="3" s="1"/>
  <c r="CF14" i="3"/>
  <c r="CE20" i="3"/>
  <c r="CF20" i="3"/>
  <c r="CD20" i="3"/>
  <c r="D48" i="3" s="1"/>
  <c r="V48" i="3" s="1"/>
  <c r="V6" i="3"/>
  <c r="D31" i="3"/>
  <c r="R31" i="3" s="1"/>
  <c r="T2" i="3"/>
  <c r="V3" i="3"/>
  <c r="U4" i="3"/>
  <c r="S5" i="3"/>
  <c r="Q6" i="3"/>
  <c r="Y6" i="3"/>
  <c r="W7" i="3"/>
  <c r="U8" i="3"/>
  <c r="S9" i="3"/>
  <c r="Q10" i="3"/>
  <c r="Y10" i="3"/>
  <c r="W11" i="3"/>
  <c r="S13" i="3"/>
  <c r="Q14" i="3"/>
  <c r="Y14" i="3"/>
  <c r="W15" i="3"/>
  <c r="X16" i="3"/>
  <c r="Q17" i="3"/>
  <c r="Q18" i="3"/>
  <c r="Q19" i="3"/>
  <c r="S20" i="3"/>
  <c r="X22" i="3"/>
  <c r="V23" i="3"/>
  <c r="CE24" i="3"/>
  <c r="CD24" i="3"/>
  <c r="O31" i="3"/>
  <c r="T5" i="3"/>
  <c r="R6" i="3"/>
  <c r="P7" i="3"/>
  <c r="X7" i="3"/>
  <c r="T9" i="3"/>
  <c r="R10" i="3"/>
  <c r="P11" i="3"/>
  <c r="X11" i="3"/>
  <c r="T13" i="3"/>
  <c r="R14" i="3"/>
  <c r="P15" i="3"/>
  <c r="X15" i="3"/>
  <c r="P16" i="3"/>
  <c r="R17" i="3"/>
  <c r="R18" i="3"/>
  <c r="R19" i="3"/>
  <c r="W21" i="3"/>
  <c r="U21" i="3"/>
  <c r="V21" i="3"/>
  <c r="CD21" i="3"/>
  <c r="D36" i="3" s="1"/>
  <c r="Q36" i="3" s="1"/>
  <c r="CF22" i="3"/>
  <c r="V24" i="3"/>
  <c r="S24" i="3"/>
  <c r="Q24" i="3"/>
  <c r="X24" i="3"/>
  <c r="W24" i="3"/>
  <c r="F31" i="3"/>
  <c r="U5" i="3"/>
  <c r="S6" i="3"/>
  <c r="Q7" i="3"/>
  <c r="Y7" i="3"/>
  <c r="U9" i="3"/>
  <c r="S10" i="3"/>
  <c r="Q11" i="3"/>
  <c r="Y11" i="3"/>
  <c r="S14" i="3"/>
  <c r="Q15" i="3"/>
  <c r="Y15" i="3"/>
  <c r="R16" i="3"/>
  <c r="S18" i="3"/>
  <c r="Y20" i="3"/>
  <c r="Q20" i="3"/>
  <c r="U20" i="3"/>
  <c r="O21" i="3"/>
  <c r="X21" i="3"/>
  <c r="U23" i="3"/>
  <c r="S23" i="3"/>
  <c r="R23" i="3"/>
  <c r="Q23" i="3"/>
  <c r="X23" i="3"/>
  <c r="O24" i="3"/>
  <c r="Y24" i="3" s="1"/>
  <c r="CE30" i="3"/>
  <c r="CF30" i="3"/>
  <c r="CD30" i="3"/>
  <c r="CF39" i="3"/>
  <c r="F60" i="3" s="1"/>
  <c r="CE39" i="3"/>
  <c r="E60" i="3" s="1"/>
  <c r="T10" i="3"/>
  <c r="R11" i="3"/>
  <c r="T14" i="3"/>
  <c r="R15" i="3"/>
  <c r="T18" i="3"/>
  <c r="U19" i="3"/>
  <c r="V20" i="3"/>
  <c r="Y21" i="3"/>
  <c r="Q22" i="3"/>
  <c r="P24" i="3"/>
  <c r="CF28" i="3"/>
  <c r="CD28" i="3"/>
  <c r="R7" i="3"/>
  <c r="P2" i="3"/>
  <c r="Y4" i="3"/>
  <c r="O5" i="3"/>
  <c r="Y5" i="3" s="1"/>
  <c r="W5" i="3"/>
  <c r="U6" i="3"/>
  <c r="S7" i="3"/>
  <c r="U10" i="3"/>
  <c r="S11" i="3"/>
  <c r="U14" i="3"/>
  <c r="S15" i="3"/>
  <c r="U17" i="3"/>
  <c r="V18" i="3"/>
  <c r="V19" i="3"/>
  <c r="W20" i="3"/>
  <c r="R24" i="3"/>
  <c r="T6" i="3"/>
  <c r="V10" i="3"/>
  <c r="T11" i="3"/>
  <c r="V14" i="3"/>
  <c r="T15" i="3"/>
  <c r="Y16" i="3"/>
  <c r="Q16" i="3"/>
  <c r="U16" i="3"/>
  <c r="O17" i="3"/>
  <c r="V17" i="3"/>
  <c r="CD17" i="3"/>
  <c r="W18" i="3"/>
  <c r="W19" i="3"/>
  <c r="X20" i="3"/>
  <c r="Q21" i="3"/>
  <c r="O23" i="3"/>
  <c r="Y23" i="3" s="1"/>
  <c r="T24" i="3"/>
  <c r="BG71" i="3"/>
  <c r="X5" i="3"/>
  <c r="T7" i="3"/>
  <c r="T3" i="3"/>
  <c r="BH71" i="3"/>
  <c r="S4" i="3"/>
  <c r="BB4" i="3"/>
  <c r="Q5" i="3"/>
  <c r="CE5" i="3"/>
  <c r="W6" i="3"/>
  <c r="U7" i="3"/>
  <c r="Q9" i="3"/>
  <c r="Y9" i="3"/>
  <c r="CE9" i="3"/>
  <c r="W10" i="3"/>
  <c r="U11" i="3"/>
  <c r="CE13" i="3"/>
  <c r="W14" i="3"/>
  <c r="U15" i="3"/>
  <c r="V16" i="3"/>
  <c r="X17" i="3"/>
  <c r="O18" i="3"/>
  <c r="X18" i="3"/>
  <c r="X19" i="3"/>
  <c r="R21" i="3"/>
  <c r="U22" i="3"/>
  <c r="S22" i="3"/>
  <c r="V22" i="3"/>
  <c r="U24" i="3"/>
  <c r="CD27" i="3"/>
  <c r="CF27" i="3"/>
  <c r="F38" i="3" s="1"/>
  <c r="R51" i="3"/>
  <c r="O2" i="3"/>
  <c r="Y2" i="3" s="1"/>
  <c r="BI71" i="3"/>
  <c r="W16" i="3"/>
  <c r="Y17" i="3"/>
  <c r="Y18" i="3"/>
  <c r="Y19" i="3"/>
  <c r="R20" i="3"/>
  <c r="S21" i="3"/>
  <c r="W22" i="3"/>
  <c r="T23" i="3"/>
  <c r="U25" i="3"/>
  <c r="S26" i="3"/>
  <c r="Q27" i="3"/>
  <c r="Y27" i="3"/>
  <c r="O28" i="3"/>
  <c r="X28" i="3"/>
  <c r="X29" i="3"/>
  <c r="R30" i="3"/>
  <c r="S61" i="3"/>
  <c r="V25" i="3"/>
  <c r="T26" i="3"/>
  <c r="R27" i="3"/>
  <c r="Y28" i="3"/>
  <c r="Y29" i="3"/>
  <c r="CF29" i="3"/>
  <c r="T30" i="3"/>
  <c r="CD32" i="3"/>
  <c r="CF34" i="3"/>
  <c r="CD34" i="3"/>
  <c r="Q39" i="3"/>
  <c r="W25" i="3"/>
  <c r="U26" i="3"/>
  <c r="S27" i="3"/>
  <c r="Q28" i="3"/>
  <c r="Q29" i="3"/>
  <c r="S31" i="3"/>
  <c r="CD31" i="3"/>
  <c r="CE32" i="3"/>
  <c r="K64" i="3"/>
  <c r="CE36" i="3"/>
  <c r="E53" i="3" s="1"/>
  <c r="CD36" i="3"/>
  <c r="T27" i="3"/>
  <c r="R28" i="3"/>
  <c r="R29" i="3"/>
  <c r="S30" i="3"/>
  <c r="Y30" i="3"/>
  <c r="Q30" i="3"/>
  <c r="U30" i="3"/>
  <c r="W30" i="3"/>
  <c r="L64" i="3"/>
  <c r="CF37" i="3"/>
  <c r="F51" i="3" s="1"/>
  <c r="CE37" i="3"/>
  <c r="E51" i="3" s="1"/>
  <c r="Q25" i="3"/>
  <c r="Y25" i="3"/>
  <c r="U27" i="3"/>
  <c r="S28" i="3"/>
  <c r="T29" i="3"/>
  <c r="X30" i="3"/>
  <c r="CE33" i="3"/>
  <c r="E42" i="3" s="1"/>
  <c r="CD33" i="3"/>
  <c r="D42" i="3" s="1"/>
  <c r="W42" i="3" s="1"/>
  <c r="M64" i="3"/>
  <c r="CE35" i="3"/>
  <c r="CD35" i="3"/>
  <c r="CD38" i="3"/>
  <c r="J64" i="3"/>
  <c r="K97" i="3"/>
  <c r="CQ95" i="3"/>
  <c r="BU95" i="3" s="1"/>
  <c r="T28" i="3"/>
  <c r="U29" i="3"/>
  <c r="CF36" i="3"/>
  <c r="F53" i="3" s="1"/>
  <c r="W31" i="3"/>
  <c r="G64" i="3"/>
  <c r="W28" i="3"/>
  <c r="W29" i="3"/>
  <c r="CF33" i="3"/>
  <c r="F42" i="3" s="1"/>
  <c r="CE38" i="3"/>
  <c r="L97" i="3"/>
  <c r="N64" i="3"/>
  <c r="M97" i="3"/>
  <c r="H64" i="3"/>
  <c r="G97" i="3"/>
  <c r="R61" i="3"/>
  <c r="CS84" i="3"/>
  <c r="CY84" i="3"/>
  <c r="CX84" i="3"/>
  <c r="CW84" i="3"/>
  <c r="CD84" i="3"/>
  <c r="D89" i="3" s="1"/>
  <c r="Q89" i="3" s="1"/>
  <c r="CV84" i="3"/>
  <c r="CU84" i="3"/>
  <c r="CT84" i="3"/>
  <c r="CR84" i="3"/>
  <c r="I97" i="3"/>
  <c r="CQ83" i="3"/>
  <c r="CP87" i="3"/>
  <c r="CS78" i="3"/>
  <c r="CQ79" i="3"/>
  <c r="CU87" i="3"/>
  <c r="CT87" i="3"/>
  <c r="CS87" i="3"/>
  <c r="CQ87" i="3"/>
  <c r="BU87" i="3" s="1"/>
  <c r="CS92" i="3"/>
  <c r="CW92" i="3"/>
  <c r="CY92" i="3"/>
  <c r="CX92" i="3"/>
  <c r="CV92" i="3"/>
  <c r="CU92" i="3"/>
  <c r="CT92" i="3"/>
  <c r="CD92" i="3"/>
  <c r="CR92" i="3"/>
  <c r="CQ99" i="3"/>
  <c r="BU99" i="3" s="1"/>
  <c r="N97" i="3"/>
  <c r="CS79" i="3"/>
  <c r="CU80" i="3"/>
  <c r="CV87" i="3"/>
  <c r="CQ92" i="3"/>
  <c r="BU92" i="3" s="1"/>
  <c r="CP98" i="3"/>
  <c r="BT98" i="3" s="1"/>
  <c r="BG147" i="3"/>
  <c r="CR147" i="3" s="1"/>
  <c r="CV78" i="3"/>
  <c r="CT79" i="3"/>
  <c r="CY81" i="3"/>
  <c r="CD81" i="3"/>
  <c r="CW81" i="3"/>
  <c r="CP81" i="3"/>
  <c r="CQ84" i="3"/>
  <c r="CY85" i="3"/>
  <c r="CD85" i="3"/>
  <c r="D78" i="3" s="1"/>
  <c r="S78" i="3" s="1"/>
  <c r="CX85" i="3"/>
  <c r="CP85" i="3"/>
  <c r="CW85" i="3"/>
  <c r="CR85" i="3"/>
  <c r="CD87" i="3"/>
  <c r="CW87" i="3"/>
  <c r="CS88" i="3"/>
  <c r="CW88" i="3"/>
  <c r="CY88" i="3"/>
  <c r="CV88" i="3"/>
  <c r="CU88" i="3"/>
  <c r="CT88" i="3"/>
  <c r="CQ91" i="3"/>
  <c r="BU91" i="3" s="1"/>
  <c r="CP92" i="3"/>
  <c r="BT92" i="3" s="1"/>
  <c r="H97" i="3"/>
  <c r="BH147" i="3"/>
  <c r="CW78" i="3"/>
  <c r="CD79" i="3"/>
  <c r="D80" i="3" s="1"/>
  <c r="X80" i="3" s="1"/>
  <c r="CU79" i="3"/>
  <c r="CW80" i="3"/>
  <c r="CR81" i="3"/>
  <c r="CW83" i="3"/>
  <c r="CS85" i="3"/>
  <c r="CF86" i="3"/>
  <c r="CX87" i="3"/>
  <c r="CP106" i="3"/>
  <c r="BT106" i="3" s="1"/>
  <c r="BI147" i="3"/>
  <c r="CP78" i="3"/>
  <c r="BT78" i="3" s="1"/>
  <c r="CX78" i="3"/>
  <c r="CV79" i="3"/>
  <c r="CF80" i="3"/>
  <c r="CX80" i="3"/>
  <c r="CQ81" i="3"/>
  <c r="CS81" i="3"/>
  <c r="CW82" i="3"/>
  <c r="CU82" i="3"/>
  <c r="CD82" i="3"/>
  <c r="CP82" i="3"/>
  <c r="CX83" i="3"/>
  <c r="CQ85" i="3"/>
  <c r="CT85" i="3"/>
  <c r="CY87" i="3"/>
  <c r="CQ88" i="3"/>
  <c r="BU88" i="3" s="1"/>
  <c r="CF88" i="3" s="1"/>
  <c r="CY97" i="3"/>
  <c r="CU97" i="3"/>
  <c r="CD97" i="3"/>
  <c r="CX97" i="3"/>
  <c r="CW97" i="3"/>
  <c r="CV97" i="3"/>
  <c r="CT97" i="3"/>
  <c r="CS97" i="3"/>
  <c r="CR97" i="3"/>
  <c r="J97" i="3"/>
  <c r="CQ78" i="3"/>
  <c r="CY78" i="3"/>
  <c r="CW79" i="3"/>
  <c r="CY80" i="3"/>
  <c r="CT81" i="3"/>
  <c r="CU85" i="3"/>
  <c r="CD88" i="3"/>
  <c r="D90" i="3" s="1"/>
  <c r="T90" i="3" s="1"/>
  <c r="CE97" i="3"/>
  <c r="CR78" i="3"/>
  <c r="CP79" i="3"/>
  <c r="CU81" i="3"/>
  <c r="CF82" i="3"/>
  <c r="CU83" i="3"/>
  <c r="CD83" i="3"/>
  <c r="CS83" i="3"/>
  <c r="CV85" i="3"/>
  <c r="CS96" i="3"/>
  <c r="CW96" i="3"/>
  <c r="CY96" i="3"/>
  <c r="CX96" i="3"/>
  <c r="CV96" i="3"/>
  <c r="CU96" i="3"/>
  <c r="CT96" i="3"/>
  <c r="CD96" i="3"/>
  <c r="CR96" i="3"/>
  <c r="CQ96" i="3"/>
  <c r="BU96" i="3" s="1"/>
  <c r="CY105" i="3"/>
  <c r="CD105" i="3"/>
  <c r="CU105" i="3"/>
  <c r="CX105" i="3"/>
  <c r="CW105" i="3"/>
  <c r="CV105" i="3"/>
  <c r="CT105" i="3"/>
  <c r="CS105" i="3"/>
  <c r="CR105" i="3"/>
  <c r="CU104" i="3"/>
  <c r="CD104" i="3"/>
  <c r="CY104" i="3"/>
  <c r="CP104" i="3"/>
  <c r="BT104" i="3" s="1"/>
  <c r="CU108" i="3"/>
  <c r="CD108" i="3"/>
  <c r="CT108" i="3"/>
  <c r="CS108" i="3"/>
  <c r="CY108" i="3"/>
  <c r="CX108" i="3"/>
  <c r="CW108" i="3"/>
  <c r="CE109" i="3"/>
  <c r="CF112" i="3"/>
  <c r="CU114" i="3"/>
  <c r="CT114" i="3"/>
  <c r="CS114" i="3"/>
  <c r="CR114" i="3"/>
  <c r="CY114" i="3"/>
  <c r="CD114" i="3"/>
  <c r="CX114" i="3"/>
  <c r="CW114" i="3"/>
  <c r="CY89" i="3"/>
  <c r="CD89" i="3"/>
  <c r="CU89" i="3"/>
  <c r="CP89" i="3"/>
  <c r="BT89" i="3" s="1"/>
  <c r="CF92" i="3"/>
  <c r="CY93" i="3"/>
  <c r="CU93" i="3"/>
  <c r="CD93" i="3"/>
  <c r="D79" i="3" s="1"/>
  <c r="CP93" i="3"/>
  <c r="CQ97" i="3"/>
  <c r="BU97" i="3" s="1"/>
  <c r="CT98" i="3"/>
  <c r="CV99" i="3"/>
  <c r="CW100" i="3"/>
  <c r="CY103" i="3"/>
  <c r="CD103" i="3"/>
  <c r="CU103" i="3"/>
  <c r="CP103" i="3"/>
  <c r="BT103" i="3" s="1"/>
  <c r="CR104" i="3"/>
  <c r="CQ105" i="3"/>
  <c r="CT106" i="3"/>
  <c r="CP108" i="3"/>
  <c r="BT108" i="3" s="1"/>
  <c r="CP114" i="3"/>
  <c r="CD86" i="3"/>
  <c r="D76" i="3" s="1"/>
  <c r="Q76" i="3" s="1"/>
  <c r="CU86" i="3"/>
  <c r="CR89" i="3"/>
  <c r="CW91" i="3"/>
  <c r="CR93" i="3"/>
  <c r="CW95" i="3"/>
  <c r="CV98" i="3"/>
  <c r="CW99" i="3"/>
  <c r="CU102" i="3"/>
  <c r="CD102" i="3"/>
  <c r="CY102" i="3"/>
  <c r="CR103" i="3"/>
  <c r="CQ104" i="3"/>
  <c r="CS104" i="3"/>
  <c r="CV106" i="3"/>
  <c r="CQ108" i="3"/>
  <c r="BU108" i="3" s="1"/>
  <c r="CE111" i="3"/>
  <c r="CQ114" i="3"/>
  <c r="BU114" i="3" s="1"/>
  <c r="CV86" i="3"/>
  <c r="CQ89" i="3"/>
  <c r="CS89" i="3"/>
  <c r="CW90" i="3"/>
  <c r="CS90" i="3"/>
  <c r="CP90" i="3"/>
  <c r="CQ93" i="3"/>
  <c r="CS93" i="3"/>
  <c r="CW94" i="3"/>
  <c r="CS94" i="3"/>
  <c r="CP94" i="3"/>
  <c r="CW98" i="3"/>
  <c r="CY101" i="3"/>
  <c r="CU101" i="3"/>
  <c r="CR102" i="3"/>
  <c r="CQ103" i="3"/>
  <c r="BU103" i="3" s="1"/>
  <c r="CS103" i="3"/>
  <c r="CT104" i="3"/>
  <c r="CW106" i="3"/>
  <c r="CF111" i="3"/>
  <c r="CT89" i="3"/>
  <c r="CT93" i="3"/>
  <c r="CU100" i="3"/>
  <c r="CD100" i="3"/>
  <c r="CY100" i="3"/>
  <c r="CP100" i="3"/>
  <c r="CR101" i="3"/>
  <c r="CQ102" i="3"/>
  <c r="CS102" i="3"/>
  <c r="CT103" i="3"/>
  <c r="CV104" i="3"/>
  <c r="CU110" i="3"/>
  <c r="CT110" i="3"/>
  <c r="CS110" i="3"/>
  <c r="CR110" i="3"/>
  <c r="CY110" i="3"/>
  <c r="CD110" i="3"/>
  <c r="CX110" i="3"/>
  <c r="CW110" i="3"/>
  <c r="CV114" i="3"/>
  <c r="CF90" i="3"/>
  <c r="CU91" i="3"/>
  <c r="CD91" i="3"/>
  <c r="D83" i="3" s="1"/>
  <c r="X83" i="3" s="1"/>
  <c r="CY91" i="3"/>
  <c r="CV93" i="3"/>
  <c r="CF94" i="3"/>
  <c r="CU95" i="3"/>
  <c r="CY95" i="3"/>
  <c r="CD95" i="3"/>
  <c r="CY99" i="3"/>
  <c r="CD99" i="3"/>
  <c r="D74" i="3" s="1"/>
  <c r="CU99" i="3"/>
  <c r="CR100" i="3"/>
  <c r="CQ101" i="3"/>
  <c r="CS101" i="3"/>
  <c r="CT102" i="3"/>
  <c r="CV103" i="3"/>
  <c r="CW104" i="3"/>
  <c r="CY107" i="3"/>
  <c r="CD107" i="3"/>
  <c r="CX107" i="3"/>
  <c r="CW107" i="3"/>
  <c r="CU107" i="3"/>
  <c r="CS107" i="3"/>
  <c r="CR108" i="3"/>
  <c r="CP110" i="3"/>
  <c r="BT110" i="3" s="1"/>
  <c r="CW89" i="3"/>
  <c r="CR91" i="3"/>
  <c r="CW93" i="3"/>
  <c r="CU98" i="3"/>
  <c r="CD98" i="3"/>
  <c r="CY98" i="3"/>
  <c r="CR99" i="3"/>
  <c r="CQ100" i="3"/>
  <c r="CS100" i="3"/>
  <c r="CT101" i="3"/>
  <c r="CV102" i="3"/>
  <c r="CW103" i="3"/>
  <c r="CX104" i="3"/>
  <c r="CU106" i="3"/>
  <c r="CD106" i="3"/>
  <c r="CY106" i="3"/>
  <c r="CV108" i="3"/>
  <c r="CQ110" i="3"/>
  <c r="BU110" i="3" s="1"/>
  <c r="CF110" i="3" s="1"/>
  <c r="CU112" i="3"/>
  <c r="CT112" i="3"/>
  <c r="CS112" i="3"/>
  <c r="CR112" i="3"/>
  <c r="CY112" i="3"/>
  <c r="CD112" i="3"/>
  <c r="CX112" i="3"/>
  <c r="CW112" i="3"/>
  <c r="CS109" i="3"/>
  <c r="CS111" i="3"/>
  <c r="CS113" i="3"/>
  <c r="CT109" i="3"/>
  <c r="CT111" i="3"/>
  <c r="CT113" i="3"/>
  <c r="CD109" i="3"/>
  <c r="CU109" i="3"/>
  <c r="CU111" i="3"/>
  <c r="CD113" i="3"/>
  <c r="CU113" i="3"/>
  <c r="CV109" i="3"/>
  <c r="CV111" i="3"/>
  <c r="CV113" i="3"/>
  <c r="CF109" i="3"/>
  <c r="CW109" i="3"/>
  <c r="CW111" i="3"/>
  <c r="CW113" i="3"/>
  <c r="CX109" i="3"/>
  <c r="CX111" i="3"/>
  <c r="CX113" i="3"/>
  <c r="CD111" i="3"/>
  <c r="O27" i="2"/>
  <c r="P27" i="2"/>
  <c r="Q27" i="2"/>
  <c r="T27" i="2"/>
  <c r="U27" i="2"/>
  <c r="V27" i="2"/>
  <c r="AK27" i="2"/>
  <c r="AJ27" i="2"/>
  <c r="AM27" i="2"/>
  <c r="AN27" i="2"/>
  <c r="AO27" i="2"/>
  <c r="AP27" i="2"/>
  <c r="R3" i="2"/>
  <c r="S27" i="2"/>
  <c r="R27" i="2"/>
  <c r="AQ27" i="2"/>
  <c r="AI27" i="2"/>
  <c r="AO26" i="2"/>
  <c r="S26" i="2"/>
  <c r="AQ26" i="2"/>
  <c r="R26" i="2"/>
  <c r="T26" i="2"/>
  <c r="AJ26" i="2"/>
  <c r="AR26" i="2"/>
  <c r="BJ26" i="2" s="1"/>
  <c r="M26" i="2"/>
  <c r="U26" i="2"/>
  <c r="N26" i="2"/>
  <c r="V26" i="2"/>
  <c r="AL26" i="2"/>
  <c r="O26" i="2"/>
  <c r="AM26" i="2"/>
  <c r="P26" i="2"/>
  <c r="AN26" i="2"/>
  <c r="AL27" i="2"/>
  <c r="BJ25" i="2"/>
  <c r="BK25" i="2"/>
  <c r="BL25" i="2"/>
  <c r="R25" i="2"/>
  <c r="AP25" i="2"/>
  <c r="T25" i="2"/>
  <c r="AJ25" i="2"/>
  <c r="AR25" i="2"/>
  <c r="BD25" i="2" s="1"/>
  <c r="M25" i="2"/>
  <c r="U25" i="2"/>
  <c r="AK25" i="2"/>
  <c r="S25" i="2"/>
  <c r="AQ25" i="2"/>
  <c r="N25" i="2"/>
  <c r="V25" i="2"/>
  <c r="AL25" i="2"/>
  <c r="O25" i="2"/>
  <c r="AM25" i="2"/>
  <c r="P25" i="2"/>
  <c r="AN25" i="2"/>
  <c r="R24" i="2"/>
  <c r="AP24" i="2"/>
  <c r="T24" i="2"/>
  <c r="AJ24" i="2"/>
  <c r="AR24" i="2"/>
  <c r="BI24" i="2" s="1"/>
  <c r="M24" i="2"/>
  <c r="U24" i="2"/>
  <c r="AK24" i="2"/>
  <c r="S24" i="2"/>
  <c r="N24" i="2"/>
  <c r="V24" i="2"/>
  <c r="AL24" i="2"/>
  <c r="O24" i="2"/>
  <c r="AM24" i="2"/>
  <c r="P24" i="2"/>
  <c r="AN24" i="2"/>
  <c r="R23" i="2"/>
  <c r="S23" i="2"/>
  <c r="AQ23" i="2"/>
  <c r="T23" i="2"/>
  <c r="AJ23" i="2"/>
  <c r="AR23" i="2"/>
  <c r="BD23" i="2" s="1"/>
  <c r="O23" i="2"/>
  <c r="AM23" i="2"/>
  <c r="N23" i="2"/>
  <c r="V23" i="2"/>
  <c r="P23" i="2"/>
  <c r="AN23" i="2"/>
  <c r="M23" i="2"/>
  <c r="U23" i="2"/>
  <c r="S22" i="2"/>
  <c r="AQ22" i="2"/>
  <c r="R22" i="2"/>
  <c r="T22" i="2"/>
  <c r="AJ22" i="2"/>
  <c r="AR22" i="2"/>
  <c r="BK22" i="2" s="1"/>
  <c r="N22" i="2"/>
  <c r="V22" i="2"/>
  <c r="AL22" i="2"/>
  <c r="M22" i="2"/>
  <c r="U22" i="2"/>
  <c r="O22" i="2"/>
  <c r="AM22" i="2"/>
  <c r="P22" i="2"/>
  <c r="AN22" i="2"/>
  <c r="A5" i="2"/>
  <c r="AJ3" i="2"/>
  <c r="AQ3" i="2"/>
  <c r="S3" i="2"/>
  <c r="AR3" i="2"/>
  <c r="T3" i="2"/>
  <c r="AS3" i="2"/>
  <c r="M3" i="2"/>
  <c r="AT4" i="2"/>
  <c r="A6" i="2"/>
  <c r="AT3" i="2"/>
  <c r="N3" i="2"/>
  <c r="R4" i="2"/>
  <c r="BI3" i="2"/>
  <c r="AI5" i="2"/>
  <c r="M4" i="2"/>
  <c r="Q4" i="2"/>
  <c r="P4" i="2"/>
  <c r="O4" i="2"/>
  <c r="V4" i="2"/>
  <c r="U4" i="2"/>
  <c r="T4" i="2"/>
  <c r="U3" i="2"/>
  <c r="AK3" i="2"/>
  <c r="V3" i="2"/>
  <c r="O3" i="2"/>
  <c r="AM3" i="2"/>
  <c r="N4" i="2"/>
  <c r="P3" i="2"/>
  <c r="AN3" i="2"/>
  <c r="Q3" i="2"/>
  <c r="AO3" i="2"/>
  <c r="BE3" i="2"/>
  <c r="AS4" i="2"/>
  <c r="AH3" i="2"/>
  <c r="AP3" i="2"/>
  <c r="L37" i="1"/>
  <c r="K37" i="1"/>
  <c r="K42" i="1"/>
  <c r="L42" i="1" s="1"/>
  <c r="J42" i="1"/>
  <c r="K58" i="1"/>
  <c r="J58" i="1"/>
  <c r="L58" i="1" s="1"/>
  <c r="J31" i="1"/>
  <c r="J37" i="1"/>
  <c r="L48" i="1"/>
  <c r="K48" i="1"/>
  <c r="J48" i="1"/>
  <c r="J3" i="1"/>
  <c r="J5" i="1"/>
  <c r="L5" i="1" s="1"/>
  <c r="J7" i="1"/>
  <c r="L7" i="1" s="1"/>
  <c r="J9" i="1"/>
  <c r="J11" i="1"/>
  <c r="J13" i="1"/>
  <c r="L13" i="1" s="1"/>
  <c r="J15" i="1"/>
  <c r="J17" i="1"/>
  <c r="J19" i="1"/>
  <c r="J21" i="1"/>
  <c r="L21" i="1" s="1"/>
  <c r="J23" i="1"/>
  <c r="L23" i="1" s="1"/>
  <c r="J25" i="1"/>
  <c r="J27" i="1"/>
  <c r="L27" i="1" s="1"/>
  <c r="J29" i="1"/>
  <c r="L31" i="1"/>
  <c r="K34" i="1"/>
  <c r="K38" i="1"/>
  <c r="J38" i="1"/>
  <c r="L38" i="1" s="1"/>
  <c r="K54" i="1"/>
  <c r="L54" i="1" s="1"/>
  <c r="J54" i="1"/>
  <c r="L34" i="1"/>
  <c r="L39" i="1"/>
  <c r="L44" i="1"/>
  <c r="K44" i="1"/>
  <c r="J44" i="1"/>
  <c r="L55" i="1"/>
  <c r="K50" i="1"/>
  <c r="J50" i="1"/>
  <c r="L50" i="1" s="1"/>
  <c r="L32" i="1"/>
  <c r="J35" i="1"/>
  <c r="K40" i="1"/>
  <c r="J40" i="1"/>
  <c r="L40" i="1" s="1"/>
  <c r="L56" i="1"/>
  <c r="K56" i="1"/>
  <c r="J56" i="1"/>
  <c r="L35" i="1"/>
  <c r="K46" i="1"/>
  <c r="L46" i="1" s="1"/>
  <c r="J46" i="1"/>
  <c r="L30" i="1"/>
  <c r="J33" i="1"/>
  <c r="K36" i="1"/>
  <c r="L36" i="1" s="1"/>
  <c r="J36" i="1"/>
  <c r="L52" i="1"/>
  <c r="K52" i="1"/>
  <c r="J52" i="1"/>
  <c r="K39" i="1"/>
  <c r="K41" i="1"/>
  <c r="L41" i="1" s="1"/>
  <c r="K43" i="1"/>
  <c r="K45" i="1"/>
  <c r="L45" i="1" s="1"/>
  <c r="K47" i="1"/>
  <c r="L47" i="1" s="1"/>
  <c r="K49" i="1"/>
  <c r="L49" i="1" s="1"/>
  <c r="K51" i="1"/>
  <c r="L51" i="1" s="1"/>
  <c r="K53" i="1"/>
  <c r="K55" i="1"/>
  <c r="K57" i="1"/>
  <c r="L57" i="1" s="1"/>
  <c r="K59" i="1"/>
  <c r="L59" i="1" s="1"/>
  <c r="K61" i="1"/>
  <c r="L61" i="1" s="1"/>
  <c r="K63" i="1"/>
  <c r="K65" i="1"/>
  <c r="K67" i="1"/>
  <c r="L67" i="1" s="1"/>
  <c r="K69" i="1"/>
  <c r="L69" i="1" s="1"/>
  <c r="K71" i="1"/>
  <c r="K73" i="1"/>
  <c r="K75" i="1"/>
  <c r="K77" i="1"/>
  <c r="L77" i="1" s="1"/>
  <c r="K79" i="1"/>
  <c r="K81" i="1"/>
  <c r="L81" i="1" s="1"/>
  <c r="K83" i="1"/>
  <c r="L83" i="1" s="1"/>
  <c r="K85" i="1"/>
  <c r="K87" i="1"/>
  <c r="L87" i="1" s="1"/>
  <c r="K89" i="1"/>
  <c r="L89" i="1" s="1"/>
  <c r="K91" i="1"/>
  <c r="K93" i="1"/>
  <c r="L93" i="1" s="1"/>
  <c r="K95" i="1"/>
  <c r="L95" i="1" s="1"/>
  <c r="K97" i="1"/>
  <c r="K99" i="1"/>
  <c r="K101" i="1"/>
  <c r="L101" i="1" s="1"/>
  <c r="K103" i="1"/>
  <c r="L103" i="1" s="1"/>
  <c r="K105" i="1"/>
  <c r="L105" i="1" s="1"/>
  <c r="K107" i="1"/>
  <c r="K109" i="1"/>
  <c r="K111" i="1"/>
  <c r="K113" i="1"/>
  <c r="L113" i="1" s="1"/>
  <c r="K115" i="1"/>
  <c r="L115" i="1" s="1"/>
  <c r="K117" i="1"/>
  <c r="L117" i="1" s="1"/>
  <c r="K119" i="1"/>
  <c r="L119" i="1" s="1"/>
  <c r="K121" i="1"/>
  <c r="K123" i="1"/>
  <c r="L123" i="1" s="1"/>
  <c r="K125" i="1"/>
  <c r="L125" i="1" s="1"/>
  <c r="K127" i="1"/>
  <c r="L127" i="1" s="1"/>
  <c r="K129" i="1"/>
  <c r="K131" i="1"/>
  <c r="L131" i="1" s="1"/>
  <c r="K133" i="1"/>
  <c r="L133" i="1" s="1"/>
  <c r="K135" i="1"/>
  <c r="K137" i="1"/>
  <c r="K139" i="1"/>
  <c r="K141" i="1"/>
  <c r="K143" i="1"/>
  <c r="K145" i="1"/>
  <c r="K147" i="1"/>
  <c r="K149" i="1"/>
  <c r="K151" i="1"/>
  <c r="L151" i="1" s="1"/>
  <c r="K153" i="1"/>
  <c r="K155" i="1"/>
  <c r="K157" i="1"/>
  <c r="J60" i="1"/>
  <c r="J62" i="1"/>
  <c r="L62" i="1" s="1"/>
  <c r="J64" i="1"/>
  <c r="J66" i="1"/>
  <c r="J68" i="1"/>
  <c r="L68" i="1" s="1"/>
  <c r="J70" i="1"/>
  <c r="J72" i="1"/>
  <c r="L72" i="1" s="1"/>
  <c r="J74" i="1"/>
  <c r="J76" i="1"/>
  <c r="L76" i="1" s="1"/>
  <c r="J78" i="1"/>
  <c r="L78" i="1" s="1"/>
  <c r="J80" i="1"/>
  <c r="L80" i="1" s="1"/>
  <c r="J82" i="1"/>
  <c r="J84" i="1"/>
  <c r="L84" i="1" s="1"/>
  <c r="J86" i="1"/>
  <c r="J88" i="1"/>
  <c r="J90" i="1"/>
  <c r="J92" i="1"/>
  <c r="L92" i="1" s="1"/>
  <c r="J94" i="1"/>
  <c r="L94" i="1" s="1"/>
  <c r="J96" i="1"/>
  <c r="J98" i="1"/>
  <c r="L98" i="1" s="1"/>
  <c r="J100" i="1"/>
  <c r="J102" i="1"/>
  <c r="J104" i="1"/>
  <c r="J106" i="1"/>
  <c r="L106" i="1" s="1"/>
  <c r="J108" i="1"/>
  <c r="L108" i="1" s="1"/>
  <c r="J110" i="1"/>
  <c r="J112" i="1"/>
  <c r="J114" i="1"/>
  <c r="J116" i="1"/>
  <c r="L116" i="1" s="1"/>
  <c r="J118" i="1"/>
  <c r="L118" i="1" s="1"/>
  <c r="J120" i="1"/>
  <c r="J122" i="1"/>
  <c r="J124" i="1"/>
  <c r="J126" i="1"/>
  <c r="L126" i="1" s="1"/>
  <c r="J128" i="1"/>
  <c r="L128" i="1" s="1"/>
  <c r="J130" i="1"/>
  <c r="L130" i="1" s="1"/>
  <c r="J132" i="1"/>
  <c r="L132" i="1" s="1"/>
  <c r="J134" i="1"/>
  <c r="J136" i="1"/>
  <c r="L136" i="1" s="1"/>
  <c r="J138" i="1"/>
  <c r="L138" i="1" s="1"/>
  <c r="J140" i="1"/>
  <c r="L140" i="1" s="1"/>
  <c r="J142" i="1"/>
  <c r="L142" i="1" s="1"/>
  <c r="J144" i="1"/>
  <c r="L144" i="1" s="1"/>
  <c r="J146" i="1"/>
  <c r="L146" i="1" s="1"/>
  <c r="J148" i="1"/>
  <c r="L148" i="1" s="1"/>
  <c r="J150" i="1"/>
  <c r="J152" i="1"/>
  <c r="L152" i="1" s="1"/>
  <c r="J154" i="1"/>
  <c r="J156" i="1"/>
  <c r="L156" i="1" s="1"/>
  <c r="K158" i="1"/>
  <c r="K60" i="1"/>
  <c r="K62" i="1"/>
  <c r="K64" i="1"/>
  <c r="L64" i="1" s="1"/>
  <c r="K66" i="1"/>
  <c r="L66" i="1" s="1"/>
  <c r="K68" i="1"/>
  <c r="K70" i="1"/>
  <c r="L70" i="1" s="1"/>
  <c r="K72" i="1"/>
  <c r="K74" i="1"/>
  <c r="L74" i="1" s="1"/>
  <c r="K76" i="1"/>
  <c r="K78" i="1"/>
  <c r="K80" i="1"/>
  <c r="K82" i="1"/>
  <c r="L82" i="1" s="1"/>
  <c r="K84" i="1"/>
  <c r="K86" i="1"/>
  <c r="L86" i="1" s="1"/>
  <c r="K88" i="1"/>
  <c r="L88" i="1" s="1"/>
  <c r="K90" i="1"/>
  <c r="L90" i="1" s="1"/>
  <c r="K92" i="1"/>
  <c r="K94" i="1"/>
  <c r="K96" i="1"/>
  <c r="L96" i="1" s="1"/>
  <c r="K98" i="1"/>
  <c r="K100" i="1"/>
  <c r="L100" i="1" s="1"/>
  <c r="K102" i="1"/>
  <c r="L102" i="1" s="1"/>
  <c r="K104" i="1"/>
  <c r="L104" i="1" s="1"/>
  <c r="K106" i="1"/>
  <c r="K108" i="1"/>
  <c r="K110" i="1"/>
  <c r="L110" i="1" s="1"/>
  <c r="K112" i="1"/>
  <c r="L112" i="1" s="1"/>
  <c r="K114" i="1"/>
  <c r="L114" i="1" s="1"/>
  <c r="K116" i="1"/>
  <c r="K118" i="1"/>
  <c r="K120" i="1"/>
  <c r="L120" i="1" s="1"/>
  <c r="K122" i="1"/>
  <c r="L122" i="1" s="1"/>
  <c r="K124" i="1"/>
  <c r="L124" i="1" s="1"/>
  <c r="K126" i="1"/>
  <c r="K128" i="1"/>
  <c r="K130" i="1"/>
  <c r="K132" i="1"/>
  <c r="K134" i="1"/>
  <c r="L134" i="1" s="1"/>
  <c r="K136" i="1"/>
  <c r="K138" i="1"/>
  <c r="K140" i="1"/>
  <c r="K142" i="1"/>
  <c r="K144" i="1"/>
  <c r="K146" i="1"/>
  <c r="K148" i="1"/>
  <c r="K150" i="1"/>
  <c r="K152" i="1"/>
  <c r="K154" i="1"/>
  <c r="K156" i="1"/>
  <c r="L158" i="1"/>
  <c r="J160" i="1"/>
  <c r="L160" i="1" s="1"/>
  <c r="J162" i="1"/>
  <c r="L162" i="1" s="1"/>
  <c r="J164" i="1"/>
  <c r="L164" i="1" s="1"/>
  <c r="J166" i="1"/>
  <c r="L166" i="1" s="1"/>
  <c r="J168" i="1"/>
  <c r="J170" i="1"/>
  <c r="J172" i="1"/>
  <c r="J174" i="1"/>
  <c r="L174" i="1" s="1"/>
  <c r="J176" i="1"/>
  <c r="L176" i="1" s="1"/>
  <c r="J178" i="1"/>
  <c r="L178" i="1" s="1"/>
  <c r="J180" i="1"/>
  <c r="L180" i="1" s="1"/>
  <c r="J182" i="1"/>
  <c r="J184" i="1"/>
  <c r="L184" i="1" s="1"/>
  <c r="J186" i="1"/>
  <c r="J188" i="1"/>
  <c r="J190" i="1"/>
  <c r="J192" i="1"/>
  <c r="J194" i="1"/>
  <c r="J196" i="1"/>
  <c r="L196" i="1" s="1"/>
  <c r="J198" i="1"/>
  <c r="J200" i="1"/>
  <c r="J202" i="1"/>
  <c r="J204" i="1"/>
  <c r="L204" i="1" s="1"/>
  <c r="J206" i="1"/>
  <c r="J208" i="1"/>
  <c r="J210" i="1"/>
  <c r="J212" i="1"/>
  <c r="J214" i="1"/>
  <c r="J216" i="1"/>
  <c r="L216" i="1" s="1"/>
  <c r="J218" i="1"/>
  <c r="L218" i="1" s="1"/>
  <c r="J220" i="1"/>
  <c r="L220" i="1" s="1"/>
  <c r="J222" i="1"/>
  <c r="J224" i="1"/>
  <c r="L224" i="1" s="1"/>
  <c r="J226" i="1"/>
  <c r="L226" i="1" s="1"/>
  <c r="J228" i="1"/>
  <c r="L228" i="1" s="1"/>
  <c r="J230" i="1"/>
  <c r="L230" i="1" s="1"/>
  <c r="J232" i="1"/>
  <c r="L232" i="1" s="1"/>
  <c r="J234" i="1"/>
  <c r="J236" i="1"/>
  <c r="L236" i="1" s="1"/>
  <c r="J238" i="1"/>
  <c r="L238" i="1" s="1"/>
  <c r="J240" i="1"/>
  <c r="J242" i="1"/>
  <c r="L242" i="1" s="1"/>
  <c r="J244" i="1"/>
  <c r="L244" i="1" s="1"/>
  <c r="J246" i="1"/>
  <c r="J248" i="1"/>
  <c r="L248" i="1" s="1"/>
  <c r="J250" i="1"/>
  <c r="J252" i="1"/>
  <c r="J254" i="1"/>
  <c r="J256" i="1"/>
  <c r="L256" i="1" s="1"/>
  <c r="J258" i="1"/>
  <c r="J260" i="1"/>
  <c r="J262" i="1"/>
  <c r="L262" i="1" s="1"/>
  <c r="J264" i="1"/>
  <c r="J266" i="1"/>
  <c r="J268" i="1"/>
  <c r="J270" i="1"/>
  <c r="J272" i="1"/>
  <c r="L272" i="1" s="1"/>
  <c r="J274" i="1"/>
  <c r="J276" i="1"/>
  <c r="J278" i="1"/>
  <c r="L278" i="1" s="1"/>
  <c r="J280" i="1"/>
  <c r="J282" i="1"/>
  <c r="J284" i="1"/>
  <c r="J286" i="1"/>
  <c r="L286" i="1" s="1"/>
  <c r="J288" i="1"/>
  <c r="J290" i="1"/>
  <c r="J292" i="1"/>
  <c r="J294" i="1"/>
  <c r="J296" i="1"/>
  <c r="L296" i="1" s="1"/>
  <c r="J298" i="1"/>
  <c r="J300" i="1"/>
  <c r="J302" i="1"/>
  <c r="J304" i="1"/>
  <c r="J306" i="1"/>
  <c r="J308" i="1"/>
  <c r="J310" i="1"/>
  <c r="J312" i="1"/>
  <c r="L312" i="1" s="1"/>
  <c r="J314" i="1"/>
  <c r="J316" i="1"/>
  <c r="J318" i="1"/>
  <c r="L318" i="1" s="1"/>
  <c r="J320" i="1"/>
  <c r="J322" i="1"/>
  <c r="L322" i="1" s="1"/>
  <c r="J324" i="1"/>
  <c r="L324" i="1" s="1"/>
  <c r="J326" i="1"/>
  <c r="K160" i="1"/>
  <c r="K162" i="1"/>
  <c r="K164" i="1"/>
  <c r="K166" i="1"/>
  <c r="K168" i="1"/>
  <c r="L168" i="1" s="1"/>
  <c r="K170" i="1"/>
  <c r="L170" i="1" s="1"/>
  <c r="K172" i="1"/>
  <c r="L172" i="1" s="1"/>
  <c r="K174" i="1"/>
  <c r="K176" i="1"/>
  <c r="K178" i="1"/>
  <c r="K180" i="1"/>
  <c r="K182" i="1"/>
  <c r="L182" i="1" s="1"/>
  <c r="K184" i="1"/>
  <c r="K186" i="1"/>
  <c r="L186" i="1" s="1"/>
  <c r="K188" i="1"/>
  <c r="L188" i="1" s="1"/>
  <c r="K190" i="1"/>
  <c r="K192" i="1"/>
  <c r="K194" i="1"/>
  <c r="L194" i="1" s="1"/>
  <c r="K196" i="1"/>
  <c r="K198" i="1"/>
  <c r="L198" i="1" s="1"/>
  <c r="K200" i="1"/>
  <c r="L200" i="1" s="1"/>
  <c r="K202" i="1"/>
  <c r="L202" i="1" s="1"/>
  <c r="K204" i="1"/>
  <c r="K206" i="1"/>
  <c r="L206" i="1" s="1"/>
  <c r="K208" i="1"/>
  <c r="K210" i="1"/>
  <c r="L210" i="1" s="1"/>
  <c r="K212" i="1"/>
  <c r="L212" i="1" s="1"/>
  <c r="K214" i="1"/>
  <c r="L214" i="1" s="1"/>
  <c r="K216" i="1"/>
  <c r="K218" i="1"/>
  <c r="K220" i="1"/>
  <c r="K222" i="1"/>
  <c r="L222" i="1" s="1"/>
  <c r="K224" i="1"/>
  <c r="K226" i="1"/>
  <c r="K228" i="1"/>
  <c r="K230" i="1"/>
  <c r="K232" i="1"/>
  <c r="K234" i="1"/>
  <c r="L234" i="1" s="1"/>
  <c r="K236" i="1"/>
  <c r="K238" i="1"/>
  <c r="K240" i="1"/>
  <c r="L240" i="1" s="1"/>
  <c r="K242" i="1"/>
  <c r="K244" i="1"/>
  <c r="K246" i="1"/>
  <c r="L246" i="1" s="1"/>
  <c r="K248" i="1"/>
  <c r="K250" i="1"/>
  <c r="L250" i="1" s="1"/>
  <c r="K252" i="1"/>
  <c r="L252" i="1" s="1"/>
  <c r="K254" i="1"/>
  <c r="L254" i="1" s="1"/>
  <c r="K256" i="1"/>
  <c r="K258" i="1"/>
  <c r="L258" i="1" s="1"/>
  <c r="K260" i="1"/>
  <c r="L260" i="1" s="1"/>
  <c r="K262" i="1"/>
  <c r="K264" i="1"/>
  <c r="L264" i="1" s="1"/>
  <c r="K266" i="1"/>
  <c r="L266" i="1" s="1"/>
  <c r="K268" i="1"/>
  <c r="K270" i="1"/>
  <c r="L270" i="1" s="1"/>
  <c r="K272" i="1"/>
  <c r="K274" i="1"/>
  <c r="L274" i="1" s="1"/>
  <c r="K276" i="1"/>
  <c r="K278" i="1"/>
  <c r="K280" i="1"/>
  <c r="K282" i="1"/>
  <c r="L282" i="1" s="1"/>
  <c r="K284" i="1"/>
  <c r="L284" i="1" s="1"/>
  <c r="K286" i="1"/>
  <c r="K288" i="1"/>
  <c r="L288" i="1" s="1"/>
  <c r="K290" i="1"/>
  <c r="L290" i="1" s="1"/>
  <c r="K292" i="1"/>
  <c r="L292" i="1" s="1"/>
  <c r="K294" i="1"/>
  <c r="L294" i="1" s="1"/>
  <c r="K296" i="1"/>
  <c r="K298" i="1"/>
  <c r="L298" i="1" s="1"/>
  <c r="K300" i="1"/>
  <c r="L300" i="1" s="1"/>
  <c r="K302" i="1"/>
  <c r="L302" i="1" s="1"/>
  <c r="K304" i="1"/>
  <c r="L304" i="1" s="1"/>
  <c r="K306" i="1"/>
  <c r="L306" i="1" s="1"/>
  <c r="K308" i="1"/>
  <c r="L308" i="1" s="1"/>
  <c r="K310" i="1"/>
  <c r="L310" i="1" s="1"/>
  <c r="K312" i="1"/>
  <c r="K314" i="1"/>
  <c r="L314" i="1" s="1"/>
  <c r="K316" i="1"/>
  <c r="L316" i="1" s="1"/>
  <c r="K318" i="1"/>
  <c r="K320" i="1"/>
  <c r="L320" i="1" s="1"/>
  <c r="K322" i="1"/>
  <c r="K324" i="1"/>
  <c r="K326" i="1"/>
  <c r="L326" i="1" s="1"/>
  <c r="J159" i="1"/>
  <c r="L159" i="1" s="1"/>
  <c r="J161" i="1"/>
  <c r="J163" i="1"/>
  <c r="L163" i="1" s="1"/>
  <c r="J165" i="1"/>
  <c r="L165" i="1" s="1"/>
  <c r="J167" i="1"/>
  <c r="J169" i="1"/>
  <c r="J171" i="1"/>
  <c r="J173" i="1"/>
  <c r="J175" i="1"/>
  <c r="L175" i="1" s="1"/>
  <c r="J177" i="1"/>
  <c r="L177" i="1" s="1"/>
  <c r="J179" i="1"/>
  <c r="L179" i="1" s="1"/>
  <c r="J181" i="1"/>
  <c r="L181" i="1" s="1"/>
  <c r="J183" i="1"/>
  <c r="L183" i="1" s="1"/>
  <c r="J185" i="1"/>
  <c r="L185" i="1" s="1"/>
  <c r="J187" i="1"/>
  <c r="J189" i="1"/>
  <c r="L189" i="1" s="1"/>
  <c r="J191" i="1"/>
  <c r="J193" i="1"/>
  <c r="J195" i="1"/>
  <c r="J197" i="1"/>
  <c r="J199" i="1"/>
  <c r="J201" i="1"/>
  <c r="J203" i="1"/>
  <c r="L203" i="1" s="1"/>
  <c r="J205" i="1"/>
  <c r="L205" i="1" s="1"/>
  <c r="J207" i="1"/>
  <c r="J209" i="1"/>
  <c r="L209" i="1" s="1"/>
  <c r="J211" i="1"/>
  <c r="J213" i="1"/>
  <c r="J215" i="1"/>
  <c r="J217" i="1"/>
  <c r="L217" i="1" s="1"/>
  <c r="J219" i="1"/>
  <c r="J221" i="1"/>
  <c r="J223" i="1"/>
  <c r="L223" i="1" s="1"/>
  <c r="J225" i="1"/>
  <c r="J227" i="1"/>
  <c r="J229" i="1"/>
  <c r="J231" i="1"/>
  <c r="L231" i="1" s="1"/>
  <c r="J233" i="1"/>
  <c r="L233" i="1" s="1"/>
  <c r="J235" i="1"/>
  <c r="L235" i="1" s="1"/>
  <c r="J237" i="1"/>
  <c r="L237" i="1" s="1"/>
  <c r="J239" i="1"/>
  <c r="J241" i="1"/>
  <c r="L241" i="1" s="1"/>
  <c r="J243" i="1"/>
  <c r="L243" i="1" s="1"/>
  <c r="J245" i="1"/>
  <c r="L245" i="1" s="1"/>
  <c r="J247" i="1"/>
  <c r="J249" i="1"/>
  <c r="J251" i="1"/>
  <c r="J253" i="1"/>
  <c r="L253" i="1" s="1"/>
  <c r="J255" i="1"/>
  <c r="J257" i="1"/>
  <c r="J259" i="1"/>
  <c r="L259" i="1" s="1"/>
  <c r="J261" i="1"/>
  <c r="J263" i="1"/>
  <c r="J265" i="1"/>
  <c r="L265" i="1" s="1"/>
  <c r="J267" i="1"/>
  <c r="L267" i="1" s="1"/>
  <c r="J269" i="1"/>
  <c r="J271" i="1"/>
  <c r="L271" i="1" s="1"/>
  <c r="J273" i="1"/>
  <c r="J275" i="1"/>
  <c r="L275" i="1" s="1"/>
  <c r="J277" i="1"/>
  <c r="J279" i="1"/>
  <c r="J281" i="1"/>
  <c r="L281" i="1" s="1"/>
  <c r="J283" i="1"/>
  <c r="J285" i="1"/>
  <c r="J287" i="1"/>
  <c r="L287" i="1" s="1"/>
  <c r="J289" i="1"/>
  <c r="J291" i="1"/>
  <c r="J293" i="1"/>
  <c r="J295" i="1"/>
  <c r="J297" i="1"/>
  <c r="J299" i="1"/>
  <c r="J301" i="1"/>
  <c r="J303" i="1"/>
  <c r="J305" i="1"/>
  <c r="L305" i="1" s="1"/>
  <c r="J307" i="1"/>
  <c r="L307" i="1" s="1"/>
  <c r="J309" i="1"/>
  <c r="J311" i="1"/>
  <c r="J313" i="1"/>
  <c r="J315" i="1"/>
  <c r="J317" i="1"/>
  <c r="L317" i="1" s="1"/>
  <c r="J319" i="1"/>
  <c r="L319" i="1" s="1"/>
  <c r="J321" i="1"/>
  <c r="J323" i="1"/>
  <c r="J325" i="1"/>
  <c r="J327" i="1"/>
  <c r="K159" i="1"/>
  <c r="K161" i="1"/>
  <c r="L161" i="1" s="1"/>
  <c r="K163" i="1"/>
  <c r="K165" i="1"/>
  <c r="K167" i="1"/>
  <c r="L167" i="1" s="1"/>
  <c r="K169" i="1"/>
  <c r="L169" i="1" s="1"/>
  <c r="K171" i="1"/>
  <c r="L171" i="1" s="1"/>
  <c r="K173" i="1"/>
  <c r="L173" i="1" s="1"/>
  <c r="K175" i="1"/>
  <c r="K177" i="1"/>
  <c r="K179" i="1"/>
  <c r="K181" i="1"/>
  <c r="K183" i="1"/>
  <c r="K185" i="1"/>
  <c r="K187" i="1"/>
  <c r="K189" i="1"/>
  <c r="K191" i="1"/>
  <c r="L191" i="1" s="1"/>
  <c r="K193" i="1"/>
  <c r="L193" i="1" s="1"/>
  <c r="K195" i="1"/>
  <c r="L195" i="1" s="1"/>
  <c r="K197" i="1"/>
  <c r="L197" i="1" s="1"/>
  <c r="K199" i="1"/>
  <c r="L199" i="1" s="1"/>
  <c r="K201" i="1"/>
  <c r="L201" i="1" s="1"/>
  <c r="K203" i="1"/>
  <c r="K205" i="1"/>
  <c r="K207" i="1"/>
  <c r="L207" i="1" s="1"/>
  <c r="K209" i="1"/>
  <c r="K211" i="1"/>
  <c r="L211" i="1" s="1"/>
  <c r="K213" i="1"/>
  <c r="K215" i="1"/>
  <c r="L215" i="1" s="1"/>
  <c r="K217" i="1"/>
  <c r="K219" i="1"/>
  <c r="L219" i="1" s="1"/>
  <c r="K221" i="1"/>
  <c r="K223" i="1"/>
  <c r="K225" i="1"/>
  <c r="L225" i="1" s="1"/>
  <c r="K227" i="1"/>
  <c r="L227" i="1" s="1"/>
  <c r="K229" i="1"/>
  <c r="K231" i="1"/>
  <c r="K233" i="1"/>
  <c r="K235" i="1"/>
  <c r="K237" i="1"/>
  <c r="K239" i="1"/>
  <c r="L239" i="1" s="1"/>
  <c r="K241" i="1"/>
  <c r="K243" i="1"/>
  <c r="K245" i="1"/>
  <c r="K247" i="1"/>
  <c r="L247" i="1" s="1"/>
  <c r="K249" i="1"/>
  <c r="L249" i="1" s="1"/>
  <c r="K251" i="1"/>
  <c r="L251" i="1" s="1"/>
  <c r="K253" i="1"/>
  <c r="K255" i="1"/>
  <c r="L255" i="1" s="1"/>
  <c r="K257" i="1"/>
  <c r="L257" i="1" s="1"/>
  <c r="K259" i="1"/>
  <c r="K261" i="1"/>
  <c r="L261" i="1" s="1"/>
  <c r="K263" i="1"/>
  <c r="L263" i="1" s="1"/>
  <c r="K265" i="1"/>
  <c r="K267" i="1"/>
  <c r="K269" i="1"/>
  <c r="L269" i="1" s="1"/>
  <c r="K271" i="1"/>
  <c r="K273" i="1"/>
  <c r="L273" i="1" s="1"/>
  <c r="K275" i="1"/>
  <c r="K277" i="1"/>
  <c r="K279" i="1"/>
  <c r="L279" i="1" s="1"/>
  <c r="K281" i="1"/>
  <c r="K283" i="1"/>
  <c r="L283" i="1" s="1"/>
  <c r="K285" i="1"/>
  <c r="L285" i="1" s="1"/>
  <c r="K287" i="1"/>
  <c r="K289" i="1"/>
  <c r="L289" i="1" s="1"/>
  <c r="K291" i="1"/>
  <c r="L291" i="1" s="1"/>
  <c r="K293" i="1"/>
  <c r="L293" i="1" s="1"/>
  <c r="K295" i="1"/>
  <c r="L295" i="1" s="1"/>
  <c r="K297" i="1"/>
  <c r="L297" i="1" s="1"/>
  <c r="K299" i="1"/>
  <c r="L299" i="1" s="1"/>
  <c r="K301" i="1"/>
  <c r="K303" i="1"/>
  <c r="K305" i="1"/>
  <c r="K307" i="1"/>
  <c r="K309" i="1"/>
  <c r="L309" i="1" s="1"/>
  <c r="K311" i="1"/>
  <c r="L311" i="1" s="1"/>
  <c r="K313" i="1"/>
  <c r="L313" i="1" s="1"/>
  <c r="K315" i="1"/>
  <c r="L315" i="1" s="1"/>
  <c r="K317" i="1"/>
  <c r="K319" i="1"/>
  <c r="K321" i="1"/>
  <c r="L321" i="1" s="1"/>
  <c r="K323" i="1"/>
  <c r="L323" i="1" s="1"/>
  <c r="K325" i="1"/>
  <c r="L325" i="1" s="1"/>
  <c r="K327" i="1"/>
  <c r="L327" i="1" s="1"/>
  <c r="L2" i="1"/>
  <c r="J2" i="1"/>
  <c r="K2" i="1"/>
  <c r="H327" i="1"/>
  <c r="G327" i="1"/>
  <c r="H326" i="1"/>
  <c r="G326" i="1"/>
  <c r="F326" i="1"/>
  <c r="H325" i="1"/>
  <c r="G325" i="1"/>
  <c r="F325" i="1"/>
  <c r="D81" i="3" l="1"/>
  <c r="D95" i="3"/>
  <c r="D69" i="3"/>
  <c r="D94" i="3"/>
  <c r="V94" i="3" s="1"/>
  <c r="F90" i="3"/>
  <c r="BU117" i="3"/>
  <c r="CF117" i="3" s="1"/>
  <c r="W90" i="3"/>
  <c r="E62" i="3"/>
  <c r="E52" i="3"/>
  <c r="U51" i="3"/>
  <c r="O51" i="3"/>
  <c r="D58" i="3"/>
  <c r="X58" i="3" s="1"/>
  <c r="V51" i="3"/>
  <c r="E43" i="3"/>
  <c r="F50" i="3"/>
  <c r="W62" i="3"/>
  <c r="P51" i="3"/>
  <c r="X51" i="3"/>
  <c r="D57" i="3"/>
  <c r="Q57" i="3" s="1"/>
  <c r="V61" i="3"/>
  <c r="S51" i="3"/>
  <c r="Q51" i="3"/>
  <c r="W51" i="3"/>
  <c r="F56" i="3"/>
  <c r="E61" i="3"/>
  <c r="O61" i="3" s="1"/>
  <c r="Q48" i="3"/>
  <c r="D53" i="3"/>
  <c r="S53" i="3" s="1"/>
  <c r="E48" i="3"/>
  <c r="O48" i="3" s="1"/>
  <c r="T36" i="3"/>
  <c r="X57" i="3"/>
  <c r="S90" i="3"/>
  <c r="U89" i="3"/>
  <c r="BT117" i="3"/>
  <c r="CE117" i="3" s="1"/>
  <c r="BU118" i="3"/>
  <c r="CF118" i="3" s="1"/>
  <c r="D93" i="3"/>
  <c r="BU121" i="3"/>
  <c r="CF121" i="3" s="1"/>
  <c r="D84" i="3"/>
  <c r="S84" i="3" s="1"/>
  <c r="CY147" i="3"/>
  <c r="BT119" i="3"/>
  <c r="CE119" i="3" s="1"/>
  <c r="BU120" i="3"/>
  <c r="CF120" i="3" s="1"/>
  <c r="F84" i="3" s="1"/>
  <c r="BU115" i="3"/>
  <c r="CF115" i="3" s="1"/>
  <c r="BT118" i="3"/>
  <c r="CE118" i="3" s="1"/>
  <c r="CW147" i="3"/>
  <c r="CS147" i="3"/>
  <c r="BT121" i="3"/>
  <c r="CE121" i="3" s="1"/>
  <c r="BT120" i="3"/>
  <c r="CE120" i="3" s="1"/>
  <c r="F86" i="3"/>
  <c r="D91" i="3"/>
  <c r="X91" i="3" s="1"/>
  <c r="D85" i="3"/>
  <c r="E86" i="3"/>
  <c r="BT116" i="3"/>
  <c r="CE116" i="3" s="1"/>
  <c r="D86" i="3"/>
  <c r="T86" i="3" s="1"/>
  <c r="CX147" i="3"/>
  <c r="CV147" i="3"/>
  <c r="CU147" i="3"/>
  <c r="CP147" i="3"/>
  <c r="BT115" i="3"/>
  <c r="CE115" i="3" s="1"/>
  <c r="BU116" i="3"/>
  <c r="CF116" i="3" s="1"/>
  <c r="X89" i="3"/>
  <c r="D70" i="3"/>
  <c r="T70" i="3" s="1"/>
  <c r="D75" i="3"/>
  <c r="U75" i="3" s="1"/>
  <c r="CQ147" i="3"/>
  <c r="CT147" i="3"/>
  <c r="S94" i="3"/>
  <c r="F91" i="3"/>
  <c r="D68" i="3"/>
  <c r="R68" i="3" s="1"/>
  <c r="D87" i="3"/>
  <c r="V87" i="3" s="1"/>
  <c r="D92" i="3"/>
  <c r="D73" i="3"/>
  <c r="W73" i="3" s="1"/>
  <c r="F76" i="3"/>
  <c r="P76" i="3" s="1"/>
  <c r="W94" i="3"/>
  <c r="S48" i="3"/>
  <c r="S36" i="3"/>
  <c r="F52" i="3"/>
  <c r="X36" i="3"/>
  <c r="S39" i="3"/>
  <c r="U39" i="3"/>
  <c r="E59" i="3"/>
  <c r="R47" i="3"/>
  <c r="P47" i="3"/>
  <c r="W47" i="3"/>
  <c r="Q47" i="3"/>
  <c r="T47" i="3"/>
  <c r="X47" i="3"/>
  <c r="S47" i="3"/>
  <c r="V47" i="3"/>
  <c r="U47" i="3"/>
  <c r="U60" i="3"/>
  <c r="S60" i="3"/>
  <c r="X60" i="3"/>
  <c r="V60" i="3"/>
  <c r="Q60" i="3"/>
  <c r="T60" i="3"/>
  <c r="R39" i="3"/>
  <c r="E35" i="3"/>
  <c r="W36" i="3"/>
  <c r="U48" i="3"/>
  <c r="S62" i="3"/>
  <c r="F40" i="3"/>
  <c r="D38" i="3"/>
  <c r="R38" i="3" s="1"/>
  <c r="T39" i="3"/>
  <c r="O60" i="3"/>
  <c r="E45" i="3"/>
  <c r="O45" i="3" s="1"/>
  <c r="W57" i="3"/>
  <c r="O53" i="3"/>
  <c r="E56" i="3"/>
  <c r="D37" i="3"/>
  <c r="R37" i="3" s="1"/>
  <c r="W39" i="3"/>
  <c r="P60" i="3"/>
  <c r="D41" i="3"/>
  <c r="U41" i="3" s="1"/>
  <c r="F62" i="3"/>
  <c r="P62" i="3" s="1"/>
  <c r="D50" i="3"/>
  <c r="F45" i="3"/>
  <c r="F57" i="3"/>
  <c r="V39" i="3"/>
  <c r="F35" i="3"/>
  <c r="D43" i="3"/>
  <c r="P43" i="3" s="1"/>
  <c r="T57" i="3"/>
  <c r="E49" i="3"/>
  <c r="D59" i="3"/>
  <c r="T59" i="3" s="1"/>
  <c r="E44" i="3"/>
  <c r="E39" i="3"/>
  <c r="O39" i="3" s="1"/>
  <c r="F37" i="3"/>
  <c r="S57" i="3"/>
  <c r="V57" i="3"/>
  <c r="F54" i="3"/>
  <c r="P54" i="3" s="1"/>
  <c r="F59" i="3"/>
  <c r="P59" i="3" s="1"/>
  <c r="D49" i="3"/>
  <c r="E47" i="3"/>
  <c r="O47" i="3" s="1"/>
  <c r="F39" i="3"/>
  <c r="P39" i="3" s="1"/>
  <c r="E58" i="3"/>
  <c r="E50" i="3"/>
  <c r="O50" i="3" s="1"/>
  <c r="F58" i="3"/>
  <c r="P58" i="3" s="1"/>
  <c r="F49" i="3"/>
  <c r="E41" i="3"/>
  <c r="X62" i="3"/>
  <c r="R57" i="3"/>
  <c r="R62" i="3"/>
  <c r="T62" i="3"/>
  <c r="E57" i="3"/>
  <c r="O57" i="3" s="1"/>
  <c r="F48" i="3"/>
  <c r="D56" i="3"/>
  <c r="D44" i="3"/>
  <c r="P44" i="3" s="1"/>
  <c r="D35" i="3"/>
  <c r="D40" i="3"/>
  <c r="U59" i="3"/>
  <c r="V59" i="3"/>
  <c r="X45" i="3"/>
  <c r="W45" i="3"/>
  <c r="U45" i="3"/>
  <c r="S45" i="3"/>
  <c r="Q54" i="3"/>
  <c r="S54" i="3"/>
  <c r="W54" i="3"/>
  <c r="T54" i="3"/>
  <c r="BT100" i="3"/>
  <c r="CE100" i="3" s="1"/>
  <c r="BT94" i="3"/>
  <c r="CE94" i="3" s="1"/>
  <c r="BU101" i="3"/>
  <c r="CF101" i="3" s="1"/>
  <c r="BU89" i="3"/>
  <c r="CF89" i="3" s="1"/>
  <c r="BU104" i="3"/>
  <c r="CF104" i="3" s="1"/>
  <c r="F73" i="3" s="1"/>
  <c r="P73" i="3" s="1"/>
  <c r="BT79" i="3"/>
  <c r="CE79" i="3" s="1"/>
  <c r="E80" i="3" s="1"/>
  <c r="BU84" i="3"/>
  <c r="CF84" i="3" s="1"/>
  <c r="BU105" i="3"/>
  <c r="CF105" i="3" s="1"/>
  <c r="BT81" i="3"/>
  <c r="CE81" i="3" s="1"/>
  <c r="E87" i="3" s="1"/>
  <c r="BU85" i="3"/>
  <c r="CF85" i="3" s="1"/>
  <c r="BU81" i="3"/>
  <c r="CF81" i="3" s="1"/>
  <c r="F87" i="3" s="1"/>
  <c r="W80" i="3"/>
  <c r="BU83" i="3"/>
  <c r="CF83" i="3" s="1"/>
  <c r="Q37" i="3"/>
  <c r="BU93" i="3"/>
  <c r="CF93" i="3" s="1"/>
  <c r="T94" i="3"/>
  <c r="BU78" i="3"/>
  <c r="CF78" i="3" s="1"/>
  <c r="BU79" i="3"/>
  <c r="CF79" i="3" s="1"/>
  <c r="F80" i="3" s="1"/>
  <c r="P80" i="3" s="1"/>
  <c r="U37" i="3"/>
  <c r="O54" i="3"/>
  <c r="BU100" i="3"/>
  <c r="CF100" i="3" s="1"/>
  <c r="BT90" i="3"/>
  <c r="CE90" i="3" s="1"/>
  <c r="BT93" i="3"/>
  <c r="CE93" i="3" s="1"/>
  <c r="BT85" i="3"/>
  <c r="CE85" i="3" s="1"/>
  <c r="P45" i="3"/>
  <c r="CF102" i="3"/>
  <c r="BU102" i="3"/>
  <c r="D96" i="3"/>
  <c r="X96" i="3" s="1"/>
  <c r="BT82" i="3"/>
  <c r="CE82" i="3" s="1"/>
  <c r="E94" i="3" s="1"/>
  <c r="O94" i="3" s="1"/>
  <c r="BT87" i="3"/>
  <c r="CE87" i="3" s="1"/>
  <c r="R58" i="3"/>
  <c r="P31" i="3"/>
  <c r="O59" i="3"/>
  <c r="BT114" i="3"/>
  <c r="CE114" i="3" s="1"/>
  <c r="R78" i="3"/>
  <c r="V78" i="3"/>
  <c r="O38" i="3"/>
  <c r="P57" i="3"/>
  <c r="T93" i="3"/>
  <c r="S93" i="3"/>
  <c r="R93" i="3"/>
  <c r="W93" i="3"/>
  <c r="X93" i="3"/>
  <c r="U93" i="3"/>
  <c r="V93" i="3"/>
  <c r="Q93" i="3"/>
  <c r="V69" i="3"/>
  <c r="U69" i="3"/>
  <c r="W69" i="3"/>
  <c r="S69" i="3"/>
  <c r="T69" i="3"/>
  <c r="Q69" i="3"/>
  <c r="R69" i="3"/>
  <c r="X69" i="3"/>
  <c r="W85" i="3"/>
  <c r="T85" i="3"/>
  <c r="R85" i="3"/>
  <c r="S85" i="3"/>
  <c r="Q85" i="3"/>
  <c r="U85" i="3"/>
  <c r="X85" i="3"/>
  <c r="V85" i="3"/>
  <c r="W74" i="3"/>
  <c r="X74" i="3"/>
  <c r="S74" i="3"/>
  <c r="R74" i="3"/>
  <c r="T74" i="3"/>
  <c r="Q74" i="3"/>
  <c r="U74" i="3"/>
  <c r="V74" i="3"/>
  <c r="W95" i="3"/>
  <c r="S95" i="3"/>
  <c r="R95" i="3"/>
  <c r="T95" i="3"/>
  <c r="U95" i="3"/>
  <c r="Q95" i="3"/>
  <c r="V95" i="3"/>
  <c r="X95" i="3"/>
  <c r="V81" i="3"/>
  <c r="W81" i="3"/>
  <c r="X81" i="3"/>
  <c r="T81" i="3"/>
  <c r="S81" i="3"/>
  <c r="U81" i="3"/>
  <c r="Q81" i="3"/>
  <c r="R81" i="3"/>
  <c r="T79" i="3"/>
  <c r="R79" i="3"/>
  <c r="U79" i="3"/>
  <c r="V79" i="3"/>
  <c r="CF103" i="3"/>
  <c r="CF108" i="3"/>
  <c r="F75" i="3" s="1"/>
  <c r="P75" i="3" s="1"/>
  <c r="BR147" i="3"/>
  <c r="CF107" i="3"/>
  <c r="F85" i="3" s="1"/>
  <c r="P85" i="3" s="1"/>
  <c r="CE95" i="3"/>
  <c r="Q73" i="3"/>
  <c r="CE107" i="3"/>
  <c r="P42" i="3"/>
  <c r="R53" i="3"/>
  <c r="F63" i="3"/>
  <c r="U68" i="3"/>
  <c r="V36" i="3"/>
  <c r="R36" i="3"/>
  <c r="U36" i="3"/>
  <c r="V62" i="3"/>
  <c r="U62" i="3"/>
  <c r="X76" i="3"/>
  <c r="S76" i="3"/>
  <c r="T76" i="3"/>
  <c r="CE89" i="3"/>
  <c r="CE103" i="3"/>
  <c r="CF97" i="3"/>
  <c r="CE104" i="3"/>
  <c r="E73" i="3" s="1"/>
  <c r="O73" i="3" s="1"/>
  <c r="CE99" i="3"/>
  <c r="E74" i="3" s="1"/>
  <c r="O74" i="3" s="1"/>
  <c r="CE88" i="3"/>
  <c r="E76" i="3" s="1"/>
  <c r="O76" i="3" s="1"/>
  <c r="S80" i="3"/>
  <c r="Q80" i="3"/>
  <c r="T80" i="3"/>
  <c r="U80" i="3"/>
  <c r="CE92" i="3"/>
  <c r="E70" i="3" s="1"/>
  <c r="S73" i="3"/>
  <c r="X79" i="3"/>
  <c r="CE105" i="3"/>
  <c r="T42" i="3"/>
  <c r="CF95" i="3"/>
  <c r="CE84" i="3"/>
  <c r="E89" i="3" s="1"/>
  <c r="O89" i="3" s="1"/>
  <c r="T37" i="3"/>
  <c r="R60" i="3"/>
  <c r="Y60" i="3"/>
  <c r="W60" i="3"/>
  <c r="Y31" i="3"/>
  <c r="Q31" i="3"/>
  <c r="X31" i="3"/>
  <c r="V31" i="3"/>
  <c r="U31" i="3"/>
  <c r="CF96" i="3"/>
  <c r="F69" i="3" s="1"/>
  <c r="P69" i="3" s="1"/>
  <c r="W83" i="3"/>
  <c r="CE98" i="3"/>
  <c r="U83" i="3"/>
  <c r="T83" i="3"/>
  <c r="S89" i="3"/>
  <c r="R89" i="3"/>
  <c r="W89" i="3"/>
  <c r="T89" i="3"/>
  <c r="V80" i="3"/>
  <c r="R80" i="3"/>
  <c r="T75" i="3"/>
  <c r="Y51" i="3"/>
  <c r="T61" i="3"/>
  <c r="Q61" i="3"/>
  <c r="Y61" i="3"/>
  <c r="W61" i="3"/>
  <c r="U61" i="3"/>
  <c r="O36" i="3"/>
  <c r="Y36" i="3" s="1"/>
  <c r="CF106" i="3"/>
  <c r="T68" i="3"/>
  <c r="Q68" i="3"/>
  <c r="W68" i="3"/>
  <c r="P90" i="3"/>
  <c r="E77" i="3"/>
  <c r="CF91" i="3"/>
  <c r="F83" i="3" s="1"/>
  <c r="P83" i="3" s="1"/>
  <c r="V90" i="3"/>
  <c r="Q83" i="3"/>
  <c r="CE102" i="3"/>
  <c r="W79" i="3"/>
  <c r="S42" i="3"/>
  <c r="W53" i="3"/>
  <c r="V53" i="3"/>
  <c r="T53" i="3"/>
  <c r="R48" i="3"/>
  <c r="X48" i="3"/>
  <c r="W48" i="3"/>
  <c r="T48" i="3"/>
  <c r="R54" i="3"/>
  <c r="V54" i="3"/>
  <c r="X54" i="3"/>
  <c r="U54" i="3"/>
  <c r="CF113" i="3"/>
  <c r="U73" i="3"/>
  <c r="V73" i="3"/>
  <c r="T73" i="3"/>
  <c r="X73" i="3"/>
  <c r="CE106" i="3"/>
  <c r="X68" i="3"/>
  <c r="S68" i="3"/>
  <c r="R73" i="3"/>
  <c r="V76" i="3"/>
  <c r="X42" i="3"/>
  <c r="V42" i="3"/>
  <c r="U42" i="3"/>
  <c r="R42" i="3"/>
  <c r="D52" i="3"/>
  <c r="P52" i="3" s="1"/>
  <c r="BS71" i="3"/>
  <c r="CD3" i="3"/>
  <c r="F46" i="3"/>
  <c r="T45" i="3"/>
  <c r="R45" i="3"/>
  <c r="V45" i="3"/>
  <c r="Q45" i="3"/>
  <c r="CE113" i="3"/>
  <c r="CE108" i="3"/>
  <c r="E75" i="3" s="1"/>
  <c r="O75" i="3" s="1"/>
  <c r="D77" i="3"/>
  <c r="R94" i="3"/>
  <c r="Q94" i="3"/>
  <c r="X94" i="3"/>
  <c r="U94" i="3"/>
  <c r="T78" i="3"/>
  <c r="W78" i="3"/>
  <c r="X78" i="3"/>
  <c r="V89" i="3"/>
  <c r="Q79" i="3"/>
  <c r="R76" i="3"/>
  <c r="W76" i="3"/>
  <c r="O42" i="3"/>
  <c r="Y42" i="3" s="1"/>
  <c r="P38" i="3"/>
  <c r="Y38" i="3" s="1"/>
  <c r="T31" i="3"/>
  <c r="BT71" i="3"/>
  <c r="CE3" i="3"/>
  <c r="BA7" i="3"/>
  <c r="BB6" i="3"/>
  <c r="D46" i="3"/>
  <c r="CD101" i="3"/>
  <c r="D72" i="3" s="1"/>
  <c r="CE101" i="3"/>
  <c r="CE110" i="3"/>
  <c r="CF114" i="3"/>
  <c r="F93" i="3" s="1"/>
  <c r="P93" i="3" s="1"/>
  <c r="CE112" i="3"/>
  <c r="E84" i="3" s="1"/>
  <c r="CF98" i="3"/>
  <c r="CE91" i="3"/>
  <c r="CF99" i="3"/>
  <c r="CF87" i="3"/>
  <c r="U76" i="3"/>
  <c r="Q78" i="3"/>
  <c r="U78" i="3"/>
  <c r="X53" i="3"/>
  <c r="Q53" i="3"/>
  <c r="T38" i="3"/>
  <c r="D63" i="3"/>
  <c r="O62" i="3"/>
  <c r="Y62" i="3" s="1"/>
  <c r="P36" i="3"/>
  <c r="P50" i="3"/>
  <c r="E46" i="3"/>
  <c r="O46" i="3" s="1"/>
  <c r="S83" i="3"/>
  <c r="R83" i="3"/>
  <c r="D71" i="3"/>
  <c r="Q75" i="3"/>
  <c r="V75" i="3"/>
  <c r="R75" i="3"/>
  <c r="R90" i="3"/>
  <c r="Q90" i="3"/>
  <c r="X90" i="3"/>
  <c r="U90" i="3"/>
  <c r="X75" i="3"/>
  <c r="W75" i="3"/>
  <c r="S75" i="3"/>
  <c r="V68" i="3"/>
  <c r="S79" i="3"/>
  <c r="V83" i="3"/>
  <c r="Q42" i="3"/>
  <c r="CE96" i="3"/>
  <c r="E69" i="3" s="1"/>
  <c r="O69" i="3" s="1"/>
  <c r="E63" i="3"/>
  <c r="P35" i="3"/>
  <c r="BU71" i="3"/>
  <c r="CF3" i="3"/>
  <c r="S59" i="3"/>
  <c r="Q59" i="3"/>
  <c r="X59" i="3"/>
  <c r="V50" i="3"/>
  <c r="T50" i="3"/>
  <c r="Y50" i="3"/>
  <c r="S50" i="3"/>
  <c r="X50" i="3"/>
  <c r="T49" i="3"/>
  <c r="R49" i="3"/>
  <c r="V49" i="3"/>
  <c r="Q49" i="3"/>
  <c r="BJ3" i="2"/>
  <c r="BG3" i="2"/>
  <c r="BL23" i="2"/>
  <c r="BL24" i="2"/>
  <c r="BL3" i="2"/>
  <c r="BJ24" i="2"/>
  <c r="BK3" i="2"/>
  <c r="BF3" i="2"/>
  <c r="BL26" i="2"/>
  <c r="BH26" i="2"/>
  <c r="BM26" i="2"/>
  <c r="BI26" i="2"/>
  <c r="BG26" i="2"/>
  <c r="BF26" i="2"/>
  <c r="BE26" i="2"/>
  <c r="BK26" i="2"/>
  <c r="BD26" i="2"/>
  <c r="BC26" i="2"/>
  <c r="BM25" i="2"/>
  <c r="BG25" i="2"/>
  <c r="BF25" i="2"/>
  <c r="BI25" i="2"/>
  <c r="BH25" i="2"/>
  <c r="BC25" i="2"/>
  <c r="BE25" i="2"/>
  <c r="BM24" i="2"/>
  <c r="BK24" i="2"/>
  <c r="BG24" i="2"/>
  <c r="BH24" i="2"/>
  <c r="BF24" i="2"/>
  <c r="BC24" i="2"/>
  <c r="BD24" i="2"/>
  <c r="BE24" i="2"/>
  <c r="BM23" i="2"/>
  <c r="BI23" i="2"/>
  <c r="BJ23" i="2"/>
  <c r="BF23" i="2"/>
  <c r="BG23" i="2"/>
  <c r="BK23" i="2"/>
  <c r="BC23" i="2"/>
  <c r="BH23" i="2"/>
  <c r="BE23" i="2"/>
  <c r="BL22" i="2"/>
  <c r="BH22" i="2"/>
  <c r="BM22" i="2"/>
  <c r="BF22" i="2"/>
  <c r="BI22" i="2"/>
  <c r="BG22" i="2"/>
  <c r="BJ22" i="2"/>
  <c r="BE22" i="2"/>
  <c r="BD22" i="2"/>
  <c r="BC22" i="2"/>
  <c r="BH3" i="2"/>
  <c r="AO4" i="2"/>
  <c r="AN4" i="2"/>
  <c r="AM4" i="2"/>
  <c r="AL4" i="2"/>
  <c r="AK4" i="2"/>
  <c r="AJ4" i="2"/>
  <c r="AQ4" i="2"/>
  <c r="AP4" i="2"/>
  <c r="P5" i="2"/>
  <c r="O5" i="2"/>
  <c r="V5" i="2"/>
  <c r="U5" i="2"/>
  <c r="AR5" i="2"/>
  <c r="T5" i="2"/>
  <c r="R5" i="2"/>
  <c r="S5" i="2"/>
  <c r="Q5" i="2"/>
  <c r="A7" i="2"/>
  <c r="AI6" i="2"/>
  <c r="BC3" i="2"/>
  <c r="BM3" i="2" s="1"/>
  <c r="AT5" i="2"/>
  <c r="N5" i="2"/>
  <c r="AS5" i="2"/>
  <c r="M5" i="2"/>
  <c r="AN5" i="2"/>
  <c r="AM5" i="2"/>
  <c r="AL5" i="2"/>
  <c r="AK5" i="2"/>
  <c r="AJ5" i="2"/>
  <c r="AP5" i="2"/>
  <c r="AQ5" i="2"/>
  <c r="AO5" i="2"/>
  <c r="BD3" i="2"/>
  <c r="AH5" i="2"/>
  <c r="AH4" i="2"/>
  <c r="AR4" i="2"/>
  <c r="AI4" i="2"/>
  <c r="F327" i="1"/>
  <c r="P91" i="3" l="1"/>
  <c r="F71" i="3"/>
  <c r="F78" i="3"/>
  <c r="P78" i="3" s="1"/>
  <c r="R91" i="3"/>
  <c r="S91" i="3"/>
  <c r="F81" i="3"/>
  <c r="P81" i="3" s="1"/>
  <c r="Q91" i="3"/>
  <c r="T91" i="3"/>
  <c r="T96" i="3"/>
  <c r="F79" i="3"/>
  <c r="P79" i="3" s="1"/>
  <c r="F89" i="3"/>
  <c r="P89" i="3" s="1"/>
  <c r="F95" i="3"/>
  <c r="P95" i="3" s="1"/>
  <c r="W91" i="3"/>
  <c r="V91" i="3"/>
  <c r="E92" i="3"/>
  <c r="O92" i="3" s="1"/>
  <c r="E68" i="3"/>
  <c r="O68" i="3" s="1"/>
  <c r="U91" i="3"/>
  <c r="Y76" i="3"/>
  <c r="V58" i="3"/>
  <c r="S58" i="3"/>
  <c r="O41" i="3"/>
  <c r="U58" i="3"/>
  <c r="O58" i="3"/>
  <c r="Y48" i="3"/>
  <c r="W58" i="3"/>
  <c r="T58" i="3"/>
  <c r="Y47" i="3"/>
  <c r="Q58" i="3"/>
  <c r="Y59" i="3"/>
  <c r="U57" i="3"/>
  <c r="U53" i="3"/>
  <c r="P53" i="3"/>
  <c r="Y53" i="3" s="1"/>
  <c r="Q38" i="3"/>
  <c r="V37" i="3"/>
  <c r="V38" i="3"/>
  <c r="P48" i="3"/>
  <c r="O43" i="3"/>
  <c r="Y43" i="3" s="1"/>
  <c r="R43" i="3"/>
  <c r="W37" i="3"/>
  <c r="P37" i="3"/>
  <c r="Y37" i="3" s="1"/>
  <c r="U43" i="3"/>
  <c r="O52" i="3"/>
  <c r="U38" i="3"/>
  <c r="V43" i="3"/>
  <c r="X43" i="3"/>
  <c r="S37" i="3"/>
  <c r="V41" i="3"/>
  <c r="X37" i="3"/>
  <c r="O84" i="3"/>
  <c r="R84" i="3"/>
  <c r="X84" i="3"/>
  <c r="U84" i="3"/>
  <c r="T84" i="3"/>
  <c r="V84" i="3"/>
  <c r="P84" i="3"/>
  <c r="Q84" i="3"/>
  <c r="W84" i="3"/>
  <c r="R70" i="3"/>
  <c r="O86" i="3"/>
  <c r="U86" i="3"/>
  <c r="O70" i="3"/>
  <c r="W70" i="3"/>
  <c r="Q86" i="3"/>
  <c r="P87" i="3"/>
  <c r="Y87" i="3" s="1"/>
  <c r="V70" i="3"/>
  <c r="R86" i="3"/>
  <c r="R87" i="3"/>
  <c r="Q70" i="3"/>
  <c r="V86" i="3"/>
  <c r="O87" i="3"/>
  <c r="S87" i="3"/>
  <c r="U70" i="3"/>
  <c r="W86" i="3"/>
  <c r="X87" i="3"/>
  <c r="T87" i="3"/>
  <c r="S70" i="3"/>
  <c r="S86" i="3"/>
  <c r="E93" i="3"/>
  <c r="O93" i="3" s="1"/>
  <c r="W87" i="3"/>
  <c r="X70" i="3"/>
  <c r="X86" i="3"/>
  <c r="P86" i="3"/>
  <c r="O80" i="3"/>
  <c r="Y80" i="3"/>
  <c r="E83" i="3"/>
  <c r="F68" i="3"/>
  <c r="F72" i="3"/>
  <c r="P72" i="3" s="1"/>
  <c r="U87" i="3"/>
  <c r="Q87" i="3"/>
  <c r="R92" i="3"/>
  <c r="Q92" i="3"/>
  <c r="X92" i="3"/>
  <c r="W92" i="3"/>
  <c r="T92" i="3"/>
  <c r="V92" i="3"/>
  <c r="S92" i="3"/>
  <c r="U92" i="3"/>
  <c r="F82" i="3"/>
  <c r="F92" i="3"/>
  <c r="P92" i="3" s="1"/>
  <c r="E95" i="3"/>
  <c r="O95" i="3" s="1"/>
  <c r="E81" i="3"/>
  <c r="O81" i="3" s="1"/>
  <c r="U96" i="3"/>
  <c r="D82" i="3"/>
  <c r="E91" i="3"/>
  <c r="Y73" i="3"/>
  <c r="E71" i="3"/>
  <c r="O71" i="3" s="1"/>
  <c r="E82" i="3"/>
  <c r="E90" i="3"/>
  <c r="E78" i="3"/>
  <c r="F88" i="3"/>
  <c r="F74" i="3"/>
  <c r="P74" i="3" s="1"/>
  <c r="E72" i="3"/>
  <c r="O72" i="3" s="1"/>
  <c r="E79" i="3"/>
  <c r="O79" i="3" s="1"/>
  <c r="F70" i="3"/>
  <c r="P70" i="3" s="1"/>
  <c r="F94" i="3"/>
  <c r="P94" i="3" s="1"/>
  <c r="P49" i="3"/>
  <c r="O49" i="3"/>
  <c r="Y57" i="3"/>
  <c r="O35" i="3"/>
  <c r="Y49" i="3"/>
  <c r="R41" i="3"/>
  <c r="R59" i="3"/>
  <c r="Q50" i="3"/>
  <c r="U50" i="3"/>
  <c r="W50" i="3"/>
  <c r="R50" i="3"/>
  <c r="P56" i="3"/>
  <c r="U56" i="3"/>
  <c r="X56" i="3"/>
  <c r="R56" i="3"/>
  <c r="Q56" i="3"/>
  <c r="T56" i="3"/>
  <c r="S56" i="3"/>
  <c r="W56" i="3"/>
  <c r="V56" i="3"/>
  <c r="Y45" i="3"/>
  <c r="Y54" i="3"/>
  <c r="W59" i="3"/>
  <c r="W43" i="3"/>
  <c r="S43" i="3"/>
  <c r="T43" i="3"/>
  <c r="Q43" i="3"/>
  <c r="T41" i="3"/>
  <c r="W41" i="3"/>
  <c r="S41" i="3"/>
  <c r="Q41" i="3"/>
  <c r="X41" i="3"/>
  <c r="Y39" i="3"/>
  <c r="O37" i="3"/>
  <c r="Y41" i="3"/>
  <c r="Q40" i="3"/>
  <c r="T40" i="3"/>
  <c r="X40" i="3"/>
  <c r="W40" i="3"/>
  <c r="V40" i="3"/>
  <c r="S40" i="3"/>
  <c r="U40" i="3"/>
  <c r="R40" i="3"/>
  <c r="P41" i="3"/>
  <c r="Y35" i="3"/>
  <c r="Y58" i="3"/>
  <c r="V35" i="3"/>
  <c r="X35" i="3"/>
  <c r="Q35" i="3"/>
  <c r="S35" i="3"/>
  <c r="U35" i="3"/>
  <c r="T35" i="3"/>
  <c r="R35" i="3"/>
  <c r="W35" i="3"/>
  <c r="W49" i="3"/>
  <c r="X49" i="3"/>
  <c r="S49" i="3"/>
  <c r="U49" i="3"/>
  <c r="O44" i="3"/>
  <c r="X38" i="3"/>
  <c r="W38" i="3"/>
  <c r="S38" i="3"/>
  <c r="O40" i="3"/>
  <c r="Y40" i="3" s="1"/>
  <c r="T44" i="3"/>
  <c r="U44" i="3"/>
  <c r="R44" i="3"/>
  <c r="Y44" i="3"/>
  <c r="S44" i="3"/>
  <c r="W44" i="3"/>
  <c r="X44" i="3"/>
  <c r="Q44" i="3"/>
  <c r="V44" i="3"/>
  <c r="O56" i="3"/>
  <c r="Y56" i="3" s="1"/>
  <c r="P40" i="3"/>
  <c r="V96" i="3"/>
  <c r="Q96" i="3"/>
  <c r="W96" i="3"/>
  <c r="S96" i="3"/>
  <c r="CF147" i="3"/>
  <c r="R96" i="3"/>
  <c r="BU147" i="3"/>
  <c r="V46" i="3"/>
  <c r="T46" i="3"/>
  <c r="Y46" i="3"/>
  <c r="X46" i="3"/>
  <c r="S46" i="3"/>
  <c r="W46" i="3"/>
  <c r="R46" i="3"/>
  <c r="Q46" i="3"/>
  <c r="U46" i="3"/>
  <c r="S52" i="3"/>
  <c r="R52" i="3"/>
  <c r="Y52" i="3"/>
  <c r="U52" i="3"/>
  <c r="T52" i="3"/>
  <c r="X52" i="3"/>
  <c r="Q52" i="3"/>
  <c r="W52" i="3"/>
  <c r="V52" i="3"/>
  <c r="E96" i="3"/>
  <c r="F96" i="3"/>
  <c r="P96" i="3" s="1"/>
  <c r="Y75" i="3"/>
  <c r="F77" i="3"/>
  <c r="P77" i="3" s="1"/>
  <c r="Y84" i="3"/>
  <c r="W71" i="3"/>
  <c r="R71" i="3"/>
  <c r="V71" i="3"/>
  <c r="T71" i="3"/>
  <c r="S71" i="3"/>
  <c r="Q71" i="3"/>
  <c r="X71" i="3"/>
  <c r="U71" i="3"/>
  <c r="BB7" i="3"/>
  <c r="BA8" i="3"/>
  <c r="Y89" i="3"/>
  <c r="BT147" i="3"/>
  <c r="CE78" i="3"/>
  <c r="Y81" i="3"/>
  <c r="R77" i="3"/>
  <c r="U77" i="3"/>
  <c r="V77" i="3"/>
  <c r="T77" i="3"/>
  <c r="S77" i="3"/>
  <c r="X77" i="3"/>
  <c r="W77" i="3"/>
  <c r="Q77" i="3"/>
  <c r="BS147" i="3"/>
  <c r="CD78" i="3"/>
  <c r="Y79" i="3"/>
  <c r="Y69" i="3"/>
  <c r="O63" i="3"/>
  <c r="Y63" i="3" s="1"/>
  <c r="E55" i="3"/>
  <c r="E64" i="3" s="1"/>
  <c r="CE71" i="3"/>
  <c r="P46" i="3"/>
  <c r="O77" i="3"/>
  <c r="Y77" i="3" s="1"/>
  <c r="X63" i="3"/>
  <c r="S63" i="3"/>
  <c r="T63" i="3"/>
  <c r="U63" i="3"/>
  <c r="R63" i="3"/>
  <c r="V63" i="3"/>
  <c r="Q63" i="3"/>
  <c r="W63" i="3"/>
  <c r="CD71" i="3"/>
  <c r="D55" i="3"/>
  <c r="E85" i="3"/>
  <c r="S72" i="3"/>
  <c r="V72" i="3"/>
  <c r="R72" i="3"/>
  <c r="T72" i="3"/>
  <c r="U72" i="3"/>
  <c r="X72" i="3"/>
  <c r="W72" i="3"/>
  <c r="Q72" i="3"/>
  <c r="P71" i="3"/>
  <c r="Y71" i="3" s="1"/>
  <c r="F55" i="3"/>
  <c r="CF71" i="3"/>
  <c r="P63" i="3"/>
  <c r="Y95" i="3"/>
  <c r="BC5" i="2"/>
  <c r="BD5" i="2"/>
  <c r="A8" i="2"/>
  <c r="AH7" i="2"/>
  <c r="BE4" i="2"/>
  <c r="BK4" i="2"/>
  <c r="BG4" i="2"/>
  <c r="BF4" i="2"/>
  <c r="BJ4" i="2"/>
  <c r="BH4" i="2"/>
  <c r="BI4" i="2"/>
  <c r="BL4" i="2"/>
  <c r="BC4" i="2"/>
  <c r="O6" i="2"/>
  <c r="V6" i="2"/>
  <c r="U6" i="2"/>
  <c r="AR6" i="2"/>
  <c r="T6" i="2"/>
  <c r="S6" i="2"/>
  <c r="Q6" i="2"/>
  <c r="R6" i="2"/>
  <c r="P6" i="2"/>
  <c r="AS6" i="2"/>
  <c r="M6" i="2"/>
  <c r="AH6" i="2"/>
  <c r="AT6" i="2"/>
  <c r="N6" i="2"/>
  <c r="BL5" i="2"/>
  <c r="BJ5" i="2"/>
  <c r="BF5" i="2"/>
  <c r="BE5" i="2"/>
  <c r="BM5" i="2"/>
  <c r="BK5" i="2"/>
  <c r="BG5" i="2"/>
  <c r="BI5" i="2"/>
  <c r="BH5" i="2"/>
  <c r="BD4" i="2"/>
  <c r="AM6" i="2"/>
  <c r="AL6" i="2"/>
  <c r="AK6" i="2"/>
  <c r="AJ6" i="2"/>
  <c r="AQ6" i="2"/>
  <c r="AO6" i="2"/>
  <c r="AP6" i="2"/>
  <c r="AN6" i="2"/>
  <c r="Y93" i="3" l="1"/>
  <c r="Y68" i="3"/>
  <c r="P68" i="3"/>
  <c r="Y70" i="3"/>
  <c r="Y72" i="3"/>
  <c r="Y86" i="3"/>
  <c r="Y92" i="3"/>
  <c r="O78" i="3"/>
  <c r="Y78" i="3"/>
  <c r="Y94" i="3"/>
  <c r="Y74" i="3"/>
  <c r="O90" i="3"/>
  <c r="Y90" i="3" s="1"/>
  <c r="W82" i="3"/>
  <c r="Q82" i="3"/>
  <c r="V82" i="3"/>
  <c r="U82" i="3"/>
  <c r="S82" i="3"/>
  <c r="X82" i="3"/>
  <c r="R82" i="3"/>
  <c r="T82" i="3"/>
  <c r="O82" i="3"/>
  <c r="Y82" i="3" s="1"/>
  <c r="O83" i="3"/>
  <c r="Y83" i="3"/>
  <c r="F97" i="3"/>
  <c r="Y91" i="3"/>
  <c r="O91" i="3"/>
  <c r="P82" i="3"/>
  <c r="X55" i="3"/>
  <c r="W55" i="3"/>
  <c r="T55" i="3"/>
  <c r="S55" i="3"/>
  <c r="R55" i="3"/>
  <c r="V55" i="3"/>
  <c r="Q55" i="3"/>
  <c r="U55" i="3"/>
  <c r="CD147" i="3"/>
  <c r="D88" i="3"/>
  <c r="BA9" i="3"/>
  <c r="BB8" i="3"/>
  <c r="O96" i="3"/>
  <c r="Y96" i="3" s="1"/>
  <c r="D64" i="3"/>
  <c r="O64" i="3" s="1"/>
  <c r="O85" i="3"/>
  <c r="Y85" i="3"/>
  <c r="P55" i="3"/>
  <c r="F64" i="3"/>
  <c r="O55" i="3"/>
  <c r="Y55" i="3" s="1"/>
  <c r="CE147" i="3"/>
  <c r="E88" i="3"/>
  <c r="O88" i="3" s="1"/>
  <c r="BM4" i="2"/>
  <c r="BK6" i="2"/>
  <c r="BE6" i="2"/>
  <c r="BG6" i="2"/>
  <c r="BF6" i="2"/>
  <c r="BL6" i="2"/>
  <c r="BJ6" i="2"/>
  <c r="BI6" i="2"/>
  <c r="BH6" i="2"/>
  <c r="O7" i="2"/>
  <c r="AR7" i="2"/>
  <c r="T7" i="2"/>
  <c r="S7" i="2"/>
  <c r="R7" i="2"/>
  <c r="Q7" i="2"/>
  <c r="P7" i="2"/>
  <c r="V7" i="2"/>
  <c r="U7" i="2"/>
  <c r="BC6" i="2"/>
  <c r="BM6" i="2" s="1"/>
  <c r="AI7" i="2"/>
  <c r="AS7" i="2"/>
  <c r="M7" i="2"/>
  <c r="A9" i="2"/>
  <c r="AH8" i="2"/>
  <c r="AT7" i="2"/>
  <c r="N7" i="2"/>
  <c r="BD6" i="2"/>
  <c r="AM7" i="2"/>
  <c r="AJ7" i="2"/>
  <c r="AP7" i="2"/>
  <c r="AN7" i="2"/>
  <c r="AL7" i="2"/>
  <c r="AK7" i="2"/>
  <c r="AQ7" i="2"/>
  <c r="AO7" i="2"/>
  <c r="P64" i="3" l="1"/>
  <c r="BA10" i="3"/>
  <c r="BB9" i="3"/>
  <c r="Y88" i="3"/>
  <c r="Q88" i="3"/>
  <c r="X88" i="3"/>
  <c r="T88" i="3"/>
  <c r="V88" i="3"/>
  <c r="R88" i="3"/>
  <c r="U88" i="3"/>
  <c r="W88" i="3"/>
  <c r="S88" i="3"/>
  <c r="P88" i="3"/>
  <c r="D97" i="3"/>
  <c r="Y64" i="3"/>
  <c r="S64" i="3"/>
  <c r="V64" i="3"/>
  <c r="R64" i="3"/>
  <c r="X64" i="3"/>
  <c r="U64" i="3"/>
  <c r="Q64" i="3"/>
  <c r="T64" i="3"/>
  <c r="W64" i="3"/>
  <c r="E97" i="3"/>
  <c r="O97" i="3" s="1"/>
  <c r="AI8" i="2"/>
  <c r="V8" i="2"/>
  <c r="U8" i="2"/>
  <c r="AR8" i="2"/>
  <c r="T8" i="2"/>
  <c r="S8" i="2"/>
  <c r="R8" i="2"/>
  <c r="Q8" i="2"/>
  <c r="P8" i="2"/>
  <c r="O8" i="2"/>
  <c r="AS8" i="2"/>
  <c r="M8" i="2"/>
  <c r="AT8" i="2"/>
  <c r="N8" i="2"/>
  <c r="BJ7" i="2"/>
  <c r="BE7" i="2"/>
  <c r="BL7" i="2"/>
  <c r="BG7" i="2"/>
  <c r="BK7" i="2"/>
  <c r="BI7" i="2"/>
  <c r="BH7" i="2"/>
  <c r="BF7" i="2"/>
  <c r="BD7" i="2"/>
  <c r="A10" i="2"/>
  <c r="AH9" i="2"/>
  <c r="AL8" i="2"/>
  <c r="AK8" i="2"/>
  <c r="AJ8" i="2"/>
  <c r="AQ8" i="2"/>
  <c r="AP8" i="2"/>
  <c r="AO8" i="2"/>
  <c r="AN8" i="2"/>
  <c r="AM8" i="2"/>
  <c r="BC7" i="2"/>
  <c r="S97" i="3" l="1"/>
  <c r="R97" i="3"/>
  <c r="V97" i="3"/>
  <c r="T97" i="3"/>
  <c r="Q97" i="3"/>
  <c r="X97" i="3"/>
  <c r="U97" i="3"/>
  <c r="W97" i="3"/>
  <c r="P97" i="3"/>
  <c r="Y97" i="3" s="1"/>
  <c r="BA11" i="3"/>
  <c r="BB10" i="3"/>
  <c r="BM7" i="2"/>
  <c r="AI9" i="2"/>
  <c r="U9" i="2"/>
  <c r="AR9" i="2"/>
  <c r="T9" i="2"/>
  <c r="S9" i="2"/>
  <c r="R9" i="2"/>
  <c r="Q9" i="2"/>
  <c r="P9" i="2"/>
  <c r="O9" i="2"/>
  <c r="V9" i="2"/>
  <c r="AS9" i="2"/>
  <c r="BC9" i="2" s="1"/>
  <c r="M9" i="2"/>
  <c r="BD8" i="2"/>
  <c r="A11" i="2"/>
  <c r="AH10" i="2"/>
  <c r="BC8" i="2"/>
  <c r="BI8" i="2"/>
  <c r="BM8" i="2"/>
  <c r="BL8" i="2"/>
  <c r="BK8" i="2"/>
  <c r="BG8" i="2"/>
  <c r="BH8" i="2"/>
  <c r="BF8" i="2"/>
  <c r="BJ8" i="2"/>
  <c r="BE8" i="2"/>
  <c r="AT9" i="2"/>
  <c r="BD9" i="2" s="1"/>
  <c r="N9" i="2"/>
  <c r="AK9" i="2"/>
  <c r="AJ9" i="2"/>
  <c r="AQ9" i="2"/>
  <c r="AP9" i="2"/>
  <c r="AO9" i="2"/>
  <c r="AN9" i="2"/>
  <c r="AM9" i="2"/>
  <c r="AL9" i="2"/>
  <c r="BA12" i="3" l="1"/>
  <c r="BB11" i="3"/>
  <c r="AI10" i="2"/>
  <c r="AT10" i="2"/>
  <c r="N10" i="2"/>
  <c r="AJ10" i="2"/>
  <c r="AQ10" i="2"/>
  <c r="AP10" i="2"/>
  <c r="AO10" i="2"/>
  <c r="AN10" i="2"/>
  <c r="AM10" i="2"/>
  <c r="AL10" i="2"/>
  <c r="AK10" i="2"/>
  <c r="BH9" i="2"/>
  <c r="BM9" i="2"/>
  <c r="BK9" i="2"/>
  <c r="BJ9" i="2"/>
  <c r="BL9" i="2"/>
  <c r="BE9" i="2"/>
  <c r="BG9" i="2"/>
  <c r="BF9" i="2"/>
  <c r="BI9" i="2"/>
  <c r="AR10" i="2"/>
  <c r="T10" i="2"/>
  <c r="S10" i="2"/>
  <c r="R10" i="2"/>
  <c r="Q10" i="2"/>
  <c r="P10" i="2"/>
  <c r="O10" i="2"/>
  <c r="V10" i="2"/>
  <c r="U10" i="2"/>
  <c r="A12" i="2"/>
  <c r="M10" i="2"/>
  <c r="AS10" i="2"/>
  <c r="BA13" i="3" l="1"/>
  <c r="BB12" i="3"/>
  <c r="AH11" i="2"/>
  <c r="AI11" i="2"/>
  <c r="S11" i="2"/>
  <c r="R11" i="2"/>
  <c r="Q11" i="2"/>
  <c r="P11" i="2"/>
  <c r="O11" i="2"/>
  <c r="V11" i="2"/>
  <c r="U11" i="2"/>
  <c r="AR11" i="2"/>
  <c r="T11" i="2"/>
  <c r="A13" i="2"/>
  <c r="BC10" i="2"/>
  <c r="BM10" i="2" s="1"/>
  <c r="AS11" i="2"/>
  <c r="BC11" i="2" s="1"/>
  <c r="M11" i="2"/>
  <c r="BG10" i="2"/>
  <c r="BL10" i="2"/>
  <c r="BJ10" i="2"/>
  <c r="BI10" i="2"/>
  <c r="BK10" i="2"/>
  <c r="BH10" i="2"/>
  <c r="BF10" i="2"/>
  <c r="BE10" i="2"/>
  <c r="AT11" i="2"/>
  <c r="N11" i="2"/>
  <c r="AQ11" i="2"/>
  <c r="AP11" i="2"/>
  <c r="AO11" i="2"/>
  <c r="AN11" i="2"/>
  <c r="AM11" i="2"/>
  <c r="AL11" i="2"/>
  <c r="AK11" i="2"/>
  <c r="AJ11" i="2"/>
  <c r="BD10" i="2"/>
  <c r="BA14" i="3" l="1"/>
  <c r="BB13" i="3"/>
  <c r="AH12" i="2"/>
  <c r="AS12" i="2"/>
  <c r="M12" i="2"/>
  <c r="BF11" i="2"/>
  <c r="BH11" i="2"/>
  <c r="BJ11" i="2"/>
  <c r="BE11" i="2"/>
  <c r="BK11" i="2"/>
  <c r="BG11" i="2"/>
  <c r="BL11" i="2"/>
  <c r="BI11" i="2"/>
  <c r="AT12" i="2"/>
  <c r="N12" i="2"/>
  <c r="BD11" i="2"/>
  <c r="BM11" i="2" s="1"/>
  <c r="AP12" i="2"/>
  <c r="AO12" i="2"/>
  <c r="AN12" i="2"/>
  <c r="AM12" i="2"/>
  <c r="AL12" i="2"/>
  <c r="AK12" i="2"/>
  <c r="AJ12" i="2"/>
  <c r="AQ12" i="2"/>
  <c r="AI12" i="2"/>
  <c r="R12" i="2"/>
  <c r="Q12" i="2"/>
  <c r="P12" i="2"/>
  <c r="O12" i="2"/>
  <c r="V12" i="2"/>
  <c r="U12" i="2"/>
  <c r="AR12" i="2"/>
  <c r="T12" i="2"/>
  <c r="S12" i="2"/>
  <c r="A14" i="2"/>
  <c r="BA15" i="3" l="1"/>
  <c r="BB14" i="3"/>
  <c r="Q13" i="2"/>
  <c r="P13" i="2"/>
  <c r="O13" i="2"/>
  <c r="V13" i="2"/>
  <c r="U13" i="2"/>
  <c r="AR13" i="2"/>
  <c r="T13" i="2"/>
  <c r="S13" i="2"/>
  <c r="R13" i="2"/>
  <c r="AS13" i="2"/>
  <c r="M13" i="2"/>
  <c r="BE12" i="2"/>
  <c r="BJ12" i="2"/>
  <c r="BH12" i="2"/>
  <c r="BG12" i="2"/>
  <c r="BI12" i="2"/>
  <c r="BL12" i="2"/>
  <c r="BF12" i="2"/>
  <c r="BK12" i="2"/>
  <c r="AT13" i="2"/>
  <c r="N13" i="2"/>
  <c r="AO13" i="2"/>
  <c r="AN13" i="2"/>
  <c r="AM13" i="2"/>
  <c r="AL13" i="2"/>
  <c r="AK13" i="2"/>
  <c r="AJ13" i="2"/>
  <c r="AQ13" i="2"/>
  <c r="AP13" i="2"/>
  <c r="AH13" i="2"/>
  <c r="BD12" i="2"/>
  <c r="AI13" i="2"/>
  <c r="A15" i="2"/>
  <c r="AI14" i="2"/>
  <c r="BC12" i="2"/>
  <c r="BB15" i="3" l="1"/>
  <c r="BA16" i="3"/>
  <c r="BM12" i="2"/>
  <c r="BD13" i="2"/>
  <c r="AH14" i="2"/>
  <c r="P14" i="2"/>
  <c r="O14" i="2"/>
  <c r="V14" i="2"/>
  <c r="U14" i="2"/>
  <c r="AR14" i="2"/>
  <c r="T14" i="2"/>
  <c r="S14" i="2"/>
  <c r="R14" i="2"/>
  <c r="Q14" i="2"/>
  <c r="A16" i="2"/>
  <c r="BL13" i="2"/>
  <c r="BI13" i="2"/>
  <c r="BG13" i="2"/>
  <c r="BF13" i="2"/>
  <c r="BH13" i="2"/>
  <c r="BK13" i="2"/>
  <c r="BJ13" i="2"/>
  <c r="BE13" i="2"/>
  <c r="AS14" i="2"/>
  <c r="M14" i="2"/>
  <c r="AT14" i="2"/>
  <c r="BD14" i="2" s="1"/>
  <c r="N14" i="2"/>
  <c r="AN14" i="2"/>
  <c r="AM14" i="2"/>
  <c r="AL14" i="2"/>
  <c r="AK14" i="2"/>
  <c r="AJ14" i="2"/>
  <c r="AQ14" i="2"/>
  <c r="AP14" i="2"/>
  <c r="AO14" i="2"/>
  <c r="BC13" i="2"/>
  <c r="BM13" i="2" s="1"/>
  <c r="BB16" i="3" l="1"/>
  <c r="BA17" i="3"/>
  <c r="AI15" i="2"/>
  <c r="BC14" i="2"/>
  <c r="AH15" i="2"/>
  <c r="O15" i="2"/>
  <c r="V15" i="2"/>
  <c r="U15" i="2"/>
  <c r="AR15" i="2"/>
  <c r="T15" i="2"/>
  <c r="S15" i="2"/>
  <c r="R15" i="2"/>
  <c r="Q15" i="2"/>
  <c r="P15" i="2"/>
  <c r="A17" i="2"/>
  <c r="BK14" i="2"/>
  <c r="BH14" i="2"/>
  <c r="BM14" i="2"/>
  <c r="BE14" i="2"/>
  <c r="BJ14" i="2"/>
  <c r="BG14" i="2"/>
  <c r="BI14" i="2"/>
  <c r="BL14" i="2"/>
  <c r="BF14" i="2"/>
  <c r="AS15" i="2"/>
  <c r="BC15" i="2" s="1"/>
  <c r="M15" i="2"/>
  <c r="AT15" i="2"/>
  <c r="N15" i="2"/>
  <c r="AM15" i="2"/>
  <c r="AL15" i="2"/>
  <c r="AK15" i="2"/>
  <c r="AJ15" i="2"/>
  <c r="AQ15" i="2"/>
  <c r="AP15" i="2"/>
  <c r="AO15" i="2"/>
  <c r="AN15" i="2"/>
  <c r="BB17" i="3" l="1"/>
  <c r="BA18" i="3"/>
  <c r="BD15" i="2"/>
  <c r="AL16" i="2"/>
  <c r="AK16" i="2"/>
  <c r="AJ16" i="2"/>
  <c r="AQ16" i="2"/>
  <c r="AP16" i="2"/>
  <c r="AO16" i="2"/>
  <c r="AN16" i="2"/>
  <c r="AM16" i="2"/>
  <c r="AH16" i="2"/>
  <c r="AI16" i="2"/>
  <c r="V16" i="2"/>
  <c r="U16" i="2"/>
  <c r="AR16" i="2"/>
  <c r="T16" i="2"/>
  <c r="S16" i="2"/>
  <c r="R16" i="2"/>
  <c r="Q16" i="2"/>
  <c r="P16" i="2"/>
  <c r="O16" i="2"/>
  <c r="A18" i="2"/>
  <c r="AI17" i="2"/>
  <c r="BM15" i="2"/>
  <c r="BL15" i="2"/>
  <c r="BJ15" i="2"/>
  <c r="BE15" i="2"/>
  <c r="BF15" i="2"/>
  <c r="BG15" i="2"/>
  <c r="BH15" i="2"/>
  <c r="BI15" i="2"/>
  <c r="BK15" i="2"/>
  <c r="AS16" i="2"/>
  <c r="BC16" i="2" s="1"/>
  <c r="M16" i="2"/>
  <c r="AT16" i="2"/>
  <c r="N16" i="2"/>
  <c r="BB18" i="3" l="1"/>
  <c r="BA19" i="3"/>
  <c r="BD16" i="2"/>
  <c r="AH17" i="2"/>
  <c r="U17" i="2"/>
  <c r="AR17" i="2"/>
  <c r="T17" i="2"/>
  <c r="S17" i="2"/>
  <c r="R17" i="2"/>
  <c r="Q17" i="2"/>
  <c r="P17" i="2"/>
  <c r="O17" i="2"/>
  <c r="V17" i="2"/>
  <c r="A19" i="2"/>
  <c r="AS17" i="2"/>
  <c r="M17" i="2"/>
  <c r="BJ16" i="2"/>
  <c r="BM16" i="2"/>
  <c r="BK16" i="2"/>
  <c r="BF16" i="2"/>
  <c r="BH16" i="2"/>
  <c r="BL16" i="2"/>
  <c r="BE16" i="2"/>
  <c r="BG16" i="2"/>
  <c r="BI16" i="2"/>
  <c r="AT17" i="2"/>
  <c r="BD17" i="2" s="1"/>
  <c r="N17" i="2"/>
  <c r="AK17" i="2"/>
  <c r="AJ17" i="2"/>
  <c r="AQ17" i="2"/>
  <c r="AP17" i="2"/>
  <c r="AO17" i="2"/>
  <c r="AN17" i="2"/>
  <c r="AM17" i="2"/>
  <c r="AL17" i="2"/>
  <c r="BB19" i="3" l="1"/>
  <c r="BA20" i="3"/>
  <c r="BC17" i="2"/>
  <c r="AJ18" i="2"/>
  <c r="AQ18" i="2"/>
  <c r="AP18" i="2"/>
  <c r="AO18" i="2"/>
  <c r="AN18" i="2"/>
  <c r="AM18" i="2"/>
  <c r="AL18" i="2"/>
  <c r="AK18" i="2"/>
  <c r="AH18" i="2"/>
  <c r="AI18" i="2"/>
  <c r="AR18" i="2"/>
  <c r="T18" i="2"/>
  <c r="S18" i="2"/>
  <c r="R18" i="2"/>
  <c r="Q18" i="2"/>
  <c r="P18" i="2"/>
  <c r="O18" i="2"/>
  <c r="V18" i="2"/>
  <c r="U18" i="2"/>
  <c r="A20" i="2"/>
  <c r="AI19" i="2"/>
  <c r="M18" i="2"/>
  <c r="AS18" i="2"/>
  <c r="BC18" i="2" s="1"/>
  <c r="AT18" i="2"/>
  <c r="N18" i="2"/>
  <c r="BI17" i="2"/>
  <c r="BM17" i="2"/>
  <c r="BJ17" i="2"/>
  <c r="BL17" i="2"/>
  <c r="BH17" i="2"/>
  <c r="BF17" i="2"/>
  <c r="BG17" i="2"/>
  <c r="BK17" i="2"/>
  <c r="BE17" i="2"/>
  <c r="BB20" i="3" l="1"/>
  <c r="BA21" i="3"/>
  <c r="BD18" i="2"/>
  <c r="AH19" i="2"/>
  <c r="S19" i="2"/>
  <c r="R19" i="2"/>
  <c r="Q19" i="2"/>
  <c r="P19" i="2"/>
  <c r="O19" i="2"/>
  <c r="V19" i="2"/>
  <c r="U19" i="2"/>
  <c r="AR19" i="2"/>
  <c r="T19" i="2"/>
  <c r="A21" i="2"/>
  <c r="AS19" i="2"/>
  <c r="BC19" i="2" s="1"/>
  <c r="M19" i="2"/>
  <c r="BH18" i="2"/>
  <c r="BG18" i="2"/>
  <c r="BM18" i="2"/>
  <c r="BI18" i="2"/>
  <c r="BL18" i="2"/>
  <c r="BF18" i="2"/>
  <c r="BK18" i="2"/>
  <c r="BJ18" i="2"/>
  <c r="BE18" i="2"/>
  <c r="AT19" i="2"/>
  <c r="BD19" i="2" s="1"/>
  <c r="N19" i="2"/>
  <c r="AQ19" i="2"/>
  <c r="AP19" i="2"/>
  <c r="AO19" i="2"/>
  <c r="AN19" i="2"/>
  <c r="AM19" i="2"/>
  <c r="AL19" i="2"/>
  <c r="AK19" i="2"/>
  <c r="AJ19" i="2"/>
  <c r="BB21" i="3" l="1"/>
  <c r="BA22" i="3"/>
  <c r="AI20" i="2"/>
  <c r="AT20" i="2"/>
  <c r="N20" i="2"/>
  <c r="AP20" i="2"/>
  <c r="AO20" i="2"/>
  <c r="AN20" i="2"/>
  <c r="AM20" i="2"/>
  <c r="AL20" i="2"/>
  <c r="AK20" i="2"/>
  <c r="AJ20" i="2"/>
  <c r="AQ20" i="2"/>
  <c r="AH20" i="2"/>
  <c r="R20" i="2"/>
  <c r="Q20" i="2"/>
  <c r="P20" i="2"/>
  <c r="O20" i="2"/>
  <c r="V20" i="2"/>
  <c r="U20" i="2"/>
  <c r="AR20" i="2"/>
  <c r="T20" i="2"/>
  <c r="S20" i="2"/>
  <c r="AS20" i="2"/>
  <c r="BC20" i="2" s="1"/>
  <c r="M20" i="2"/>
  <c r="BG19" i="2"/>
  <c r="BF19" i="2"/>
  <c r="BM19" i="2"/>
  <c r="BE19" i="2"/>
  <c r="BH19" i="2"/>
  <c r="BK19" i="2"/>
  <c r="BI19" i="2"/>
  <c r="BJ19" i="2"/>
  <c r="BL19" i="2"/>
  <c r="BA23" i="3" l="1"/>
  <c r="BB22" i="3"/>
  <c r="AT21" i="2"/>
  <c r="AT27" i="2" s="1"/>
  <c r="N21" i="2"/>
  <c r="AO21" i="2"/>
  <c r="AN21" i="2"/>
  <c r="AM21" i="2"/>
  <c r="AL21" i="2"/>
  <c r="AK21" i="2"/>
  <c r="AJ21" i="2"/>
  <c r="AQ21" i="2"/>
  <c r="AP21" i="2"/>
  <c r="AH21" i="2"/>
  <c r="AI21" i="2"/>
  <c r="Q21" i="2"/>
  <c r="P21" i="2"/>
  <c r="O21" i="2"/>
  <c r="V21" i="2"/>
  <c r="U21" i="2"/>
  <c r="AR21" i="2"/>
  <c r="AR27" i="2" s="1"/>
  <c r="T21" i="2"/>
  <c r="S21" i="2"/>
  <c r="R21" i="2"/>
  <c r="BM20" i="2"/>
  <c r="BE20" i="2"/>
  <c r="BL20" i="2"/>
  <c r="BG20" i="2"/>
  <c r="BF20" i="2"/>
  <c r="BH20" i="2"/>
  <c r="BI20" i="2"/>
  <c r="BK20" i="2"/>
  <c r="BJ20" i="2"/>
  <c r="AS21" i="2"/>
  <c r="AS27" i="2" s="1"/>
  <c r="BC27" i="2" s="1"/>
  <c r="M21" i="2"/>
  <c r="BD20" i="2"/>
  <c r="BB23" i="3" l="1"/>
  <c r="BA24" i="3"/>
  <c r="BE27" i="2"/>
  <c r="BH27" i="2"/>
  <c r="BI27" i="2"/>
  <c r="BJ27" i="2"/>
  <c r="BK27" i="2"/>
  <c r="BL27" i="2"/>
  <c r="BG27" i="2"/>
  <c r="BF27" i="2"/>
  <c r="BD27" i="2"/>
  <c r="BM27" i="2" s="1"/>
  <c r="BF21" i="2"/>
  <c r="BE21" i="2"/>
  <c r="BG21" i="2"/>
  <c r="BH21" i="2"/>
  <c r="BJ21" i="2"/>
  <c r="BK21" i="2"/>
  <c r="BI21" i="2"/>
  <c r="BL21" i="2"/>
  <c r="BC21" i="2"/>
  <c r="BM21" i="2" s="1"/>
  <c r="BD21" i="2"/>
  <c r="BB24" i="3" l="1"/>
  <c r="BA25" i="3"/>
  <c r="BA26" i="3" l="1"/>
  <c r="BB25" i="3"/>
  <c r="BA27" i="3" l="1"/>
  <c r="BB26" i="3"/>
  <c r="BA28" i="3" l="1"/>
  <c r="BB27" i="3"/>
  <c r="BB28" i="3" l="1"/>
  <c r="BA29" i="3"/>
  <c r="BB29" i="3" l="1"/>
  <c r="BA30" i="3"/>
  <c r="BB30" i="3" l="1"/>
  <c r="BA31" i="3"/>
  <c r="BA32" i="3" l="1"/>
  <c r="BB31" i="3"/>
  <c r="BB32" i="3" l="1"/>
  <c r="BA33" i="3"/>
  <c r="BA34" i="3" l="1"/>
  <c r="BB33" i="3"/>
  <c r="BA35" i="3" l="1"/>
  <c r="BB34" i="3"/>
  <c r="BB35" i="3" l="1"/>
  <c r="BA36" i="3"/>
  <c r="BA37" i="3" l="1"/>
  <c r="BB36" i="3"/>
  <c r="BA38" i="3" l="1"/>
  <c r="BB37" i="3"/>
  <c r="BA39" i="3" l="1"/>
  <c r="BB38" i="3"/>
  <c r="BB39" i="3" l="1"/>
  <c r="BA40" i="3"/>
  <c r="BB40" i="3" l="1"/>
  <c r="BA41" i="3"/>
  <c r="BB41" i="3" l="1"/>
  <c r="BA42" i="3"/>
  <c r="BB42" i="3" s="1"/>
</calcChain>
</file>

<file path=xl/sharedStrings.xml><?xml version="1.0" encoding="utf-8"?>
<sst xmlns="http://schemas.openxmlformats.org/spreadsheetml/2006/main" count="1619" uniqueCount="409">
  <si>
    <t>Precinct Name</t>
  </si>
  <si>
    <t>HD</t>
  </si>
  <si>
    <t>Type</t>
  </si>
  <si>
    <t>Persons Voting</t>
  </si>
  <si>
    <t>Kennedy/Johnson</t>
  </si>
  <si>
    <t>Nixon/Lodge</t>
  </si>
  <si>
    <t>Craig</t>
  </si>
  <si>
    <t>Edna Bay</t>
  </si>
  <si>
    <t>Hollis</t>
  </si>
  <si>
    <t>Hydaburg</t>
  </si>
  <si>
    <t>Kasaan</t>
  </si>
  <si>
    <t>Klawock</t>
  </si>
  <si>
    <t>Point Baker</t>
  </si>
  <si>
    <t>ED</t>
  </si>
  <si>
    <t>Annette Island</t>
  </si>
  <si>
    <t>Clover Pass</t>
  </si>
  <si>
    <t>Gravina</t>
  </si>
  <si>
    <t>Hyder</t>
  </si>
  <si>
    <t>Ketchikan 1</t>
  </si>
  <si>
    <t>Ketchikan 2</t>
  </si>
  <si>
    <t>Ketchikan 3</t>
  </si>
  <si>
    <t>Ketchikan 4</t>
  </si>
  <si>
    <t>Ketchikan 5</t>
  </si>
  <si>
    <t>Metlakatla</t>
  </si>
  <si>
    <t>Mountain Point</t>
  </si>
  <si>
    <t>Mud Bay</t>
  </si>
  <si>
    <t>Myers Chuck</t>
  </si>
  <si>
    <t>Pennock Island</t>
  </si>
  <si>
    <t>Saxman</t>
  </si>
  <si>
    <t>Wacker</t>
  </si>
  <si>
    <t>Ward Cove</t>
  </si>
  <si>
    <t>Baranof</t>
  </si>
  <si>
    <t>Kake</t>
  </si>
  <si>
    <t>Petersburg</t>
  </si>
  <si>
    <t>Petersburg-West</t>
  </si>
  <si>
    <t>Scow Bay</t>
  </si>
  <si>
    <t>Stikine</t>
  </si>
  <si>
    <t>Wrangell</t>
  </si>
  <si>
    <t>Port Alexander</t>
  </si>
  <si>
    <t>Angoon</t>
  </si>
  <si>
    <t>Jamestown Bay</t>
  </si>
  <si>
    <t>Mt. Edgecumbe</t>
  </si>
  <si>
    <t>Sitka 1</t>
  </si>
  <si>
    <t>Sitka 2</t>
  </si>
  <si>
    <t>Sitka 3</t>
  </si>
  <si>
    <t>Tenakee</t>
  </si>
  <si>
    <t>Auke Bay</t>
  </si>
  <si>
    <t>Douglas</t>
  </si>
  <si>
    <t>Juneau 1</t>
  </si>
  <si>
    <t>Juneau 2</t>
  </si>
  <si>
    <t>Juneau 3</t>
  </si>
  <si>
    <t>Juneau 4</t>
  </si>
  <si>
    <t>Juneau 5</t>
  </si>
  <si>
    <t>Juneau 6</t>
  </si>
  <si>
    <t>Lynn Canal</t>
  </si>
  <si>
    <t>Mendenhall</t>
  </si>
  <si>
    <t>Salmon Creek</t>
  </si>
  <si>
    <t>Sheep Creek (Thane)</t>
  </si>
  <si>
    <t>Chilkat</t>
  </si>
  <si>
    <t>Elfin Cove</t>
  </si>
  <si>
    <t>Funter</t>
  </si>
  <si>
    <t>Gustavus</t>
  </si>
  <si>
    <t>Haines</t>
  </si>
  <si>
    <t>Hoonah</t>
  </si>
  <si>
    <t>Klukwan</t>
  </si>
  <si>
    <t>Lisianski</t>
  </si>
  <si>
    <t>Port Chilkoot</t>
  </si>
  <si>
    <t>Yakutat</t>
  </si>
  <si>
    <t>Yakutat Airport</t>
  </si>
  <si>
    <t>Skagway</t>
  </si>
  <si>
    <t>Absentee</t>
  </si>
  <si>
    <t>ABS</t>
  </si>
  <si>
    <t>Cordova</t>
  </si>
  <si>
    <t>Eyak</t>
  </si>
  <si>
    <t>Chenega</t>
  </si>
  <si>
    <t>Copper Center</t>
  </si>
  <si>
    <t>Glennallen</t>
  </si>
  <si>
    <t>Tatitlek</t>
  </si>
  <si>
    <t>Valdez</t>
  </si>
  <si>
    <t>Whittier</t>
  </si>
  <si>
    <t>Curry</t>
  </si>
  <si>
    <t>Eska</t>
  </si>
  <si>
    <t>Palmer 1</t>
  </si>
  <si>
    <t>Palmer 2</t>
  </si>
  <si>
    <t>Talkeetna</t>
  </si>
  <si>
    <t>Wasilla</t>
  </si>
  <si>
    <t>Willow</t>
  </si>
  <si>
    <t>Anchorage 1</t>
  </si>
  <si>
    <t>Anchorage 2</t>
  </si>
  <si>
    <t>Anchorage 3</t>
  </si>
  <si>
    <t>Anchorage 4</t>
  </si>
  <si>
    <t>Anchorage 5</t>
  </si>
  <si>
    <t>Anchorage 6</t>
  </si>
  <si>
    <t>Anchorage 7</t>
  </si>
  <si>
    <t>Anchorage 8</t>
  </si>
  <si>
    <t>Anchorage 9</t>
  </si>
  <si>
    <t>Anchorage 10</t>
  </si>
  <si>
    <t>Anchorage 11</t>
  </si>
  <si>
    <t>Anchorage 12</t>
  </si>
  <si>
    <t>Anchorage 13</t>
  </si>
  <si>
    <t>Anchorage 14</t>
  </si>
  <si>
    <t>Anchorage 15</t>
  </si>
  <si>
    <t>Anchorage 16</t>
  </si>
  <si>
    <t>Anchorage 17</t>
  </si>
  <si>
    <t>Anchorage 18</t>
  </si>
  <si>
    <t>Anchorage 19</t>
  </si>
  <si>
    <t>Anchorage 20</t>
  </si>
  <si>
    <t>Anchorage 21</t>
  </si>
  <si>
    <t>Anchorage 22</t>
  </si>
  <si>
    <t>Chugiak</t>
  </si>
  <si>
    <t>Elktuna</t>
  </si>
  <si>
    <t>Evergreen</t>
  </si>
  <si>
    <t>Girdwood</t>
  </si>
  <si>
    <t>Hill</t>
  </si>
  <si>
    <t>Homesite Park</t>
  </si>
  <si>
    <t>Homestead Acres</t>
  </si>
  <si>
    <t>Lincoln Park</t>
  </si>
  <si>
    <t>North Star</t>
  </si>
  <si>
    <t>Nunaka Valley</t>
  </si>
  <si>
    <t>Portage</t>
  </si>
  <si>
    <t>Rabbit Creek</t>
  </si>
  <si>
    <t>Sand Lake</t>
  </si>
  <si>
    <t>Spenard Central</t>
  </si>
  <si>
    <t>Utah</t>
  </si>
  <si>
    <t>Wonder Park</t>
  </si>
  <si>
    <t>Woodland Park</t>
  </si>
  <si>
    <t>Bartlett</t>
  </si>
  <si>
    <t>Bear Creek (6 1/2 Mi.)</t>
  </si>
  <si>
    <t>Cooper Landing</t>
  </si>
  <si>
    <t>Hope</t>
  </si>
  <si>
    <t>Moose Pass</t>
  </si>
  <si>
    <t>Seward</t>
  </si>
  <si>
    <t>Anchor Point</t>
  </si>
  <si>
    <t>Cohoe</t>
  </si>
  <si>
    <t>Homer 1</t>
  </si>
  <si>
    <t>Homer 2</t>
  </si>
  <si>
    <t>Kailof</t>
  </si>
  <si>
    <t>Kenai</t>
  </si>
  <si>
    <t>Ninilchik</t>
  </si>
  <si>
    <t>Port Graham</t>
  </si>
  <si>
    <t>Seldovia</t>
  </si>
  <si>
    <t>Seldovia Outside</t>
  </si>
  <si>
    <t>Soldotna</t>
  </si>
  <si>
    <t>Sterling</t>
  </si>
  <si>
    <t>Tyonek</t>
  </si>
  <si>
    <t>Afognak</t>
  </si>
  <si>
    <t>Alitak</t>
  </si>
  <si>
    <t>Karluk</t>
  </si>
  <si>
    <t>Kodiak</t>
  </si>
  <si>
    <t>Larsen Bay</t>
  </si>
  <si>
    <t>Mission Road</t>
  </si>
  <si>
    <t>Naval Base (Kodiak)</t>
  </si>
  <si>
    <t>Old Harbor</t>
  </si>
  <si>
    <t>Ouzinkie</t>
  </si>
  <si>
    <t>Akutan</t>
  </si>
  <si>
    <t>Atka</t>
  </si>
  <si>
    <t>Belkofsky</t>
  </si>
  <si>
    <t>Chingik</t>
  </si>
  <si>
    <t>Cold Bay</t>
  </si>
  <si>
    <t>King Cove</t>
  </si>
  <si>
    <t>Nikolski</t>
  </si>
  <si>
    <t>Pauloff Harbor</t>
  </si>
  <si>
    <t>Perryville</t>
  </si>
  <si>
    <t>St. George Island</t>
  </si>
  <si>
    <t>St. Paul Island</t>
  </si>
  <si>
    <t>Sandpoint</t>
  </si>
  <si>
    <t>Unalaska</t>
  </si>
  <si>
    <t>Unga</t>
  </si>
  <si>
    <t>Choggiung</t>
  </si>
  <si>
    <t>Clarks Point</t>
  </si>
  <si>
    <t>Egegik</t>
  </si>
  <si>
    <t>Ekwok</t>
  </si>
  <si>
    <t>Illiamna</t>
  </si>
  <si>
    <t>Kanakanak</t>
  </si>
  <si>
    <t>King Salmon</t>
  </si>
  <si>
    <t>Kokhanok Bay</t>
  </si>
  <si>
    <t>Levelock</t>
  </si>
  <si>
    <t>Naknek</t>
  </si>
  <si>
    <t>Nondalton</t>
  </si>
  <si>
    <t>Pedro Bay</t>
  </si>
  <si>
    <t>Pile Bay</t>
  </si>
  <si>
    <t>Pilot Point</t>
  </si>
  <si>
    <t>South Naknek</t>
  </si>
  <si>
    <t>Ugashik</t>
  </si>
  <si>
    <t>Akiak</t>
  </si>
  <si>
    <t>Bethel</t>
  </si>
  <si>
    <t>Kwigillingok</t>
  </si>
  <si>
    <t>Nunpitchuk</t>
  </si>
  <si>
    <t>Nunivak Island</t>
  </si>
  <si>
    <t>Nyac</t>
  </si>
  <si>
    <t>Quinhagok</t>
  </si>
  <si>
    <t>Salmon River</t>
  </si>
  <si>
    <t>Aniak</t>
  </si>
  <si>
    <t>Anvik</t>
  </si>
  <si>
    <t>Crooked Creek</t>
  </si>
  <si>
    <t>Flat</t>
  </si>
  <si>
    <t>Holikachuk</t>
  </si>
  <si>
    <t>Holy Cross</t>
  </si>
  <si>
    <t>Kalskag</t>
  </si>
  <si>
    <t>McGrath</t>
  </si>
  <si>
    <t>Napmute</t>
  </si>
  <si>
    <t>Ophir</t>
  </si>
  <si>
    <t>Red Devil</t>
  </si>
  <si>
    <t>Shageluk</t>
  </si>
  <si>
    <t>Sleetmute</t>
  </si>
  <si>
    <t>Stony River</t>
  </si>
  <si>
    <t>Takotna</t>
  </si>
  <si>
    <t>Alatna</t>
  </si>
  <si>
    <t>Bettles</t>
  </si>
  <si>
    <t>Cantwell</t>
  </si>
  <si>
    <t>Galena</t>
  </si>
  <si>
    <t>Healy</t>
  </si>
  <si>
    <t>Huslia</t>
  </si>
  <si>
    <t>Kaltag</t>
  </si>
  <si>
    <t>Kokrines</t>
  </si>
  <si>
    <t>Koyukuk</t>
  </si>
  <si>
    <t>Livengood</t>
  </si>
  <si>
    <t>Manley Hot Springs</t>
  </si>
  <si>
    <t>McKinley Park</t>
  </si>
  <si>
    <t>Minto</t>
  </si>
  <si>
    <t>Nenana</t>
  </si>
  <si>
    <t>Nulato</t>
  </si>
  <si>
    <t>Poorman</t>
  </si>
  <si>
    <t>Rampart</t>
  </si>
  <si>
    <t>Tanana</t>
  </si>
  <si>
    <t>Wiseman</t>
  </si>
  <si>
    <t>Ruby</t>
  </si>
  <si>
    <t>Suntrana</t>
  </si>
  <si>
    <t>Badger</t>
  </si>
  <si>
    <t>Big Bend</t>
  </si>
  <si>
    <t>Big Delta</t>
  </si>
  <si>
    <t>Chatanika</t>
  </si>
  <si>
    <t>Chena</t>
  </si>
  <si>
    <t>Dot Lake</t>
  </si>
  <si>
    <t>Eielson AFB</t>
  </si>
  <si>
    <t>Ester (Berry)</t>
  </si>
  <si>
    <t>Fairbanks 1</t>
  </si>
  <si>
    <t>Fairbanks 2</t>
  </si>
  <si>
    <t>Fairbanks 3</t>
  </si>
  <si>
    <t>Fairbanks 4</t>
  </si>
  <si>
    <t>Farirbanks 5</t>
  </si>
  <si>
    <t>Fairbanks 6</t>
  </si>
  <si>
    <t>Fairbanks 7</t>
  </si>
  <si>
    <t>Fairbanks 8</t>
  </si>
  <si>
    <t>Fairbanks 9</t>
  </si>
  <si>
    <t>Fairbanks Creek</t>
  </si>
  <si>
    <t>Fox</t>
  </si>
  <si>
    <t>Graehl</t>
  </si>
  <si>
    <t>Hamilton Acres</t>
  </si>
  <si>
    <t>International Airport</t>
  </si>
  <si>
    <t>Ladd Field</t>
  </si>
  <si>
    <t>Lamera</t>
  </si>
  <si>
    <t>North Pole</t>
  </si>
  <si>
    <t>Northway</t>
  </si>
  <si>
    <t>Salcha</t>
  </si>
  <si>
    <t>Steese Highway</t>
  </si>
  <si>
    <t>Tanacross</t>
  </si>
  <si>
    <t>Tetlin</t>
  </si>
  <si>
    <t>Tok Junction</t>
  </si>
  <si>
    <t>University</t>
  </si>
  <si>
    <t>Arctic Village</t>
  </si>
  <si>
    <t>Barter Island</t>
  </si>
  <si>
    <t>Beaver</t>
  </si>
  <si>
    <t>Chicken</t>
  </si>
  <si>
    <t>Circle</t>
  </si>
  <si>
    <t>Circle Springs</t>
  </si>
  <si>
    <t>Deadwood (Central)</t>
  </si>
  <si>
    <t>Eagle</t>
  </si>
  <si>
    <t>Fort Yukon</t>
  </si>
  <si>
    <t>Miller House</t>
  </si>
  <si>
    <t>O'Brien Creek</t>
  </si>
  <si>
    <t>Stevens Village</t>
  </si>
  <si>
    <t>Venetie</t>
  </si>
  <si>
    <t>Woodchopper</t>
  </si>
  <si>
    <t>Barrow</t>
  </si>
  <si>
    <t>Wainwright</t>
  </si>
  <si>
    <t>Candle</t>
  </si>
  <si>
    <t>Deering</t>
  </si>
  <si>
    <t>Kiana</t>
  </si>
  <si>
    <t>Kivalina</t>
  </si>
  <si>
    <t>Kotzebue</t>
  </si>
  <si>
    <t>Noatak</t>
  </si>
  <si>
    <t>Noorvik</t>
  </si>
  <si>
    <t>Point Hope</t>
  </si>
  <si>
    <t>Selawik</t>
  </si>
  <si>
    <t>Shungnak</t>
  </si>
  <si>
    <t>Cape Nome</t>
  </si>
  <si>
    <t>Chinik (Golovin)</t>
  </si>
  <si>
    <t>Elim</t>
  </si>
  <si>
    <t>Gambell</t>
  </si>
  <si>
    <t>Haycock</t>
  </si>
  <si>
    <t>Koyuk</t>
  </si>
  <si>
    <t>Nome</t>
  </si>
  <si>
    <t>Port Clarence</t>
  </si>
  <si>
    <t>St Michael</t>
  </si>
  <si>
    <t>Savoonga</t>
  </si>
  <si>
    <t>Shaktoolik</t>
  </si>
  <si>
    <t>Shishmaref</t>
  </si>
  <si>
    <t>Solomon</t>
  </si>
  <si>
    <t>Stebbins</t>
  </si>
  <si>
    <t>Unalakleet</t>
  </si>
  <si>
    <t>Wales</t>
  </si>
  <si>
    <t>White Mountain</t>
  </si>
  <si>
    <t>Alakanuk</t>
  </si>
  <si>
    <t>Andreafsky (St Mary's)</t>
  </si>
  <si>
    <t>Fortuna Ledge</t>
  </si>
  <si>
    <t>Hooper Bay</t>
  </si>
  <si>
    <t>Mountain Village</t>
  </si>
  <si>
    <t>ED Total</t>
  </si>
  <si>
    <t>Absentee Total</t>
  </si>
  <si>
    <t>Total Total</t>
  </si>
  <si>
    <t>TOT</t>
  </si>
  <si>
    <t>TOT-ED</t>
  </si>
  <si>
    <t>TOT-ABS</t>
  </si>
  <si>
    <t>TOT-TOT</t>
  </si>
  <si>
    <t>60 2017 Muni</t>
  </si>
  <si>
    <t>Prince of Wales-Hyder</t>
  </si>
  <si>
    <t>Ketchikan</t>
  </si>
  <si>
    <t>Sitka</t>
  </si>
  <si>
    <t>Hoonah-Angoon</t>
  </si>
  <si>
    <t>Juneau</t>
  </si>
  <si>
    <t>VC</t>
  </si>
  <si>
    <t>Mat-Su</t>
  </si>
  <si>
    <t>Anchorage</t>
  </si>
  <si>
    <t>Aleutians East</t>
  </si>
  <si>
    <t>Aleutians West</t>
  </si>
  <si>
    <t>Lake and Peninsula</t>
  </si>
  <si>
    <t>Dillingham</t>
  </si>
  <si>
    <t>Bristol Bay</t>
  </si>
  <si>
    <t>YK</t>
  </si>
  <si>
    <t>Denali</t>
  </si>
  <si>
    <t>North Slope</t>
  </si>
  <si>
    <t>Fairbanks</t>
  </si>
  <si>
    <t>SE Fairbanks</t>
  </si>
  <si>
    <t>NW Arctic</t>
  </si>
  <si>
    <t>Wade-Hampton</t>
  </si>
  <si>
    <t>60 Virtual Precinct Number</t>
  </si>
  <si>
    <t>Total</t>
  </si>
  <si>
    <t>Total Votes</t>
  </si>
  <si>
    <t>PCT Kennedy</t>
  </si>
  <si>
    <t>PCT Nixon</t>
  </si>
  <si>
    <t>60 Wincode</t>
  </si>
  <si>
    <t>ED Total Votes</t>
  </si>
  <si>
    <t>ABS Total Votes</t>
  </si>
  <si>
    <t>TOT Total Votes</t>
  </si>
  <si>
    <t>TOT Wincode</t>
  </si>
  <si>
    <t>ED/GEOID</t>
  </si>
  <si>
    <t>NAME</t>
  </si>
  <si>
    <t>Short Muni Name</t>
  </si>
  <si>
    <t>County Sub</t>
  </si>
  <si>
    <t>FRACTION</t>
  </si>
  <si>
    <t>02013</t>
  </si>
  <si>
    <t>Total ED Votes</t>
  </si>
  <si>
    <t>PCT Type</t>
  </si>
  <si>
    <t>Total ABS Vote</t>
  </si>
  <si>
    <t>Total Total Votes</t>
  </si>
  <si>
    <t>02016</t>
  </si>
  <si>
    <t>02020</t>
  </si>
  <si>
    <t>02050</t>
  </si>
  <si>
    <t>02060</t>
  </si>
  <si>
    <t>02068</t>
  </si>
  <si>
    <t>02070</t>
  </si>
  <si>
    <t>02090</t>
  </si>
  <si>
    <t>Fairbanks North Star</t>
  </si>
  <si>
    <t>02100</t>
  </si>
  <si>
    <t>02105</t>
  </si>
  <si>
    <t>02110</t>
  </si>
  <si>
    <t>02122</t>
  </si>
  <si>
    <t>Kenai Peninsula</t>
  </si>
  <si>
    <t>02130</t>
  </si>
  <si>
    <t>Ketchikan Gateway</t>
  </si>
  <si>
    <t>02150</t>
  </si>
  <si>
    <t>Kodiak Island</t>
  </si>
  <si>
    <t>02164</t>
  </si>
  <si>
    <t>02170</t>
  </si>
  <si>
    <t>Matanuska-Susitna</t>
  </si>
  <si>
    <t>02180</t>
  </si>
  <si>
    <t>02185</t>
  </si>
  <si>
    <t>02188</t>
  </si>
  <si>
    <t>Northwest Arctic</t>
  </si>
  <si>
    <t>02195</t>
  </si>
  <si>
    <t>02198</t>
  </si>
  <si>
    <t>02220</t>
  </si>
  <si>
    <t>02230</t>
  </si>
  <si>
    <t>02240</t>
  </si>
  <si>
    <t>Southeast Fairbanks</t>
  </si>
  <si>
    <t>02261</t>
  </si>
  <si>
    <t>Valdez-Cordova</t>
  </si>
  <si>
    <t>02270</t>
  </si>
  <si>
    <t>Wade Hampton</t>
  </si>
  <si>
    <t>02275</t>
  </si>
  <si>
    <t>02282</t>
  </si>
  <si>
    <t>02290</t>
  </si>
  <si>
    <t>Yukon-Koyukuk</t>
  </si>
  <si>
    <t>TOTAL/GEOID</t>
  </si>
  <si>
    <t>SL Total Votes</t>
  </si>
  <si>
    <t>Weighted/GEOID</t>
  </si>
  <si>
    <t>WT Total Votes</t>
  </si>
  <si>
    <t>60 WT Wincode</t>
  </si>
  <si>
    <t>60 SL Wincode</t>
  </si>
  <si>
    <t>60 ED Wincode</t>
  </si>
  <si>
    <t>60 Winner</t>
  </si>
  <si>
    <t>CE</t>
  </si>
  <si>
    <t>Total-Total</t>
  </si>
  <si>
    <t>Nixon</t>
  </si>
  <si>
    <t>Kennedy</t>
  </si>
  <si>
    <t>Tie</t>
  </si>
  <si>
    <t>No Votes</t>
  </si>
  <si>
    <t>Total Precincts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</si>
</sst>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3" fillId="0" borderId="0" xfId="0" applyFont="1" applyFill="1" applyBorder="1" applyAlignment="1">
      <alignment horizontal="right" vertical="top"/>
    </xf>
    <xf numFmtId="0" fontId="1" fillId="0" borderId="0" xfId="0" applyFont="1"/>
    <xf numFmtId="0" fontId="2" fillId="0" borderId="0" xfId="0" quotePrefix="1" applyFont="1"/>
    <xf numFmtId="0" fontId="0" fillId="0" borderId="0" xfId="0" quotePrefix="1"/>
    <xf numFmtId="0" fontId="2" fillId="0" borderId="0" xfId="0" quotePrefix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4F7ED-4F56-489A-9F43-DAFEDE56935A}">
  <dimension ref="A1:M327"/>
  <sheetViews>
    <sheetView tabSelected="1" workbookViewId="0">
      <selection activeCell="M1" sqref="M1"/>
    </sheetView>
  </sheetViews>
  <sheetFormatPr defaultRowHeight="14.4" x14ac:dyDescent="0.3"/>
  <sheetData>
    <row r="1" spans="1:13" x14ac:dyDescent="0.3">
      <c r="A1" t="s">
        <v>336</v>
      </c>
      <c r="B1" t="s">
        <v>0</v>
      </c>
      <c r="C1" t="s">
        <v>1</v>
      </c>
      <c r="D1" t="s">
        <v>2</v>
      </c>
      <c r="E1" t="s">
        <v>315</v>
      </c>
      <c r="F1" t="s">
        <v>3</v>
      </c>
      <c r="G1" t="s">
        <v>4</v>
      </c>
      <c r="H1" t="s">
        <v>5</v>
      </c>
      <c r="I1" t="s">
        <v>338</v>
      </c>
      <c r="J1" t="s">
        <v>339</v>
      </c>
      <c r="K1" t="s">
        <v>340</v>
      </c>
      <c r="L1" t="s">
        <v>341</v>
      </c>
      <c r="M1" t="s">
        <v>401</v>
      </c>
    </row>
    <row r="2" spans="1:13" x14ac:dyDescent="0.3">
      <c r="A2" t="str">
        <f>REPT("0",2-LEN(C2))&amp;C2&amp;"-"&amp;"001"</f>
        <v>01-001</v>
      </c>
      <c r="B2" t="s">
        <v>6</v>
      </c>
      <c r="C2">
        <v>1</v>
      </c>
      <c r="D2" t="s">
        <v>13</v>
      </c>
      <c r="E2" t="s">
        <v>316</v>
      </c>
      <c r="F2">
        <v>92</v>
      </c>
      <c r="G2">
        <v>42</v>
      </c>
      <c r="H2">
        <v>38</v>
      </c>
      <c r="I2">
        <f>G2+H2</f>
        <v>80</v>
      </c>
      <c r="J2">
        <f>G2/I2</f>
        <v>0.52500000000000002</v>
      </c>
      <c r="K2">
        <f>H2/I2</f>
        <v>0.47499999999999998</v>
      </c>
      <c r="L2">
        <f>IF(I2=0,10,IF(G2=H2,9,IF(H2&gt;G2,K2,IF(G2&gt;H2,J2+2,-1))))</f>
        <v>2.5249999999999999</v>
      </c>
      <c r="M2" t="str">
        <f>IF(I2=0,"No Votes",IF(G2=H2,"Tie",IF(H2&gt;G2,"Nixon",IF(G2&gt;H2,"Kennedy",-1))))</f>
        <v>Kennedy</v>
      </c>
    </row>
    <row r="3" spans="1:13" x14ac:dyDescent="0.3">
      <c r="A3" t="str">
        <f>REPT("0",2-LEN(C3))&amp;C3&amp;"-"&amp;IF(C3=C2,REPT("0",3-LEN(RIGHT(A2,3)/1+1)),"00")&amp;IF(C3=C2,RIGHT(A2,3)/1+1,1)</f>
        <v>01-002</v>
      </c>
      <c r="B3" t="s">
        <v>7</v>
      </c>
      <c r="C3">
        <v>1</v>
      </c>
      <c r="D3" t="s">
        <v>13</v>
      </c>
      <c r="E3" t="s">
        <v>316</v>
      </c>
      <c r="F3">
        <v>0</v>
      </c>
      <c r="G3">
        <v>0</v>
      </c>
      <c r="H3">
        <v>0</v>
      </c>
      <c r="I3">
        <f t="shared" ref="I3:I66" si="0">G3+H3</f>
        <v>0</v>
      </c>
      <c r="J3" t="e">
        <f t="shared" ref="J3:J66" si="1">G3/I3</f>
        <v>#DIV/0!</v>
      </c>
      <c r="K3" t="e">
        <f t="shared" ref="K3:K66" si="2">H3/I3</f>
        <v>#DIV/0!</v>
      </c>
      <c r="L3">
        <f t="shared" ref="L3:L66" si="3">IF(I3=0,10,IF(G3=H3,9,IF(H3&gt;G3,K3,IF(G3&gt;H3,J3+2,-1))))</f>
        <v>10</v>
      </c>
      <c r="M3" t="str">
        <f t="shared" ref="M3:M66" si="4">IF(I3=0,"No Votes",IF(G3=H3,"Tie",IF(H3&gt;G3,"Nixon",IF(G3&gt;H3,"Kennedy",-1))))</f>
        <v>No Votes</v>
      </c>
    </row>
    <row r="4" spans="1:13" x14ac:dyDescent="0.3">
      <c r="A4" t="str">
        <f t="shared" ref="A4:A67" si="5">REPT("0",2-LEN(C4))&amp;C4&amp;"-"&amp;IF(C4=C3,REPT("0",3-LEN(RIGHT(A3,3)/1+1)),"00")&amp;IF(C4=C3,RIGHT(A3,3)/1+1,1)</f>
        <v>01-003</v>
      </c>
      <c r="B4" t="s">
        <v>8</v>
      </c>
      <c r="C4">
        <v>1</v>
      </c>
      <c r="D4" t="s">
        <v>13</v>
      </c>
      <c r="E4" t="s">
        <v>316</v>
      </c>
      <c r="F4">
        <v>65</v>
      </c>
      <c r="G4">
        <v>47</v>
      </c>
      <c r="H4">
        <v>18</v>
      </c>
      <c r="I4">
        <f t="shared" si="0"/>
        <v>65</v>
      </c>
      <c r="J4">
        <f t="shared" si="1"/>
        <v>0.72307692307692306</v>
      </c>
      <c r="K4">
        <f t="shared" si="2"/>
        <v>0.27692307692307694</v>
      </c>
      <c r="L4">
        <f t="shared" si="3"/>
        <v>2.7230769230769232</v>
      </c>
      <c r="M4" t="str">
        <f t="shared" si="4"/>
        <v>Kennedy</v>
      </c>
    </row>
    <row r="5" spans="1:13" x14ac:dyDescent="0.3">
      <c r="A5" t="str">
        <f t="shared" si="5"/>
        <v>01-004</v>
      </c>
      <c r="B5" t="s">
        <v>9</v>
      </c>
      <c r="C5">
        <v>1</v>
      </c>
      <c r="D5" t="s">
        <v>13</v>
      </c>
      <c r="E5" t="s">
        <v>316</v>
      </c>
      <c r="F5">
        <v>100</v>
      </c>
      <c r="G5">
        <v>48</v>
      </c>
      <c r="H5">
        <v>44</v>
      </c>
      <c r="I5">
        <f t="shared" si="0"/>
        <v>92</v>
      </c>
      <c r="J5">
        <f t="shared" si="1"/>
        <v>0.52173913043478259</v>
      </c>
      <c r="K5">
        <f t="shared" si="2"/>
        <v>0.47826086956521741</v>
      </c>
      <c r="L5">
        <f t="shared" si="3"/>
        <v>2.5217391304347827</v>
      </c>
      <c r="M5" t="str">
        <f t="shared" si="4"/>
        <v>Kennedy</v>
      </c>
    </row>
    <row r="6" spans="1:13" x14ac:dyDescent="0.3">
      <c r="A6" t="str">
        <f t="shared" si="5"/>
        <v>01-005</v>
      </c>
      <c r="B6" t="s">
        <v>10</v>
      </c>
      <c r="C6">
        <v>1</v>
      </c>
      <c r="D6" t="s">
        <v>13</v>
      </c>
      <c r="E6" t="s">
        <v>316</v>
      </c>
      <c r="F6">
        <v>17</v>
      </c>
      <c r="G6">
        <v>13</v>
      </c>
      <c r="H6">
        <v>4</v>
      </c>
      <c r="I6">
        <f t="shared" si="0"/>
        <v>17</v>
      </c>
      <c r="J6">
        <f t="shared" si="1"/>
        <v>0.76470588235294112</v>
      </c>
      <c r="K6">
        <f t="shared" si="2"/>
        <v>0.23529411764705882</v>
      </c>
      <c r="L6">
        <f t="shared" si="3"/>
        <v>2.7647058823529411</v>
      </c>
      <c r="M6" t="str">
        <f t="shared" si="4"/>
        <v>Kennedy</v>
      </c>
    </row>
    <row r="7" spans="1:13" x14ac:dyDescent="0.3">
      <c r="A7" t="str">
        <f t="shared" si="5"/>
        <v>01-006</v>
      </c>
      <c r="B7" t="s">
        <v>11</v>
      </c>
      <c r="C7">
        <v>1</v>
      </c>
      <c r="D7" t="s">
        <v>13</v>
      </c>
      <c r="E7" t="s">
        <v>316</v>
      </c>
      <c r="F7">
        <v>92</v>
      </c>
      <c r="G7">
        <v>55</v>
      </c>
      <c r="H7">
        <v>36</v>
      </c>
      <c r="I7">
        <f t="shared" si="0"/>
        <v>91</v>
      </c>
      <c r="J7">
        <f t="shared" si="1"/>
        <v>0.60439560439560436</v>
      </c>
      <c r="K7">
        <f t="shared" si="2"/>
        <v>0.39560439560439559</v>
      </c>
      <c r="L7">
        <f t="shared" si="3"/>
        <v>2.6043956043956045</v>
      </c>
      <c r="M7" t="str">
        <f t="shared" si="4"/>
        <v>Kennedy</v>
      </c>
    </row>
    <row r="8" spans="1:13" x14ac:dyDescent="0.3">
      <c r="A8" t="str">
        <f t="shared" si="5"/>
        <v>01-007</v>
      </c>
      <c r="B8" t="s">
        <v>12</v>
      </c>
      <c r="C8">
        <v>1</v>
      </c>
      <c r="D8" t="s">
        <v>13</v>
      </c>
      <c r="E8" t="s">
        <v>316</v>
      </c>
      <c r="F8">
        <v>15</v>
      </c>
      <c r="G8">
        <v>6</v>
      </c>
      <c r="H8">
        <v>7</v>
      </c>
      <c r="I8">
        <f t="shared" si="0"/>
        <v>13</v>
      </c>
      <c r="J8">
        <f t="shared" si="1"/>
        <v>0.46153846153846156</v>
      </c>
      <c r="K8">
        <f t="shared" si="2"/>
        <v>0.53846153846153844</v>
      </c>
      <c r="L8">
        <f t="shared" si="3"/>
        <v>0.53846153846153844</v>
      </c>
      <c r="M8" t="str">
        <f t="shared" si="4"/>
        <v>Nixon</v>
      </c>
    </row>
    <row r="9" spans="1:13" x14ac:dyDescent="0.3">
      <c r="A9" t="str">
        <f t="shared" si="5"/>
        <v>02-001</v>
      </c>
      <c r="B9" t="s">
        <v>14</v>
      </c>
      <c r="C9">
        <v>2</v>
      </c>
      <c r="D9" t="s">
        <v>13</v>
      </c>
      <c r="E9" t="s">
        <v>316</v>
      </c>
      <c r="F9">
        <v>86</v>
      </c>
      <c r="G9">
        <v>31</v>
      </c>
      <c r="H9">
        <v>55</v>
      </c>
      <c r="I9">
        <f t="shared" si="0"/>
        <v>86</v>
      </c>
      <c r="J9">
        <f t="shared" si="1"/>
        <v>0.36046511627906974</v>
      </c>
      <c r="K9">
        <f t="shared" si="2"/>
        <v>0.63953488372093026</v>
      </c>
      <c r="L9">
        <f t="shared" si="3"/>
        <v>0.63953488372093026</v>
      </c>
      <c r="M9" t="str">
        <f t="shared" si="4"/>
        <v>Nixon</v>
      </c>
    </row>
    <row r="10" spans="1:13" x14ac:dyDescent="0.3">
      <c r="A10" t="str">
        <f t="shared" si="5"/>
        <v>02-002</v>
      </c>
      <c r="B10" t="s">
        <v>15</v>
      </c>
      <c r="C10">
        <v>2</v>
      </c>
      <c r="D10" t="s">
        <v>13</v>
      </c>
      <c r="E10" t="s">
        <v>317</v>
      </c>
      <c r="F10">
        <v>92</v>
      </c>
      <c r="G10">
        <v>46</v>
      </c>
      <c r="H10">
        <v>45</v>
      </c>
      <c r="I10">
        <f t="shared" si="0"/>
        <v>91</v>
      </c>
      <c r="J10">
        <f t="shared" si="1"/>
        <v>0.50549450549450547</v>
      </c>
      <c r="K10">
        <f t="shared" si="2"/>
        <v>0.49450549450549453</v>
      </c>
      <c r="L10">
        <f t="shared" si="3"/>
        <v>2.5054945054945055</v>
      </c>
      <c r="M10" t="str">
        <f t="shared" si="4"/>
        <v>Kennedy</v>
      </c>
    </row>
    <row r="11" spans="1:13" x14ac:dyDescent="0.3">
      <c r="A11" t="str">
        <f t="shared" si="5"/>
        <v>02-003</v>
      </c>
      <c r="B11" t="s">
        <v>16</v>
      </c>
      <c r="C11">
        <v>2</v>
      </c>
      <c r="D11" t="s">
        <v>13</v>
      </c>
      <c r="E11" t="s">
        <v>317</v>
      </c>
      <c r="F11">
        <v>17</v>
      </c>
      <c r="G11">
        <v>4</v>
      </c>
      <c r="H11">
        <v>13</v>
      </c>
      <c r="I11">
        <f t="shared" si="0"/>
        <v>17</v>
      </c>
      <c r="J11">
        <f t="shared" si="1"/>
        <v>0.23529411764705882</v>
      </c>
      <c r="K11">
        <f t="shared" si="2"/>
        <v>0.76470588235294112</v>
      </c>
      <c r="L11">
        <f t="shared" si="3"/>
        <v>0.76470588235294112</v>
      </c>
      <c r="M11" t="str">
        <f t="shared" si="4"/>
        <v>Nixon</v>
      </c>
    </row>
    <row r="12" spans="1:13" x14ac:dyDescent="0.3">
      <c r="A12" t="str">
        <f t="shared" si="5"/>
        <v>02-004</v>
      </c>
      <c r="B12" t="s">
        <v>17</v>
      </c>
      <c r="C12">
        <v>2</v>
      </c>
      <c r="D12" t="s">
        <v>13</v>
      </c>
      <c r="E12" t="s">
        <v>316</v>
      </c>
      <c r="F12">
        <v>20</v>
      </c>
      <c r="G12">
        <v>8</v>
      </c>
      <c r="H12">
        <v>12</v>
      </c>
      <c r="I12">
        <f t="shared" si="0"/>
        <v>20</v>
      </c>
      <c r="J12">
        <f t="shared" si="1"/>
        <v>0.4</v>
      </c>
      <c r="K12">
        <f t="shared" si="2"/>
        <v>0.6</v>
      </c>
      <c r="L12">
        <f t="shared" si="3"/>
        <v>0.6</v>
      </c>
      <c r="M12" t="str">
        <f t="shared" si="4"/>
        <v>Nixon</v>
      </c>
    </row>
    <row r="13" spans="1:13" x14ac:dyDescent="0.3">
      <c r="A13" t="str">
        <f t="shared" si="5"/>
        <v>02-005</v>
      </c>
      <c r="B13" t="s">
        <v>18</v>
      </c>
      <c r="C13">
        <v>2</v>
      </c>
      <c r="D13" t="s">
        <v>13</v>
      </c>
      <c r="E13" t="s">
        <v>317</v>
      </c>
      <c r="F13">
        <v>469</v>
      </c>
      <c r="G13">
        <v>296</v>
      </c>
      <c r="H13">
        <v>180</v>
      </c>
      <c r="I13">
        <f t="shared" si="0"/>
        <v>476</v>
      </c>
      <c r="J13">
        <f t="shared" si="1"/>
        <v>0.62184873949579833</v>
      </c>
      <c r="K13">
        <f t="shared" si="2"/>
        <v>0.37815126050420167</v>
      </c>
      <c r="L13">
        <f t="shared" si="3"/>
        <v>2.6218487394957983</v>
      </c>
      <c r="M13" t="str">
        <f t="shared" si="4"/>
        <v>Kennedy</v>
      </c>
    </row>
    <row r="14" spans="1:13" x14ac:dyDescent="0.3">
      <c r="A14" t="str">
        <f t="shared" si="5"/>
        <v>02-006</v>
      </c>
      <c r="B14" t="s">
        <v>19</v>
      </c>
      <c r="C14">
        <v>2</v>
      </c>
      <c r="D14" t="s">
        <v>13</v>
      </c>
      <c r="E14" t="s">
        <v>317</v>
      </c>
      <c r="F14">
        <v>671</v>
      </c>
      <c r="G14">
        <v>345</v>
      </c>
      <c r="H14">
        <v>321</v>
      </c>
      <c r="I14">
        <f t="shared" si="0"/>
        <v>666</v>
      </c>
      <c r="J14">
        <f t="shared" si="1"/>
        <v>0.51801801801801806</v>
      </c>
      <c r="K14">
        <f t="shared" si="2"/>
        <v>0.481981981981982</v>
      </c>
      <c r="L14">
        <f t="shared" si="3"/>
        <v>2.5180180180180178</v>
      </c>
      <c r="M14" t="str">
        <f t="shared" si="4"/>
        <v>Kennedy</v>
      </c>
    </row>
    <row r="15" spans="1:13" x14ac:dyDescent="0.3">
      <c r="A15" t="str">
        <f t="shared" si="5"/>
        <v>02-007</v>
      </c>
      <c r="B15" t="s">
        <v>20</v>
      </c>
      <c r="C15">
        <v>2</v>
      </c>
      <c r="D15" t="s">
        <v>13</v>
      </c>
      <c r="E15" t="s">
        <v>317</v>
      </c>
      <c r="F15">
        <v>514</v>
      </c>
      <c r="G15">
        <v>238</v>
      </c>
      <c r="H15">
        <v>267</v>
      </c>
      <c r="I15">
        <f t="shared" si="0"/>
        <v>505</v>
      </c>
      <c r="J15">
        <f t="shared" si="1"/>
        <v>0.47128712871287126</v>
      </c>
      <c r="K15">
        <f t="shared" si="2"/>
        <v>0.52871287128712874</v>
      </c>
      <c r="L15">
        <f t="shared" si="3"/>
        <v>0.52871287128712874</v>
      </c>
      <c r="M15" t="str">
        <f t="shared" si="4"/>
        <v>Nixon</v>
      </c>
    </row>
    <row r="16" spans="1:13" x14ac:dyDescent="0.3">
      <c r="A16" t="str">
        <f t="shared" si="5"/>
        <v>02-008</v>
      </c>
      <c r="B16" t="s">
        <v>21</v>
      </c>
      <c r="C16">
        <v>2</v>
      </c>
      <c r="D16" t="s">
        <v>13</v>
      </c>
      <c r="E16" t="s">
        <v>317</v>
      </c>
      <c r="F16">
        <v>534</v>
      </c>
      <c r="G16">
        <v>219</v>
      </c>
      <c r="H16">
        <v>311</v>
      </c>
      <c r="I16">
        <f t="shared" si="0"/>
        <v>530</v>
      </c>
      <c r="J16">
        <f t="shared" si="1"/>
        <v>0.41320754716981134</v>
      </c>
      <c r="K16">
        <f t="shared" si="2"/>
        <v>0.58679245283018866</v>
      </c>
      <c r="L16">
        <f t="shared" si="3"/>
        <v>0.58679245283018866</v>
      </c>
      <c r="M16" t="str">
        <f t="shared" si="4"/>
        <v>Nixon</v>
      </c>
    </row>
    <row r="17" spans="1:13" x14ac:dyDescent="0.3">
      <c r="A17" t="str">
        <f t="shared" si="5"/>
        <v>02-009</v>
      </c>
      <c r="B17" t="s">
        <v>22</v>
      </c>
      <c r="C17">
        <v>2</v>
      </c>
      <c r="D17" t="s">
        <v>13</v>
      </c>
      <c r="E17" t="s">
        <v>317</v>
      </c>
      <c r="F17">
        <v>369</v>
      </c>
      <c r="G17">
        <v>171</v>
      </c>
      <c r="H17">
        <v>196</v>
      </c>
      <c r="I17">
        <f t="shared" si="0"/>
        <v>367</v>
      </c>
      <c r="J17">
        <f t="shared" si="1"/>
        <v>0.4659400544959128</v>
      </c>
      <c r="K17">
        <f t="shared" si="2"/>
        <v>0.5340599455040872</v>
      </c>
      <c r="L17">
        <f t="shared" si="3"/>
        <v>0.5340599455040872</v>
      </c>
      <c r="M17" t="str">
        <f t="shared" si="4"/>
        <v>Nixon</v>
      </c>
    </row>
    <row r="18" spans="1:13" x14ac:dyDescent="0.3">
      <c r="A18" t="str">
        <f t="shared" si="5"/>
        <v>02-010</v>
      </c>
      <c r="B18" t="s">
        <v>23</v>
      </c>
      <c r="C18">
        <v>2</v>
      </c>
      <c r="D18" t="s">
        <v>13</v>
      </c>
      <c r="E18" t="s">
        <v>316</v>
      </c>
      <c r="F18">
        <v>240</v>
      </c>
      <c r="G18">
        <v>116</v>
      </c>
      <c r="H18">
        <v>110</v>
      </c>
      <c r="I18">
        <f t="shared" si="0"/>
        <v>226</v>
      </c>
      <c r="J18">
        <f t="shared" si="1"/>
        <v>0.51327433628318586</v>
      </c>
      <c r="K18">
        <f t="shared" si="2"/>
        <v>0.48672566371681414</v>
      </c>
      <c r="L18">
        <f t="shared" si="3"/>
        <v>2.5132743362831858</v>
      </c>
      <c r="M18" t="str">
        <f t="shared" si="4"/>
        <v>Kennedy</v>
      </c>
    </row>
    <row r="19" spans="1:13" x14ac:dyDescent="0.3">
      <c r="A19" t="str">
        <f t="shared" si="5"/>
        <v>02-011</v>
      </c>
      <c r="B19" t="s">
        <v>24</v>
      </c>
      <c r="C19">
        <v>2</v>
      </c>
      <c r="D19" t="s">
        <v>13</v>
      </c>
      <c r="E19" t="s">
        <v>317</v>
      </c>
      <c r="F19">
        <v>175</v>
      </c>
      <c r="G19">
        <v>57</v>
      </c>
      <c r="H19">
        <v>114</v>
      </c>
      <c r="I19">
        <f t="shared" si="0"/>
        <v>171</v>
      </c>
      <c r="J19">
        <f t="shared" si="1"/>
        <v>0.33333333333333331</v>
      </c>
      <c r="K19">
        <f t="shared" si="2"/>
        <v>0.66666666666666663</v>
      </c>
      <c r="L19">
        <f t="shared" si="3"/>
        <v>0.66666666666666663</v>
      </c>
      <c r="M19" t="str">
        <f t="shared" si="4"/>
        <v>Nixon</v>
      </c>
    </row>
    <row r="20" spans="1:13" x14ac:dyDescent="0.3">
      <c r="A20" t="str">
        <f t="shared" si="5"/>
        <v>02-012</v>
      </c>
      <c r="B20" t="s">
        <v>25</v>
      </c>
      <c r="C20">
        <v>2</v>
      </c>
      <c r="D20" t="s">
        <v>13</v>
      </c>
      <c r="E20" t="s">
        <v>317</v>
      </c>
      <c r="F20">
        <v>132</v>
      </c>
      <c r="G20">
        <v>67</v>
      </c>
      <c r="H20">
        <v>63</v>
      </c>
      <c r="I20">
        <f t="shared" si="0"/>
        <v>130</v>
      </c>
      <c r="J20">
        <f t="shared" si="1"/>
        <v>0.51538461538461533</v>
      </c>
      <c r="K20">
        <f t="shared" si="2"/>
        <v>0.48461538461538461</v>
      </c>
      <c r="L20">
        <f t="shared" si="3"/>
        <v>2.5153846153846153</v>
      </c>
      <c r="M20" t="str">
        <f t="shared" si="4"/>
        <v>Kennedy</v>
      </c>
    </row>
    <row r="21" spans="1:13" x14ac:dyDescent="0.3">
      <c r="A21" t="str">
        <f t="shared" si="5"/>
        <v>02-013</v>
      </c>
      <c r="B21" t="s">
        <v>26</v>
      </c>
      <c r="C21">
        <v>2</v>
      </c>
      <c r="D21" t="s">
        <v>13</v>
      </c>
      <c r="E21" t="s">
        <v>316</v>
      </c>
      <c r="F21">
        <v>22</v>
      </c>
      <c r="G21">
        <v>16</v>
      </c>
      <c r="H21">
        <v>6</v>
      </c>
      <c r="I21">
        <f t="shared" si="0"/>
        <v>22</v>
      </c>
      <c r="J21">
        <f t="shared" si="1"/>
        <v>0.72727272727272729</v>
      </c>
      <c r="K21">
        <f t="shared" si="2"/>
        <v>0.27272727272727271</v>
      </c>
      <c r="L21">
        <f t="shared" si="3"/>
        <v>2.7272727272727275</v>
      </c>
      <c r="M21" t="str">
        <f t="shared" si="4"/>
        <v>Kennedy</v>
      </c>
    </row>
    <row r="22" spans="1:13" x14ac:dyDescent="0.3">
      <c r="A22" t="str">
        <f t="shared" si="5"/>
        <v>02-014</v>
      </c>
      <c r="B22" t="s">
        <v>27</v>
      </c>
      <c r="C22">
        <v>2</v>
      </c>
      <c r="D22" t="s">
        <v>13</v>
      </c>
      <c r="E22" t="s">
        <v>317</v>
      </c>
      <c r="F22">
        <v>30</v>
      </c>
      <c r="G22">
        <v>10</v>
      </c>
      <c r="H22">
        <v>19</v>
      </c>
      <c r="I22">
        <f t="shared" si="0"/>
        <v>29</v>
      </c>
      <c r="J22">
        <f t="shared" si="1"/>
        <v>0.34482758620689657</v>
      </c>
      <c r="K22">
        <f t="shared" si="2"/>
        <v>0.65517241379310343</v>
      </c>
      <c r="L22">
        <f t="shared" si="3"/>
        <v>0.65517241379310343</v>
      </c>
      <c r="M22" t="str">
        <f t="shared" si="4"/>
        <v>Nixon</v>
      </c>
    </row>
    <row r="23" spans="1:13" x14ac:dyDescent="0.3">
      <c r="A23" t="str">
        <f t="shared" si="5"/>
        <v>02-015</v>
      </c>
      <c r="B23" t="s">
        <v>28</v>
      </c>
      <c r="C23">
        <v>2</v>
      </c>
      <c r="D23" t="s">
        <v>13</v>
      </c>
      <c r="E23" t="s">
        <v>317</v>
      </c>
      <c r="F23">
        <v>140</v>
      </c>
      <c r="G23">
        <v>73</v>
      </c>
      <c r="H23">
        <v>64</v>
      </c>
      <c r="I23">
        <f t="shared" si="0"/>
        <v>137</v>
      </c>
      <c r="J23">
        <f t="shared" si="1"/>
        <v>0.53284671532846717</v>
      </c>
      <c r="K23">
        <f t="shared" si="2"/>
        <v>0.46715328467153283</v>
      </c>
      <c r="L23">
        <f t="shared" si="3"/>
        <v>2.5328467153284673</v>
      </c>
      <c r="M23" t="str">
        <f t="shared" si="4"/>
        <v>Kennedy</v>
      </c>
    </row>
    <row r="24" spans="1:13" x14ac:dyDescent="0.3">
      <c r="A24" t="str">
        <f t="shared" si="5"/>
        <v>02-016</v>
      </c>
      <c r="B24" t="s">
        <v>29</v>
      </c>
      <c r="C24">
        <v>2</v>
      </c>
      <c r="D24" t="s">
        <v>13</v>
      </c>
      <c r="E24" t="s">
        <v>317</v>
      </c>
      <c r="F24">
        <v>82</v>
      </c>
      <c r="G24">
        <v>35</v>
      </c>
      <c r="H24">
        <v>49</v>
      </c>
      <c r="I24">
        <f t="shared" si="0"/>
        <v>84</v>
      </c>
      <c r="J24">
        <f t="shared" si="1"/>
        <v>0.41666666666666669</v>
      </c>
      <c r="K24">
        <f t="shared" si="2"/>
        <v>0.58333333333333337</v>
      </c>
      <c r="L24">
        <f t="shared" si="3"/>
        <v>0.58333333333333337</v>
      </c>
      <c r="M24" t="str">
        <f t="shared" si="4"/>
        <v>Nixon</v>
      </c>
    </row>
    <row r="25" spans="1:13" x14ac:dyDescent="0.3">
      <c r="A25" t="str">
        <f t="shared" si="5"/>
        <v>02-017</v>
      </c>
      <c r="B25" t="s">
        <v>30</v>
      </c>
      <c r="C25">
        <v>2</v>
      </c>
      <c r="D25" t="s">
        <v>13</v>
      </c>
      <c r="E25" t="s">
        <v>317</v>
      </c>
      <c r="F25">
        <v>94</v>
      </c>
      <c r="G25">
        <v>20</v>
      </c>
      <c r="H25">
        <v>73</v>
      </c>
      <c r="I25">
        <f t="shared" si="0"/>
        <v>93</v>
      </c>
      <c r="J25">
        <f t="shared" si="1"/>
        <v>0.21505376344086022</v>
      </c>
      <c r="K25">
        <f t="shared" si="2"/>
        <v>0.78494623655913975</v>
      </c>
      <c r="L25">
        <f t="shared" si="3"/>
        <v>0.78494623655913975</v>
      </c>
      <c r="M25" t="str">
        <f t="shared" si="4"/>
        <v>Nixon</v>
      </c>
    </row>
    <row r="26" spans="1:13" x14ac:dyDescent="0.3">
      <c r="A26" t="str">
        <f t="shared" si="5"/>
        <v>03-001</v>
      </c>
      <c r="B26" t="s">
        <v>31</v>
      </c>
      <c r="C26">
        <v>3</v>
      </c>
      <c r="D26" t="s">
        <v>13</v>
      </c>
      <c r="E26" t="s">
        <v>318</v>
      </c>
      <c r="F26">
        <v>12</v>
      </c>
      <c r="G26">
        <v>0</v>
      </c>
      <c r="H26">
        <v>12</v>
      </c>
      <c r="I26">
        <f t="shared" si="0"/>
        <v>12</v>
      </c>
      <c r="J26">
        <f t="shared" si="1"/>
        <v>0</v>
      </c>
      <c r="K26">
        <f t="shared" si="2"/>
        <v>1</v>
      </c>
      <c r="L26">
        <f t="shared" si="3"/>
        <v>1</v>
      </c>
      <c r="M26" t="str">
        <f t="shared" si="4"/>
        <v>Nixon</v>
      </c>
    </row>
    <row r="27" spans="1:13" x14ac:dyDescent="0.3">
      <c r="A27" t="str">
        <f t="shared" si="5"/>
        <v>03-002</v>
      </c>
      <c r="B27" t="s">
        <v>32</v>
      </c>
      <c r="C27">
        <v>3</v>
      </c>
      <c r="D27" t="s">
        <v>13</v>
      </c>
      <c r="E27" t="s">
        <v>316</v>
      </c>
      <c r="F27">
        <v>175</v>
      </c>
      <c r="G27">
        <v>96</v>
      </c>
      <c r="H27">
        <v>74</v>
      </c>
      <c r="I27">
        <f t="shared" si="0"/>
        <v>170</v>
      </c>
      <c r="J27">
        <f t="shared" si="1"/>
        <v>0.56470588235294117</v>
      </c>
      <c r="K27">
        <f t="shared" si="2"/>
        <v>0.43529411764705883</v>
      </c>
      <c r="L27">
        <f t="shared" si="3"/>
        <v>2.5647058823529409</v>
      </c>
      <c r="M27" t="str">
        <f t="shared" si="4"/>
        <v>Kennedy</v>
      </c>
    </row>
    <row r="28" spans="1:13" x14ac:dyDescent="0.3">
      <c r="A28" t="str">
        <f t="shared" si="5"/>
        <v>03-003</v>
      </c>
      <c r="B28" t="s">
        <v>33</v>
      </c>
      <c r="C28">
        <v>3</v>
      </c>
      <c r="D28" t="s">
        <v>13</v>
      </c>
      <c r="E28" t="s">
        <v>33</v>
      </c>
      <c r="F28">
        <v>597</v>
      </c>
      <c r="G28">
        <v>286</v>
      </c>
      <c r="H28">
        <v>304</v>
      </c>
      <c r="I28">
        <f t="shared" si="0"/>
        <v>590</v>
      </c>
      <c r="J28">
        <f t="shared" si="1"/>
        <v>0.48474576271186443</v>
      </c>
      <c r="K28">
        <f t="shared" si="2"/>
        <v>0.51525423728813557</v>
      </c>
      <c r="L28">
        <f t="shared" si="3"/>
        <v>0.51525423728813557</v>
      </c>
      <c r="M28" t="str">
        <f t="shared" si="4"/>
        <v>Nixon</v>
      </c>
    </row>
    <row r="29" spans="1:13" x14ac:dyDescent="0.3">
      <c r="A29" t="str">
        <f t="shared" si="5"/>
        <v>03-004</v>
      </c>
      <c r="B29" t="s">
        <v>34</v>
      </c>
      <c r="C29">
        <v>3</v>
      </c>
      <c r="D29" t="s">
        <v>13</v>
      </c>
      <c r="E29" t="s">
        <v>33</v>
      </c>
      <c r="F29">
        <v>0</v>
      </c>
      <c r="G29">
        <v>0</v>
      </c>
      <c r="H29">
        <v>0</v>
      </c>
      <c r="I29">
        <f t="shared" si="0"/>
        <v>0</v>
      </c>
      <c r="J29" t="e">
        <f t="shared" si="1"/>
        <v>#DIV/0!</v>
      </c>
      <c r="K29" t="e">
        <f t="shared" si="2"/>
        <v>#DIV/0!</v>
      </c>
      <c r="L29">
        <f t="shared" si="3"/>
        <v>10</v>
      </c>
      <c r="M29" t="str">
        <f t="shared" si="4"/>
        <v>No Votes</v>
      </c>
    </row>
    <row r="30" spans="1:13" x14ac:dyDescent="0.3">
      <c r="A30" t="str">
        <f t="shared" si="5"/>
        <v>03-005</v>
      </c>
      <c r="B30" t="s">
        <v>38</v>
      </c>
      <c r="C30">
        <v>3</v>
      </c>
      <c r="D30" t="s">
        <v>13</v>
      </c>
      <c r="E30" t="s">
        <v>316</v>
      </c>
      <c r="F30">
        <v>18</v>
      </c>
      <c r="G30">
        <v>13</v>
      </c>
      <c r="H30">
        <v>5</v>
      </c>
      <c r="I30">
        <f t="shared" si="0"/>
        <v>18</v>
      </c>
      <c r="J30">
        <f t="shared" si="1"/>
        <v>0.72222222222222221</v>
      </c>
      <c r="K30">
        <f t="shared" si="2"/>
        <v>0.27777777777777779</v>
      </c>
      <c r="L30">
        <f t="shared" si="3"/>
        <v>2.7222222222222223</v>
      </c>
      <c r="M30" t="str">
        <f t="shared" si="4"/>
        <v>Kennedy</v>
      </c>
    </row>
    <row r="31" spans="1:13" x14ac:dyDescent="0.3">
      <c r="A31" t="str">
        <f t="shared" si="5"/>
        <v>03-006</v>
      </c>
      <c r="B31" t="s">
        <v>35</v>
      </c>
      <c r="C31">
        <v>3</v>
      </c>
      <c r="D31" t="s">
        <v>13</v>
      </c>
      <c r="E31" t="s">
        <v>33</v>
      </c>
      <c r="F31">
        <v>75</v>
      </c>
      <c r="G31">
        <v>30</v>
      </c>
      <c r="H31">
        <v>44</v>
      </c>
      <c r="I31">
        <f t="shared" si="0"/>
        <v>74</v>
      </c>
      <c r="J31">
        <f t="shared" si="1"/>
        <v>0.40540540540540543</v>
      </c>
      <c r="K31">
        <f t="shared" si="2"/>
        <v>0.59459459459459463</v>
      </c>
      <c r="L31">
        <f t="shared" si="3"/>
        <v>0.59459459459459463</v>
      </c>
      <c r="M31" t="str">
        <f t="shared" si="4"/>
        <v>Nixon</v>
      </c>
    </row>
    <row r="32" spans="1:13" x14ac:dyDescent="0.3">
      <c r="A32" t="str">
        <f t="shared" si="5"/>
        <v>03-007</v>
      </c>
      <c r="B32" t="s">
        <v>36</v>
      </c>
      <c r="C32">
        <v>3</v>
      </c>
      <c r="D32" t="s">
        <v>13</v>
      </c>
      <c r="E32" t="s">
        <v>37</v>
      </c>
      <c r="F32">
        <v>112</v>
      </c>
      <c r="G32">
        <v>42</v>
      </c>
      <c r="H32">
        <v>67</v>
      </c>
      <c r="I32">
        <f t="shared" si="0"/>
        <v>109</v>
      </c>
      <c r="J32">
        <f t="shared" si="1"/>
        <v>0.38532110091743121</v>
      </c>
      <c r="K32">
        <f t="shared" si="2"/>
        <v>0.61467889908256879</v>
      </c>
      <c r="L32">
        <f t="shared" si="3"/>
        <v>0.61467889908256879</v>
      </c>
      <c r="M32" t="str">
        <f t="shared" si="4"/>
        <v>Nixon</v>
      </c>
    </row>
    <row r="33" spans="1:13" x14ac:dyDescent="0.3">
      <c r="A33" t="str">
        <f t="shared" si="5"/>
        <v>03-008</v>
      </c>
      <c r="B33" t="s">
        <v>37</v>
      </c>
      <c r="C33">
        <v>3</v>
      </c>
      <c r="D33" t="s">
        <v>13</v>
      </c>
      <c r="E33" t="s">
        <v>37</v>
      </c>
      <c r="F33">
        <v>467</v>
      </c>
      <c r="G33">
        <v>212</v>
      </c>
      <c r="H33">
        <v>254</v>
      </c>
      <c r="I33">
        <f t="shared" si="0"/>
        <v>466</v>
      </c>
      <c r="J33">
        <f t="shared" si="1"/>
        <v>0.45493562231759654</v>
      </c>
      <c r="K33">
        <f t="shared" si="2"/>
        <v>0.54506437768240346</v>
      </c>
      <c r="L33">
        <f t="shared" si="3"/>
        <v>0.54506437768240346</v>
      </c>
      <c r="M33" t="str">
        <f t="shared" si="4"/>
        <v>Nixon</v>
      </c>
    </row>
    <row r="34" spans="1:13" x14ac:dyDescent="0.3">
      <c r="A34" t="str">
        <f t="shared" si="5"/>
        <v>04-001</v>
      </c>
      <c r="B34" t="s">
        <v>39</v>
      </c>
      <c r="C34">
        <v>4</v>
      </c>
      <c r="D34" t="s">
        <v>13</v>
      </c>
      <c r="E34" t="s">
        <v>319</v>
      </c>
      <c r="F34">
        <v>127</v>
      </c>
      <c r="G34">
        <v>35</v>
      </c>
      <c r="H34">
        <v>78</v>
      </c>
      <c r="I34">
        <f t="shared" si="0"/>
        <v>113</v>
      </c>
      <c r="J34">
        <f t="shared" si="1"/>
        <v>0.30973451327433627</v>
      </c>
      <c r="K34">
        <f t="shared" si="2"/>
        <v>0.69026548672566368</v>
      </c>
      <c r="L34">
        <f t="shared" si="3"/>
        <v>0.69026548672566368</v>
      </c>
      <c r="M34" t="str">
        <f t="shared" si="4"/>
        <v>Nixon</v>
      </c>
    </row>
    <row r="35" spans="1:13" x14ac:dyDescent="0.3">
      <c r="A35" t="str">
        <f t="shared" si="5"/>
        <v>04-002</v>
      </c>
      <c r="B35" t="s">
        <v>40</v>
      </c>
      <c r="C35">
        <v>4</v>
      </c>
      <c r="D35" t="s">
        <v>13</v>
      </c>
      <c r="E35" t="s">
        <v>318</v>
      </c>
      <c r="F35">
        <v>179</v>
      </c>
      <c r="G35">
        <v>87</v>
      </c>
      <c r="H35">
        <v>93</v>
      </c>
      <c r="I35">
        <f t="shared" si="0"/>
        <v>180</v>
      </c>
      <c r="J35">
        <f t="shared" si="1"/>
        <v>0.48333333333333334</v>
      </c>
      <c r="K35">
        <f t="shared" si="2"/>
        <v>0.51666666666666672</v>
      </c>
      <c r="L35">
        <f t="shared" si="3"/>
        <v>0.51666666666666672</v>
      </c>
      <c r="M35" t="str">
        <f t="shared" si="4"/>
        <v>Nixon</v>
      </c>
    </row>
    <row r="36" spans="1:13" x14ac:dyDescent="0.3">
      <c r="A36" t="str">
        <f t="shared" si="5"/>
        <v>04-003</v>
      </c>
      <c r="B36" t="s">
        <v>41</v>
      </c>
      <c r="C36">
        <v>4</v>
      </c>
      <c r="D36" t="s">
        <v>13</v>
      </c>
      <c r="E36" t="s">
        <v>318</v>
      </c>
      <c r="F36">
        <v>389</v>
      </c>
      <c r="G36">
        <v>190</v>
      </c>
      <c r="H36">
        <v>197</v>
      </c>
      <c r="I36">
        <f t="shared" si="0"/>
        <v>387</v>
      </c>
      <c r="J36">
        <f t="shared" si="1"/>
        <v>0.49095607235142119</v>
      </c>
      <c r="K36">
        <f t="shared" si="2"/>
        <v>0.50904392764857886</v>
      </c>
      <c r="L36">
        <f t="shared" si="3"/>
        <v>0.50904392764857886</v>
      </c>
      <c r="M36" t="str">
        <f t="shared" si="4"/>
        <v>Nixon</v>
      </c>
    </row>
    <row r="37" spans="1:13" x14ac:dyDescent="0.3">
      <c r="A37" t="str">
        <f t="shared" si="5"/>
        <v>04-004</v>
      </c>
      <c r="B37" t="s">
        <v>42</v>
      </c>
      <c r="C37">
        <v>4</v>
      </c>
      <c r="D37" t="s">
        <v>13</v>
      </c>
      <c r="E37" t="s">
        <v>318</v>
      </c>
      <c r="F37">
        <v>637</v>
      </c>
      <c r="G37">
        <v>366</v>
      </c>
      <c r="H37">
        <v>267</v>
      </c>
      <c r="I37">
        <f t="shared" si="0"/>
        <v>633</v>
      </c>
      <c r="J37">
        <f t="shared" si="1"/>
        <v>0.5781990521327014</v>
      </c>
      <c r="K37">
        <f t="shared" si="2"/>
        <v>0.4218009478672986</v>
      </c>
      <c r="L37">
        <f t="shared" si="3"/>
        <v>2.5781990521327014</v>
      </c>
      <c r="M37" t="str">
        <f t="shared" si="4"/>
        <v>Kennedy</v>
      </c>
    </row>
    <row r="38" spans="1:13" x14ac:dyDescent="0.3">
      <c r="A38" t="str">
        <f t="shared" si="5"/>
        <v>04-005</v>
      </c>
      <c r="B38" t="s">
        <v>43</v>
      </c>
      <c r="C38">
        <v>4</v>
      </c>
      <c r="D38" t="s">
        <v>13</v>
      </c>
      <c r="E38" t="s">
        <v>318</v>
      </c>
      <c r="F38">
        <v>453</v>
      </c>
      <c r="G38">
        <v>236</v>
      </c>
      <c r="H38">
        <v>215</v>
      </c>
      <c r="I38">
        <f t="shared" si="0"/>
        <v>451</v>
      </c>
      <c r="J38">
        <f t="shared" si="1"/>
        <v>0.52328159645232819</v>
      </c>
      <c r="K38">
        <f t="shared" si="2"/>
        <v>0.47671840354767187</v>
      </c>
      <c r="L38">
        <f t="shared" si="3"/>
        <v>2.5232815964523283</v>
      </c>
      <c r="M38" t="str">
        <f t="shared" si="4"/>
        <v>Kennedy</v>
      </c>
    </row>
    <row r="39" spans="1:13" x14ac:dyDescent="0.3">
      <c r="A39" t="str">
        <f t="shared" si="5"/>
        <v>04-006</v>
      </c>
      <c r="B39" t="s">
        <v>44</v>
      </c>
      <c r="C39">
        <v>4</v>
      </c>
      <c r="D39" t="s">
        <v>13</v>
      </c>
      <c r="E39" t="s">
        <v>318</v>
      </c>
      <c r="F39">
        <v>297</v>
      </c>
      <c r="G39">
        <v>172</v>
      </c>
      <c r="H39">
        <v>120</v>
      </c>
      <c r="I39">
        <f t="shared" si="0"/>
        <v>292</v>
      </c>
      <c r="J39">
        <f t="shared" si="1"/>
        <v>0.58904109589041098</v>
      </c>
      <c r="K39">
        <f t="shared" si="2"/>
        <v>0.41095890410958902</v>
      </c>
      <c r="L39">
        <f t="shared" si="3"/>
        <v>2.5890410958904111</v>
      </c>
      <c r="M39" t="str">
        <f t="shared" si="4"/>
        <v>Kennedy</v>
      </c>
    </row>
    <row r="40" spans="1:13" x14ac:dyDescent="0.3">
      <c r="A40" t="str">
        <f t="shared" si="5"/>
        <v>04-007</v>
      </c>
      <c r="B40" t="s">
        <v>45</v>
      </c>
      <c r="C40">
        <v>4</v>
      </c>
      <c r="D40" t="s">
        <v>13</v>
      </c>
      <c r="E40" t="s">
        <v>319</v>
      </c>
      <c r="F40">
        <v>61</v>
      </c>
      <c r="G40">
        <v>46</v>
      </c>
      <c r="H40">
        <v>14</v>
      </c>
      <c r="I40">
        <f t="shared" si="0"/>
        <v>60</v>
      </c>
      <c r="J40">
        <f t="shared" si="1"/>
        <v>0.76666666666666672</v>
      </c>
      <c r="K40">
        <f t="shared" si="2"/>
        <v>0.23333333333333334</v>
      </c>
      <c r="L40">
        <f t="shared" si="3"/>
        <v>2.7666666666666666</v>
      </c>
      <c r="M40" t="str">
        <f t="shared" si="4"/>
        <v>Kennedy</v>
      </c>
    </row>
    <row r="41" spans="1:13" x14ac:dyDescent="0.3">
      <c r="A41" t="str">
        <f t="shared" si="5"/>
        <v>05-001</v>
      </c>
      <c r="B41" t="s">
        <v>46</v>
      </c>
      <c r="C41">
        <v>5</v>
      </c>
      <c r="D41" t="s">
        <v>13</v>
      </c>
      <c r="E41" t="s">
        <v>320</v>
      </c>
      <c r="F41">
        <v>233</v>
      </c>
      <c r="G41">
        <v>102</v>
      </c>
      <c r="H41">
        <v>128</v>
      </c>
      <c r="I41">
        <f t="shared" si="0"/>
        <v>230</v>
      </c>
      <c r="J41">
        <f t="shared" si="1"/>
        <v>0.44347826086956521</v>
      </c>
      <c r="K41">
        <f t="shared" si="2"/>
        <v>0.55652173913043479</v>
      </c>
      <c r="L41">
        <f t="shared" si="3"/>
        <v>0.55652173913043479</v>
      </c>
      <c r="M41" t="str">
        <f t="shared" si="4"/>
        <v>Nixon</v>
      </c>
    </row>
    <row r="42" spans="1:13" x14ac:dyDescent="0.3">
      <c r="A42" t="str">
        <f t="shared" si="5"/>
        <v>05-002</v>
      </c>
      <c r="B42" t="s">
        <v>47</v>
      </c>
      <c r="C42">
        <v>5</v>
      </c>
      <c r="D42" t="s">
        <v>13</v>
      </c>
      <c r="E42" t="s">
        <v>320</v>
      </c>
      <c r="F42">
        <v>374</v>
      </c>
      <c r="G42">
        <v>175</v>
      </c>
      <c r="H42">
        <v>195</v>
      </c>
      <c r="I42">
        <f t="shared" si="0"/>
        <v>370</v>
      </c>
      <c r="J42">
        <f t="shared" si="1"/>
        <v>0.47297297297297297</v>
      </c>
      <c r="K42">
        <f t="shared" si="2"/>
        <v>0.52702702702702697</v>
      </c>
      <c r="L42">
        <f t="shared" si="3"/>
        <v>0.52702702702702697</v>
      </c>
      <c r="M42" t="str">
        <f t="shared" si="4"/>
        <v>Nixon</v>
      </c>
    </row>
    <row r="43" spans="1:13" x14ac:dyDescent="0.3">
      <c r="A43" t="str">
        <f t="shared" si="5"/>
        <v>05-003</v>
      </c>
      <c r="B43" t="s">
        <v>48</v>
      </c>
      <c r="C43">
        <v>5</v>
      </c>
      <c r="D43" t="s">
        <v>13</v>
      </c>
      <c r="E43" t="s">
        <v>320</v>
      </c>
      <c r="F43">
        <v>676</v>
      </c>
      <c r="G43">
        <v>411</v>
      </c>
      <c r="H43">
        <v>261</v>
      </c>
      <c r="I43">
        <f t="shared" si="0"/>
        <v>672</v>
      </c>
      <c r="J43">
        <f t="shared" si="1"/>
        <v>0.6116071428571429</v>
      </c>
      <c r="K43">
        <f t="shared" si="2"/>
        <v>0.38839285714285715</v>
      </c>
      <c r="L43">
        <f t="shared" si="3"/>
        <v>2.6116071428571428</v>
      </c>
      <c r="M43" t="str">
        <f t="shared" si="4"/>
        <v>Kennedy</v>
      </c>
    </row>
    <row r="44" spans="1:13" x14ac:dyDescent="0.3">
      <c r="A44" t="str">
        <f t="shared" si="5"/>
        <v>05-004</v>
      </c>
      <c r="B44" t="s">
        <v>49</v>
      </c>
      <c r="C44">
        <v>5</v>
      </c>
      <c r="D44" t="s">
        <v>13</v>
      </c>
      <c r="E44" t="s">
        <v>320</v>
      </c>
      <c r="F44">
        <v>562</v>
      </c>
      <c r="G44">
        <v>257</v>
      </c>
      <c r="H44">
        <v>301</v>
      </c>
      <c r="I44">
        <f t="shared" si="0"/>
        <v>558</v>
      </c>
      <c r="J44">
        <f t="shared" si="1"/>
        <v>0.46057347670250898</v>
      </c>
      <c r="K44">
        <f t="shared" si="2"/>
        <v>0.53942652329749108</v>
      </c>
      <c r="L44">
        <f t="shared" si="3"/>
        <v>0.53942652329749108</v>
      </c>
      <c r="M44" t="str">
        <f t="shared" si="4"/>
        <v>Nixon</v>
      </c>
    </row>
    <row r="45" spans="1:13" x14ac:dyDescent="0.3">
      <c r="A45" t="str">
        <f t="shared" si="5"/>
        <v>05-005</v>
      </c>
      <c r="B45" t="s">
        <v>50</v>
      </c>
      <c r="C45">
        <v>5</v>
      </c>
      <c r="D45" t="s">
        <v>13</v>
      </c>
      <c r="E45" t="s">
        <v>320</v>
      </c>
      <c r="F45">
        <v>571</v>
      </c>
      <c r="G45">
        <v>270</v>
      </c>
      <c r="H45">
        <v>296</v>
      </c>
      <c r="I45">
        <f t="shared" si="0"/>
        <v>566</v>
      </c>
      <c r="J45">
        <f t="shared" si="1"/>
        <v>0.47703180212014135</v>
      </c>
      <c r="K45">
        <f t="shared" si="2"/>
        <v>0.52296819787985871</v>
      </c>
      <c r="L45">
        <f t="shared" si="3"/>
        <v>0.52296819787985871</v>
      </c>
      <c r="M45" t="str">
        <f t="shared" si="4"/>
        <v>Nixon</v>
      </c>
    </row>
    <row r="46" spans="1:13" x14ac:dyDescent="0.3">
      <c r="A46" t="str">
        <f t="shared" si="5"/>
        <v>05-006</v>
      </c>
      <c r="B46" t="s">
        <v>51</v>
      </c>
      <c r="C46">
        <v>5</v>
      </c>
      <c r="D46" t="s">
        <v>13</v>
      </c>
      <c r="E46" t="s">
        <v>320</v>
      </c>
      <c r="F46">
        <v>502</v>
      </c>
      <c r="G46">
        <v>243</v>
      </c>
      <c r="H46">
        <v>255</v>
      </c>
      <c r="I46">
        <f t="shared" si="0"/>
        <v>498</v>
      </c>
      <c r="J46">
        <f t="shared" si="1"/>
        <v>0.48795180722891568</v>
      </c>
      <c r="K46">
        <f t="shared" si="2"/>
        <v>0.51204819277108438</v>
      </c>
      <c r="L46">
        <f t="shared" si="3"/>
        <v>0.51204819277108438</v>
      </c>
      <c r="M46" t="str">
        <f t="shared" si="4"/>
        <v>Nixon</v>
      </c>
    </row>
    <row r="47" spans="1:13" x14ac:dyDescent="0.3">
      <c r="A47" t="str">
        <f t="shared" si="5"/>
        <v>05-007</v>
      </c>
      <c r="B47" t="s">
        <v>52</v>
      </c>
      <c r="C47">
        <v>5</v>
      </c>
      <c r="D47" t="s">
        <v>13</v>
      </c>
      <c r="E47" t="s">
        <v>320</v>
      </c>
      <c r="F47">
        <v>396</v>
      </c>
      <c r="G47">
        <v>163</v>
      </c>
      <c r="H47">
        <v>228</v>
      </c>
      <c r="I47">
        <f t="shared" si="0"/>
        <v>391</v>
      </c>
      <c r="J47">
        <f t="shared" si="1"/>
        <v>0.41687979539641945</v>
      </c>
      <c r="K47">
        <f t="shared" si="2"/>
        <v>0.58312020460358061</v>
      </c>
      <c r="L47">
        <f t="shared" si="3"/>
        <v>0.58312020460358061</v>
      </c>
      <c r="M47" t="str">
        <f t="shared" si="4"/>
        <v>Nixon</v>
      </c>
    </row>
    <row r="48" spans="1:13" x14ac:dyDescent="0.3">
      <c r="A48" t="str">
        <f t="shared" si="5"/>
        <v>05-008</v>
      </c>
      <c r="B48" t="s">
        <v>53</v>
      </c>
      <c r="C48">
        <v>5</v>
      </c>
      <c r="D48" t="s">
        <v>13</v>
      </c>
      <c r="E48" t="s">
        <v>320</v>
      </c>
      <c r="F48">
        <v>198</v>
      </c>
      <c r="G48">
        <v>86</v>
      </c>
      <c r="H48">
        <v>111</v>
      </c>
      <c r="I48">
        <f t="shared" si="0"/>
        <v>197</v>
      </c>
      <c r="J48">
        <f t="shared" si="1"/>
        <v>0.43654822335025378</v>
      </c>
      <c r="K48">
        <f t="shared" si="2"/>
        <v>0.56345177664974622</v>
      </c>
      <c r="L48">
        <f t="shared" si="3"/>
        <v>0.56345177664974622</v>
      </c>
      <c r="M48" t="str">
        <f t="shared" si="4"/>
        <v>Nixon</v>
      </c>
    </row>
    <row r="49" spans="1:13" x14ac:dyDescent="0.3">
      <c r="A49" t="str">
        <f t="shared" si="5"/>
        <v>05-009</v>
      </c>
      <c r="B49" t="s">
        <v>54</v>
      </c>
      <c r="C49">
        <v>5</v>
      </c>
      <c r="D49" t="s">
        <v>13</v>
      </c>
      <c r="E49" t="s">
        <v>320</v>
      </c>
      <c r="F49">
        <v>68</v>
      </c>
      <c r="G49">
        <v>28</v>
      </c>
      <c r="H49">
        <v>39</v>
      </c>
      <c r="I49">
        <f t="shared" si="0"/>
        <v>67</v>
      </c>
      <c r="J49">
        <f t="shared" si="1"/>
        <v>0.41791044776119401</v>
      </c>
      <c r="K49">
        <f t="shared" si="2"/>
        <v>0.58208955223880599</v>
      </c>
      <c r="L49">
        <f t="shared" si="3"/>
        <v>0.58208955223880599</v>
      </c>
      <c r="M49" t="str">
        <f t="shared" si="4"/>
        <v>Nixon</v>
      </c>
    </row>
    <row r="50" spans="1:13" x14ac:dyDescent="0.3">
      <c r="A50" t="str">
        <f t="shared" si="5"/>
        <v>05-010</v>
      </c>
      <c r="B50" t="s">
        <v>55</v>
      </c>
      <c r="C50">
        <v>5</v>
      </c>
      <c r="D50" t="s">
        <v>13</v>
      </c>
      <c r="E50" t="s">
        <v>320</v>
      </c>
      <c r="F50">
        <v>210</v>
      </c>
      <c r="G50">
        <v>108</v>
      </c>
      <c r="H50">
        <v>100</v>
      </c>
      <c r="I50">
        <f t="shared" si="0"/>
        <v>208</v>
      </c>
      <c r="J50">
        <f t="shared" si="1"/>
        <v>0.51923076923076927</v>
      </c>
      <c r="K50">
        <f t="shared" si="2"/>
        <v>0.48076923076923078</v>
      </c>
      <c r="L50">
        <f t="shared" si="3"/>
        <v>2.5192307692307692</v>
      </c>
      <c r="M50" t="str">
        <f t="shared" si="4"/>
        <v>Kennedy</v>
      </c>
    </row>
    <row r="51" spans="1:13" x14ac:dyDescent="0.3">
      <c r="A51" t="str">
        <f t="shared" si="5"/>
        <v>05-011</v>
      </c>
      <c r="B51" t="s">
        <v>56</v>
      </c>
      <c r="C51">
        <v>5</v>
      </c>
      <c r="D51" t="s">
        <v>13</v>
      </c>
      <c r="E51" t="s">
        <v>320</v>
      </c>
      <c r="F51">
        <v>143</v>
      </c>
      <c r="G51">
        <v>60</v>
      </c>
      <c r="H51">
        <v>81</v>
      </c>
      <c r="I51">
        <f t="shared" si="0"/>
        <v>141</v>
      </c>
      <c r="J51">
        <f t="shared" si="1"/>
        <v>0.42553191489361702</v>
      </c>
      <c r="K51">
        <f t="shared" si="2"/>
        <v>0.57446808510638303</v>
      </c>
      <c r="L51">
        <f t="shared" si="3"/>
        <v>0.57446808510638303</v>
      </c>
      <c r="M51" t="str">
        <f t="shared" si="4"/>
        <v>Nixon</v>
      </c>
    </row>
    <row r="52" spans="1:13" x14ac:dyDescent="0.3">
      <c r="A52" t="str">
        <f t="shared" si="5"/>
        <v>05-012</v>
      </c>
      <c r="B52" t="s">
        <v>57</v>
      </c>
      <c r="C52">
        <v>5</v>
      </c>
      <c r="D52" t="s">
        <v>13</v>
      </c>
      <c r="E52" t="s">
        <v>320</v>
      </c>
      <c r="F52">
        <v>54</v>
      </c>
      <c r="G52">
        <v>16</v>
      </c>
      <c r="H52">
        <v>36</v>
      </c>
      <c r="I52">
        <f t="shared" si="0"/>
        <v>52</v>
      </c>
      <c r="J52">
        <f t="shared" si="1"/>
        <v>0.30769230769230771</v>
      </c>
      <c r="K52">
        <f t="shared" si="2"/>
        <v>0.69230769230769229</v>
      </c>
      <c r="L52">
        <f t="shared" si="3"/>
        <v>0.69230769230769229</v>
      </c>
      <c r="M52" t="str">
        <f t="shared" si="4"/>
        <v>Nixon</v>
      </c>
    </row>
    <row r="53" spans="1:13" x14ac:dyDescent="0.3">
      <c r="A53" t="str">
        <f t="shared" si="5"/>
        <v>06-001</v>
      </c>
      <c r="B53" t="s">
        <v>58</v>
      </c>
      <c r="C53">
        <v>6</v>
      </c>
      <c r="D53" t="s">
        <v>13</v>
      </c>
      <c r="E53" t="s">
        <v>62</v>
      </c>
      <c r="F53">
        <v>76</v>
      </c>
      <c r="G53">
        <v>40</v>
      </c>
      <c r="H53">
        <v>33</v>
      </c>
      <c r="I53">
        <f t="shared" si="0"/>
        <v>73</v>
      </c>
      <c r="J53">
        <f t="shared" si="1"/>
        <v>0.54794520547945202</v>
      </c>
      <c r="K53">
        <f t="shared" si="2"/>
        <v>0.45205479452054792</v>
      </c>
      <c r="L53">
        <f t="shared" si="3"/>
        <v>2.547945205479452</v>
      </c>
      <c r="M53" t="str">
        <f t="shared" si="4"/>
        <v>Kennedy</v>
      </c>
    </row>
    <row r="54" spans="1:13" x14ac:dyDescent="0.3">
      <c r="A54" t="str">
        <f t="shared" si="5"/>
        <v>06-002</v>
      </c>
      <c r="B54" t="s">
        <v>59</v>
      </c>
      <c r="C54">
        <v>6</v>
      </c>
      <c r="D54" t="s">
        <v>13</v>
      </c>
      <c r="E54" t="s">
        <v>319</v>
      </c>
      <c r="F54">
        <v>35</v>
      </c>
      <c r="G54">
        <v>13</v>
      </c>
      <c r="H54">
        <v>21</v>
      </c>
      <c r="I54">
        <f t="shared" si="0"/>
        <v>34</v>
      </c>
      <c r="J54">
        <f t="shared" si="1"/>
        <v>0.38235294117647056</v>
      </c>
      <c r="K54">
        <f t="shared" si="2"/>
        <v>0.61764705882352944</v>
      </c>
      <c r="L54">
        <f t="shared" si="3"/>
        <v>0.61764705882352944</v>
      </c>
      <c r="M54" t="str">
        <f t="shared" si="4"/>
        <v>Nixon</v>
      </c>
    </row>
    <row r="55" spans="1:13" x14ac:dyDescent="0.3">
      <c r="A55" t="str">
        <f t="shared" si="5"/>
        <v>06-003</v>
      </c>
      <c r="B55" t="s">
        <v>60</v>
      </c>
      <c r="C55">
        <v>6</v>
      </c>
      <c r="D55" t="s">
        <v>13</v>
      </c>
      <c r="E55" t="s">
        <v>319</v>
      </c>
      <c r="F55">
        <v>11</v>
      </c>
      <c r="G55">
        <v>8</v>
      </c>
      <c r="H55">
        <v>3</v>
      </c>
      <c r="I55">
        <f t="shared" si="0"/>
        <v>11</v>
      </c>
      <c r="J55">
        <f t="shared" si="1"/>
        <v>0.72727272727272729</v>
      </c>
      <c r="K55">
        <f t="shared" si="2"/>
        <v>0.27272727272727271</v>
      </c>
      <c r="L55">
        <f t="shared" si="3"/>
        <v>2.7272727272727275</v>
      </c>
      <c r="M55" t="str">
        <f t="shared" si="4"/>
        <v>Kennedy</v>
      </c>
    </row>
    <row r="56" spans="1:13" x14ac:dyDescent="0.3">
      <c r="A56" t="str">
        <f t="shared" si="5"/>
        <v>06-004</v>
      </c>
      <c r="B56" t="s">
        <v>61</v>
      </c>
      <c r="C56">
        <v>6</v>
      </c>
      <c r="D56" t="s">
        <v>13</v>
      </c>
      <c r="E56" t="s">
        <v>319</v>
      </c>
      <c r="F56">
        <v>28</v>
      </c>
      <c r="G56">
        <v>20</v>
      </c>
      <c r="H56">
        <v>8</v>
      </c>
      <c r="I56">
        <f t="shared" si="0"/>
        <v>28</v>
      </c>
      <c r="J56">
        <f t="shared" si="1"/>
        <v>0.7142857142857143</v>
      </c>
      <c r="K56">
        <f t="shared" si="2"/>
        <v>0.2857142857142857</v>
      </c>
      <c r="L56">
        <f t="shared" si="3"/>
        <v>2.7142857142857144</v>
      </c>
      <c r="M56" t="str">
        <f t="shared" si="4"/>
        <v>Kennedy</v>
      </c>
    </row>
    <row r="57" spans="1:13" x14ac:dyDescent="0.3">
      <c r="A57" t="str">
        <f t="shared" si="5"/>
        <v>06-005</v>
      </c>
      <c r="B57" t="s">
        <v>62</v>
      </c>
      <c r="C57">
        <v>6</v>
      </c>
      <c r="D57" t="s">
        <v>13</v>
      </c>
      <c r="E57" t="s">
        <v>62</v>
      </c>
      <c r="F57">
        <v>132</v>
      </c>
      <c r="G57">
        <v>56</v>
      </c>
      <c r="H57">
        <v>74</v>
      </c>
      <c r="I57">
        <f t="shared" si="0"/>
        <v>130</v>
      </c>
      <c r="J57">
        <f t="shared" si="1"/>
        <v>0.43076923076923079</v>
      </c>
      <c r="K57">
        <f t="shared" si="2"/>
        <v>0.56923076923076921</v>
      </c>
      <c r="L57">
        <f t="shared" si="3"/>
        <v>0.56923076923076921</v>
      </c>
      <c r="M57" t="str">
        <f t="shared" si="4"/>
        <v>Nixon</v>
      </c>
    </row>
    <row r="58" spans="1:13" x14ac:dyDescent="0.3">
      <c r="A58" t="str">
        <f t="shared" si="5"/>
        <v>06-006</v>
      </c>
      <c r="B58" t="s">
        <v>63</v>
      </c>
      <c r="C58">
        <v>6</v>
      </c>
      <c r="D58" t="s">
        <v>13</v>
      </c>
      <c r="E58" t="s">
        <v>319</v>
      </c>
      <c r="F58">
        <v>222</v>
      </c>
      <c r="G58">
        <v>154</v>
      </c>
      <c r="H58">
        <v>53</v>
      </c>
      <c r="I58">
        <f t="shared" si="0"/>
        <v>207</v>
      </c>
      <c r="J58">
        <f t="shared" si="1"/>
        <v>0.7439613526570048</v>
      </c>
      <c r="K58">
        <f t="shared" si="2"/>
        <v>0.2560386473429952</v>
      </c>
      <c r="L58">
        <f t="shared" si="3"/>
        <v>2.7439613526570046</v>
      </c>
      <c r="M58" t="str">
        <f t="shared" si="4"/>
        <v>Kennedy</v>
      </c>
    </row>
    <row r="59" spans="1:13" x14ac:dyDescent="0.3">
      <c r="A59" t="str">
        <f t="shared" si="5"/>
        <v>06-007</v>
      </c>
      <c r="B59" t="s">
        <v>64</v>
      </c>
      <c r="C59">
        <v>6</v>
      </c>
      <c r="D59" t="s">
        <v>13</v>
      </c>
      <c r="E59" t="s">
        <v>319</v>
      </c>
      <c r="F59">
        <v>67</v>
      </c>
      <c r="G59">
        <v>9</v>
      </c>
      <c r="H59">
        <v>56</v>
      </c>
      <c r="I59">
        <f t="shared" si="0"/>
        <v>65</v>
      </c>
      <c r="J59">
        <f t="shared" si="1"/>
        <v>0.13846153846153847</v>
      </c>
      <c r="K59">
        <f t="shared" si="2"/>
        <v>0.86153846153846159</v>
      </c>
      <c r="L59">
        <f t="shared" si="3"/>
        <v>0.86153846153846159</v>
      </c>
      <c r="M59" t="str">
        <f t="shared" si="4"/>
        <v>Nixon</v>
      </c>
    </row>
    <row r="60" spans="1:13" x14ac:dyDescent="0.3">
      <c r="A60" t="str">
        <f t="shared" si="5"/>
        <v>06-008</v>
      </c>
      <c r="B60" t="s">
        <v>65</v>
      </c>
      <c r="C60">
        <v>6</v>
      </c>
      <c r="D60" t="s">
        <v>13</v>
      </c>
      <c r="E60" t="s">
        <v>319</v>
      </c>
      <c r="F60">
        <v>84</v>
      </c>
      <c r="G60">
        <v>40</v>
      </c>
      <c r="H60">
        <v>40</v>
      </c>
      <c r="I60">
        <f t="shared" si="0"/>
        <v>80</v>
      </c>
      <c r="J60">
        <f t="shared" si="1"/>
        <v>0.5</v>
      </c>
      <c r="K60">
        <f t="shared" si="2"/>
        <v>0.5</v>
      </c>
      <c r="L60">
        <f t="shared" si="3"/>
        <v>9</v>
      </c>
      <c r="M60" t="str">
        <f t="shared" si="4"/>
        <v>Tie</v>
      </c>
    </row>
    <row r="61" spans="1:13" x14ac:dyDescent="0.3">
      <c r="A61" t="str">
        <f t="shared" si="5"/>
        <v>06-009</v>
      </c>
      <c r="B61" t="s">
        <v>66</v>
      </c>
      <c r="C61">
        <v>6</v>
      </c>
      <c r="D61" t="s">
        <v>13</v>
      </c>
      <c r="E61" t="s">
        <v>62</v>
      </c>
      <c r="F61">
        <v>52</v>
      </c>
      <c r="G61">
        <v>21</v>
      </c>
      <c r="H61">
        <v>31</v>
      </c>
      <c r="I61">
        <f t="shared" si="0"/>
        <v>52</v>
      </c>
      <c r="J61">
        <f t="shared" si="1"/>
        <v>0.40384615384615385</v>
      </c>
      <c r="K61">
        <f t="shared" si="2"/>
        <v>0.59615384615384615</v>
      </c>
      <c r="L61">
        <f t="shared" si="3"/>
        <v>0.59615384615384615</v>
      </c>
      <c r="M61" t="str">
        <f t="shared" si="4"/>
        <v>Nixon</v>
      </c>
    </row>
    <row r="62" spans="1:13" x14ac:dyDescent="0.3">
      <c r="A62" t="str">
        <f t="shared" si="5"/>
        <v>06-010</v>
      </c>
      <c r="B62" t="s">
        <v>69</v>
      </c>
      <c r="C62">
        <v>6</v>
      </c>
      <c r="D62" t="s">
        <v>13</v>
      </c>
      <c r="E62" t="s">
        <v>69</v>
      </c>
      <c r="F62">
        <v>302</v>
      </c>
      <c r="G62">
        <v>208</v>
      </c>
      <c r="H62">
        <v>89</v>
      </c>
      <c r="I62">
        <f t="shared" si="0"/>
        <v>297</v>
      </c>
      <c r="J62">
        <f t="shared" si="1"/>
        <v>0.70033670033670037</v>
      </c>
      <c r="K62">
        <f t="shared" si="2"/>
        <v>0.29966329966329969</v>
      </c>
      <c r="L62">
        <f t="shared" si="3"/>
        <v>2.7003367003367003</v>
      </c>
      <c r="M62" t="str">
        <f t="shared" si="4"/>
        <v>Kennedy</v>
      </c>
    </row>
    <row r="63" spans="1:13" x14ac:dyDescent="0.3">
      <c r="A63" t="str">
        <f t="shared" si="5"/>
        <v>06-011</v>
      </c>
      <c r="B63" t="s">
        <v>67</v>
      </c>
      <c r="C63">
        <v>6</v>
      </c>
      <c r="D63" t="s">
        <v>13</v>
      </c>
      <c r="E63" t="s">
        <v>67</v>
      </c>
      <c r="F63">
        <v>82</v>
      </c>
      <c r="G63">
        <v>52</v>
      </c>
      <c r="H63">
        <v>28</v>
      </c>
      <c r="I63">
        <f t="shared" si="0"/>
        <v>80</v>
      </c>
      <c r="J63">
        <f t="shared" si="1"/>
        <v>0.65</v>
      </c>
      <c r="K63">
        <f t="shared" si="2"/>
        <v>0.35</v>
      </c>
      <c r="L63">
        <f t="shared" si="3"/>
        <v>2.65</v>
      </c>
      <c r="M63" t="str">
        <f t="shared" si="4"/>
        <v>Kennedy</v>
      </c>
    </row>
    <row r="64" spans="1:13" x14ac:dyDescent="0.3">
      <c r="A64" t="str">
        <f t="shared" si="5"/>
        <v>06-012</v>
      </c>
      <c r="B64" t="s">
        <v>68</v>
      </c>
      <c r="C64">
        <v>6</v>
      </c>
      <c r="D64" t="s">
        <v>13</v>
      </c>
      <c r="E64" t="s">
        <v>67</v>
      </c>
      <c r="F64">
        <v>42</v>
      </c>
      <c r="G64">
        <v>17</v>
      </c>
      <c r="H64">
        <v>25</v>
      </c>
      <c r="I64">
        <f t="shared" si="0"/>
        <v>42</v>
      </c>
      <c r="J64">
        <f t="shared" si="1"/>
        <v>0.40476190476190477</v>
      </c>
      <c r="K64">
        <f t="shared" si="2"/>
        <v>0.59523809523809523</v>
      </c>
      <c r="L64">
        <f t="shared" si="3"/>
        <v>0.59523809523809523</v>
      </c>
      <c r="M64" t="str">
        <f t="shared" si="4"/>
        <v>Nixon</v>
      </c>
    </row>
    <row r="65" spans="1:13" x14ac:dyDescent="0.3">
      <c r="A65" t="str">
        <f t="shared" si="5"/>
        <v>01-001</v>
      </c>
      <c r="B65" t="s">
        <v>70</v>
      </c>
      <c r="C65">
        <v>1</v>
      </c>
      <c r="D65" t="s">
        <v>71</v>
      </c>
      <c r="E65">
        <v>0</v>
      </c>
      <c r="F65">
        <v>90</v>
      </c>
      <c r="G65">
        <v>46</v>
      </c>
      <c r="H65">
        <v>33</v>
      </c>
      <c r="I65">
        <f t="shared" si="0"/>
        <v>79</v>
      </c>
      <c r="J65">
        <f t="shared" si="1"/>
        <v>0.58227848101265822</v>
      </c>
      <c r="K65">
        <f t="shared" si="2"/>
        <v>0.41772151898734178</v>
      </c>
      <c r="L65">
        <f t="shared" si="3"/>
        <v>2.5822784810126582</v>
      </c>
      <c r="M65" t="str">
        <f t="shared" si="4"/>
        <v>Kennedy</v>
      </c>
    </row>
    <row r="66" spans="1:13" x14ac:dyDescent="0.3">
      <c r="A66" t="str">
        <f t="shared" si="5"/>
        <v>02-001</v>
      </c>
      <c r="B66" t="s">
        <v>70</v>
      </c>
      <c r="C66">
        <v>2</v>
      </c>
      <c r="D66" t="s">
        <v>71</v>
      </c>
      <c r="E66">
        <v>0</v>
      </c>
      <c r="F66">
        <v>418</v>
      </c>
      <c r="G66">
        <v>164</v>
      </c>
      <c r="H66">
        <v>217</v>
      </c>
      <c r="I66">
        <f t="shared" si="0"/>
        <v>381</v>
      </c>
      <c r="J66">
        <f t="shared" si="1"/>
        <v>0.43044619422572178</v>
      </c>
      <c r="K66">
        <f t="shared" si="2"/>
        <v>0.56955380577427817</v>
      </c>
      <c r="L66">
        <f t="shared" si="3"/>
        <v>0.56955380577427817</v>
      </c>
      <c r="M66" t="str">
        <f t="shared" si="4"/>
        <v>Nixon</v>
      </c>
    </row>
    <row r="67" spans="1:13" x14ac:dyDescent="0.3">
      <c r="A67" t="str">
        <f t="shared" si="5"/>
        <v>03-001</v>
      </c>
      <c r="B67" t="s">
        <v>70</v>
      </c>
      <c r="C67">
        <v>3</v>
      </c>
      <c r="D67" t="s">
        <v>71</v>
      </c>
      <c r="E67">
        <v>0</v>
      </c>
      <c r="F67">
        <v>189</v>
      </c>
      <c r="G67">
        <v>84</v>
      </c>
      <c r="H67">
        <v>93</v>
      </c>
      <c r="I67">
        <f t="shared" ref="I67:I130" si="6">G67+H67</f>
        <v>177</v>
      </c>
      <c r="J67">
        <f t="shared" ref="J67:J130" si="7">G67/I67</f>
        <v>0.47457627118644069</v>
      </c>
      <c r="K67">
        <f t="shared" ref="K67:K130" si="8">H67/I67</f>
        <v>0.52542372881355937</v>
      </c>
      <c r="L67">
        <f t="shared" ref="L67:L130" si="9">IF(I67=0,10,IF(G67=H67,9,IF(H67&gt;G67,K67,IF(G67&gt;H67,J67+2,-1))))</f>
        <v>0.52542372881355937</v>
      </c>
      <c r="M67" t="str">
        <f t="shared" ref="M67:M130" si="10">IF(I67=0,"No Votes",IF(G67=H67,"Tie",IF(H67&gt;G67,"Nixon",IF(G67&gt;H67,"Kennedy",-1))))</f>
        <v>Nixon</v>
      </c>
    </row>
    <row r="68" spans="1:13" x14ac:dyDescent="0.3">
      <c r="A68" t="str">
        <f t="shared" ref="A68:A131" si="11">REPT("0",2-LEN(C68))&amp;C68&amp;"-"&amp;IF(C68=C67,REPT("0",3-LEN(RIGHT(A67,3)/1+1)),"00")&amp;IF(C68=C67,RIGHT(A67,3)/1+1,1)</f>
        <v>04-001</v>
      </c>
      <c r="B68" t="s">
        <v>70</v>
      </c>
      <c r="C68">
        <v>4</v>
      </c>
      <c r="D68" t="s">
        <v>71</v>
      </c>
      <c r="E68">
        <v>0</v>
      </c>
      <c r="F68">
        <v>206</v>
      </c>
      <c r="G68">
        <v>95</v>
      </c>
      <c r="H68">
        <v>85</v>
      </c>
      <c r="I68">
        <f t="shared" si="6"/>
        <v>180</v>
      </c>
      <c r="J68">
        <f t="shared" si="7"/>
        <v>0.52777777777777779</v>
      </c>
      <c r="K68">
        <f t="shared" si="8"/>
        <v>0.47222222222222221</v>
      </c>
      <c r="L68">
        <f t="shared" si="9"/>
        <v>2.5277777777777777</v>
      </c>
      <c r="M68" t="str">
        <f t="shared" si="10"/>
        <v>Kennedy</v>
      </c>
    </row>
    <row r="69" spans="1:13" x14ac:dyDescent="0.3">
      <c r="A69" t="str">
        <f t="shared" si="11"/>
        <v>05-001</v>
      </c>
      <c r="B69" t="s">
        <v>70</v>
      </c>
      <c r="C69">
        <v>5</v>
      </c>
      <c r="D69" t="s">
        <v>71</v>
      </c>
      <c r="E69">
        <v>0</v>
      </c>
      <c r="F69">
        <v>499</v>
      </c>
      <c r="G69">
        <v>186</v>
      </c>
      <c r="H69">
        <v>299</v>
      </c>
      <c r="I69">
        <f t="shared" si="6"/>
        <v>485</v>
      </c>
      <c r="J69">
        <f t="shared" si="7"/>
        <v>0.38350515463917528</v>
      </c>
      <c r="K69">
        <f t="shared" si="8"/>
        <v>0.61649484536082477</v>
      </c>
      <c r="L69">
        <f t="shared" si="9"/>
        <v>0.61649484536082477</v>
      </c>
      <c r="M69" t="str">
        <f t="shared" si="10"/>
        <v>Nixon</v>
      </c>
    </row>
    <row r="70" spans="1:13" x14ac:dyDescent="0.3">
      <c r="A70" t="str">
        <f t="shared" si="11"/>
        <v>06-001</v>
      </c>
      <c r="B70" t="s">
        <v>70</v>
      </c>
      <c r="C70">
        <v>6</v>
      </c>
      <c r="D70" t="s">
        <v>71</v>
      </c>
      <c r="E70">
        <v>0</v>
      </c>
      <c r="F70">
        <v>102</v>
      </c>
      <c r="G70">
        <v>37</v>
      </c>
      <c r="H70">
        <v>51</v>
      </c>
      <c r="I70">
        <f t="shared" si="6"/>
        <v>88</v>
      </c>
      <c r="J70">
        <f t="shared" si="7"/>
        <v>0.42045454545454547</v>
      </c>
      <c r="K70">
        <f t="shared" si="8"/>
        <v>0.57954545454545459</v>
      </c>
      <c r="L70">
        <f t="shared" si="9"/>
        <v>0.57954545454545459</v>
      </c>
      <c r="M70" t="str">
        <f t="shared" si="10"/>
        <v>Nixon</v>
      </c>
    </row>
    <row r="71" spans="1:13" x14ac:dyDescent="0.3">
      <c r="A71" t="str">
        <f t="shared" si="11"/>
        <v>07-001</v>
      </c>
      <c r="B71" t="s">
        <v>72</v>
      </c>
      <c r="C71">
        <v>7</v>
      </c>
      <c r="D71" t="s">
        <v>13</v>
      </c>
      <c r="E71" t="s">
        <v>321</v>
      </c>
      <c r="F71">
        <v>429</v>
      </c>
      <c r="G71">
        <v>215</v>
      </c>
      <c r="H71">
        <v>212</v>
      </c>
      <c r="I71">
        <f t="shared" si="6"/>
        <v>427</v>
      </c>
      <c r="J71">
        <f t="shared" si="7"/>
        <v>0.50351288056206089</v>
      </c>
      <c r="K71">
        <f t="shared" si="8"/>
        <v>0.49648711943793911</v>
      </c>
      <c r="L71">
        <f t="shared" si="9"/>
        <v>2.5035128805620608</v>
      </c>
      <c r="M71" t="str">
        <f t="shared" si="10"/>
        <v>Kennedy</v>
      </c>
    </row>
    <row r="72" spans="1:13" x14ac:dyDescent="0.3">
      <c r="A72" t="str">
        <f t="shared" si="11"/>
        <v>07-002</v>
      </c>
      <c r="B72" t="s">
        <v>73</v>
      </c>
      <c r="C72">
        <v>7</v>
      </c>
      <c r="D72" t="s">
        <v>13</v>
      </c>
      <c r="E72" t="s">
        <v>321</v>
      </c>
      <c r="F72">
        <v>117</v>
      </c>
      <c r="G72">
        <v>60</v>
      </c>
      <c r="H72">
        <v>55</v>
      </c>
      <c r="I72">
        <f t="shared" si="6"/>
        <v>115</v>
      </c>
      <c r="J72">
        <f t="shared" si="7"/>
        <v>0.52173913043478259</v>
      </c>
      <c r="K72">
        <f t="shared" si="8"/>
        <v>0.47826086956521741</v>
      </c>
      <c r="L72">
        <f t="shared" si="9"/>
        <v>2.5217391304347827</v>
      </c>
      <c r="M72" t="str">
        <f t="shared" si="10"/>
        <v>Kennedy</v>
      </c>
    </row>
    <row r="73" spans="1:13" x14ac:dyDescent="0.3">
      <c r="A73" t="str">
        <f t="shared" si="11"/>
        <v>08-001</v>
      </c>
      <c r="B73" t="s">
        <v>74</v>
      </c>
      <c r="C73">
        <v>8</v>
      </c>
      <c r="D73" t="s">
        <v>13</v>
      </c>
      <c r="E73" t="s">
        <v>321</v>
      </c>
      <c r="F73">
        <v>27</v>
      </c>
      <c r="G73">
        <v>19</v>
      </c>
      <c r="H73">
        <v>7</v>
      </c>
      <c r="I73">
        <f t="shared" si="6"/>
        <v>26</v>
      </c>
      <c r="J73">
        <f t="shared" si="7"/>
        <v>0.73076923076923073</v>
      </c>
      <c r="K73">
        <f t="shared" si="8"/>
        <v>0.26923076923076922</v>
      </c>
      <c r="L73">
        <f t="shared" si="9"/>
        <v>2.7307692307692308</v>
      </c>
      <c r="M73" t="str">
        <f t="shared" si="10"/>
        <v>Kennedy</v>
      </c>
    </row>
    <row r="74" spans="1:13" x14ac:dyDescent="0.3">
      <c r="A74" t="str">
        <f t="shared" si="11"/>
        <v>08-002</v>
      </c>
      <c r="B74" t="s">
        <v>75</v>
      </c>
      <c r="C74">
        <v>8</v>
      </c>
      <c r="D74" t="s">
        <v>13</v>
      </c>
      <c r="E74" t="s">
        <v>321</v>
      </c>
      <c r="F74">
        <v>95</v>
      </c>
      <c r="G74">
        <v>46</v>
      </c>
      <c r="H74">
        <v>49</v>
      </c>
      <c r="I74">
        <f t="shared" si="6"/>
        <v>95</v>
      </c>
      <c r="J74">
        <f t="shared" si="7"/>
        <v>0.48421052631578948</v>
      </c>
      <c r="K74">
        <f t="shared" si="8"/>
        <v>0.51578947368421058</v>
      </c>
      <c r="L74">
        <f t="shared" si="9"/>
        <v>0.51578947368421058</v>
      </c>
      <c r="M74" t="str">
        <f t="shared" si="10"/>
        <v>Nixon</v>
      </c>
    </row>
    <row r="75" spans="1:13" x14ac:dyDescent="0.3">
      <c r="A75" t="str">
        <f t="shared" si="11"/>
        <v>08-003</v>
      </c>
      <c r="B75" t="s">
        <v>76</v>
      </c>
      <c r="C75">
        <v>8</v>
      </c>
      <c r="D75" t="s">
        <v>13</v>
      </c>
      <c r="E75" t="s">
        <v>321</v>
      </c>
      <c r="F75">
        <v>247</v>
      </c>
      <c r="G75">
        <v>143</v>
      </c>
      <c r="H75">
        <v>103</v>
      </c>
      <c r="I75">
        <f t="shared" si="6"/>
        <v>246</v>
      </c>
      <c r="J75">
        <f t="shared" si="7"/>
        <v>0.58130081300813008</v>
      </c>
      <c r="K75">
        <f t="shared" si="8"/>
        <v>0.41869918699186992</v>
      </c>
      <c r="L75">
        <f t="shared" si="9"/>
        <v>2.5813008130081299</v>
      </c>
      <c r="M75" t="str">
        <f t="shared" si="10"/>
        <v>Kennedy</v>
      </c>
    </row>
    <row r="76" spans="1:13" x14ac:dyDescent="0.3">
      <c r="A76" t="str">
        <f t="shared" si="11"/>
        <v>08-004</v>
      </c>
      <c r="B76" t="s">
        <v>77</v>
      </c>
      <c r="C76">
        <v>8</v>
      </c>
      <c r="D76" t="s">
        <v>13</v>
      </c>
      <c r="E76" t="s">
        <v>321</v>
      </c>
      <c r="F76">
        <v>36</v>
      </c>
      <c r="G76">
        <v>26</v>
      </c>
      <c r="H76">
        <v>10</v>
      </c>
      <c r="I76">
        <f t="shared" si="6"/>
        <v>36</v>
      </c>
      <c r="J76">
        <f t="shared" si="7"/>
        <v>0.72222222222222221</v>
      </c>
      <c r="K76">
        <f t="shared" si="8"/>
        <v>0.27777777777777779</v>
      </c>
      <c r="L76">
        <f t="shared" si="9"/>
        <v>2.7222222222222223</v>
      </c>
      <c r="M76" t="str">
        <f t="shared" si="10"/>
        <v>Kennedy</v>
      </c>
    </row>
    <row r="77" spans="1:13" x14ac:dyDescent="0.3">
      <c r="A77" t="str">
        <f t="shared" si="11"/>
        <v>08-005</v>
      </c>
      <c r="B77" t="s">
        <v>78</v>
      </c>
      <c r="C77">
        <v>8</v>
      </c>
      <c r="D77" t="s">
        <v>13</v>
      </c>
      <c r="E77" t="s">
        <v>321</v>
      </c>
      <c r="F77">
        <v>255</v>
      </c>
      <c r="G77">
        <v>110</v>
      </c>
      <c r="H77">
        <v>141</v>
      </c>
      <c r="I77">
        <f t="shared" si="6"/>
        <v>251</v>
      </c>
      <c r="J77">
        <f t="shared" si="7"/>
        <v>0.43824701195219123</v>
      </c>
      <c r="K77">
        <f t="shared" si="8"/>
        <v>0.56175298804780871</v>
      </c>
      <c r="L77">
        <f t="shared" si="9"/>
        <v>0.56175298804780871</v>
      </c>
      <c r="M77" t="str">
        <f t="shared" si="10"/>
        <v>Nixon</v>
      </c>
    </row>
    <row r="78" spans="1:13" x14ac:dyDescent="0.3">
      <c r="A78" t="str">
        <f t="shared" si="11"/>
        <v>08-006</v>
      </c>
      <c r="B78" t="s">
        <v>79</v>
      </c>
      <c r="C78">
        <v>8</v>
      </c>
      <c r="D78" t="s">
        <v>13</v>
      </c>
      <c r="E78" t="s">
        <v>321</v>
      </c>
      <c r="F78">
        <v>69</v>
      </c>
      <c r="G78">
        <v>41</v>
      </c>
      <c r="H78">
        <v>27</v>
      </c>
      <c r="I78">
        <f t="shared" si="6"/>
        <v>68</v>
      </c>
      <c r="J78">
        <f t="shared" si="7"/>
        <v>0.6029411764705882</v>
      </c>
      <c r="K78">
        <f t="shared" si="8"/>
        <v>0.39705882352941174</v>
      </c>
      <c r="L78">
        <f t="shared" si="9"/>
        <v>2.6029411764705883</v>
      </c>
      <c r="M78" t="str">
        <f t="shared" si="10"/>
        <v>Kennedy</v>
      </c>
    </row>
    <row r="79" spans="1:13" x14ac:dyDescent="0.3">
      <c r="A79" t="str">
        <f t="shared" si="11"/>
        <v>09-001</v>
      </c>
      <c r="B79" t="s">
        <v>80</v>
      </c>
      <c r="C79">
        <v>9</v>
      </c>
      <c r="D79" t="s">
        <v>13</v>
      </c>
      <c r="E79" t="s">
        <v>322</v>
      </c>
      <c r="F79">
        <v>0</v>
      </c>
      <c r="G79">
        <v>0</v>
      </c>
      <c r="H79">
        <v>0</v>
      </c>
      <c r="I79">
        <f t="shared" si="6"/>
        <v>0</v>
      </c>
      <c r="J79" t="e">
        <f t="shared" si="7"/>
        <v>#DIV/0!</v>
      </c>
      <c r="K79" t="e">
        <f t="shared" si="8"/>
        <v>#DIV/0!</v>
      </c>
      <c r="L79">
        <f t="shared" si="9"/>
        <v>10</v>
      </c>
      <c r="M79" t="str">
        <f t="shared" si="10"/>
        <v>No Votes</v>
      </c>
    </row>
    <row r="80" spans="1:13" x14ac:dyDescent="0.3">
      <c r="A80" t="str">
        <f t="shared" si="11"/>
        <v>09-002</v>
      </c>
      <c r="B80" t="s">
        <v>81</v>
      </c>
      <c r="C80">
        <v>9</v>
      </c>
      <c r="D80" t="s">
        <v>13</v>
      </c>
      <c r="E80" t="s">
        <v>322</v>
      </c>
      <c r="F80">
        <v>153</v>
      </c>
      <c r="G80">
        <v>79</v>
      </c>
      <c r="H80">
        <v>73</v>
      </c>
      <c r="I80">
        <f t="shared" si="6"/>
        <v>152</v>
      </c>
      <c r="J80">
        <f t="shared" si="7"/>
        <v>0.51973684210526316</v>
      </c>
      <c r="K80">
        <f t="shared" si="8"/>
        <v>0.48026315789473684</v>
      </c>
      <c r="L80">
        <f t="shared" si="9"/>
        <v>2.5197368421052633</v>
      </c>
      <c r="M80" t="str">
        <f t="shared" si="10"/>
        <v>Kennedy</v>
      </c>
    </row>
    <row r="81" spans="1:13" x14ac:dyDescent="0.3">
      <c r="A81" t="str">
        <f t="shared" si="11"/>
        <v>09-003</v>
      </c>
      <c r="B81" t="s">
        <v>82</v>
      </c>
      <c r="C81">
        <v>9</v>
      </c>
      <c r="D81" t="s">
        <v>13</v>
      </c>
      <c r="E81" t="s">
        <v>322</v>
      </c>
      <c r="F81">
        <v>492</v>
      </c>
      <c r="G81">
        <v>226</v>
      </c>
      <c r="H81">
        <v>264</v>
      </c>
      <c r="I81">
        <f t="shared" si="6"/>
        <v>490</v>
      </c>
      <c r="J81">
        <f t="shared" si="7"/>
        <v>0.46122448979591835</v>
      </c>
      <c r="K81">
        <f t="shared" si="8"/>
        <v>0.53877551020408165</v>
      </c>
      <c r="L81">
        <f t="shared" si="9"/>
        <v>0.53877551020408165</v>
      </c>
      <c r="M81" t="str">
        <f t="shared" si="10"/>
        <v>Nixon</v>
      </c>
    </row>
    <row r="82" spans="1:13" x14ac:dyDescent="0.3">
      <c r="A82" t="str">
        <f t="shared" si="11"/>
        <v>09-004</v>
      </c>
      <c r="B82" t="s">
        <v>83</v>
      </c>
      <c r="C82">
        <v>9</v>
      </c>
      <c r="D82" t="s">
        <v>13</v>
      </c>
      <c r="E82" t="s">
        <v>322</v>
      </c>
      <c r="F82">
        <v>744</v>
      </c>
      <c r="G82">
        <v>324</v>
      </c>
      <c r="H82">
        <v>409</v>
      </c>
      <c r="I82">
        <f t="shared" si="6"/>
        <v>733</v>
      </c>
      <c r="J82">
        <f t="shared" si="7"/>
        <v>0.44201909959072305</v>
      </c>
      <c r="K82">
        <f t="shared" si="8"/>
        <v>0.55798090040927695</v>
      </c>
      <c r="L82">
        <f t="shared" si="9"/>
        <v>0.55798090040927695</v>
      </c>
      <c r="M82" t="str">
        <f t="shared" si="10"/>
        <v>Nixon</v>
      </c>
    </row>
    <row r="83" spans="1:13" x14ac:dyDescent="0.3">
      <c r="A83" t="str">
        <f t="shared" si="11"/>
        <v>09-005</v>
      </c>
      <c r="B83" t="s">
        <v>84</v>
      </c>
      <c r="C83">
        <v>9</v>
      </c>
      <c r="D83" t="s">
        <v>13</v>
      </c>
      <c r="E83" t="s">
        <v>322</v>
      </c>
      <c r="F83">
        <v>61</v>
      </c>
      <c r="G83">
        <v>29</v>
      </c>
      <c r="H83">
        <v>33</v>
      </c>
      <c r="I83">
        <f t="shared" si="6"/>
        <v>62</v>
      </c>
      <c r="J83">
        <f t="shared" si="7"/>
        <v>0.46774193548387094</v>
      </c>
      <c r="K83">
        <f t="shared" si="8"/>
        <v>0.532258064516129</v>
      </c>
      <c r="L83">
        <f t="shared" si="9"/>
        <v>0.532258064516129</v>
      </c>
      <c r="M83" t="str">
        <f t="shared" si="10"/>
        <v>Nixon</v>
      </c>
    </row>
    <row r="84" spans="1:13" x14ac:dyDescent="0.3">
      <c r="A84" t="str">
        <f t="shared" si="11"/>
        <v>09-006</v>
      </c>
      <c r="B84" t="s">
        <v>85</v>
      </c>
      <c r="C84">
        <v>9</v>
      </c>
      <c r="D84" t="s">
        <v>13</v>
      </c>
      <c r="E84" t="s">
        <v>322</v>
      </c>
      <c r="F84">
        <v>477</v>
      </c>
      <c r="G84">
        <v>238</v>
      </c>
      <c r="H84">
        <v>232</v>
      </c>
      <c r="I84">
        <f t="shared" si="6"/>
        <v>470</v>
      </c>
      <c r="J84">
        <f t="shared" si="7"/>
        <v>0.50638297872340421</v>
      </c>
      <c r="K84">
        <f t="shared" si="8"/>
        <v>0.49361702127659574</v>
      </c>
      <c r="L84">
        <f t="shared" si="9"/>
        <v>2.506382978723404</v>
      </c>
      <c r="M84" t="str">
        <f t="shared" si="10"/>
        <v>Kennedy</v>
      </c>
    </row>
    <row r="85" spans="1:13" x14ac:dyDescent="0.3">
      <c r="A85" t="str">
        <f t="shared" si="11"/>
        <v>09-007</v>
      </c>
      <c r="B85" t="s">
        <v>86</v>
      </c>
      <c r="C85">
        <v>9</v>
      </c>
      <c r="D85" t="s">
        <v>13</v>
      </c>
      <c r="E85" t="s">
        <v>322</v>
      </c>
      <c r="F85">
        <v>102</v>
      </c>
      <c r="G85">
        <v>67</v>
      </c>
      <c r="H85">
        <v>34</v>
      </c>
      <c r="I85">
        <f t="shared" si="6"/>
        <v>101</v>
      </c>
      <c r="J85">
        <f t="shared" si="7"/>
        <v>0.6633663366336634</v>
      </c>
      <c r="K85">
        <f t="shared" si="8"/>
        <v>0.33663366336633666</v>
      </c>
      <c r="L85">
        <f t="shared" si="9"/>
        <v>2.6633663366336635</v>
      </c>
      <c r="M85" t="str">
        <f t="shared" si="10"/>
        <v>Kennedy</v>
      </c>
    </row>
    <row r="86" spans="1:13" x14ac:dyDescent="0.3">
      <c r="A86" t="str">
        <f t="shared" si="11"/>
        <v>10-001</v>
      </c>
      <c r="B86" t="s">
        <v>87</v>
      </c>
      <c r="C86">
        <v>10</v>
      </c>
      <c r="D86" t="s">
        <v>13</v>
      </c>
      <c r="E86" t="s">
        <v>323</v>
      </c>
      <c r="F86">
        <v>365</v>
      </c>
      <c r="G86">
        <v>131</v>
      </c>
      <c r="H86">
        <v>225</v>
      </c>
      <c r="I86">
        <f t="shared" si="6"/>
        <v>356</v>
      </c>
      <c r="J86">
        <f t="shared" si="7"/>
        <v>0.36797752808988765</v>
      </c>
      <c r="K86">
        <f t="shared" si="8"/>
        <v>0.6320224719101124</v>
      </c>
      <c r="L86">
        <f t="shared" si="9"/>
        <v>0.6320224719101124</v>
      </c>
      <c r="M86" t="str">
        <f t="shared" si="10"/>
        <v>Nixon</v>
      </c>
    </row>
    <row r="87" spans="1:13" x14ac:dyDescent="0.3">
      <c r="A87" t="str">
        <f t="shared" si="11"/>
        <v>10-002</v>
      </c>
      <c r="B87" t="s">
        <v>88</v>
      </c>
      <c r="C87">
        <v>10</v>
      </c>
      <c r="D87" t="s">
        <v>13</v>
      </c>
      <c r="E87" t="s">
        <v>323</v>
      </c>
      <c r="F87">
        <v>504</v>
      </c>
      <c r="G87">
        <v>215</v>
      </c>
      <c r="H87">
        <v>286</v>
      </c>
      <c r="I87">
        <f t="shared" si="6"/>
        <v>501</v>
      </c>
      <c r="J87">
        <f t="shared" si="7"/>
        <v>0.42914171656686628</v>
      </c>
      <c r="K87">
        <f t="shared" si="8"/>
        <v>0.57085828343313372</v>
      </c>
      <c r="L87">
        <f t="shared" si="9"/>
        <v>0.57085828343313372</v>
      </c>
      <c r="M87" t="str">
        <f t="shared" si="10"/>
        <v>Nixon</v>
      </c>
    </row>
    <row r="88" spans="1:13" x14ac:dyDescent="0.3">
      <c r="A88" t="str">
        <f t="shared" si="11"/>
        <v>10-003</v>
      </c>
      <c r="B88" t="s">
        <v>89</v>
      </c>
      <c r="C88">
        <v>10</v>
      </c>
      <c r="D88" t="s">
        <v>13</v>
      </c>
      <c r="E88" t="s">
        <v>323</v>
      </c>
      <c r="F88">
        <v>480</v>
      </c>
      <c r="G88">
        <v>213</v>
      </c>
      <c r="H88">
        <v>263</v>
      </c>
      <c r="I88">
        <f t="shared" si="6"/>
        <v>476</v>
      </c>
      <c r="J88">
        <f t="shared" si="7"/>
        <v>0.44747899159663868</v>
      </c>
      <c r="K88">
        <f t="shared" si="8"/>
        <v>0.55252100840336138</v>
      </c>
      <c r="L88">
        <f t="shared" si="9"/>
        <v>0.55252100840336138</v>
      </c>
      <c r="M88" t="str">
        <f t="shared" si="10"/>
        <v>Nixon</v>
      </c>
    </row>
    <row r="89" spans="1:13" x14ac:dyDescent="0.3">
      <c r="A89" t="str">
        <f t="shared" si="11"/>
        <v>10-004</v>
      </c>
      <c r="B89" t="s">
        <v>90</v>
      </c>
      <c r="C89">
        <v>10</v>
      </c>
      <c r="D89" t="s">
        <v>13</v>
      </c>
      <c r="E89" t="s">
        <v>323</v>
      </c>
      <c r="F89">
        <v>530</v>
      </c>
      <c r="G89">
        <v>209</v>
      </c>
      <c r="H89">
        <v>315</v>
      </c>
      <c r="I89">
        <f t="shared" si="6"/>
        <v>524</v>
      </c>
      <c r="J89">
        <f t="shared" si="7"/>
        <v>0.39885496183206109</v>
      </c>
      <c r="K89">
        <f t="shared" si="8"/>
        <v>0.60114503816793896</v>
      </c>
      <c r="L89">
        <f t="shared" si="9"/>
        <v>0.60114503816793896</v>
      </c>
      <c r="M89" t="str">
        <f t="shared" si="10"/>
        <v>Nixon</v>
      </c>
    </row>
    <row r="90" spans="1:13" x14ac:dyDescent="0.3">
      <c r="A90" t="str">
        <f t="shared" si="11"/>
        <v>10-005</v>
      </c>
      <c r="B90" t="s">
        <v>91</v>
      </c>
      <c r="C90">
        <v>10</v>
      </c>
      <c r="D90" t="s">
        <v>13</v>
      </c>
      <c r="E90" t="s">
        <v>323</v>
      </c>
      <c r="F90">
        <v>636</v>
      </c>
      <c r="G90">
        <v>300</v>
      </c>
      <c r="H90">
        <v>321</v>
      </c>
      <c r="I90">
        <f t="shared" si="6"/>
        <v>621</v>
      </c>
      <c r="J90">
        <f t="shared" si="7"/>
        <v>0.48309178743961351</v>
      </c>
      <c r="K90">
        <f t="shared" si="8"/>
        <v>0.51690821256038644</v>
      </c>
      <c r="L90">
        <f t="shared" si="9"/>
        <v>0.51690821256038644</v>
      </c>
      <c r="M90" t="str">
        <f t="shared" si="10"/>
        <v>Nixon</v>
      </c>
    </row>
    <row r="91" spans="1:13" x14ac:dyDescent="0.3">
      <c r="A91" t="str">
        <f t="shared" si="11"/>
        <v>10-006</v>
      </c>
      <c r="B91" t="s">
        <v>92</v>
      </c>
      <c r="C91">
        <v>10</v>
      </c>
      <c r="D91" t="s">
        <v>13</v>
      </c>
      <c r="E91" t="s">
        <v>323</v>
      </c>
      <c r="F91">
        <v>547</v>
      </c>
      <c r="G91">
        <v>277</v>
      </c>
      <c r="H91">
        <v>265</v>
      </c>
      <c r="I91">
        <f t="shared" si="6"/>
        <v>542</v>
      </c>
      <c r="J91">
        <f t="shared" si="7"/>
        <v>0.51107011070110697</v>
      </c>
      <c r="K91">
        <f t="shared" si="8"/>
        <v>0.48892988929889297</v>
      </c>
      <c r="L91">
        <f t="shared" si="9"/>
        <v>2.5110701107011071</v>
      </c>
      <c r="M91" t="str">
        <f t="shared" si="10"/>
        <v>Kennedy</v>
      </c>
    </row>
    <row r="92" spans="1:13" x14ac:dyDescent="0.3">
      <c r="A92" t="str">
        <f t="shared" si="11"/>
        <v>10-007</v>
      </c>
      <c r="B92" t="s">
        <v>93</v>
      </c>
      <c r="C92">
        <v>10</v>
      </c>
      <c r="D92" t="s">
        <v>13</v>
      </c>
      <c r="E92" t="s">
        <v>323</v>
      </c>
      <c r="F92">
        <v>547</v>
      </c>
      <c r="G92">
        <v>289</v>
      </c>
      <c r="H92">
        <v>255</v>
      </c>
      <c r="I92">
        <f t="shared" si="6"/>
        <v>544</v>
      </c>
      <c r="J92">
        <f t="shared" si="7"/>
        <v>0.53125</v>
      </c>
      <c r="K92">
        <f t="shared" si="8"/>
        <v>0.46875</v>
      </c>
      <c r="L92">
        <f t="shared" si="9"/>
        <v>2.53125</v>
      </c>
      <c r="M92" t="str">
        <f t="shared" si="10"/>
        <v>Kennedy</v>
      </c>
    </row>
    <row r="93" spans="1:13" x14ac:dyDescent="0.3">
      <c r="A93" t="str">
        <f t="shared" si="11"/>
        <v>10-008</v>
      </c>
      <c r="B93" t="s">
        <v>94</v>
      </c>
      <c r="C93">
        <v>10</v>
      </c>
      <c r="D93" t="s">
        <v>13</v>
      </c>
      <c r="E93" t="s">
        <v>323</v>
      </c>
      <c r="F93">
        <v>654</v>
      </c>
      <c r="G93">
        <v>251</v>
      </c>
      <c r="H93">
        <v>400</v>
      </c>
      <c r="I93">
        <f t="shared" si="6"/>
        <v>651</v>
      </c>
      <c r="J93">
        <f t="shared" si="7"/>
        <v>0.38556067588325654</v>
      </c>
      <c r="K93">
        <f t="shared" si="8"/>
        <v>0.61443932411674351</v>
      </c>
      <c r="L93">
        <f t="shared" si="9"/>
        <v>0.61443932411674351</v>
      </c>
      <c r="M93" t="str">
        <f t="shared" si="10"/>
        <v>Nixon</v>
      </c>
    </row>
    <row r="94" spans="1:13" x14ac:dyDescent="0.3">
      <c r="A94" t="str">
        <f t="shared" si="11"/>
        <v>10-009</v>
      </c>
      <c r="B94" t="s">
        <v>95</v>
      </c>
      <c r="C94">
        <v>10</v>
      </c>
      <c r="D94" t="s">
        <v>13</v>
      </c>
      <c r="E94" t="s">
        <v>323</v>
      </c>
      <c r="F94">
        <v>326</v>
      </c>
      <c r="G94">
        <v>183</v>
      </c>
      <c r="H94">
        <v>141</v>
      </c>
      <c r="I94">
        <f t="shared" si="6"/>
        <v>324</v>
      </c>
      <c r="J94">
        <f t="shared" si="7"/>
        <v>0.56481481481481477</v>
      </c>
      <c r="K94">
        <f t="shared" si="8"/>
        <v>0.43518518518518517</v>
      </c>
      <c r="L94">
        <f t="shared" si="9"/>
        <v>2.5648148148148149</v>
      </c>
      <c r="M94" t="str">
        <f t="shared" si="10"/>
        <v>Kennedy</v>
      </c>
    </row>
    <row r="95" spans="1:13" x14ac:dyDescent="0.3">
      <c r="A95" t="str">
        <f t="shared" si="11"/>
        <v>10-010</v>
      </c>
      <c r="B95" t="s">
        <v>96</v>
      </c>
      <c r="C95">
        <v>10</v>
      </c>
      <c r="D95" t="s">
        <v>13</v>
      </c>
      <c r="E95" t="s">
        <v>323</v>
      </c>
      <c r="F95">
        <v>551</v>
      </c>
      <c r="G95">
        <v>155</v>
      </c>
      <c r="H95">
        <v>396</v>
      </c>
      <c r="I95">
        <f t="shared" si="6"/>
        <v>551</v>
      </c>
      <c r="J95">
        <f t="shared" si="7"/>
        <v>0.2813067150635209</v>
      </c>
      <c r="K95">
        <f t="shared" si="8"/>
        <v>0.7186932849364791</v>
      </c>
      <c r="L95">
        <f t="shared" si="9"/>
        <v>0.7186932849364791</v>
      </c>
      <c r="M95" t="str">
        <f t="shared" si="10"/>
        <v>Nixon</v>
      </c>
    </row>
    <row r="96" spans="1:13" x14ac:dyDescent="0.3">
      <c r="A96" t="str">
        <f t="shared" si="11"/>
        <v>10-011</v>
      </c>
      <c r="B96" t="s">
        <v>97</v>
      </c>
      <c r="C96">
        <v>10</v>
      </c>
      <c r="D96" t="s">
        <v>13</v>
      </c>
      <c r="E96" t="s">
        <v>323</v>
      </c>
      <c r="F96">
        <v>643</v>
      </c>
      <c r="G96">
        <v>218</v>
      </c>
      <c r="H96">
        <v>425</v>
      </c>
      <c r="I96">
        <f t="shared" si="6"/>
        <v>643</v>
      </c>
      <c r="J96">
        <f t="shared" si="7"/>
        <v>0.33903576982892691</v>
      </c>
      <c r="K96">
        <f t="shared" si="8"/>
        <v>0.66096423017107309</v>
      </c>
      <c r="L96">
        <f t="shared" si="9"/>
        <v>0.66096423017107309</v>
      </c>
      <c r="M96" t="str">
        <f t="shared" si="10"/>
        <v>Nixon</v>
      </c>
    </row>
    <row r="97" spans="1:13" x14ac:dyDescent="0.3">
      <c r="A97" t="str">
        <f t="shared" si="11"/>
        <v>10-012</v>
      </c>
      <c r="B97" t="s">
        <v>98</v>
      </c>
      <c r="C97">
        <v>10</v>
      </c>
      <c r="D97" t="s">
        <v>13</v>
      </c>
      <c r="E97" t="s">
        <v>323</v>
      </c>
      <c r="F97">
        <v>512</v>
      </c>
      <c r="G97">
        <v>282</v>
      </c>
      <c r="H97">
        <v>224</v>
      </c>
      <c r="I97">
        <f t="shared" si="6"/>
        <v>506</v>
      </c>
      <c r="J97">
        <f t="shared" si="7"/>
        <v>0.55731225296442688</v>
      </c>
      <c r="K97">
        <f t="shared" si="8"/>
        <v>0.44268774703557312</v>
      </c>
      <c r="L97">
        <f t="shared" si="9"/>
        <v>2.5573122529644268</v>
      </c>
      <c r="M97" t="str">
        <f t="shared" si="10"/>
        <v>Kennedy</v>
      </c>
    </row>
    <row r="98" spans="1:13" x14ac:dyDescent="0.3">
      <c r="A98" t="str">
        <f t="shared" si="11"/>
        <v>10-013</v>
      </c>
      <c r="B98" t="s">
        <v>99</v>
      </c>
      <c r="C98">
        <v>10</v>
      </c>
      <c r="D98" t="s">
        <v>13</v>
      </c>
      <c r="E98" t="s">
        <v>323</v>
      </c>
      <c r="F98">
        <v>420</v>
      </c>
      <c r="G98">
        <v>228</v>
      </c>
      <c r="H98">
        <v>185</v>
      </c>
      <c r="I98">
        <f t="shared" si="6"/>
        <v>413</v>
      </c>
      <c r="J98">
        <f t="shared" si="7"/>
        <v>0.55205811138014527</v>
      </c>
      <c r="K98">
        <f t="shared" si="8"/>
        <v>0.44794188861985473</v>
      </c>
      <c r="L98">
        <f t="shared" si="9"/>
        <v>2.5520581113801453</v>
      </c>
      <c r="M98" t="str">
        <f t="shared" si="10"/>
        <v>Kennedy</v>
      </c>
    </row>
    <row r="99" spans="1:13" x14ac:dyDescent="0.3">
      <c r="A99" t="str">
        <f t="shared" si="11"/>
        <v>10-014</v>
      </c>
      <c r="B99" t="s">
        <v>100</v>
      </c>
      <c r="C99">
        <v>10</v>
      </c>
      <c r="D99" t="s">
        <v>13</v>
      </c>
      <c r="E99" t="s">
        <v>323</v>
      </c>
      <c r="F99">
        <v>776</v>
      </c>
      <c r="G99">
        <v>427</v>
      </c>
      <c r="H99">
        <v>341</v>
      </c>
      <c r="I99">
        <f t="shared" si="6"/>
        <v>768</v>
      </c>
      <c r="J99">
        <f t="shared" si="7"/>
        <v>0.55598958333333337</v>
      </c>
      <c r="K99">
        <f t="shared" si="8"/>
        <v>0.44401041666666669</v>
      </c>
      <c r="L99">
        <f t="shared" si="9"/>
        <v>2.5559895833333335</v>
      </c>
      <c r="M99" t="str">
        <f t="shared" si="10"/>
        <v>Kennedy</v>
      </c>
    </row>
    <row r="100" spans="1:13" x14ac:dyDescent="0.3">
      <c r="A100" t="str">
        <f t="shared" si="11"/>
        <v>10-015</v>
      </c>
      <c r="B100" t="s">
        <v>101</v>
      </c>
      <c r="C100">
        <v>10</v>
      </c>
      <c r="D100" t="s">
        <v>13</v>
      </c>
      <c r="E100" t="s">
        <v>323</v>
      </c>
      <c r="F100">
        <v>447</v>
      </c>
      <c r="G100">
        <v>179</v>
      </c>
      <c r="H100">
        <v>265</v>
      </c>
      <c r="I100">
        <f t="shared" si="6"/>
        <v>444</v>
      </c>
      <c r="J100">
        <f t="shared" si="7"/>
        <v>0.40315315315315314</v>
      </c>
      <c r="K100">
        <f t="shared" si="8"/>
        <v>0.59684684684684686</v>
      </c>
      <c r="L100">
        <f t="shared" si="9"/>
        <v>0.59684684684684686</v>
      </c>
      <c r="M100" t="str">
        <f t="shared" si="10"/>
        <v>Nixon</v>
      </c>
    </row>
    <row r="101" spans="1:13" x14ac:dyDescent="0.3">
      <c r="A101" t="str">
        <f t="shared" si="11"/>
        <v>10-016</v>
      </c>
      <c r="B101" t="s">
        <v>102</v>
      </c>
      <c r="C101">
        <v>10</v>
      </c>
      <c r="D101" t="s">
        <v>13</v>
      </c>
      <c r="E101" t="s">
        <v>323</v>
      </c>
      <c r="F101">
        <v>641</v>
      </c>
      <c r="G101">
        <v>253</v>
      </c>
      <c r="H101">
        <v>324</v>
      </c>
      <c r="I101">
        <f t="shared" si="6"/>
        <v>577</v>
      </c>
      <c r="J101">
        <f t="shared" si="7"/>
        <v>0.43847487001733104</v>
      </c>
      <c r="K101">
        <f t="shared" si="8"/>
        <v>0.56152512998266901</v>
      </c>
      <c r="L101">
        <f t="shared" si="9"/>
        <v>0.56152512998266901</v>
      </c>
      <c r="M101" t="str">
        <f t="shared" si="10"/>
        <v>Nixon</v>
      </c>
    </row>
    <row r="102" spans="1:13" x14ac:dyDescent="0.3">
      <c r="A102" t="str">
        <f t="shared" si="11"/>
        <v>10-017</v>
      </c>
      <c r="B102" t="s">
        <v>103</v>
      </c>
      <c r="C102">
        <v>10</v>
      </c>
      <c r="D102" t="s">
        <v>13</v>
      </c>
      <c r="E102" t="s">
        <v>323</v>
      </c>
      <c r="F102">
        <v>525</v>
      </c>
      <c r="G102">
        <v>238</v>
      </c>
      <c r="H102">
        <v>282</v>
      </c>
      <c r="I102">
        <f t="shared" si="6"/>
        <v>520</v>
      </c>
      <c r="J102">
        <f t="shared" si="7"/>
        <v>0.45769230769230768</v>
      </c>
      <c r="K102">
        <f t="shared" si="8"/>
        <v>0.54230769230769227</v>
      </c>
      <c r="L102">
        <f t="shared" si="9"/>
        <v>0.54230769230769227</v>
      </c>
      <c r="M102" t="str">
        <f t="shared" si="10"/>
        <v>Nixon</v>
      </c>
    </row>
    <row r="103" spans="1:13" x14ac:dyDescent="0.3">
      <c r="A103" t="str">
        <f t="shared" si="11"/>
        <v>10-018</v>
      </c>
      <c r="B103" t="s">
        <v>104</v>
      </c>
      <c r="C103">
        <v>10</v>
      </c>
      <c r="D103" t="s">
        <v>13</v>
      </c>
      <c r="E103" t="s">
        <v>323</v>
      </c>
      <c r="F103">
        <v>645</v>
      </c>
      <c r="G103">
        <v>306</v>
      </c>
      <c r="H103">
        <v>338</v>
      </c>
      <c r="I103">
        <f t="shared" si="6"/>
        <v>644</v>
      </c>
      <c r="J103">
        <f t="shared" si="7"/>
        <v>0.4751552795031056</v>
      </c>
      <c r="K103">
        <f t="shared" si="8"/>
        <v>0.52484472049689446</v>
      </c>
      <c r="L103">
        <f t="shared" si="9"/>
        <v>0.52484472049689446</v>
      </c>
      <c r="M103" t="str">
        <f t="shared" si="10"/>
        <v>Nixon</v>
      </c>
    </row>
    <row r="104" spans="1:13" x14ac:dyDescent="0.3">
      <c r="A104" t="str">
        <f t="shared" si="11"/>
        <v>10-019</v>
      </c>
      <c r="B104" t="s">
        <v>105</v>
      </c>
      <c r="C104">
        <v>10</v>
      </c>
      <c r="D104" t="s">
        <v>13</v>
      </c>
      <c r="E104" t="s">
        <v>323</v>
      </c>
      <c r="F104">
        <v>423</v>
      </c>
      <c r="G104">
        <v>88</v>
      </c>
      <c r="H104">
        <v>334</v>
      </c>
      <c r="I104">
        <f t="shared" si="6"/>
        <v>422</v>
      </c>
      <c r="J104">
        <f t="shared" si="7"/>
        <v>0.20853080568720378</v>
      </c>
      <c r="K104">
        <f t="shared" si="8"/>
        <v>0.79146919431279616</v>
      </c>
      <c r="L104">
        <f t="shared" si="9"/>
        <v>0.79146919431279616</v>
      </c>
      <c r="M104" t="str">
        <f t="shared" si="10"/>
        <v>Nixon</v>
      </c>
    </row>
    <row r="105" spans="1:13" x14ac:dyDescent="0.3">
      <c r="A105" t="str">
        <f t="shared" si="11"/>
        <v>10-020</v>
      </c>
      <c r="B105" t="s">
        <v>106</v>
      </c>
      <c r="C105">
        <v>10</v>
      </c>
      <c r="D105" t="s">
        <v>13</v>
      </c>
      <c r="E105" t="s">
        <v>323</v>
      </c>
      <c r="F105">
        <v>489</v>
      </c>
      <c r="G105">
        <v>151</v>
      </c>
      <c r="H105">
        <v>330</v>
      </c>
      <c r="I105">
        <f t="shared" si="6"/>
        <v>481</v>
      </c>
      <c r="J105">
        <f t="shared" si="7"/>
        <v>0.31392931392931395</v>
      </c>
      <c r="K105">
        <f t="shared" si="8"/>
        <v>0.68607068607068611</v>
      </c>
      <c r="L105">
        <f t="shared" si="9"/>
        <v>0.68607068607068611</v>
      </c>
      <c r="M105" t="str">
        <f t="shared" si="10"/>
        <v>Nixon</v>
      </c>
    </row>
    <row r="106" spans="1:13" x14ac:dyDescent="0.3">
      <c r="A106" t="str">
        <f t="shared" si="11"/>
        <v>10-021</v>
      </c>
      <c r="B106" t="s">
        <v>107</v>
      </c>
      <c r="C106">
        <v>10</v>
      </c>
      <c r="D106" t="s">
        <v>13</v>
      </c>
      <c r="E106" t="s">
        <v>323</v>
      </c>
      <c r="F106">
        <v>550</v>
      </c>
      <c r="G106">
        <v>294</v>
      </c>
      <c r="H106">
        <v>252</v>
      </c>
      <c r="I106">
        <f t="shared" si="6"/>
        <v>546</v>
      </c>
      <c r="J106">
        <f t="shared" si="7"/>
        <v>0.53846153846153844</v>
      </c>
      <c r="K106">
        <f t="shared" si="8"/>
        <v>0.46153846153846156</v>
      </c>
      <c r="L106">
        <f t="shared" si="9"/>
        <v>2.5384615384615383</v>
      </c>
      <c r="M106" t="str">
        <f t="shared" si="10"/>
        <v>Kennedy</v>
      </c>
    </row>
    <row r="107" spans="1:13" x14ac:dyDescent="0.3">
      <c r="A107" t="str">
        <f t="shared" si="11"/>
        <v>10-022</v>
      </c>
      <c r="B107" t="s">
        <v>108</v>
      </c>
      <c r="C107">
        <v>10</v>
      </c>
      <c r="D107" t="s">
        <v>13</v>
      </c>
      <c r="E107" t="s">
        <v>323</v>
      </c>
      <c r="F107">
        <v>466</v>
      </c>
      <c r="G107">
        <v>267</v>
      </c>
      <c r="H107">
        <v>192</v>
      </c>
      <c r="I107">
        <f t="shared" si="6"/>
        <v>459</v>
      </c>
      <c r="J107">
        <f t="shared" si="7"/>
        <v>0.5816993464052288</v>
      </c>
      <c r="K107">
        <f t="shared" si="8"/>
        <v>0.41830065359477125</v>
      </c>
      <c r="L107">
        <f t="shared" si="9"/>
        <v>2.5816993464052289</v>
      </c>
      <c r="M107" t="str">
        <f t="shared" si="10"/>
        <v>Kennedy</v>
      </c>
    </row>
    <row r="108" spans="1:13" x14ac:dyDescent="0.3">
      <c r="A108" t="str">
        <f t="shared" si="11"/>
        <v>10-023</v>
      </c>
      <c r="B108" t="s">
        <v>109</v>
      </c>
      <c r="C108">
        <v>10</v>
      </c>
      <c r="D108" t="s">
        <v>13</v>
      </c>
      <c r="E108" t="s">
        <v>323</v>
      </c>
      <c r="F108">
        <v>750</v>
      </c>
      <c r="G108">
        <v>409</v>
      </c>
      <c r="H108">
        <v>337</v>
      </c>
      <c r="I108">
        <f t="shared" si="6"/>
        <v>746</v>
      </c>
      <c r="J108">
        <f t="shared" si="7"/>
        <v>0.54825737265415553</v>
      </c>
      <c r="K108">
        <f t="shared" si="8"/>
        <v>0.45174262734584453</v>
      </c>
      <c r="L108">
        <f t="shared" si="9"/>
        <v>2.5482573726541555</v>
      </c>
      <c r="M108" t="str">
        <f t="shared" si="10"/>
        <v>Kennedy</v>
      </c>
    </row>
    <row r="109" spans="1:13" x14ac:dyDescent="0.3">
      <c r="A109" t="str">
        <f t="shared" si="11"/>
        <v>10-024</v>
      </c>
      <c r="B109" t="s">
        <v>110</v>
      </c>
      <c r="C109">
        <v>10</v>
      </c>
      <c r="D109" t="s">
        <v>13</v>
      </c>
      <c r="E109" t="s">
        <v>323</v>
      </c>
      <c r="F109">
        <v>68</v>
      </c>
      <c r="G109">
        <v>48</v>
      </c>
      <c r="H109">
        <v>19</v>
      </c>
      <c r="I109">
        <f t="shared" si="6"/>
        <v>67</v>
      </c>
      <c r="J109">
        <f t="shared" si="7"/>
        <v>0.71641791044776115</v>
      </c>
      <c r="K109">
        <f t="shared" si="8"/>
        <v>0.28358208955223879</v>
      </c>
      <c r="L109">
        <f t="shared" si="9"/>
        <v>2.716417910447761</v>
      </c>
      <c r="M109" t="str">
        <f t="shared" si="10"/>
        <v>Kennedy</v>
      </c>
    </row>
    <row r="110" spans="1:13" x14ac:dyDescent="0.3">
      <c r="A110" t="str">
        <f t="shared" si="11"/>
        <v>10-025</v>
      </c>
      <c r="B110" t="s">
        <v>111</v>
      </c>
      <c r="C110">
        <v>10</v>
      </c>
      <c r="D110" t="s">
        <v>13</v>
      </c>
      <c r="E110" t="s">
        <v>323</v>
      </c>
      <c r="F110">
        <v>524</v>
      </c>
      <c r="G110">
        <v>250</v>
      </c>
      <c r="H110">
        <v>269</v>
      </c>
      <c r="I110">
        <f t="shared" si="6"/>
        <v>519</v>
      </c>
      <c r="J110">
        <f t="shared" si="7"/>
        <v>0.48169556840077071</v>
      </c>
      <c r="K110">
        <f t="shared" si="8"/>
        <v>0.51830443159922923</v>
      </c>
      <c r="L110">
        <f t="shared" si="9"/>
        <v>0.51830443159922923</v>
      </c>
      <c r="M110" t="str">
        <f t="shared" si="10"/>
        <v>Nixon</v>
      </c>
    </row>
    <row r="111" spans="1:13" x14ac:dyDescent="0.3">
      <c r="A111" t="str">
        <f t="shared" si="11"/>
        <v>10-026</v>
      </c>
      <c r="B111" t="s">
        <v>112</v>
      </c>
      <c r="C111">
        <v>10</v>
      </c>
      <c r="D111" t="s">
        <v>13</v>
      </c>
      <c r="E111" t="s">
        <v>323</v>
      </c>
      <c r="F111">
        <v>49</v>
      </c>
      <c r="G111">
        <v>42</v>
      </c>
      <c r="H111">
        <v>7</v>
      </c>
      <c r="I111">
        <f t="shared" si="6"/>
        <v>49</v>
      </c>
      <c r="J111">
        <f t="shared" si="7"/>
        <v>0.8571428571428571</v>
      </c>
      <c r="K111">
        <f t="shared" si="8"/>
        <v>0.14285714285714285</v>
      </c>
      <c r="L111">
        <f t="shared" si="9"/>
        <v>2.8571428571428572</v>
      </c>
      <c r="M111" t="str">
        <f t="shared" si="10"/>
        <v>Kennedy</v>
      </c>
    </row>
    <row r="112" spans="1:13" x14ac:dyDescent="0.3">
      <c r="A112" t="str">
        <f t="shared" si="11"/>
        <v>10-027</v>
      </c>
      <c r="B112" t="s">
        <v>113</v>
      </c>
      <c r="C112">
        <v>10</v>
      </c>
      <c r="D112" t="s">
        <v>13</v>
      </c>
      <c r="E112" t="s">
        <v>323</v>
      </c>
      <c r="F112">
        <v>409</v>
      </c>
      <c r="G112">
        <v>199</v>
      </c>
      <c r="H112">
        <v>205</v>
      </c>
      <c r="I112">
        <f t="shared" si="6"/>
        <v>404</v>
      </c>
      <c r="J112">
        <f t="shared" si="7"/>
        <v>0.49257425742574257</v>
      </c>
      <c r="K112">
        <f t="shared" si="8"/>
        <v>0.50742574257425743</v>
      </c>
      <c r="L112">
        <f t="shared" si="9"/>
        <v>0.50742574257425743</v>
      </c>
      <c r="M112" t="str">
        <f t="shared" si="10"/>
        <v>Nixon</v>
      </c>
    </row>
    <row r="113" spans="1:13" x14ac:dyDescent="0.3">
      <c r="A113" t="str">
        <f t="shared" si="11"/>
        <v>10-028</v>
      </c>
      <c r="B113" t="s">
        <v>114</v>
      </c>
      <c r="C113">
        <v>10</v>
      </c>
      <c r="D113" t="s">
        <v>13</v>
      </c>
      <c r="E113" t="s">
        <v>323</v>
      </c>
      <c r="F113">
        <v>704</v>
      </c>
      <c r="G113">
        <v>334</v>
      </c>
      <c r="H113">
        <v>364</v>
      </c>
      <c r="I113">
        <f t="shared" si="6"/>
        <v>698</v>
      </c>
      <c r="J113">
        <f t="shared" si="7"/>
        <v>0.47851002865329512</v>
      </c>
      <c r="K113">
        <f t="shared" si="8"/>
        <v>0.52148997134670483</v>
      </c>
      <c r="L113">
        <f t="shared" si="9"/>
        <v>0.52148997134670483</v>
      </c>
      <c r="M113" t="str">
        <f t="shared" si="10"/>
        <v>Nixon</v>
      </c>
    </row>
    <row r="114" spans="1:13" x14ac:dyDescent="0.3">
      <c r="A114" t="str">
        <f t="shared" si="11"/>
        <v>10-029</v>
      </c>
      <c r="B114" t="s">
        <v>115</v>
      </c>
      <c r="C114">
        <v>10</v>
      </c>
      <c r="D114" t="s">
        <v>13</v>
      </c>
      <c r="E114" t="s">
        <v>323</v>
      </c>
      <c r="F114">
        <v>748</v>
      </c>
      <c r="G114">
        <v>370</v>
      </c>
      <c r="H114">
        <v>375</v>
      </c>
      <c r="I114">
        <f t="shared" si="6"/>
        <v>745</v>
      </c>
      <c r="J114">
        <f t="shared" si="7"/>
        <v>0.49664429530201343</v>
      </c>
      <c r="K114">
        <f t="shared" si="8"/>
        <v>0.50335570469798663</v>
      </c>
      <c r="L114">
        <f t="shared" si="9"/>
        <v>0.50335570469798663</v>
      </c>
      <c r="M114" t="str">
        <f t="shared" si="10"/>
        <v>Nixon</v>
      </c>
    </row>
    <row r="115" spans="1:13" x14ac:dyDescent="0.3">
      <c r="A115" t="str">
        <f t="shared" si="11"/>
        <v>10-030</v>
      </c>
      <c r="B115" t="s">
        <v>116</v>
      </c>
      <c r="C115">
        <v>10</v>
      </c>
      <c r="D115" t="s">
        <v>13</v>
      </c>
      <c r="E115" t="s">
        <v>323</v>
      </c>
      <c r="F115">
        <v>602</v>
      </c>
      <c r="G115">
        <v>278</v>
      </c>
      <c r="H115">
        <v>320</v>
      </c>
      <c r="I115">
        <f t="shared" si="6"/>
        <v>598</v>
      </c>
      <c r="J115">
        <f t="shared" si="7"/>
        <v>0.46488294314381273</v>
      </c>
      <c r="K115">
        <f t="shared" si="8"/>
        <v>0.53511705685618727</v>
      </c>
      <c r="L115">
        <f t="shared" si="9"/>
        <v>0.53511705685618727</v>
      </c>
      <c r="M115" t="str">
        <f t="shared" si="10"/>
        <v>Nixon</v>
      </c>
    </row>
    <row r="116" spans="1:13" x14ac:dyDescent="0.3">
      <c r="A116" t="str">
        <f t="shared" si="11"/>
        <v>10-031</v>
      </c>
      <c r="B116" t="s">
        <v>117</v>
      </c>
      <c r="C116">
        <v>10</v>
      </c>
      <c r="D116" t="s">
        <v>13</v>
      </c>
      <c r="E116" t="s">
        <v>323</v>
      </c>
      <c r="F116">
        <v>301</v>
      </c>
      <c r="G116">
        <v>151</v>
      </c>
      <c r="H116">
        <v>148</v>
      </c>
      <c r="I116">
        <f t="shared" si="6"/>
        <v>299</v>
      </c>
      <c r="J116">
        <f t="shared" si="7"/>
        <v>0.50501672240802675</v>
      </c>
      <c r="K116">
        <f t="shared" si="8"/>
        <v>0.49498327759197325</v>
      </c>
      <c r="L116">
        <f t="shared" si="9"/>
        <v>2.5050167224080266</v>
      </c>
      <c r="M116" t="str">
        <f t="shared" si="10"/>
        <v>Kennedy</v>
      </c>
    </row>
    <row r="117" spans="1:13" x14ac:dyDescent="0.3">
      <c r="A117" t="str">
        <f t="shared" si="11"/>
        <v>10-032</v>
      </c>
      <c r="B117" t="s">
        <v>118</v>
      </c>
      <c r="C117">
        <v>10</v>
      </c>
      <c r="D117" t="s">
        <v>13</v>
      </c>
      <c r="E117" t="s">
        <v>323</v>
      </c>
      <c r="F117">
        <v>550</v>
      </c>
      <c r="G117">
        <v>254</v>
      </c>
      <c r="H117">
        <v>292</v>
      </c>
      <c r="I117">
        <f t="shared" si="6"/>
        <v>546</v>
      </c>
      <c r="J117">
        <f t="shared" si="7"/>
        <v>0.46520146520146521</v>
      </c>
      <c r="K117">
        <f t="shared" si="8"/>
        <v>0.53479853479853479</v>
      </c>
      <c r="L117">
        <f t="shared" si="9"/>
        <v>0.53479853479853479</v>
      </c>
      <c r="M117" t="str">
        <f t="shared" si="10"/>
        <v>Nixon</v>
      </c>
    </row>
    <row r="118" spans="1:13" x14ac:dyDescent="0.3">
      <c r="A118" t="str">
        <f t="shared" si="11"/>
        <v>10-033</v>
      </c>
      <c r="B118" t="s">
        <v>119</v>
      </c>
      <c r="C118">
        <v>10</v>
      </c>
      <c r="D118" t="s">
        <v>13</v>
      </c>
      <c r="E118" t="s">
        <v>323</v>
      </c>
      <c r="F118">
        <v>47</v>
      </c>
      <c r="G118">
        <v>39</v>
      </c>
      <c r="H118">
        <v>8</v>
      </c>
      <c r="I118">
        <f t="shared" si="6"/>
        <v>47</v>
      </c>
      <c r="J118">
        <f t="shared" si="7"/>
        <v>0.82978723404255317</v>
      </c>
      <c r="K118">
        <f t="shared" si="8"/>
        <v>0.1702127659574468</v>
      </c>
      <c r="L118">
        <f t="shared" si="9"/>
        <v>2.8297872340425529</v>
      </c>
      <c r="M118" t="str">
        <f t="shared" si="10"/>
        <v>Kennedy</v>
      </c>
    </row>
    <row r="119" spans="1:13" x14ac:dyDescent="0.3">
      <c r="A119" t="str">
        <f t="shared" si="11"/>
        <v>10-034</v>
      </c>
      <c r="B119" t="s">
        <v>120</v>
      </c>
      <c r="C119">
        <v>10</v>
      </c>
      <c r="D119" t="s">
        <v>13</v>
      </c>
      <c r="E119" t="s">
        <v>323</v>
      </c>
      <c r="F119">
        <v>761</v>
      </c>
      <c r="G119">
        <v>354</v>
      </c>
      <c r="H119">
        <v>375</v>
      </c>
      <c r="I119">
        <f t="shared" si="6"/>
        <v>729</v>
      </c>
      <c r="J119">
        <f t="shared" si="7"/>
        <v>0.48559670781893005</v>
      </c>
      <c r="K119">
        <f t="shared" si="8"/>
        <v>0.51440329218106995</v>
      </c>
      <c r="L119">
        <f t="shared" si="9"/>
        <v>0.51440329218106995</v>
      </c>
      <c r="M119" t="str">
        <f t="shared" si="10"/>
        <v>Nixon</v>
      </c>
    </row>
    <row r="120" spans="1:13" x14ac:dyDescent="0.3">
      <c r="A120" t="str">
        <f t="shared" si="11"/>
        <v>10-035</v>
      </c>
      <c r="B120" t="s">
        <v>121</v>
      </c>
      <c r="C120">
        <v>10</v>
      </c>
      <c r="D120" t="s">
        <v>13</v>
      </c>
      <c r="E120" t="s">
        <v>323</v>
      </c>
      <c r="F120">
        <v>822</v>
      </c>
      <c r="G120">
        <v>388</v>
      </c>
      <c r="H120">
        <v>431</v>
      </c>
      <c r="I120">
        <f t="shared" si="6"/>
        <v>819</v>
      </c>
      <c r="J120">
        <f t="shared" si="7"/>
        <v>0.47374847374847373</v>
      </c>
      <c r="K120">
        <f t="shared" si="8"/>
        <v>0.52625152625152627</v>
      </c>
      <c r="L120">
        <f t="shared" si="9"/>
        <v>0.52625152625152627</v>
      </c>
      <c r="M120" t="str">
        <f t="shared" si="10"/>
        <v>Nixon</v>
      </c>
    </row>
    <row r="121" spans="1:13" x14ac:dyDescent="0.3">
      <c r="A121" t="str">
        <f t="shared" si="11"/>
        <v>10-036</v>
      </c>
      <c r="B121" t="s">
        <v>122</v>
      </c>
      <c r="C121">
        <v>10</v>
      </c>
      <c r="D121" t="s">
        <v>13</v>
      </c>
      <c r="E121" t="s">
        <v>323</v>
      </c>
      <c r="F121">
        <v>426</v>
      </c>
      <c r="G121">
        <v>217</v>
      </c>
      <c r="H121">
        <v>204</v>
      </c>
      <c r="I121">
        <f t="shared" si="6"/>
        <v>421</v>
      </c>
      <c r="J121">
        <f t="shared" si="7"/>
        <v>0.51543942992874114</v>
      </c>
      <c r="K121">
        <f t="shared" si="8"/>
        <v>0.48456057007125891</v>
      </c>
      <c r="L121">
        <f t="shared" si="9"/>
        <v>2.5154394299287413</v>
      </c>
      <c r="M121" t="str">
        <f t="shared" si="10"/>
        <v>Kennedy</v>
      </c>
    </row>
    <row r="122" spans="1:13" x14ac:dyDescent="0.3">
      <c r="A122" t="str">
        <f t="shared" si="11"/>
        <v>10-037</v>
      </c>
      <c r="B122" t="s">
        <v>123</v>
      </c>
      <c r="C122">
        <v>10</v>
      </c>
      <c r="D122" t="s">
        <v>13</v>
      </c>
      <c r="E122" t="s">
        <v>323</v>
      </c>
      <c r="F122">
        <v>236</v>
      </c>
      <c r="G122">
        <v>110</v>
      </c>
      <c r="H122">
        <v>125</v>
      </c>
      <c r="I122">
        <f t="shared" si="6"/>
        <v>235</v>
      </c>
      <c r="J122">
        <f t="shared" si="7"/>
        <v>0.46808510638297873</v>
      </c>
      <c r="K122">
        <f t="shared" si="8"/>
        <v>0.53191489361702127</v>
      </c>
      <c r="L122">
        <f t="shared" si="9"/>
        <v>0.53191489361702127</v>
      </c>
      <c r="M122" t="str">
        <f t="shared" si="10"/>
        <v>Nixon</v>
      </c>
    </row>
    <row r="123" spans="1:13" x14ac:dyDescent="0.3">
      <c r="A123" t="str">
        <f t="shared" si="11"/>
        <v>10-038</v>
      </c>
      <c r="B123" t="s">
        <v>124</v>
      </c>
      <c r="C123">
        <v>10</v>
      </c>
      <c r="D123" t="s">
        <v>13</v>
      </c>
      <c r="E123" t="s">
        <v>323</v>
      </c>
      <c r="F123">
        <v>590</v>
      </c>
      <c r="G123">
        <v>244</v>
      </c>
      <c r="H123">
        <v>345</v>
      </c>
      <c r="I123">
        <f t="shared" si="6"/>
        <v>589</v>
      </c>
      <c r="J123">
        <f t="shared" si="7"/>
        <v>0.4142614601018676</v>
      </c>
      <c r="K123">
        <f t="shared" si="8"/>
        <v>0.5857385398981324</v>
      </c>
      <c r="L123">
        <f t="shared" si="9"/>
        <v>0.5857385398981324</v>
      </c>
      <c r="M123" t="str">
        <f t="shared" si="10"/>
        <v>Nixon</v>
      </c>
    </row>
    <row r="124" spans="1:13" x14ac:dyDescent="0.3">
      <c r="A124" t="str">
        <f t="shared" si="11"/>
        <v>10-039</v>
      </c>
      <c r="B124" t="s">
        <v>125</v>
      </c>
      <c r="C124">
        <v>10</v>
      </c>
      <c r="D124" t="s">
        <v>13</v>
      </c>
      <c r="E124" t="s">
        <v>323</v>
      </c>
      <c r="F124">
        <v>687</v>
      </c>
      <c r="G124">
        <v>330</v>
      </c>
      <c r="H124">
        <v>354</v>
      </c>
      <c r="I124">
        <f t="shared" si="6"/>
        <v>684</v>
      </c>
      <c r="J124">
        <f t="shared" si="7"/>
        <v>0.48245614035087719</v>
      </c>
      <c r="K124">
        <f t="shared" si="8"/>
        <v>0.51754385964912286</v>
      </c>
      <c r="L124">
        <f t="shared" si="9"/>
        <v>0.51754385964912286</v>
      </c>
      <c r="M124" t="str">
        <f t="shared" si="10"/>
        <v>Nixon</v>
      </c>
    </row>
    <row r="125" spans="1:13" x14ac:dyDescent="0.3">
      <c r="A125" t="str">
        <f t="shared" si="11"/>
        <v>11-001</v>
      </c>
      <c r="B125" t="s">
        <v>126</v>
      </c>
      <c r="C125">
        <v>11</v>
      </c>
      <c r="D125" t="s">
        <v>13</v>
      </c>
      <c r="E125" t="s">
        <v>137</v>
      </c>
      <c r="F125">
        <v>140</v>
      </c>
      <c r="G125">
        <v>64</v>
      </c>
      <c r="H125">
        <v>69</v>
      </c>
      <c r="I125">
        <f t="shared" si="6"/>
        <v>133</v>
      </c>
      <c r="J125">
        <f t="shared" si="7"/>
        <v>0.48120300751879697</v>
      </c>
      <c r="K125">
        <f t="shared" si="8"/>
        <v>0.51879699248120303</v>
      </c>
      <c r="L125">
        <f t="shared" si="9"/>
        <v>0.51879699248120303</v>
      </c>
      <c r="M125" t="str">
        <f t="shared" si="10"/>
        <v>Nixon</v>
      </c>
    </row>
    <row r="126" spans="1:13" x14ac:dyDescent="0.3">
      <c r="A126" t="str">
        <f t="shared" si="11"/>
        <v>11-002</v>
      </c>
      <c r="B126" t="s">
        <v>127</v>
      </c>
      <c r="C126">
        <v>11</v>
      </c>
      <c r="D126" t="s">
        <v>13</v>
      </c>
      <c r="E126" t="s">
        <v>137</v>
      </c>
      <c r="F126">
        <v>60</v>
      </c>
      <c r="G126">
        <v>30</v>
      </c>
      <c r="H126">
        <v>27</v>
      </c>
      <c r="I126">
        <f t="shared" si="6"/>
        <v>57</v>
      </c>
      <c r="J126">
        <f t="shared" si="7"/>
        <v>0.52631578947368418</v>
      </c>
      <c r="K126">
        <f t="shared" si="8"/>
        <v>0.47368421052631576</v>
      </c>
      <c r="L126">
        <f t="shared" si="9"/>
        <v>2.5263157894736841</v>
      </c>
      <c r="M126" t="str">
        <f t="shared" si="10"/>
        <v>Kennedy</v>
      </c>
    </row>
    <row r="127" spans="1:13" x14ac:dyDescent="0.3">
      <c r="A127" t="str">
        <f t="shared" si="11"/>
        <v>11-003</v>
      </c>
      <c r="B127" t="s">
        <v>128</v>
      </c>
      <c r="C127">
        <v>11</v>
      </c>
      <c r="D127" t="s">
        <v>13</v>
      </c>
      <c r="E127" t="s">
        <v>137</v>
      </c>
      <c r="F127">
        <v>72</v>
      </c>
      <c r="G127">
        <v>23</v>
      </c>
      <c r="H127">
        <v>47</v>
      </c>
      <c r="I127">
        <f t="shared" si="6"/>
        <v>70</v>
      </c>
      <c r="J127">
        <f t="shared" si="7"/>
        <v>0.32857142857142857</v>
      </c>
      <c r="K127">
        <f t="shared" si="8"/>
        <v>0.67142857142857137</v>
      </c>
      <c r="L127">
        <f t="shared" si="9"/>
        <v>0.67142857142857137</v>
      </c>
      <c r="M127" t="str">
        <f t="shared" si="10"/>
        <v>Nixon</v>
      </c>
    </row>
    <row r="128" spans="1:13" x14ac:dyDescent="0.3">
      <c r="A128" t="str">
        <f t="shared" si="11"/>
        <v>11-004</v>
      </c>
      <c r="B128" t="s">
        <v>129</v>
      </c>
      <c r="C128">
        <v>11</v>
      </c>
      <c r="D128" t="s">
        <v>13</v>
      </c>
      <c r="E128" t="s">
        <v>137</v>
      </c>
      <c r="F128">
        <v>33</v>
      </c>
      <c r="G128">
        <v>17</v>
      </c>
      <c r="H128">
        <v>16</v>
      </c>
      <c r="I128">
        <f t="shared" si="6"/>
        <v>33</v>
      </c>
      <c r="J128">
        <f t="shared" si="7"/>
        <v>0.51515151515151514</v>
      </c>
      <c r="K128">
        <f t="shared" si="8"/>
        <v>0.48484848484848486</v>
      </c>
      <c r="L128">
        <f t="shared" si="9"/>
        <v>2.5151515151515151</v>
      </c>
      <c r="M128" t="str">
        <f t="shared" si="10"/>
        <v>Kennedy</v>
      </c>
    </row>
    <row r="129" spans="1:13" x14ac:dyDescent="0.3">
      <c r="A129" t="str">
        <f t="shared" si="11"/>
        <v>11-005</v>
      </c>
      <c r="B129" t="s">
        <v>130</v>
      </c>
      <c r="C129">
        <v>11</v>
      </c>
      <c r="D129" t="s">
        <v>13</v>
      </c>
      <c r="E129" t="s">
        <v>137</v>
      </c>
      <c r="F129">
        <v>101</v>
      </c>
      <c r="G129">
        <v>58</v>
      </c>
      <c r="H129">
        <v>43</v>
      </c>
      <c r="I129">
        <f t="shared" si="6"/>
        <v>101</v>
      </c>
      <c r="J129">
        <f t="shared" si="7"/>
        <v>0.57425742574257421</v>
      </c>
      <c r="K129">
        <f t="shared" si="8"/>
        <v>0.42574257425742573</v>
      </c>
      <c r="L129">
        <f t="shared" si="9"/>
        <v>2.5742574257425743</v>
      </c>
      <c r="M129" t="str">
        <f t="shared" si="10"/>
        <v>Kennedy</v>
      </c>
    </row>
    <row r="130" spans="1:13" x14ac:dyDescent="0.3">
      <c r="A130" t="str">
        <f t="shared" si="11"/>
        <v>11-006</v>
      </c>
      <c r="B130" t="s">
        <v>131</v>
      </c>
      <c r="C130">
        <v>11</v>
      </c>
      <c r="D130" t="s">
        <v>13</v>
      </c>
      <c r="E130" t="s">
        <v>137</v>
      </c>
      <c r="F130">
        <v>776</v>
      </c>
      <c r="G130">
        <v>423</v>
      </c>
      <c r="H130">
        <v>337</v>
      </c>
      <c r="I130">
        <f t="shared" si="6"/>
        <v>760</v>
      </c>
      <c r="J130">
        <f t="shared" si="7"/>
        <v>0.55657894736842106</v>
      </c>
      <c r="K130">
        <f t="shared" si="8"/>
        <v>0.44342105263157894</v>
      </c>
      <c r="L130">
        <f t="shared" si="9"/>
        <v>2.5565789473684211</v>
      </c>
      <c r="M130" t="str">
        <f t="shared" si="10"/>
        <v>Kennedy</v>
      </c>
    </row>
    <row r="131" spans="1:13" x14ac:dyDescent="0.3">
      <c r="A131" t="str">
        <f t="shared" si="11"/>
        <v>12-001</v>
      </c>
      <c r="B131" t="s">
        <v>132</v>
      </c>
      <c r="C131">
        <v>12</v>
      </c>
      <c r="D131" t="s">
        <v>13</v>
      </c>
      <c r="E131" t="s">
        <v>137</v>
      </c>
      <c r="F131">
        <v>127</v>
      </c>
      <c r="G131">
        <v>57</v>
      </c>
      <c r="H131">
        <v>67</v>
      </c>
      <c r="I131">
        <f t="shared" ref="I131:I194" si="12">G131+H131</f>
        <v>124</v>
      </c>
      <c r="J131">
        <f t="shared" ref="J131:J194" si="13">G131/I131</f>
        <v>0.45967741935483869</v>
      </c>
      <c r="K131">
        <f t="shared" ref="K131:K194" si="14">H131/I131</f>
        <v>0.54032258064516125</v>
      </c>
      <c r="L131">
        <f t="shared" ref="L131:L194" si="15">IF(I131=0,10,IF(G131=H131,9,IF(H131&gt;G131,K131,IF(G131&gt;H131,J131+2,-1))))</f>
        <v>0.54032258064516125</v>
      </c>
      <c r="M131" t="str">
        <f t="shared" ref="M131:M194" si="16">IF(I131=0,"No Votes",IF(G131=H131,"Tie",IF(H131&gt;G131,"Nixon",IF(G131&gt;H131,"Kennedy",-1))))</f>
        <v>Nixon</v>
      </c>
    </row>
    <row r="132" spans="1:13" x14ac:dyDescent="0.3">
      <c r="A132" t="str">
        <f t="shared" ref="A132:A195" si="17">REPT("0",2-LEN(C132))&amp;C132&amp;"-"&amp;IF(C132=C131,REPT("0",3-LEN(RIGHT(A131,3)/1+1)),"00")&amp;IF(C132=C131,RIGHT(A131,3)/1+1,1)</f>
        <v>12-002</v>
      </c>
      <c r="B132" t="s">
        <v>133</v>
      </c>
      <c r="C132">
        <v>12</v>
      </c>
      <c r="D132" t="s">
        <v>13</v>
      </c>
      <c r="E132" t="s">
        <v>137</v>
      </c>
      <c r="F132">
        <v>54</v>
      </c>
      <c r="G132">
        <v>32</v>
      </c>
      <c r="H132">
        <v>23</v>
      </c>
      <c r="I132">
        <f t="shared" si="12"/>
        <v>55</v>
      </c>
      <c r="J132">
        <f t="shared" si="13"/>
        <v>0.58181818181818179</v>
      </c>
      <c r="K132">
        <f t="shared" si="14"/>
        <v>0.41818181818181815</v>
      </c>
      <c r="L132">
        <f t="shared" si="15"/>
        <v>2.581818181818182</v>
      </c>
      <c r="M132" t="str">
        <f t="shared" si="16"/>
        <v>Kennedy</v>
      </c>
    </row>
    <row r="133" spans="1:13" x14ac:dyDescent="0.3">
      <c r="A133" t="str">
        <f t="shared" si="17"/>
        <v>12-003</v>
      </c>
      <c r="B133" t="s">
        <v>134</v>
      </c>
      <c r="C133">
        <v>12</v>
      </c>
      <c r="D133" t="s">
        <v>13</v>
      </c>
      <c r="E133" t="s">
        <v>137</v>
      </c>
      <c r="F133">
        <v>370</v>
      </c>
      <c r="G133">
        <v>150</v>
      </c>
      <c r="H133">
        <v>218</v>
      </c>
      <c r="I133">
        <f t="shared" si="12"/>
        <v>368</v>
      </c>
      <c r="J133">
        <f t="shared" si="13"/>
        <v>0.40760869565217389</v>
      </c>
      <c r="K133">
        <f t="shared" si="14"/>
        <v>0.59239130434782605</v>
      </c>
      <c r="L133">
        <f t="shared" si="15"/>
        <v>0.59239130434782605</v>
      </c>
      <c r="M133" t="str">
        <f t="shared" si="16"/>
        <v>Nixon</v>
      </c>
    </row>
    <row r="134" spans="1:13" x14ac:dyDescent="0.3">
      <c r="A134" t="str">
        <f t="shared" si="17"/>
        <v>12-004</v>
      </c>
      <c r="B134" t="s">
        <v>135</v>
      </c>
      <c r="C134">
        <v>12</v>
      </c>
      <c r="D134" t="s">
        <v>13</v>
      </c>
      <c r="E134" t="s">
        <v>137</v>
      </c>
      <c r="F134">
        <v>119</v>
      </c>
      <c r="G134">
        <v>42</v>
      </c>
      <c r="H134">
        <v>76</v>
      </c>
      <c r="I134">
        <f t="shared" si="12"/>
        <v>118</v>
      </c>
      <c r="J134">
        <f t="shared" si="13"/>
        <v>0.3559322033898305</v>
      </c>
      <c r="K134">
        <f t="shared" si="14"/>
        <v>0.64406779661016944</v>
      </c>
      <c r="L134">
        <f t="shared" si="15"/>
        <v>0.64406779661016944</v>
      </c>
      <c r="M134" t="str">
        <f t="shared" si="16"/>
        <v>Nixon</v>
      </c>
    </row>
    <row r="135" spans="1:13" x14ac:dyDescent="0.3">
      <c r="A135" t="str">
        <f t="shared" si="17"/>
        <v>12-005</v>
      </c>
      <c r="B135" t="s">
        <v>136</v>
      </c>
      <c r="C135">
        <v>12</v>
      </c>
      <c r="D135" t="s">
        <v>13</v>
      </c>
      <c r="E135" t="s">
        <v>137</v>
      </c>
      <c r="F135">
        <v>84</v>
      </c>
      <c r="G135">
        <v>46</v>
      </c>
      <c r="H135">
        <v>38</v>
      </c>
      <c r="I135">
        <f t="shared" si="12"/>
        <v>84</v>
      </c>
      <c r="J135">
        <f t="shared" si="13"/>
        <v>0.54761904761904767</v>
      </c>
      <c r="K135">
        <f t="shared" si="14"/>
        <v>0.45238095238095238</v>
      </c>
      <c r="L135">
        <f t="shared" si="15"/>
        <v>2.5476190476190474</v>
      </c>
      <c r="M135" t="str">
        <f t="shared" si="16"/>
        <v>Kennedy</v>
      </c>
    </row>
    <row r="136" spans="1:13" x14ac:dyDescent="0.3">
      <c r="A136" t="str">
        <f t="shared" si="17"/>
        <v>12-006</v>
      </c>
      <c r="B136" t="s">
        <v>137</v>
      </c>
      <c r="C136">
        <v>12</v>
      </c>
      <c r="D136" t="s">
        <v>13</v>
      </c>
      <c r="E136" t="s">
        <v>137</v>
      </c>
      <c r="F136">
        <v>514</v>
      </c>
      <c r="G136">
        <v>287</v>
      </c>
      <c r="H136">
        <v>220</v>
      </c>
      <c r="I136">
        <f t="shared" si="12"/>
        <v>507</v>
      </c>
      <c r="J136">
        <f t="shared" si="13"/>
        <v>0.56607495069033531</v>
      </c>
      <c r="K136">
        <f t="shared" si="14"/>
        <v>0.43392504930966469</v>
      </c>
      <c r="L136">
        <f t="shared" si="15"/>
        <v>2.5660749506903353</v>
      </c>
      <c r="M136" t="str">
        <f t="shared" si="16"/>
        <v>Kennedy</v>
      </c>
    </row>
    <row r="137" spans="1:13" x14ac:dyDescent="0.3">
      <c r="A137" t="str">
        <f t="shared" si="17"/>
        <v>12-007</v>
      </c>
      <c r="B137" t="s">
        <v>138</v>
      </c>
      <c r="C137">
        <v>12</v>
      </c>
      <c r="D137" t="s">
        <v>13</v>
      </c>
      <c r="E137" t="s">
        <v>137</v>
      </c>
      <c r="F137">
        <v>101</v>
      </c>
      <c r="G137">
        <v>54</v>
      </c>
      <c r="H137">
        <v>46</v>
      </c>
      <c r="I137">
        <f t="shared" si="12"/>
        <v>100</v>
      </c>
      <c r="J137">
        <f t="shared" si="13"/>
        <v>0.54</v>
      </c>
      <c r="K137">
        <f t="shared" si="14"/>
        <v>0.46</v>
      </c>
      <c r="L137">
        <f t="shared" si="15"/>
        <v>2.54</v>
      </c>
      <c r="M137" t="str">
        <f t="shared" si="16"/>
        <v>Kennedy</v>
      </c>
    </row>
    <row r="138" spans="1:13" x14ac:dyDescent="0.3">
      <c r="A138" t="str">
        <f t="shared" si="17"/>
        <v>12-008</v>
      </c>
      <c r="B138" t="s">
        <v>139</v>
      </c>
      <c r="C138">
        <v>12</v>
      </c>
      <c r="D138" t="s">
        <v>13</v>
      </c>
      <c r="E138" t="s">
        <v>137</v>
      </c>
      <c r="F138">
        <v>36</v>
      </c>
      <c r="G138">
        <v>28</v>
      </c>
      <c r="H138">
        <v>6</v>
      </c>
      <c r="I138">
        <f t="shared" si="12"/>
        <v>34</v>
      </c>
      <c r="J138">
        <f t="shared" si="13"/>
        <v>0.82352941176470584</v>
      </c>
      <c r="K138">
        <f t="shared" si="14"/>
        <v>0.17647058823529413</v>
      </c>
      <c r="L138">
        <f t="shared" si="15"/>
        <v>2.8235294117647056</v>
      </c>
      <c r="M138" t="str">
        <f t="shared" si="16"/>
        <v>Kennedy</v>
      </c>
    </row>
    <row r="139" spans="1:13" x14ac:dyDescent="0.3">
      <c r="A139" t="str">
        <f t="shared" si="17"/>
        <v>12-009</v>
      </c>
      <c r="B139" t="s">
        <v>140</v>
      </c>
      <c r="C139">
        <v>12</v>
      </c>
      <c r="D139" t="s">
        <v>13</v>
      </c>
      <c r="E139" t="s">
        <v>137</v>
      </c>
      <c r="F139">
        <v>173</v>
      </c>
      <c r="G139">
        <v>108</v>
      </c>
      <c r="H139">
        <v>62</v>
      </c>
      <c r="I139">
        <f t="shared" si="12"/>
        <v>170</v>
      </c>
      <c r="J139">
        <f t="shared" si="13"/>
        <v>0.63529411764705879</v>
      </c>
      <c r="K139">
        <f t="shared" si="14"/>
        <v>0.36470588235294116</v>
      </c>
      <c r="L139">
        <f t="shared" si="15"/>
        <v>2.6352941176470588</v>
      </c>
      <c r="M139" t="str">
        <f t="shared" si="16"/>
        <v>Kennedy</v>
      </c>
    </row>
    <row r="140" spans="1:13" x14ac:dyDescent="0.3">
      <c r="A140" t="str">
        <f t="shared" si="17"/>
        <v>12-010</v>
      </c>
      <c r="B140" t="s">
        <v>141</v>
      </c>
      <c r="C140">
        <v>12</v>
      </c>
      <c r="D140" t="s">
        <v>13</v>
      </c>
      <c r="E140" t="s">
        <v>137</v>
      </c>
      <c r="F140">
        <v>14</v>
      </c>
      <c r="G140">
        <v>9</v>
      </c>
      <c r="H140">
        <v>3</v>
      </c>
      <c r="I140">
        <f t="shared" si="12"/>
        <v>12</v>
      </c>
      <c r="J140">
        <f t="shared" si="13"/>
        <v>0.75</v>
      </c>
      <c r="K140">
        <f t="shared" si="14"/>
        <v>0.25</v>
      </c>
      <c r="L140">
        <f t="shared" si="15"/>
        <v>2.75</v>
      </c>
      <c r="M140" t="str">
        <f t="shared" si="16"/>
        <v>Kennedy</v>
      </c>
    </row>
    <row r="141" spans="1:13" x14ac:dyDescent="0.3">
      <c r="A141" t="str">
        <f t="shared" si="17"/>
        <v>12-011</v>
      </c>
      <c r="B141" t="s">
        <v>142</v>
      </c>
      <c r="C141">
        <v>12</v>
      </c>
      <c r="D141" t="s">
        <v>13</v>
      </c>
      <c r="E141" t="s">
        <v>137</v>
      </c>
      <c r="F141">
        <v>262</v>
      </c>
      <c r="G141">
        <v>140</v>
      </c>
      <c r="H141">
        <v>97</v>
      </c>
      <c r="I141">
        <f t="shared" si="12"/>
        <v>237</v>
      </c>
      <c r="J141">
        <f t="shared" si="13"/>
        <v>0.59071729957805907</v>
      </c>
      <c r="K141">
        <f t="shared" si="14"/>
        <v>0.40928270042194093</v>
      </c>
      <c r="L141">
        <f t="shared" si="15"/>
        <v>2.590717299578059</v>
      </c>
      <c r="M141" t="str">
        <f t="shared" si="16"/>
        <v>Kennedy</v>
      </c>
    </row>
    <row r="142" spans="1:13" x14ac:dyDescent="0.3">
      <c r="A142" t="str">
        <f t="shared" si="17"/>
        <v>12-012</v>
      </c>
      <c r="B142" t="s">
        <v>143</v>
      </c>
      <c r="C142">
        <v>12</v>
      </c>
      <c r="D142" t="s">
        <v>13</v>
      </c>
      <c r="E142" t="s">
        <v>137</v>
      </c>
      <c r="F142">
        <v>112</v>
      </c>
      <c r="G142">
        <v>61</v>
      </c>
      <c r="H142">
        <v>50</v>
      </c>
      <c r="I142">
        <f t="shared" si="12"/>
        <v>111</v>
      </c>
      <c r="J142">
        <f t="shared" si="13"/>
        <v>0.5495495495495496</v>
      </c>
      <c r="K142">
        <f t="shared" si="14"/>
        <v>0.45045045045045046</v>
      </c>
      <c r="L142">
        <f t="shared" si="15"/>
        <v>2.5495495495495497</v>
      </c>
      <c r="M142" t="str">
        <f t="shared" si="16"/>
        <v>Kennedy</v>
      </c>
    </row>
    <row r="143" spans="1:13" x14ac:dyDescent="0.3">
      <c r="A143" t="str">
        <f t="shared" si="17"/>
        <v>12-013</v>
      </c>
      <c r="B143" t="s">
        <v>144</v>
      </c>
      <c r="C143">
        <v>12</v>
      </c>
      <c r="D143" t="s">
        <v>13</v>
      </c>
      <c r="E143" t="s">
        <v>137</v>
      </c>
      <c r="F143">
        <v>34</v>
      </c>
      <c r="G143">
        <v>31</v>
      </c>
      <c r="H143">
        <v>1</v>
      </c>
      <c r="I143">
        <f t="shared" si="12"/>
        <v>32</v>
      </c>
      <c r="J143">
        <f t="shared" si="13"/>
        <v>0.96875</v>
      </c>
      <c r="K143">
        <f t="shared" si="14"/>
        <v>3.125E-2</v>
      </c>
      <c r="L143">
        <f t="shared" si="15"/>
        <v>2.96875</v>
      </c>
      <c r="M143" t="str">
        <f t="shared" si="16"/>
        <v>Kennedy</v>
      </c>
    </row>
    <row r="144" spans="1:13" x14ac:dyDescent="0.3">
      <c r="A144" t="str">
        <f t="shared" si="17"/>
        <v>13-001</v>
      </c>
      <c r="B144" t="s">
        <v>145</v>
      </c>
      <c r="C144">
        <v>13</v>
      </c>
      <c r="D144" t="s">
        <v>13</v>
      </c>
      <c r="E144" t="s">
        <v>148</v>
      </c>
      <c r="F144">
        <v>64</v>
      </c>
      <c r="G144">
        <v>47</v>
      </c>
      <c r="H144">
        <v>17</v>
      </c>
      <c r="I144">
        <f t="shared" si="12"/>
        <v>64</v>
      </c>
      <c r="J144">
        <f t="shared" si="13"/>
        <v>0.734375</v>
      </c>
      <c r="K144">
        <f t="shared" si="14"/>
        <v>0.265625</v>
      </c>
      <c r="L144">
        <f t="shared" si="15"/>
        <v>2.734375</v>
      </c>
      <c r="M144" t="str">
        <f t="shared" si="16"/>
        <v>Kennedy</v>
      </c>
    </row>
    <row r="145" spans="1:13" x14ac:dyDescent="0.3">
      <c r="A145" t="str">
        <f t="shared" si="17"/>
        <v>13-002</v>
      </c>
      <c r="B145" t="s">
        <v>146</v>
      </c>
      <c r="C145">
        <v>13</v>
      </c>
      <c r="D145" t="s">
        <v>13</v>
      </c>
      <c r="E145" t="s">
        <v>148</v>
      </c>
      <c r="F145">
        <v>43</v>
      </c>
      <c r="G145">
        <v>36</v>
      </c>
      <c r="H145">
        <v>6</v>
      </c>
      <c r="I145">
        <f t="shared" si="12"/>
        <v>42</v>
      </c>
      <c r="J145">
        <f t="shared" si="13"/>
        <v>0.8571428571428571</v>
      </c>
      <c r="K145">
        <f t="shared" si="14"/>
        <v>0.14285714285714285</v>
      </c>
      <c r="L145">
        <f t="shared" si="15"/>
        <v>2.8571428571428572</v>
      </c>
      <c r="M145" t="str">
        <f t="shared" si="16"/>
        <v>Kennedy</v>
      </c>
    </row>
    <row r="146" spans="1:13" x14ac:dyDescent="0.3">
      <c r="A146" t="str">
        <f t="shared" si="17"/>
        <v>13-003</v>
      </c>
      <c r="B146" t="s">
        <v>147</v>
      </c>
      <c r="C146">
        <v>13</v>
      </c>
      <c r="D146" t="s">
        <v>13</v>
      </c>
      <c r="E146" t="s">
        <v>148</v>
      </c>
      <c r="F146">
        <v>44</v>
      </c>
      <c r="G146">
        <v>34</v>
      </c>
      <c r="H146">
        <v>10</v>
      </c>
      <c r="I146">
        <f t="shared" si="12"/>
        <v>44</v>
      </c>
      <c r="J146">
        <f t="shared" si="13"/>
        <v>0.77272727272727271</v>
      </c>
      <c r="K146">
        <f t="shared" si="14"/>
        <v>0.22727272727272727</v>
      </c>
      <c r="L146">
        <f t="shared" si="15"/>
        <v>2.7727272727272725</v>
      </c>
      <c r="M146" t="str">
        <f t="shared" si="16"/>
        <v>Kennedy</v>
      </c>
    </row>
    <row r="147" spans="1:13" x14ac:dyDescent="0.3">
      <c r="A147" t="str">
        <f t="shared" si="17"/>
        <v>13-004</v>
      </c>
      <c r="B147" t="s">
        <v>148</v>
      </c>
      <c r="C147">
        <v>13</v>
      </c>
      <c r="D147" t="s">
        <v>13</v>
      </c>
      <c r="E147" t="s">
        <v>148</v>
      </c>
      <c r="F147">
        <v>707</v>
      </c>
      <c r="G147">
        <v>398</v>
      </c>
      <c r="H147">
        <v>304</v>
      </c>
      <c r="I147">
        <f t="shared" si="12"/>
        <v>702</v>
      </c>
      <c r="J147">
        <f t="shared" si="13"/>
        <v>0.5669515669515669</v>
      </c>
      <c r="K147">
        <f t="shared" si="14"/>
        <v>0.43304843304843305</v>
      </c>
      <c r="L147">
        <f t="shared" si="15"/>
        <v>2.566951566951567</v>
      </c>
      <c r="M147" t="str">
        <f t="shared" si="16"/>
        <v>Kennedy</v>
      </c>
    </row>
    <row r="148" spans="1:13" x14ac:dyDescent="0.3">
      <c r="A148" t="str">
        <f t="shared" si="17"/>
        <v>13-005</v>
      </c>
      <c r="B148" t="s">
        <v>149</v>
      </c>
      <c r="C148">
        <v>13</v>
      </c>
      <c r="D148" t="s">
        <v>13</v>
      </c>
      <c r="E148" t="s">
        <v>148</v>
      </c>
      <c r="F148">
        <v>37</v>
      </c>
      <c r="G148">
        <v>23</v>
      </c>
      <c r="H148">
        <v>12</v>
      </c>
      <c r="I148">
        <f t="shared" si="12"/>
        <v>35</v>
      </c>
      <c r="J148">
        <f t="shared" si="13"/>
        <v>0.65714285714285714</v>
      </c>
      <c r="K148">
        <f t="shared" si="14"/>
        <v>0.34285714285714286</v>
      </c>
      <c r="L148">
        <f t="shared" si="15"/>
        <v>2.657142857142857</v>
      </c>
      <c r="M148" t="str">
        <f t="shared" si="16"/>
        <v>Kennedy</v>
      </c>
    </row>
    <row r="149" spans="1:13" x14ac:dyDescent="0.3">
      <c r="A149" t="str">
        <f t="shared" si="17"/>
        <v>13-006</v>
      </c>
      <c r="B149" t="s">
        <v>150</v>
      </c>
      <c r="C149">
        <v>13</v>
      </c>
      <c r="D149" t="s">
        <v>13</v>
      </c>
      <c r="E149" t="s">
        <v>148</v>
      </c>
      <c r="F149">
        <v>178</v>
      </c>
      <c r="G149">
        <v>104</v>
      </c>
      <c r="H149">
        <v>70</v>
      </c>
      <c r="I149">
        <f t="shared" si="12"/>
        <v>174</v>
      </c>
      <c r="J149">
        <f t="shared" si="13"/>
        <v>0.5977011494252874</v>
      </c>
      <c r="K149">
        <f t="shared" si="14"/>
        <v>0.40229885057471265</v>
      </c>
      <c r="L149">
        <f t="shared" si="15"/>
        <v>2.5977011494252875</v>
      </c>
      <c r="M149" t="str">
        <f t="shared" si="16"/>
        <v>Kennedy</v>
      </c>
    </row>
    <row r="150" spans="1:13" x14ac:dyDescent="0.3">
      <c r="A150" t="str">
        <f t="shared" si="17"/>
        <v>13-007</v>
      </c>
      <c r="B150" t="s">
        <v>151</v>
      </c>
      <c r="C150">
        <v>13</v>
      </c>
      <c r="D150" t="s">
        <v>13</v>
      </c>
      <c r="E150" t="s">
        <v>148</v>
      </c>
      <c r="F150">
        <v>196</v>
      </c>
      <c r="G150">
        <v>98</v>
      </c>
      <c r="H150">
        <v>98</v>
      </c>
      <c r="I150">
        <f t="shared" si="12"/>
        <v>196</v>
      </c>
      <c r="J150">
        <f t="shared" si="13"/>
        <v>0.5</v>
      </c>
      <c r="K150">
        <f t="shared" si="14"/>
        <v>0.5</v>
      </c>
      <c r="L150">
        <f t="shared" si="15"/>
        <v>9</v>
      </c>
      <c r="M150" t="str">
        <f t="shared" si="16"/>
        <v>Tie</v>
      </c>
    </row>
    <row r="151" spans="1:13" x14ac:dyDescent="0.3">
      <c r="A151" t="str">
        <f t="shared" si="17"/>
        <v>13-008</v>
      </c>
      <c r="B151" t="s">
        <v>152</v>
      </c>
      <c r="C151">
        <v>13</v>
      </c>
      <c r="D151" t="s">
        <v>13</v>
      </c>
      <c r="E151" t="s">
        <v>148</v>
      </c>
      <c r="F151">
        <v>46</v>
      </c>
      <c r="G151">
        <v>21</v>
      </c>
      <c r="H151">
        <v>22</v>
      </c>
      <c r="I151">
        <f t="shared" si="12"/>
        <v>43</v>
      </c>
      <c r="J151">
        <f t="shared" si="13"/>
        <v>0.48837209302325579</v>
      </c>
      <c r="K151">
        <f t="shared" si="14"/>
        <v>0.51162790697674421</v>
      </c>
      <c r="L151">
        <f t="shared" si="15"/>
        <v>0.51162790697674421</v>
      </c>
      <c r="M151" t="str">
        <f t="shared" si="16"/>
        <v>Nixon</v>
      </c>
    </row>
    <row r="152" spans="1:13" x14ac:dyDescent="0.3">
      <c r="A152" t="str">
        <f t="shared" si="17"/>
        <v>13-009</v>
      </c>
      <c r="B152" t="s">
        <v>153</v>
      </c>
      <c r="C152">
        <v>13</v>
      </c>
      <c r="D152" t="s">
        <v>13</v>
      </c>
      <c r="E152" t="s">
        <v>148</v>
      </c>
      <c r="F152">
        <v>60</v>
      </c>
      <c r="G152">
        <v>40</v>
      </c>
      <c r="H152">
        <v>16</v>
      </c>
      <c r="I152">
        <f t="shared" si="12"/>
        <v>56</v>
      </c>
      <c r="J152">
        <f t="shared" si="13"/>
        <v>0.7142857142857143</v>
      </c>
      <c r="K152">
        <f t="shared" si="14"/>
        <v>0.2857142857142857</v>
      </c>
      <c r="L152">
        <f t="shared" si="15"/>
        <v>2.7142857142857144</v>
      </c>
      <c r="M152" t="str">
        <f t="shared" si="16"/>
        <v>Kennedy</v>
      </c>
    </row>
    <row r="153" spans="1:13" x14ac:dyDescent="0.3">
      <c r="A153" t="str">
        <f t="shared" si="17"/>
        <v>14-001</v>
      </c>
      <c r="B153" t="s">
        <v>154</v>
      </c>
      <c r="C153">
        <v>14</v>
      </c>
      <c r="D153" t="s">
        <v>13</v>
      </c>
      <c r="E153" t="s">
        <v>324</v>
      </c>
      <c r="F153">
        <v>35</v>
      </c>
      <c r="G153">
        <v>30</v>
      </c>
      <c r="H153">
        <v>5</v>
      </c>
      <c r="I153">
        <f t="shared" si="12"/>
        <v>35</v>
      </c>
      <c r="J153">
        <f t="shared" si="13"/>
        <v>0.8571428571428571</v>
      </c>
      <c r="K153">
        <f t="shared" si="14"/>
        <v>0.14285714285714285</v>
      </c>
      <c r="L153">
        <f t="shared" si="15"/>
        <v>2.8571428571428572</v>
      </c>
      <c r="M153" t="str">
        <f t="shared" si="16"/>
        <v>Kennedy</v>
      </c>
    </row>
    <row r="154" spans="1:13" x14ac:dyDescent="0.3">
      <c r="A154" t="str">
        <f t="shared" si="17"/>
        <v>14-002</v>
      </c>
      <c r="B154" t="s">
        <v>155</v>
      </c>
      <c r="C154">
        <v>14</v>
      </c>
      <c r="D154" t="s">
        <v>13</v>
      </c>
      <c r="E154" t="s">
        <v>325</v>
      </c>
      <c r="F154">
        <v>0</v>
      </c>
      <c r="G154">
        <v>0</v>
      </c>
      <c r="H154">
        <v>0</v>
      </c>
      <c r="I154">
        <f t="shared" si="12"/>
        <v>0</v>
      </c>
      <c r="J154" t="e">
        <f t="shared" si="13"/>
        <v>#DIV/0!</v>
      </c>
      <c r="K154" t="e">
        <f t="shared" si="14"/>
        <v>#DIV/0!</v>
      </c>
      <c r="L154">
        <f t="shared" si="15"/>
        <v>10</v>
      </c>
      <c r="M154" t="str">
        <f t="shared" si="16"/>
        <v>No Votes</v>
      </c>
    </row>
    <row r="155" spans="1:13" x14ac:dyDescent="0.3">
      <c r="A155" t="str">
        <f t="shared" si="17"/>
        <v>14-003</v>
      </c>
      <c r="B155" t="s">
        <v>156</v>
      </c>
      <c r="C155">
        <v>14</v>
      </c>
      <c r="D155" t="s">
        <v>13</v>
      </c>
      <c r="E155" t="s">
        <v>324</v>
      </c>
      <c r="F155">
        <v>0</v>
      </c>
      <c r="G155">
        <v>0</v>
      </c>
      <c r="H155">
        <v>0</v>
      </c>
      <c r="I155">
        <f t="shared" si="12"/>
        <v>0</v>
      </c>
      <c r="J155" t="e">
        <f t="shared" si="13"/>
        <v>#DIV/0!</v>
      </c>
      <c r="K155" t="e">
        <f t="shared" si="14"/>
        <v>#DIV/0!</v>
      </c>
      <c r="L155">
        <f t="shared" si="15"/>
        <v>10</v>
      </c>
      <c r="M155" t="str">
        <f t="shared" si="16"/>
        <v>No Votes</v>
      </c>
    </row>
    <row r="156" spans="1:13" x14ac:dyDescent="0.3">
      <c r="A156" t="str">
        <f t="shared" si="17"/>
        <v>14-004</v>
      </c>
      <c r="B156" t="s">
        <v>157</v>
      </c>
      <c r="C156">
        <v>14</v>
      </c>
      <c r="D156" t="s">
        <v>13</v>
      </c>
      <c r="E156" t="s">
        <v>326</v>
      </c>
      <c r="F156">
        <v>28</v>
      </c>
      <c r="G156">
        <v>22</v>
      </c>
      <c r="H156">
        <v>6</v>
      </c>
      <c r="I156">
        <f t="shared" si="12"/>
        <v>28</v>
      </c>
      <c r="J156">
        <f t="shared" si="13"/>
        <v>0.7857142857142857</v>
      </c>
      <c r="K156">
        <f t="shared" si="14"/>
        <v>0.21428571428571427</v>
      </c>
      <c r="L156">
        <f t="shared" si="15"/>
        <v>2.7857142857142856</v>
      </c>
      <c r="M156" t="str">
        <f t="shared" si="16"/>
        <v>Kennedy</v>
      </c>
    </row>
    <row r="157" spans="1:13" x14ac:dyDescent="0.3">
      <c r="A157" t="str">
        <f t="shared" si="17"/>
        <v>14-005</v>
      </c>
      <c r="B157" t="s">
        <v>158</v>
      </c>
      <c r="C157">
        <v>14</v>
      </c>
      <c r="D157" t="s">
        <v>13</v>
      </c>
      <c r="E157" t="s">
        <v>324</v>
      </c>
      <c r="F157">
        <v>38</v>
      </c>
      <c r="G157">
        <v>20</v>
      </c>
      <c r="H157">
        <v>18</v>
      </c>
      <c r="I157">
        <f t="shared" si="12"/>
        <v>38</v>
      </c>
      <c r="J157">
        <f t="shared" si="13"/>
        <v>0.52631578947368418</v>
      </c>
      <c r="K157">
        <f t="shared" si="14"/>
        <v>0.47368421052631576</v>
      </c>
      <c r="L157">
        <f t="shared" si="15"/>
        <v>2.5263157894736841</v>
      </c>
      <c r="M157" t="str">
        <f t="shared" si="16"/>
        <v>Kennedy</v>
      </c>
    </row>
    <row r="158" spans="1:13" x14ac:dyDescent="0.3">
      <c r="A158" t="str">
        <f t="shared" si="17"/>
        <v>14-006</v>
      </c>
      <c r="B158" t="s">
        <v>159</v>
      </c>
      <c r="C158">
        <v>14</v>
      </c>
      <c r="D158" t="s">
        <v>13</v>
      </c>
      <c r="E158" t="s">
        <v>324</v>
      </c>
      <c r="F158">
        <v>67</v>
      </c>
      <c r="G158">
        <v>39</v>
      </c>
      <c r="H158">
        <v>27</v>
      </c>
      <c r="I158">
        <f t="shared" si="12"/>
        <v>66</v>
      </c>
      <c r="J158">
        <f t="shared" si="13"/>
        <v>0.59090909090909094</v>
      </c>
      <c r="K158">
        <f t="shared" si="14"/>
        <v>0.40909090909090912</v>
      </c>
      <c r="L158">
        <f t="shared" si="15"/>
        <v>2.5909090909090908</v>
      </c>
      <c r="M158" t="str">
        <f t="shared" si="16"/>
        <v>Kennedy</v>
      </c>
    </row>
    <row r="159" spans="1:13" x14ac:dyDescent="0.3">
      <c r="A159" t="str">
        <f t="shared" si="17"/>
        <v>14-007</v>
      </c>
      <c r="B159" t="s">
        <v>160</v>
      </c>
      <c r="C159">
        <v>14</v>
      </c>
      <c r="D159" t="s">
        <v>13</v>
      </c>
      <c r="E159" t="s">
        <v>325</v>
      </c>
      <c r="F159">
        <v>44</v>
      </c>
      <c r="G159">
        <v>27</v>
      </c>
      <c r="H159">
        <v>17</v>
      </c>
      <c r="I159">
        <f t="shared" si="12"/>
        <v>44</v>
      </c>
      <c r="J159">
        <f t="shared" si="13"/>
        <v>0.61363636363636365</v>
      </c>
      <c r="K159">
        <f t="shared" si="14"/>
        <v>0.38636363636363635</v>
      </c>
      <c r="L159">
        <f t="shared" si="15"/>
        <v>2.6136363636363638</v>
      </c>
      <c r="M159" t="str">
        <f t="shared" si="16"/>
        <v>Kennedy</v>
      </c>
    </row>
    <row r="160" spans="1:13" x14ac:dyDescent="0.3">
      <c r="A160" t="str">
        <f t="shared" si="17"/>
        <v>14-008</v>
      </c>
      <c r="B160" t="s">
        <v>161</v>
      </c>
      <c r="C160">
        <v>14</v>
      </c>
      <c r="D160" t="s">
        <v>13</v>
      </c>
      <c r="E160" t="s">
        <v>326</v>
      </c>
      <c r="F160">
        <v>20</v>
      </c>
      <c r="G160">
        <v>15</v>
      </c>
      <c r="H160">
        <v>4</v>
      </c>
      <c r="I160">
        <f t="shared" si="12"/>
        <v>19</v>
      </c>
      <c r="J160">
        <f t="shared" si="13"/>
        <v>0.78947368421052633</v>
      </c>
      <c r="K160">
        <f t="shared" si="14"/>
        <v>0.21052631578947367</v>
      </c>
      <c r="L160">
        <f t="shared" si="15"/>
        <v>2.7894736842105265</v>
      </c>
      <c r="M160" t="str">
        <f t="shared" si="16"/>
        <v>Kennedy</v>
      </c>
    </row>
    <row r="161" spans="1:13" x14ac:dyDescent="0.3">
      <c r="A161" t="str">
        <f t="shared" si="17"/>
        <v>14-009</v>
      </c>
      <c r="B161" t="s">
        <v>162</v>
      </c>
      <c r="C161">
        <v>14</v>
      </c>
      <c r="D161" t="s">
        <v>13</v>
      </c>
      <c r="E161" t="s">
        <v>326</v>
      </c>
      <c r="F161">
        <v>19</v>
      </c>
      <c r="G161">
        <v>8</v>
      </c>
      <c r="H161">
        <v>11</v>
      </c>
      <c r="I161">
        <f t="shared" si="12"/>
        <v>19</v>
      </c>
      <c r="J161">
        <f t="shared" si="13"/>
        <v>0.42105263157894735</v>
      </c>
      <c r="K161">
        <f t="shared" si="14"/>
        <v>0.57894736842105265</v>
      </c>
      <c r="L161">
        <f t="shared" si="15"/>
        <v>0.57894736842105265</v>
      </c>
      <c r="M161" t="str">
        <f t="shared" si="16"/>
        <v>Nixon</v>
      </c>
    </row>
    <row r="162" spans="1:13" x14ac:dyDescent="0.3">
      <c r="A162" t="str">
        <f t="shared" si="17"/>
        <v>14-010</v>
      </c>
      <c r="B162" t="s">
        <v>163</v>
      </c>
      <c r="C162">
        <v>14</v>
      </c>
      <c r="D162" t="s">
        <v>13</v>
      </c>
      <c r="E162" t="s">
        <v>325</v>
      </c>
      <c r="F162">
        <v>85</v>
      </c>
      <c r="G162">
        <v>76</v>
      </c>
      <c r="H162">
        <v>9</v>
      </c>
      <c r="I162">
        <f t="shared" si="12"/>
        <v>85</v>
      </c>
      <c r="J162">
        <f t="shared" si="13"/>
        <v>0.89411764705882357</v>
      </c>
      <c r="K162">
        <f t="shared" si="14"/>
        <v>0.10588235294117647</v>
      </c>
      <c r="L162">
        <f t="shared" si="15"/>
        <v>2.8941176470588235</v>
      </c>
      <c r="M162" t="str">
        <f t="shared" si="16"/>
        <v>Kennedy</v>
      </c>
    </row>
    <row r="163" spans="1:13" x14ac:dyDescent="0.3">
      <c r="A163" t="str">
        <f t="shared" si="17"/>
        <v>14-011</v>
      </c>
      <c r="B163" t="s">
        <v>164</v>
      </c>
      <c r="C163">
        <v>14</v>
      </c>
      <c r="D163" t="s">
        <v>13</v>
      </c>
      <c r="E163" t="s">
        <v>325</v>
      </c>
      <c r="F163">
        <v>104</v>
      </c>
      <c r="G163">
        <v>72</v>
      </c>
      <c r="H163">
        <v>26</v>
      </c>
      <c r="I163">
        <f t="shared" si="12"/>
        <v>98</v>
      </c>
      <c r="J163">
        <f t="shared" si="13"/>
        <v>0.73469387755102045</v>
      </c>
      <c r="K163">
        <f t="shared" si="14"/>
        <v>0.26530612244897961</v>
      </c>
      <c r="L163">
        <f t="shared" si="15"/>
        <v>2.7346938775510203</v>
      </c>
      <c r="M163" t="str">
        <f t="shared" si="16"/>
        <v>Kennedy</v>
      </c>
    </row>
    <row r="164" spans="1:13" x14ac:dyDescent="0.3">
      <c r="A164" t="str">
        <f t="shared" si="17"/>
        <v>14-012</v>
      </c>
      <c r="B164" t="s">
        <v>165</v>
      </c>
      <c r="C164">
        <v>14</v>
      </c>
      <c r="D164" t="s">
        <v>13</v>
      </c>
      <c r="E164" t="s">
        <v>324</v>
      </c>
      <c r="F164">
        <v>49</v>
      </c>
      <c r="G164">
        <v>40</v>
      </c>
      <c r="H164">
        <v>8</v>
      </c>
      <c r="I164">
        <f t="shared" si="12"/>
        <v>48</v>
      </c>
      <c r="J164">
        <f t="shared" si="13"/>
        <v>0.83333333333333337</v>
      </c>
      <c r="K164">
        <f t="shared" si="14"/>
        <v>0.16666666666666666</v>
      </c>
      <c r="L164">
        <f t="shared" si="15"/>
        <v>2.8333333333333335</v>
      </c>
      <c r="M164" t="str">
        <f t="shared" si="16"/>
        <v>Kennedy</v>
      </c>
    </row>
    <row r="165" spans="1:13" x14ac:dyDescent="0.3">
      <c r="A165" t="str">
        <f t="shared" si="17"/>
        <v>14-013</v>
      </c>
      <c r="B165" t="s">
        <v>166</v>
      </c>
      <c r="C165">
        <v>14</v>
      </c>
      <c r="D165" t="s">
        <v>13</v>
      </c>
      <c r="E165" t="s">
        <v>325</v>
      </c>
      <c r="F165">
        <v>62</v>
      </c>
      <c r="G165">
        <v>29</v>
      </c>
      <c r="H165">
        <v>26</v>
      </c>
      <c r="I165">
        <f t="shared" si="12"/>
        <v>55</v>
      </c>
      <c r="J165">
        <f t="shared" si="13"/>
        <v>0.52727272727272723</v>
      </c>
      <c r="K165">
        <f t="shared" si="14"/>
        <v>0.47272727272727272</v>
      </c>
      <c r="L165">
        <f t="shared" si="15"/>
        <v>2.5272727272727273</v>
      </c>
      <c r="M165" t="str">
        <f t="shared" si="16"/>
        <v>Kennedy</v>
      </c>
    </row>
    <row r="166" spans="1:13" x14ac:dyDescent="0.3">
      <c r="A166" t="str">
        <f t="shared" si="17"/>
        <v>14-014</v>
      </c>
      <c r="B166" t="s">
        <v>167</v>
      </c>
      <c r="C166">
        <v>14</v>
      </c>
      <c r="D166" t="s">
        <v>13</v>
      </c>
      <c r="E166" t="s">
        <v>324</v>
      </c>
      <c r="F166">
        <v>28</v>
      </c>
      <c r="G166">
        <v>24</v>
      </c>
      <c r="H166">
        <v>4</v>
      </c>
      <c r="I166">
        <f t="shared" si="12"/>
        <v>28</v>
      </c>
      <c r="J166">
        <f t="shared" si="13"/>
        <v>0.8571428571428571</v>
      </c>
      <c r="K166">
        <f t="shared" si="14"/>
        <v>0.14285714285714285</v>
      </c>
      <c r="L166">
        <f t="shared" si="15"/>
        <v>2.8571428571428572</v>
      </c>
      <c r="M166" t="str">
        <f t="shared" si="16"/>
        <v>Kennedy</v>
      </c>
    </row>
    <row r="167" spans="1:13" x14ac:dyDescent="0.3">
      <c r="A167" t="str">
        <f t="shared" si="17"/>
        <v>07-001</v>
      </c>
      <c r="B167" t="s">
        <v>70</v>
      </c>
      <c r="C167">
        <v>7</v>
      </c>
      <c r="D167" t="s">
        <v>71</v>
      </c>
      <c r="E167">
        <v>0</v>
      </c>
      <c r="F167">
        <v>96</v>
      </c>
      <c r="G167">
        <v>43</v>
      </c>
      <c r="H167">
        <v>51</v>
      </c>
      <c r="I167">
        <f t="shared" si="12"/>
        <v>94</v>
      </c>
      <c r="J167">
        <f t="shared" si="13"/>
        <v>0.45744680851063829</v>
      </c>
      <c r="K167">
        <f t="shared" si="14"/>
        <v>0.54255319148936165</v>
      </c>
      <c r="L167">
        <f t="shared" si="15"/>
        <v>0.54255319148936165</v>
      </c>
      <c r="M167" t="str">
        <f t="shared" si="16"/>
        <v>Nixon</v>
      </c>
    </row>
    <row r="168" spans="1:13" x14ac:dyDescent="0.3">
      <c r="A168" t="str">
        <f t="shared" si="17"/>
        <v>08-001</v>
      </c>
      <c r="B168" t="s">
        <v>70</v>
      </c>
      <c r="C168">
        <v>8</v>
      </c>
      <c r="D168" t="s">
        <v>71</v>
      </c>
      <c r="E168">
        <v>0</v>
      </c>
      <c r="F168">
        <v>72</v>
      </c>
      <c r="G168">
        <v>25</v>
      </c>
      <c r="H168">
        <v>38</v>
      </c>
      <c r="I168">
        <f t="shared" si="12"/>
        <v>63</v>
      </c>
      <c r="J168">
        <f t="shared" si="13"/>
        <v>0.3968253968253968</v>
      </c>
      <c r="K168">
        <f t="shared" si="14"/>
        <v>0.60317460317460314</v>
      </c>
      <c r="L168">
        <f t="shared" si="15"/>
        <v>0.60317460317460314</v>
      </c>
      <c r="M168" t="str">
        <f t="shared" si="16"/>
        <v>Nixon</v>
      </c>
    </row>
    <row r="169" spans="1:13" x14ac:dyDescent="0.3">
      <c r="A169" t="str">
        <f t="shared" si="17"/>
        <v>09-001</v>
      </c>
      <c r="B169" t="s">
        <v>70</v>
      </c>
      <c r="C169">
        <v>9</v>
      </c>
      <c r="D169" t="s">
        <v>71</v>
      </c>
      <c r="E169">
        <v>0</v>
      </c>
      <c r="F169">
        <v>224</v>
      </c>
      <c r="G169">
        <v>91</v>
      </c>
      <c r="H169">
        <v>108</v>
      </c>
      <c r="I169">
        <f t="shared" si="12"/>
        <v>199</v>
      </c>
      <c r="J169">
        <f t="shared" si="13"/>
        <v>0.457286432160804</v>
      </c>
      <c r="K169">
        <f t="shared" si="14"/>
        <v>0.542713567839196</v>
      </c>
      <c r="L169">
        <f t="shared" si="15"/>
        <v>0.542713567839196</v>
      </c>
      <c r="M169" t="str">
        <f t="shared" si="16"/>
        <v>Nixon</v>
      </c>
    </row>
    <row r="170" spans="1:13" x14ac:dyDescent="0.3">
      <c r="A170" t="str">
        <f t="shared" si="17"/>
        <v>10-001</v>
      </c>
      <c r="B170" t="s">
        <v>70</v>
      </c>
      <c r="C170">
        <v>10</v>
      </c>
      <c r="D170" t="s">
        <v>71</v>
      </c>
      <c r="E170">
        <v>0</v>
      </c>
      <c r="F170">
        <v>1047</v>
      </c>
      <c r="G170">
        <v>410</v>
      </c>
      <c r="H170">
        <v>582</v>
      </c>
      <c r="I170">
        <f t="shared" si="12"/>
        <v>992</v>
      </c>
      <c r="J170">
        <f t="shared" si="13"/>
        <v>0.41330645161290325</v>
      </c>
      <c r="K170">
        <f t="shared" si="14"/>
        <v>0.58669354838709675</v>
      </c>
      <c r="L170">
        <f t="shared" si="15"/>
        <v>0.58669354838709675</v>
      </c>
      <c r="M170" t="str">
        <f t="shared" si="16"/>
        <v>Nixon</v>
      </c>
    </row>
    <row r="171" spans="1:13" x14ac:dyDescent="0.3">
      <c r="A171" t="str">
        <f t="shared" si="17"/>
        <v>11-001</v>
      </c>
      <c r="B171" t="s">
        <v>70</v>
      </c>
      <c r="C171">
        <v>11</v>
      </c>
      <c r="D171" t="s">
        <v>71</v>
      </c>
      <c r="E171">
        <v>0</v>
      </c>
      <c r="F171">
        <v>54</v>
      </c>
      <c r="G171">
        <v>19</v>
      </c>
      <c r="H171">
        <v>29</v>
      </c>
      <c r="I171">
        <f t="shared" si="12"/>
        <v>48</v>
      </c>
      <c r="J171">
        <f t="shared" si="13"/>
        <v>0.39583333333333331</v>
      </c>
      <c r="K171">
        <f t="shared" si="14"/>
        <v>0.60416666666666663</v>
      </c>
      <c r="L171">
        <f t="shared" si="15"/>
        <v>0.60416666666666663</v>
      </c>
      <c r="M171" t="str">
        <f t="shared" si="16"/>
        <v>Nixon</v>
      </c>
    </row>
    <row r="172" spans="1:13" x14ac:dyDescent="0.3">
      <c r="A172" t="str">
        <f t="shared" si="17"/>
        <v>12-001</v>
      </c>
      <c r="B172" t="s">
        <v>70</v>
      </c>
      <c r="C172">
        <v>12</v>
      </c>
      <c r="D172" t="s">
        <v>71</v>
      </c>
      <c r="E172">
        <v>0</v>
      </c>
      <c r="F172">
        <v>193</v>
      </c>
      <c r="G172">
        <v>75</v>
      </c>
      <c r="H172">
        <v>98</v>
      </c>
      <c r="I172">
        <f t="shared" si="12"/>
        <v>173</v>
      </c>
      <c r="J172">
        <f t="shared" si="13"/>
        <v>0.43352601156069365</v>
      </c>
      <c r="K172">
        <f t="shared" si="14"/>
        <v>0.56647398843930641</v>
      </c>
      <c r="L172">
        <f t="shared" si="15"/>
        <v>0.56647398843930641</v>
      </c>
      <c r="M172" t="str">
        <f t="shared" si="16"/>
        <v>Nixon</v>
      </c>
    </row>
    <row r="173" spans="1:13" x14ac:dyDescent="0.3">
      <c r="A173" t="str">
        <f t="shared" si="17"/>
        <v>13-001</v>
      </c>
      <c r="B173" t="s">
        <v>70</v>
      </c>
      <c r="C173">
        <v>13</v>
      </c>
      <c r="D173" t="s">
        <v>71</v>
      </c>
      <c r="E173">
        <v>0</v>
      </c>
      <c r="F173">
        <v>158</v>
      </c>
      <c r="G173">
        <v>66</v>
      </c>
      <c r="H173">
        <v>76</v>
      </c>
      <c r="I173">
        <f t="shared" si="12"/>
        <v>142</v>
      </c>
      <c r="J173">
        <f t="shared" si="13"/>
        <v>0.46478873239436619</v>
      </c>
      <c r="K173">
        <f t="shared" si="14"/>
        <v>0.53521126760563376</v>
      </c>
      <c r="L173">
        <f t="shared" si="15"/>
        <v>0.53521126760563376</v>
      </c>
      <c r="M173" t="str">
        <f t="shared" si="16"/>
        <v>Nixon</v>
      </c>
    </row>
    <row r="174" spans="1:13" x14ac:dyDescent="0.3">
      <c r="A174" t="str">
        <f t="shared" si="17"/>
        <v>14-001</v>
      </c>
      <c r="B174" t="s">
        <v>70</v>
      </c>
      <c r="C174">
        <v>14</v>
      </c>
      <c r="D174" t="s">
        <v>71</v>
      </c>
      <c r="E174">
        <v>0</v>
      </c>
      <c r="F174">
        <v>98</v>
      </c>
      <c r="G174">
        <v>41</v>
      </c>
      <c r="H174">
        <v>25</v>
      </c>
      <c r="I174">
        <f t="shared" si="12"/>
        <v>66</v>
      </c>
      <c r="J174">
        <f t="shared" si="13"/>
        <v>0.62121212121212122</v>
      </c>
      <c r="K174">
        <f t="shared" si="14"/>
        <v>0.37878787878787878</v>
      </c>
      <c r="L174">
        <f t="shared" si="15"/>
        <v>2.6212121212121211</v>
      </c>
      <c r="M174" t="str">
        <f t="shared" si="16"/>
        <v>Kennedy</v>
      </c>
    </row>
    <row r="175" spans="1:13" x14ac:dyDescent="0.3">
      <c r="A175" t="str">
        <f t="shared" si="17"/>
        <v>15-001</v>
      </c>
      <c r="B175" t="s">
        <v>168</v>
      </c>
      <c r="C175">
        <v>15</v>
      </c>
      <c r="D175" t="s">
        <v>13</v>
      </c>
      <c r="E175" t="s">
        <v>327</v>
      </c>
      <c r="F175">
        <v>263</v>
      </c>
      <c r="G175">
        <v>137</v>
      </c>
      <c r="H175">
        <v>117</v>
      </c>
      <c r="I175">
        <f t="shared" si="12"/>
        <v>254</v>
      </c>
      <c r="J175">
        <f t="shared" si="13"/>
        <v>0.53937007874015752</v>
      </c>
      <c r="K175">
        <f t="shared" si="14"/>
        <v>0.46062992125984253</v>
      </c>
      <c r="L175">
        <f t="shared" si="15"/>
        <v>2.5393700787401574</v>
      </c>
      <c r="M175" t="str">
        <f t="shared" si="16"/>
        <v>Kennedy</v>
      </c>
    </row>
    <row r="176" spans="1:13" x14ac:dyDescent="0.3">
      <c r="A176" t="str">
        <f t="shared" si="17"/>
        <v>15-002</v>
      </c>
      <c r="B176" t="s">
        <v>169</v>
      </c>
      <c r="C176">
        <v>15</v>
      </c>
      <c r="D176" t="s">
        <v>13</v>
      </c>
      <c r="E176" t="s">
        <v>327</v>
      </c>
      <c r="F176">
        <v>35</v>
      </c>
      <c r="G176">
        <v>21</v>
      </c>
      <c r="H176">
        <v>13</v>
      </c>
      <c r="I176">
        <f t="shared" si="12"/>
        <v>34</v>
      </c>
      <c r="J176">
        <f t="shared" si="13"/>
        <v>0.61764705882352944</v>
      </c>
      <c r="K176">
        <f t="shared" si="14"/>
        <v>0.38235294117647056</v>
      </c>
      <c r="L176">
        <f t="shared" si="15"/>
        <v>2.6176470588235294</v>
      </c>
      <c r="M176" t="str">
        <f t="shared" si="16"/>
        <v>Kennedy</v>
      </c>
    </row>
    <row r="177" spans="1:13" x14ac:dyDescent="0.3">
      <c r="A177" t="str">
        <f t="shared" si="17"/>
        <v>15-003</v>
      </c>
      <c r="B177" t="s">
        <v>170</v>
      </c>
      <c r="C177">
        <v>15</v>
      </c>
      <c r="D177" t="s">
        <v>13</v>
      </c>
      <c r="E177" t="s">
        <v>326</v>
      </c>
      <c r="F177">
        <v>41</v>
      </c>
      <c r="G177">
        <v>38</v>
      </c>
      <c r="H177">
        <v>2</v>
      </c>
      <c r="I177">
        <f t="shared" si="12"/>
        <v>40</v>
      </c>
      <c r="J177">
        <f t="shared" si="13"/>
        <v>0.95</v>
      </c>
      <c r="K177">
        <f t="shared" si="14"/>
        <v>0.05</v>
      </c>
      <c r="L177">
        <f t="shared" si="15"/>
        <v>2.95</v>
      </c>
      <c r="M177" t="str">
        <f t="shared" si="16"/>
        <v>Kennedy</v>
      </c>
    </row>
    <row r="178" spans="1:13" x14ac:dyDescent="0.3">
      <c r="A178" t="str">
        <f t="shared" si="17"/>
        <v>15-004</v>
      </c>
      <c r="B178" t="s">
        <v>171</v>
      </c>
      <c r="C178">
        <v>15</v>
      </c>
      <c r="D178" t="s">
        <v>13</v>
      </c>
      <c r="E178" t="s">
        <v>327</v>
      </c>
      <c r="F178">
        <v>35</v>
      </c>
      <c r="G178">
        <v>27</v>
      </c>
      <c r="H178">
        <v>4</v>
      </c>
      <c r="I178">
        <f t="shared" si="12"/>
        <v>31</v>
      </c>
      <c r="J178">
        <f t="shared" si="13"/>
        <v>0.87096774193548387</v>
      </c>
      <c r="K178">
        <f t="shared" si="14"/>
        <v>0.12903225806451613</v>
      </c>
      <c r="L178">
        <f t="shared" si="15"/>
        <v>2.870967741935484</v>
      </c>
      <c r="M178" t="str">
        <f t="shared" si="16"/>
        <v>Kennedy</v>
      </c>
    </row>
    <row r="179" spans="1:13" x14ac:dyDescent="0.3">
      <c r="A179" t="str">
        <f t="shared" si="17"/>
        <v>15-005</v>
      </c>
      <c r="B179" t="s">
        <v>172</v>
      </c>
      <c r="C179">
        <v>15</v>
      </c>
      <c r="D179" t="s">
        <v>13</v>
      </c>
      <c r="E179" t="s">
        <v>326</v>
      </c>
      <c r="F179">
        <v>35</v>
      </c>
      <c r="G179">
        <v>24</v>
      </c>
      <c r="H179">
        <v>11</v>
      </c>
      <c r="I179">
        <f t="shared" si="12"/>
        <v>35</v>
      </c>
      <c r="J179">
        <f t="shared" si="13"/>
        <v>0.68571428571428572</v>
      </c>
      <c r="K179">
        <f t="shared" si="14"/>
        <v>0.31428571428571428</v>
      </c>
      <c r="L179">
        <f t="shared" si="15"/>
        <v>2.6857142857142859</v>
      </c>
      <c r="M179" t="str">
        <f t="shared" si="16"/>
        <v>Kennedy</v>
      </c>
    </row>
    <row r="180" spans="1:13" x14ac:dyDescent="0.3">
      <c r="A180" t="str">
        <f t="shared" si="17"/>
        <v>15-006</v>
      </c>
      <c r="B180" t="s">
        <v>173</v>
      </c>
      <c r="C180">
        <v>15</v>
      </c>
      <c r="D180" t="s">
        <v>13</v>
      </c>
      <c r="E180" t="s">
        <v>327</v>
      </c>
      <c r="F180">
        <v>63</v>
      </c>
      <c r="G180">
        <v>38</v>
      </c>
      <c r="H180">
        <v>23</v>
      </c>
      <c r="I180">
        <f t="shared" si="12"/>
        <v>61</v>
      </c>
      <c r="J180">
        <f t="shared" si="13"/>
        <v>0.62295081967213117</v>
      </c>
      <c r="K180">
        <f t="shared" si="14"/>
        <v>0.37704918032786883</v>
      </c>
      <c r="L180">
        <f t="shared" si="15"/>
        <v>2.6229508196721314</v>
      </c>
      <c r="M180" t="str">
        <f t="shared" si="16"/>
        <v>Kennedy</v>
      </c>
    </row>
    <row r="181" spans="1:13" x14ac:dyDescent="0.3">
      <c r="A181" t="str">
        <f t="shared" si="17"/>
        <v>15-007</v>
      </c>
      <c r="B181" t="s">
        <v>174</v>
      </c>
      <c r="C181">
        <v>15</v>
      </c>
      <c r="D181" t="s">
        <v>13</v>
      </c>
      <c r="E181" t="s">
        <v>328</v>
      </c>
      <c r="F181">
        <v>89</v>
      </c>
      <c r="G181">
        <v>66</v>
      </c>
      <c r="H181">
        <v>23</v>
      </c>
      <c r="I181">
        <f t="shared" si="12"/>
        <v>89</v>
      </c>
      <c r="J181">
        <f t="shared" si="13"/>
        <v>0.7415730337078652</v>
      </c>
      <c r="K181">
        <f t="shared" si="14"/>
        <v>0.25842696629213485</v>
      </c>
      <c r="L181">
        <f t="shared" si="15"/>
        <v>2.7415730337078652</v>
      </c>
      <c r="M181" t="str">
        <f t="shared" si="16"/>
        <v>Kennedy</v>
      </c>
    </row>
    <row r="182" spans="1:13" x14ac:dyDescent="0.3">
      <c r="A182" t="str">
        <f t="shared" si="17"/>
        <v>15-008</v>
      </c>
      <c r="B182" t="s">
        <v>175</v>
      </c>
      <c r="C182">
        <v>15</v>
      </c>
      <c r="D182" t="s">
        <v>13</v>
      </c>
      <c r="E182" t="s">
        <v>326</v>
      </c>
      <c r="F182">
        <v>18</v>
      </c>
      <c r="G182">
        <v>0</v>
      </c>
      <c r="H182">
        <v>18</v>
      </c>
      <c r="I182">
        <f t="shared" si="12"/>
        <v>18</v>
      </c>
      <c r="J182">
        <f t="shared" si="13"/>
        <v>0</v>
      </c>
      <c r="K182">
        <f t="shared" si="14"/>
        <v>1</v>
      </c>
      <c r="L182">
        <f t="shared" si="15"/>
        <v>1</v>
      </c>
      <c r="M182" t="str">
        <f t="shared" si="16"/>
        <v>Nixon</v>
      </c>
    </row>
    <row r="183" spans="1:13" x14ac:dyDescent="0.3">
      <c r="A183" t="str">
        <f t="shared" si="17"/>
        <v>15-009</v>
      </c>
      <c r="B183" t="s">
        <v>176</v>
      </c>
      <c r="C183">
        <v>15</v>
      </c>
      <c r="D183" t="s">
        <v>13</v>
      </c>
      <c r="E183" t="s">
        <v>326</v>
      </c>
      <c r="F183">
        <v>22</v>
      </c>
      <c r="G183">
        <v>10</v>
      </c>
      <c r="H183">
        <v>7</v>
      </c>
      <c r="I183">
        <f t="shared" si="12"/>
        <v>17</v>
      </c>
      <c r="J183">
        <f t="shared" si="13"/>
        <v>0.58823529411764708</v>
      </c>
      <c r="K183">
        <f t="shared" si="14"/>
        <v>0.41176470588235292</v>
      </c>
      <c r="L183">
        <f t="shared" si="15"/>
        <v>2.5882352941176472</v>
      </c>
      <c r="M183" t="str">
        <f t="shared" si="16"/>
        <v>Kennedy</v>
      </c>
    </row>
    <row r="184" spans="1:13" x14ac:dyDescent="0.3">
      <c r="A184" t="str">
        <f t="shared" si="17"/>
        <v>15-010</v>
      </c>
      <c r="B184" t="s">
        <v>177</v>
      </c>
      <c r="C184">
        <v>15</v>
      </c>
      <c r="D184" t="s">
        <v>13</v>
      </c>
      <c r="E184" t="s">
        <v>328</v>
      </c>
      <c r="F184">
        <v>88</v>
      </c>
      <c r="G184">
        <v>50</v>
      </c>
      <c r="H184">
        <v>36</v>
      </c>
      <c r="I184">
        <f t="shared" si="12"/>
        <v>86</v>
      </c>
      <c r="J184">
        <f t="shared" si="13"/>
        <v>0.58139534883720934</v>
      </c>
      <c r="K184">
        <f t="shared" si="14"/>
        <v>0.41860465116279072</v>
      </c>
      <c r="L184">
        <f t="shared" si="15"/>
        <v>2.5813953488372094</v>
      </c>
      <c r="M184" t="str">
        <f t="shared" si="16"/>
        <v>Kennedy</v>
      </c>
    </row>
    <row r="185" spans="1:13" x14ac:dyDescent="0.3">
      <c r="A185" t="str">
        <f t="shared" si="17"/>
        <v>15-011</v>
      </c>
      <c r="B185" t="s">
        <v>178</v>
      </c>
      <c r="C185">
        <v>15</v>
      </c>
      <c r="D185" t="s">
        <v>13</v>
      </c>
      <c r="E185" t="s">
        <v>326</v>
      </c>
      <c r="F185">
        <v>54</v>
      </c>
      <c r="G185">
        <v>46</v>
      </c>
      <c r="H185">
        <v>9</v>
      </c>
      <c r="I185">
        <f t="shared" si="12"/>
        <v>55</v>
      </c>
      <c r="J185">
        <f t="shared" si="13"/>
        <v>0.83636363636363631</v>
      </c>
      <c r="K185">
        <f t="shared" si="14"/>
        <v>0.16363636363636364</v>
      </c>
      <c r="L185">
        <f t="shared" si="15"/>
        <v>2.8363636363636364</v>
      </c>
      <c r="M185" t="str">
        <f t="shared" si="16"/>
        <v>Kennedy</v>
      </c>
    </row>
    <row r="186" spans="1:13" x14ac:dyDescent="0.3">
      <c r="A186" t="str">
        <f t="shared" si="17"/>
        <v>15-012</v>
      </c>
      <c r="B186" t="s">
        <v>179</v>
      </c>
      <c r="C186">
        <v>15</v>
      </c>
      <c r="D186" t="s">
        <v>13</v>
      </c>
      <c r="E186" t="s">
        <v>326</v>
      </c>
      <c r="F186">
        <v>25</v>
      </c>
      <c r="G186">
        <v>4</v>
      </c>
      <c r="H186">
        <v>21</v>
      </c>
      <c r="I186">
        <f t="shared" si="12"/>
        <v>25</v>
      </c>
      <c r="J186">
        <f t="shared" si="13"/>
        <v>0.16</v>
      </c>
      <c r="K186">
        <f t="shared" si="14"/>
        <v>0.84</v>
      </c>
      <c r="L186">
        <f t="shared" si="15"/>
        <v>0.84</v>
      </c>
      <c r="M186" t="str">
        <f t="shared" si="16"/>
        <v>Nixon</v>
      </c>
    </row>
    <row r="187" spans="1:13" x14ac:dyDescent="0.3">
      <c r="A187" t="str">
        <f t="shared" si="17"/>
        <v>15-013</v>
      </c>
      <c r="B187" t="s">
        <v>180</v>
      </c>
      <c r="C187">
        <v>15</v>
      </c>
      <c r="D187" t="s">
        <v>13</v>
      </c>
      <c r="E187" t="s">
        <v>326</v>
      </c>
      <c r="F187">
        <v>0</v>
      </c>
      <c r="G187">
        <v>0</v>
      </c>
      <c r="H187">
        <v>0</v>
      </c>
      <c r="I187">
        <f t="shared" si="12"/>
        <v>0</v>
      </c>
      <c r="J187" t="e">
        <f t="shared" si="13"/>
        <v>#DIV/0!</v>
      </c>
      <c r="K187" t="e">
        <f t="shared" si="14"/>
        <v>#DIV/0!</v>
      </c>
      <c r="L187">
        <f t="shared" si="15"/>
        <v>10</v>
      </c>
      <c r="M187" t="str">
        <f t="shared" si="16"/>
        <v>No Votes</v>
      </c>
    </row>
    <row r="188" spans="1:13" x14ac:dyDescent="0.3">
      <c r="A188" t="str">
        <f t="shared" si="17"/>
        <v>15-014</v>
      </c>
      <c r="B188" t="s">
        <v>181</v>
      </c>
      <c r="C188">
        <v>15</v>
      </c>
      <c r="D188" t="s">
        <v>13</v>
      </c>
      <c r="E188" t="s">
        <v>326</v>
      </c>
      <c r="F188">
        <v>22</v>
      </c>
      <c r="G188">
        <v>9</v>
      </c>
      <c r="H188">
        <v>11</v>
      </c>
      <c r="I188">
        <f t="shared" si="12"/>
        <v>20</v>
      </c>
      <c r="J188">
        <f t="shared" si="13"/>
        <v>0.45</v>
      </c>
      <c r="K188">
        <f t="shared" si="14"/>
        <v>0.55000000000000004</v>
      </c>
      <c r="L188">
        <f t="shared" si="15"/>
        <v>0.55000000000000004</v>
      </c>
      <c r="M188" t="str">
        <f t="shared" si="16"/>
        <v>Nixon</v>
      </c>
    </row>
    <row r="189" spans="1:13" x14ac:dyDescent="0.3">
      <c r="A189" t="str">
        <f t="shared" si="17"/>
        <v>15-015</v>
      </c>
      <c r="B189" t="s">
        <v>182</v>
      </c>
      <c r="C189">
        <v>15</v>
      </c>
      <c r="D189" t="s">
        <v>13</v>
      </c>
      <c r="E189" t="s">
        <v>328</v>
      </c>
      <c r="F189">
        <v>55</v>
      </c>
      <c r="G189">
        <v>43</v>
      </c>
      <c r="H189">
        <v>9</v>
      </c>
      <c r="I189">
        <f t="shared" si="12"/>
        <v>52</v>
      </c>
      <c r="J189">
        <f t="shared" si="13"/>
        <v>0.82692307692307687</v>
      </c>
      <c r="K189">
        <f t="shared" si="14"/>
        <v>0.17307692307692307</v>
      </c>
      <c r="L189">
        <f t="shared" si="15"/>
        <v>2.8269230769230766</v>
      </c>
      <c r="M189" t="str">
        <f t="shared" si="16"/>
        <v>Kennedy</v>
      </c>
    </row>
    <row r="190" spans="1:13" x14ac:dyDescent="0.3">
      <c r="A190" t="str">
        <f t="shared" si="17"/>
        <v>15-016</v>
      </c>
      <c r="B190" t="s">
        <v>183</v>
      </c>
      <c r="C190">
        <v>15</v>
      </c>
      <c r="D190" t="s">
        <v>13</v>
      </c>
      <c r="E190" t="s">
        <v>326</v>
      </c>
      <c r="F190">
        <v>0</v>
      </c>
      <c r="G190">
        <v>0</v>
      </c>
      <c r="H190">
        <v>0</v>
      </c>
      <c r="I190">
        <f t="shared" si="12"/>
        <v>0</v>
      </c>
      <c r="J190" t="e">
        <f t="shared" si="13"/>
        <v>#DIV/0!</v>
      </c>
      <c r="K190" t="e">
        <f t="shared" si="14"/>
        <v>#DIV/0!</v>
      </c>
      <c r="L190">
        <f t="shared" si="15"/>
        <v>10</v>
      </c>
      <c r="M190" t="str">
        <f t="shared" si="16"/>
        <v>No Votes</v>
      </c>
    </row>
    <row r="191" spans="1:13" x14ac:dyDescent="0.3">
      <c r="A191" t="str">
        <f t="shared" si="17"/>
        <v>16-001</v>
      </c>
      <c r="B191" t="s">
        <v>184</v>
      </c>
      <c r="C191">
        <v>16</v>
      </c>
      <c r="D191" t="s">
        <v>13</v>
      </c>
      <c r="E191" t="s">
        <v>185</v>
      </c>
      <c r="F191">
        <v>48</v>
      </c>
      <c r="G191">
        <v>9</v>
      </c>
      <c r="H191">
        <v>35</v>
      </c>
      <c r="I191">
        <f t="shared" si="12"/>
        <v>44</v>
      </c>
      <c r="J191">
        <f t="shared" si="13"/>
        <v>0.20454545454545456</v>
      </c>
      <c r="K191">
        <f t="shared" si="14"/>
        <v>0.79545454545454541</v>
      </c>
      <c r="L191">
        <f t="shared" si="15"/>
        <v>0.79545454545454541</v>
      </c>
      <c r="M191" t="str">
        <f t="shared" si="16"/>
        <v>Nixon</v>
      </c>
    </row>
    <row r="192" spans="1:13" x14ac:dyDescent="0.3">
      <c r="A192" t="str">
        <f t="shared" si="17"/>
        <v>16-002</v>
      </c>
      <c r="B192" t="s">
        <v>185</v>
      </c>
      <c r="C192">
        <v>16</v>
      </c>
      <c r="D192" t="s">
        <v>13</v>
      </c>
      <c r="E192" t="s">
        <v>185</v>
      </c>
      <c r="F192">
        <v>368</v>
      </c>
      <c r="G192">
        <v>165</v>
      </c>
      <c r="H192">
        <v>165</v>
      </c>
      <c r="I192">
        <f t="shared" si="12"/>
        <v>330</v>
      </c>
      <c r="J192">
        <f t="shared" si="13"/>
        <v>0.5</v>
      </c>
      <c r="K192">
        <f t="shared" si="14"/>
        <v>0.5</v>
      </c>
      <c r="L192">
        <f t="shared" si="15"/>
        <v>9</v>
      </c>
      <c r="M192" t="str">
        <f t="shared" si="16"/>
        <v>Tie</v>
      </c>
    </row>
    <row r="193" spans="1:13" x14ac:dyDescent="0.3">
      <c r="A193" t="str">
        <f t="shared" si="17"/>
        <v>16-003</v>
      </c>
      <c r="B193" t="s">
        <v>186</v>
      </c>
      <c r="C193">
        <v>16</v>
      </c>
      <c r="D193" t="s">
        <v>13</v>
      </c>
      <c r="E193" t="s">
        <v>185</v>
      </c>
      <c r="F193">
        <v>61</v>
      </c>
      <c r="G193">
        <v>0</v>
      </c>
      <c r="H193">
        <v>61</v>
      </c>
      <c r="I193">
        <f t="shared" si="12"/>
        <v>61</v>
      </c>
      <c r="J193">
        <f t="shared" si="13"/>
        <v>0</v>
      </c>
      <c r="K193">
        <f t="shared" si="14"/>
        <v>1</v>
      </c>
      <c r="L193">
        <f t="shared" si="15"/>
        <v>1</v>
      </c>
      <c r="M193" t="str">
        <f t="shared" si="16"/>
        <v>Nixon</v>
      </c>
    </row>
    <row r="194" spans="1:13" x14ac:dyDescent="0.3">
      <c r="A194" t="str">
        <f t="shared" si="17"/>
        <v>16-004</v>
      </c>
      <c r="B194" t="s">
        <v>187</v>
      </c>
      <c r="C194">
        <v>16</v>
      </c>
      <c r="D194" t="s">
        <v>13</v>
      </c>
      <c r="E194" t="s">
        <v>185</v>
      </c>
      <c r="F194">
        <v>97</v>
      </c>
      <c r="G194">
        <v>2</v>
      </c>
      <c r="H194">
        <v>92</v>
      </c>
      <c r="I194">
        <f t="shared" si="12"/>
        <v>94</v>
      </c>
      <c r="J194">
        <f t="shared" si="13"/>
        <v>2.1276595744680851E-2</v>
      </c>
      <c r="K194">
        <f t="shared" si="14"/>
        <v>0.97872340425531912</v>
      </c>
      <c r="L194">
        <f t="shared" si="15"/>
        <v>0.97872340425531912</v>
      </c>
      <c r="M194" t="str">
        <f t="shared" si="16"/>
        <v>Nixon</v>
      </c>
    </row>
    <row r="195" spans="1:13" x14ac:dyDescent="0.3">
      <c r="A195" t="str">
        <f t="shared" si="17"/>
        <v>16-005</v>
      </c>
      <c r="B195" t="s">
        <v>188</v>
      </c>
      <c r="C195">
        <v>16</v>
      </c>
      <c r="D195" t="s">
        <v>13</v>
      </c>
      <c r="E195" t="s">
        <v>185</v>
      </c>
      <c r="F195">
        <v>53</v>
      </c>
      <c r="G195">
        <v>1</v>
      </c>
      <c r="H195">
        <v>52</v>
      </c>
      <c r="I195">
        <f t="shared" ref="I195:I258" si="18">G195+H195</f>
        <v>53</v>
      </c>
      <c r="J195">
        <f t="shared" ref="J195:J258" si="19">G195/I195</f>
        <v>1.8867924528301886E-2</v>
      </c>
      <c r="K195">
        <f t="shared" ref="K195:K258" si="20">H195/I195</f>
        <v>0.98113207547169812</v>
      </c>
      <c r="L195">
        <f t="shared" ref="L195:L258" si="21">IF(I195=0,10,IF(G195=H195,9,IF(H195&gt;G195,K195,IF(G195&gt;H195,J195+2,-1))))</f>
        <v>0.98113207547169812</v>
      </c>
      <c r="M195" t="str">
        <f t="shared" ref="M195:M258" si="22">IF(I195=0,"No Votes",IF(G195=H195,"Tie",IF(H195&gt;G195,"Nixon",IF(G195&gt;H195,"Kennedy",-1))))</f>
        <v>Nixon</v>
      </c>
    </row>
    <row r="196" spans="1:13" x14ac:dyDescent="0.3">
      <c r="A196" t="str">
        <f t="shared" ref="A196:A259" si="23">REPT("0",2-LEN(C196))&amp;C196&amp;"-"&amp;IF(C196=C195,REPT("0",3-LEN(RIGHT(A195,3)/1+1)),"00")&amp;IF(C196=C195,RIGHT(A195,3)/1+1,1)</f>
        <v>16-006</v>
      </c>
      <c r="B196" t="s">
        <v>189</v>
      </c>
      <c r="C196">
        <v>16</v>
      </c>
      <c r="D196" t="s">
        <v>13</v>
      </c>
      <c r="E196" t="s">
        <v>185</v>
      </c>
      <c r="F196">
        <v>13</v>
      </c>
      <c r="G196">
        <v>7</v>
      </c>
      <c r="H196">
        <v>6</v>
      </c>
      <c r="I196">
        <f t="shared" si="18"/>
        <v>13</v>
      </c>
      <c r="J196">
        <f t="shared" si="19"/>
        <v>0.53846153846153844</v>
      </c>
      <c r="K196">
        <f t="shared" si="20"/>
        <v>0.46153846153846156</v>
      </c>
      <c r="L196">
        <f t="shared" si="21"/>
        <v>2.5384615384615383</v>
      </c>
      <c r="M196" t="str">
        <f t="shared" si="22"/>
        <v>Kennedy</v>
      </c>
    </row>
    <row r="197" spans="1:13" x14ac:dyDescent="0.3">
      <c r="A197" t="str">
        <f t="shared" si="23"/>
        <v>16-007</v>
      </c>
      <c r="B197" t="s">
        <v>190</v>
      </c>
      <c r="C197">
        <v>16</v>
      </c>
      <c r="D197" t="s">
        <v>13</v>
      </c>
      <c r="E197" t="s">
        <v>185</v>
      </c>
      <c r="F197">
        <v>86</v>
      </c>
      <c r="G197">
        <v>0</v>
      </c>
      <c r="H197">
        <v>86</v>
      </c>
      <c r="I197">
        <f t="shared" si="18"/>
        <v>86</v>
      </c>
      <c r="J197">
        <f t="shared" si="19"/>
        <v>0</v>
      </c>
      <c r="K197">
        <f t="shared" si="20"/>
        <v>1</v>
      </c>
      <c r="L197">
        <f t="shared" si="21"/>
        <v>1</v>
      </c>
      <c r="M197" t="str">
        <f t="shared" si="22"/>
        <v>Nixon</v>
      </c>
    </row>
    <row r="198" spans="1:13" x14ac:dyDescent="0.3">
      <c r="A198" t="str">
        <f t="shared" si="23"/>
        <v>16-008</v>
      </c>
      <c r="B198" t="s">
        <v>191</v>
      </c>
      <c r="C198">
        <v>16</v>
      </c>
      <c r="D198" t="s">
        <v>13</v>
      </c>
      <c r="E198" t="s">
        <v>185</v>
      </c>
      <c r="F198">
        <v>45</v>
      </c>
      <c r="G198">
        <v>17</v>
      </c>
      <c r="H198">
        <v>26</v>
      </c>
      <c r="I198">
        <f t="shared" si="18"/>
        <v>43</v>
      </c>
      <c r="J198">
        <f t="shared" si="19"/>
        <v>0.39534883720930231</v>
      </c>
      <c r="K198">
        <f t="shared" si="20"/>
        <v>0.60465116279069764</v>
      </c>
      <c r="L198">
        <f t="shared" si="21"/>
        <v>0.60465116279069764</v>
      </c>
      <c r="M198" t="str">
        <f t="shared" si="22"/>
        <v>Nixon</v>
      </c>
    </row>
    <row r="199" spans="1:13" x14ac:dyDescent="0.3">
      <c r="A199" t="str">
        <f t="shared" si="23"/>
        <v>17-001</v>
      </c>
      <c r="B199" t="s">
        <v>192</v>
      </c>
      <c r="C199">
        <v>17</v>
      </c>
      <c r="D199" t="s">
        <v>13</v>
      </c>
      <c r="E199" t="s">
        <v>185</v>
      </c>
      <c r="F199">
        <v>85</v>
      </c>
      <c r="G199">
        <v>36</v>
      </c>
      <c r="H199">
        <v>42</v>
      </c>
      <c r="I199">
        <f t="shared" si="18"/>
        <v>78</v>
      </c>
      <c r="J199">
        <f t="shared" si="19"/>
        <v>0.46153846153846156</v>
      </c>
      <c r="K199">
        <f t="shared" si="20"/>
        <v>0.53846153846153844</v>
      </c>
      <c r="L199">
        <f t="shared" si="21"/>
        <v>0.53846153846153844</v>
      </c>
      <c r="M199" t="str">
        <f t="shared" si="22"/>
        <v>Nixon</v>
      </c>
    </row>
    <row r="200" spans="1:13" x14ac:dyDescent="0.3">
      <c r="A200" t="str">
        <f t="shared" si="23"/>
        <v>17-002</v>
      </c>
      <c r="B200" t="s">
        <v>193</v>
      </c>
      <c r="C200">
        <v>17</v>
      </c>
      <c r="D200" t="s">
        <v>13</v>
      </c>
      <c r="E200" t="s">
        <v>329</v>
      </c>
      <c r="F200">
        <v>26</v>
      </c>
      <c r="G200">
        <v>8</v>
      </c>
      <c r="H200">
        <v>16</v>
      </c>
      <c r="I200">
        <f t="shared" si="18"/>
        <v>24</v>
      </c>
      <c r="J200">
        <f t="shared" si="19"/>
        <v>0.33333333333333331</v>
      </c>
      <c r="K200">
        <f t="shared" si="20"/>
        <v>0.66666666666666663</v>
      </c>
      <c r="L200">
        <f t="shared" si="21"/>
        <v>0.66666666666666663</v>
      </c>
      <c r="M200" t="str">
        <f t="shared" si="22"/>
        <v>Nixon</v>
      </c>
    </row>
    <row r="201" spans="1:13" x14ac:dyDescent="0.3">
      <c r="A201" t="str">
        <f t="shared" si="23"/>
        <v>17-003</v>
      </c>
      <c r="B201" t="s">
        <v>194</v>
      </c>
      <c r="C201">
        <v>17</v>
      </c>
      <c r="D201" t="s">
        <v>13</v>
      </c>
      <c r="E201" t="s">
        <v>185</v>
      </c>
      <c r="F201">
        <v>27</v>
      </c>
      <c r="G201">
        <v>1</v>
      </c>
      <c r="H201">
        <v>26</v>
      </c>
      <c r="I201">
        <f t="shared" si="18"/>
        <v>27</v>
      </c>
      <c r="J201">
        <f t="shared" si="19"/>
        <v>3.7037037037037035E-2</v>
      </c>
      <c r="K201">
        <f t="shared" si="20"/>
        <v>0.96296296296296291</v>
      </c>
      <c r="L201">
        <f t="shared" si="21"/>
        <v>0.96296296296296291</v>
      </c>
      <c r="M201" t="str">
        <f t="shared" si="22"/>
        <v>Nixon</v>
      </c>
    </row>
    <row r="202" spans="1:13" x14ac:dyDescent="0.3">
      <c r="A202" t="str">
        <f t="shared" si="23"/>
        <v>17-004</v>
      </c>
      <c r="B202" t="s">
        <v>195</v>
      </c>
      <c r="C202">
        <v>17</v>
      </c>
      <c r="D202" t="s">
        <v>13</v>
      </c>
      <c r="E202" t="s">
        <v>329</v>
      </c>
      <c r="F202">
        <v>24</v>
      </c>
      <c r="G202">
        <v>6</v>
      </c>
      <c r="H202">
        <v>15</v>
      </c>
      <c r="I202">
        <f t="shared" si="18"/>
        <v>21</v>
      </c>
      <c r="J202">
        <f t="shared" si="19"/>
        <v>0.2857142857142857</v>
      </c>
      <c r="K202">
        <f t="shared" si="20"/>
        <v>0.7142857142857143</v>
      </c>
      <c r="L202">
        <f t="shared" si="21"/>
        <v>0.7142857142857143</v>
      </c>
      <c r="M202" t="str">
        <f t="shared" si="22"/>
        <v>Nixon</v>
      </c>
    </row>
    <row r="203" spans="1:13" x14ac:dyDescent="0.3">
      <c r="A203" t="str">
        <f t="shared" si="23"/>
        <v>17-005</v>
      </c>
      <c r="B203" t="s">
        <v>196</v>
      </c>
      <c r="C203">
        <v>17</v>
      </c>
      <c r="D203" t="s">
        <v>13</v>
      </c>
      <c r="E203" t="s">
        <v>329</v>
      </c>
      <c r="F203">
        <v>42</v>
      </c>
      <c r="G203">
        <v>27</v>
      </c>
      <c r="H203">
        <v>15</v>
      </c>
      <c r="I203">
        <f t="shared" si="18"/>
        <v>42</v>
      </c>
      <c r="J203">
        <f t="shared" si="19"/>
        <v>0.6428571428571429</v>
      </c>
      <c r="K203">
        <f t="shared" si="20"/>
        <v>0.35714285714285715</v>
      </c>
      <c r="L203">
        <f t="shared" si="21"/>
        <v>2.6428571428571428</v>
      </c>
      <c r="M203" t="str">
        <f t="shared" si="22"/>
        <v>Kennedy</v>
      </c>
    </row>
    <row r="204" spans="1:13" x14ac:dyDescent="0.3">
      <c r="A204" t="str">
        <f t="shared" si="23"/>
        <v>17-006</v>
      </c>
      <c r="B204" t="s">
        <v>197</v>
      </c>
      <c r="C204">
        <v>17</v>
      </c>
      <c r="D204" t="s">
        <v>13</v>
      </c>
      <c r="E204" t="s">
        <v>329</v>
      </c>
      <c r="F204">
        <v>73</v>
      </c>
      <c r="G204">
        <v>41</v>
      </c>
      <c r="H204">
        <v>30</v>
      </c>
      <c r="I204">
        <f t="shared" si="18"/>
        <v>71</v>
      </c>
      <c r="J204">
        <f t="shared" si="19"/>
        <v>0.57746478873239437</v>
      </c>
      <c r="K204">
        <f t="shared" si="20"/>
        <v>0.42253521126760563</v>
      </c>
      <c r="L204">
        <f t="shared" si="21"/>
        <v>2.5774647887323945</v>
      </c>
      <c r="M204" t="str">
        <f t="shared" si="22"/>
        <v>Kennedy</v>
      </c>
    </row>
    <row r="205" spans="1:13" x14ac:dyDescent="0.3">
      <c r="A205" t="str">
        <f t="shared" si="23"/>
        <v>17-007</v>
      </c>
      <c r="B205" t="s">
        <v>198</v>
      </c>
      <c r="C205">
        <v>17</v>
      </c>
      <c r="D205" t="s">
        <v>13</v>
      </c>
      <c r="E205" t="s">
        <v>185</v>
      </c>
      <c r="F205">
        <v>38</v>
      </c>
      <c r="G205">
        <v>23</v>
      </c>
      <c r="H205">
        <v>14</v>
      </c>
      <c r="I205">
        <f t="shared" si="18"/>
        <v>37</v>
      </c>
      <c r="J205">
        <f t="shared" si="19"/>
        <v>0.6216216216216216</v>
      </c>
      <c r="K205">
        <f t="shared" si="20"/>
        <v>0.3783783783783784</v>
      </c>
      <c r="L205">
        <f t="shared" si="21"/>
        <v>2.6216216216216215</v>
      </c>
      <c r="M205" t="str">
        <f t="shared" si="22"/>
        <v>Kennedy</v>
      </c>
    </row>
    <row r="206" spans="1:13" x14ac:dyDescent="0.3">
      <c r="A206" t="str">
        <f t="shared" si="23"/>
        <v>17-008</v>
      </c>
      <c r="B206" t="s">
        <v>199</v>
      </c>
      <c r="C206">
        <v>17</v>
      </c>
      <c r="D206" t="s">
        <v>13</v>
      </c>
      <c r="E206" t="s">
        <v>329</v>
      </c>
      <c r="F206">
        <v>107</v>
      </c>
      <c r="G206">
        <v>40</v>
      </c>
      <c r="H206">
        <v>62</v>
      </c>
      <c r="I206">
        <f t="shared" si="18"/>
        <v>102</v>
      </c>
      <c r="J206">
        <f t="shared" si="19"/>
        <v>0.39215686274509803</v>
      </c>
      <c r="K206">
        <f t="shared" si="20"/>
        <v>0.60784313725490191</v>
      </c>
      <c r="L206">
        <f t="shared" si="21"/>
        <v>0.60784313725490191</v>
      </c>
      <c r="M206" t="str">
        <f t="shared" si="22"/>
        <v>Nixon</v>
      </c>
    </row>
    <row r="207" spans="1:13" x14ac:dyDescent="0.3">
      <c r="A207" t="str">
        <f t="shared" si="23"/>
        <v>17-009</v>
      </c>
      <c r="B207" t="s">
        <v>200</v>
      </c>
      <c r="C207">
        <v>17</v>
      </c>
      <c r="D207" t="s">
        <v>13</v>
      </c>
      <c r="E207" t="s">
        <v>185</v>
      </c>
      <c r="F207">
        <v>6</v>
      </c>
      <c r="G207">
        <v>1</v>
      </c>
      <c r="H207">
        <v>5</v>
      </c>
      <c r="I207">
        <f t="shared" si="18"/>
        <v>6</v>
      </c>
      <c r="J207">
        <f t="shared" si="19"/>
        <v>0.16666666666666666</v>
      </c>
      <c r="K207">
        <f t="shared" si="20"/>
        <v>0.83333333333333337</v>
      </c>
      <c r="L207">
        <f t="shared" si="21"/>
        <v>0.83333333333333337</v>
      </c>
      <c r="M207" t="str">
        <f t="shared" si="22"/>
        <v>Nixon</v>
      </c>
    </row>
    <row r="208" spans="1:13" x14ac:dyDescent="0.3">
      <c r="A208" t="str">
        <f t="shared" si="23"/>
        <v>17-010</v>
      </c>
      <c r="B208" t="s">
        <v>201</v>
      </c>
      <c r="C208">
        <v>17</v>
      </c>
      <c r="D208" t="s">
        <v>13</v>
      </c>
      <c r="E208" t="s">
        <v>329</v>
      </c>
      <c r="F208">
        <v>0</v>
      </c>
      <c r="G208">
        <v>0</v>
      </c>
      <c r="H208">
        <v>0</v>
      </c>
      <c r="I208">
        <f t="shared" si="18"/>
        <v>0</v>
      </c>
      <c r="J208" t="e">
        <f t="shared" si="19"/>
        <v>#DIV/0!</v>
      </c>
      <c r="K208" t="e">
        <f t="shared" si="20"/>
        <v>#DIV/0!</v>
      </c>
      <c r="L208">
        <f t="shared" si="21"/>
        <v>10</v>
      </c>
      <c r="M208" t="str">
        <f t="shared" si="22"/>
        <v>No Votes</v>
      </c>
    </row>
    <row r="209" spans="1:13" x14ac:dyDescent="0.3">
      <c r="A209" t="str">
        <f t="shared" si="23"/>
        <v>17-011</v>
      </c>
      <c r="B209" t="s">
        <v>202</v>
      </c>
      <c r="C209">
        <v>17</v>
      </c>
      <c r="D209" t="s">
        <v>13</v>
      </c>
      <c r="E209" t="s">
        <v>185</v>
      </c>
      <c r="F209">
        <v>55</v>
      </c>
      <c r="G209">
        <v>32</v>
      </c>
      <c r="H209">
        <v>21</v>
      </c>
      <c r="I209">
        <f t="shared" si="18"/>
        <v>53</v>
      </c>
      <c r="J209">
        <f t="shared" si="19"/>
        <v>0.60377358490566035</v>
      </c>
      <c r="K209">
        <f t="shared" si="20"/>
        <v>0.39622641509433965</v>
      </c>
      <c r="L209">
        <f t="shared" si="21"/>
        <v>2.6037735849056602</v>
      </c>
      <c r="M209" t="str">
        <f t="shared" si="22"/>
        <v>Kennedy</v>
      </c>
    </row>
    <row r="210" spans="1:13" x14ac:dyDescent="0.3">
      <c r="A210" t="str">
        <f t="shared" si="23"/>
        <v>17-012</v>
      </c>
      <c r="B210" t="s">
        <v>203</v>
      </c>
      <c r="C210">
        <v>17</v>
      </c>
      <c r="D210" t="s">
        <v>13</v>
      </c>
      <c r="E210" t="s">
        <v>329</v>
      </c>
      <c r="F210">
        <v>42</v>
      </c>
      <c r="G210">
        <v>10</v>
      </c>
      <c r="H210">
        <v>26</v>
      </c>
      <c r="I210">
        <f t="shared" si="18"/>
        <v>36</v>
      </c>
      <c r="J210">
        <f t="shared" si="19"/>
        <v>0.27777777777777779</v>
      </c>
      <c r="K210">
        <f t="shared" si="20"/>
        <v>0.72222222222222221</v>
      </c>
      <c r="L210">
        <f t="shared" si="21"/>
        <v>0.72222222222222221</v>
      </c>
      <c r="M210" t="str">
        <f t="shared" si="22"/>
        <v>Nixon</v>
      </c>
    </row>
    <row r="211" spans="1:13" x14ac:dyDescent="0.3">
      <c r="A211" t="str">
        <f t="shared" si="23"/>
        <v>17-013</v>
      </c>
      <c r="B211" t="s">
        <v>204</v>
      </c>
      <c r="C211">
        <v>17</v>
      </c>
      <c r="D211" t="s">
        <v>13</v>
      </c>
      <c r="E211" t="s">
        <v>185</v>
      </c>
      <c r="F211">
        <v>33</v>
      </c>
      <c r="G211">
        <v>15</v>
      </c>
      <c r="H211">
        <v>18</v>
      </c>
      <c r="I211">
        <f t="shared" si="18"/>
        <v>33</v>
      </c>
      <c r="J211">
        <f t="shared" si="19"/>
        <v>0.45454545454545453</v>
      </c>
      <c r="K211">
        <f t="shared" si="20"/>
        <v>0.54545454545454541</v>
      </c>
      <c r="L211">
        <f t="shared" si="21"/>
        <v>0.54545454545454541</v>
      </c>
      <c r="M211" t="str">
        <f t="shared" si="22"/>
        <v>Nixon</v>
      </c>
    </row>
    <row r="212" spans="1:13" x14ac:dyDescent="0.3">
      <c r="A212" t="str">
        <f t="shared" si="23"/>
        <v>17-014</v>
      </c>
      <c r="B212" t="s">
        <v>205</v>
      </c>
      <c r="C212">
        <v>17</v>
      </c>
      <c r="D212" t="s">
        <v>13</v>
      </c>
      <c r="E212" t="s">
        <v>185</v>
      </c>
      <c r="F212">
        <v>6</v>
      </c>
      <c r="G212">
        <v>1</v>
      </c>
      <c r="H212">
        <v>5</v>
      </c>
      <c r="I212">
        <f t="shared" si="18"/>
        <v>6</v>
      </c>
      <c r="J212">
        <f t="shared" si="19"/>
        <v>0.16666666666666666</v>
      </c>
      <c r="K212">
        <f t="shared" si="20"/>
        <v>0.83333333333333337</v>
      </c>
      <c r="L212">
        <f t="shared" si="21"/>
        <v>0.83333333333333337</v>
      </c>
      <c r="M212" t="str">
        <f t="shared" si="22"/>
        <v>Nixon</v>
      </c>
    </row>
    <row r="213" spans="1:13" x14ac:dyDescent="0.3">
      <c r="A213" t="str">
        <f t="shared" si="23"/>
        <v>17-015</v>
      </c>
      <c r="B213" t="s">
        <v>206</v>
      </c>
      <c r="C213">
        <v>17</v>
      </c>
      <c r="D213" t="s">
        <v>13</v>
      </c>
      <c r="E213" t="s">
        <v>329</v>
      </c>
      <c r="F213">
        <v>0</v>
      </c>
      <c r="G213">
        <v>0</v>
      </c>
      <c r="H213">
        <v>0</v>
      </c>
      <c r="I213">
        <f t="shared" si="18"/>
        <v>0</v>
      </c>
      <c r="J213" t="e">
        <f t="shared" si="19"/>
        <v>#DIV/0!</v>
      </c>
      <c r="K213" t="e">
        <f t="shared" si="20"/>
        <v>#DIV/0!</v>
      </c>
      <c r="L213">
        <f t="shared" si="21"/>
        <v>10</v>
      </c>
      <c r="M213" t="str">
        <f t="shared" si="22"/>
        <v>No Votes</v>
      </c>
    </row>
    <row r="214" spans="1:13" x14ac:dyDescent="0.3">
      <c r="A214" t="str">
        <f t="shared" si="23"/>
        <v>18-001</v>
      </c>
      <c r="B214" t="s">
        <v>207</v>
      </c>
      <c r="C214">
        <v>18</v>
      </c>
      <c r="D214" t="s">
        <v>13</v>
      </c>
      <c r="E214" t="s">
        <v>329</v>
      </c>
      <c r="F214">
        <v>34</v>
      </c>
      <c r="G214">
        <v>15</v>
      </c>
      <c r="H214">
        <v>18</v>
      </c>
      <c r="I214">
        <f t="shared" si="18"/>
        <v>33</v>
      </c>
      <c r="J214">
        <f t="shared" si="19"/>
        <v>0.45454545454545453</v>
      </c>
      <c r="K214">
        <f t="shared" si="20"/>
        <v>0.54545454545454541</v>
      </c>
      <c r="L214">
        <f t="shared" si="21"/>
        <v>0.54545454545454541</v>
      </c>
      <c r="M214" t="str">
        <f t="shared" si="22"/>
        <v>Nixon</v>
      </c>
    </row>
    <row r="215" spans="1:13" x14ac:dyDescent="0.3">
      <c r="A215" t="str">
        <f t="shared" si="23"/>
        <v>18-002</v>
      </c>
      <c r="B215" t="s">
        <v>208</v>
      </c>
      <c r="C215">
        <v>18</v>
      </c>
      <c r="D215" t="s">
        <v>13</v>
      </c>
      <c r="E215" t="s">
        <v>329</v>
      </c>
      <c r="F215">
        <v>15</v>
      </c>
      <c r="G215">
        <v>7</v>
      </c>
      <c r="H215">
        <v>8</v>
      </c>
      <c r="I215">
        <f t="shared" si="18"/>
        <v>15</v>
      </c>
      <c r="J215">
        <f t="shared" si="19"/>
        <v>0.46666666666666667</v>
      </c>
      <c r="K215">
        <f t="shared" si="20"/>
        <v>0.53333333333333333</v>
      </c>
      <c r="L215">
        <f t="shared" si="21"/>
        <v>0.53333333333333333</v>
      </c>
      <c r="M215" t="str">
        <f t="shared" si="22"/>
        <v>Nixon</v>
      </c>
    </row>
    <row r="216" spans="1:13" x14ac:dyDescent="0.3">
      <c r="A216" t="str">
        <f t="shared" si="23"/>
        <v>18-003</v>
      </c>
      <c r="B216" t="s">
        <v>209</v>
      </c>
      <c r="C216">
        <v>18</v>
      </c>
      <c r="D216" t="s">
        <v>13</v>
      </c>
      <c r="E216" t="s">
        <v>330</v>
      </c>
      <c r="F216">
        <v>51</v>
      </c>
      <c r="G216">
        <v>31</v>
      </c>
      <c r="H216">
        <v>19</v>
      </c>
      <c r="I216">
        <f t="shared" si="18"/>
        <v>50</v>
      </c>
      <c r="J216">
        <f t="shared" si="19"/>
        <v>0.62</v>
      </c>
      <c r="K216">
        <f t="shared" si="20"/>
        <v>0.38</v>
      </c>
      <c r="L216">
        <f t="shared" si="21"/>
        <v>2.62</v>
      </c>
      <c r="M216" t="str">
        <f t="shared" si="22"/>
        <v>Kennedy</v>
      </c>
    </row>
    <row r="217" spans="1:13" x14ac:dyDescent="0.3">
      <c r="A217" t="str">
        <f t="shared" si="23"/>
        <v>18-004</v>
      </c>
      <c r="B217" t="s">
        <v>210</v>
      </c>
      <c r="C217">
        <v>18</v>
      </c>
      <c r="D217" t="s">
        <v>13</v>
      </c>
      <c r="E217" t="s">
        <v>329</v>
      </c>
      <c r="F217">
        <v>93</v>
      </c>
      <c r="G217">
        <v>53</v>
      </c>
      <c r="H217">
        <v>30</v>
      </c>
      <c r="I217">
        <f t="shared" si="18"/>
        <v>83</v>
      </c>
      <c r="J217">
        <f t="shared" si="19"/>
        <v>0.63855421686746983</v>
      </c>
      <c r="K217">
        <f t="shared" si="20"/>
        <v>0.36144578313253012</v>
      </c>
      <c r="L217">
        <f t="shared" si="21"/>
        <v>2.6385542168674698</v>
      </c>
      <c r="M217" t="str">
        <f t="shared" si="22"/>
        <v>Kennedy</v>
      </c>
    </row>
    <row r="218" spans="1:13" x14ac:dyDescent="0.3">
      <c r="A218" t="str">
        <f t="shared" si="23"/>
        <v>18-005</v>
      </c>
      <c r="B218" t="s">
        <v>211</v>
      </c>
      <c r="C218">
        <v>18</v>
      </c>
      <c r="D218" t="s">
        <v>13</v>
      </c>
      <c r="E218" t="s">
        <v>330</v>
      </c>
      <c r="F218">
        <v>43</v>
      </c>
      <c r="G218">
        <v>32</v>
      </c>
      <c r="H218">
        <v>11</v>
      </c>
      <c r="I218">
        <f t="shared" si="18"/>
        <v>43</v>
      </c>
      <c r="J218">
        <f t="shared" si="19"/>
        <v>0.7441860465116279</v>
      </c>
      <c r="K218">
        <f t="shared" si="20"/>
        <v>0.2558139534883721</v>
      </c>
      <c r="L218">
        <f t="shared" si="21"/>
        <v>2.7441860465116279</v>
      </c>
      <c r="M218" t="str">
        <f t="shared" si="22"/>
        <v>Kennedy</v>
      </c>
    </row>
    <row r="219" spans="1:13" x14ac:dyDescent="0.3">
      <c r="A219" t="str">
        <f t="shared" si="23"/>
        <v>18-006</v>
      </c>
      <c r="B219" t="s">
        <v>212</v>
      </c>
      <c r="C219">
        <v>18</v>
      </c>
      <c r="D219" t="s">
        <v>13</v>
      </c>
      <c r="E219" t="s">
        <v>329</v>
      </c>
      <c r="F219">
        <v>38</v>
      </c>
      <c r="G219">
        <v>9</v>
      </c>
      <c r="H219">
        <v>25</v>
      </c>
      <c r="I219">
        <f t="shared" si="18"/>
        <v>34</v>
      </c>
      <c r="J219">
        <f t="shared" si="19"/>
        <v>0.26470588235294118</v>
      </c>
      <c r="K219">
        <f t="shared" si="20"/>
        <v>0.73529411764705888</v>
      </c>
      <c r="L219">
        <f t="shared" si="21"/>
        <v>0.73529411764705888</v>
      </c>
      <c r="M219" t="str">
        <f t="shared" si="22"/>
        <v>Nixon</v>
      </c>
    </row>
    <row r="220" spans="1:13" x14ac:dyDescent="0.3">
      <c r="A220" t="str">
        <f t="shared" si="23"/>
        <v>18-007</v>
      </c>
      <c r="B220" t="s">
        <v>213</v>
      </c>
      <c r="C220">
        <v>18</v>
      </c>
      <c r="D220" t="s">
        <v>13</v>
      </c>
      <c r="E220" t="s">
        <v>329</v>
      </c>
      <c r="F220">
        <v>45</v>
      </c>
      <c r="G220">
        <v>28</v>
      </c>
      <c r="H220">
        <v>8</v>
      </c>
      <c r="I220">
        <f t="shared" si="18"/>
        <v>36</v>
      </c>
      <c r="J220">
        <f t="shared" si="19"/>
        <v>0.77777777777777779</v>
      </c>
      <c r="K220">
        <f t="shared" si="20"/>
        <v>0.22222222222222221</v>
      </c>
      <c r="L220">
        <f t="shared" si="21"/>
        <v>2.7777777777777777</v>
      </c>
      <c r="M220" t="str">
        <f t="shared" si="22"/>
        <v>Kennedy</v>
      </c>
    </row>
    <row r="221" spans="1:13" x14ac:dyDescent="0.3">
      <c r="A221" t="str">
        <f t="shared" si="23"/>
        <v>18-008</v>
      </c>
      <c r="B221" t="s">
        <v>214</v>
      </c>
      <c r="C221">
        <v>18</v>
      </c>
      <c r="D221" t="s">
        <v>13</v>
      </c>
      <c r="E221" t="s">
        <v>329</v>
      </c>
      <c r="F221">
        <v>0</v>
      </c>
      <c r="G221">
        <v>0</v>
      </c>
      <c r="H221">
        <v>0</v>
      </c>
      <c r="I221">
        <f t="shared" si="18"/>
        <v>0</v>
      </c>
      <c r="J221" t="e">
        <f t="shared" si="19"/>
        <v>#DIV/0!</v>
      </c>
      <c r="K221" t="e">
        <f t="shared" si="20"/>
        <v>#DIV/0!</v>
      </c>
      <c r="L221">
        <f t="shared" si="21"/>
        <v>10</v>
      </c>
      <c r="M221" t="str">
        <f t="shared" si="22"/>
        <v>No Votes</v>
      </c>
    </row>
    <row r="222" spans="1:13" x14ac:dyDescent="0.3">
      <c r="A222" t="str">
        <f t="shared" si="23"/>
        <v>18-009</v>
      </c>
      <c r="B222" t="s">
        <v>215</v>
      </c>
      <c r="C222">
        <v>18</v>
      </c>
      <c r="D222" t="s">
        <v>13</v>
      </c>
      <c r="E222" t="s">
        <v>329</v>
      </c>
      <c r="F222">
        <v>37</v>
      </c>
      <c r="G222">
        <v>11</v>
      </c>
      <c r="H222">
        <v>26</v>
      </c>
      <c r="I222">
        <f t="shared" si="18"/>
        <v>37</v>
      </c>
      <c r="J222">
        <f t="shared" si="19"/>
        <v>0.29729729729729731</v>
      </c>
      <c r="K222">
        <f t="shared" si="20"/>
        <v>0.70270270270270274</v>
      </c>
      <c r="L222">
        <f t="shared" si="21"/>
        <v>0.70270270270270274</v>
      </c>
      <c r="M222" t="str">
        <f t="shared" si="22"/>
        <v>Nixon</v>
      </c>
    </row>
    <row r="223" spans="1:13" x14ac:dyDescent="0.3">
      <c r="A223" t="str">
        <f t="shared" si="23"/>
        <v>18-010</v>
      </c>
      <c r="B223" t="s">
        <v>216</v>
      </c>
      <c r="C223">
        <v>18</v>
      </c>
      <c r="D223" t="s">
        <v>13</v>
      </c>
      <c r="E223" t="s">
        <v>329</v>
      </c>
      <c r="F223">
        <v>7</v>
      </c>
      <c r="G223">
        <v>5</v>
      </c>
      <c r="H223">
        <v>2</v>
      </c>
      <c r="I223">
        <f t="shared" si="18"/>
        <v>7</v>
      </c>
      <c r="J223">
        <f t="shared" si="19"/>
        <v>0.7142857142857143</v>
      </c>
      <c r="K223">
        <f t="shared" si="20"/>
        <v>0.2857142857142857</v>
      </c>
      <c r="L223">
        <f t="shared" si="21"/>
        <v>2.7142857142857144</v>
      </c>
      <c r="M223" t="str">
        <f t="shared" si="22"/>
        <v>Kennedy</v>
      </c>
    </row>
    <row r="224" spans="1:13" x14ac:dyDescent="0.3">
      <c r="A224" t="str">
        <f t="shared" si="23"/>
        <v>18-011</v>
      </c>
      <c r="B224" t="s">
        <v>217</v>
      </c>
      <c r="C224">
        <v>18</v>
      </c>
      <c r="D224" t="s">
        <v>13</v>
      </c>
      <c r="E224" t="s">
        <v>329</v>
      </c>
      <c r="F224">
        <v>21</v>
      </c>
      <c r="G224">
        <v>10</v>
      </c>
      <c r="H224">
        <v>9</v>
      </c>
      <c r="I224">
        <f t="shared" si="18"/>
        <v>19</v>
      </c>
      <c r="J224">
        <f t="shared" si="19"/>
        <v>0.52631578947368418</v>
      </c>
      <c r="K224">
        <f t="shared" si="20"/>
        <v>0.47368421052631576</v>
      </c>
      <c r="L224">
        <f t="shared" si="21"/>
        <v>2.5263157894736841</v>
      </c>
      <c r="M224" t="str">
        <f t="shared" si="22"/>
        <v>Kennedy</v>
      </c>
    </row>
    <row r="225" spans="1:13" x14ac:dyDescent="0.3">
      <c r="A225" t="str">
        <f t="shared" si="23"/>
        <v>18-012</v>
      </c>
      <c r="B225" t="s">
        <v>218</v>
      </c>
      <c r="C225">
        <v>18</v>
      </c>
      <c r="D225" t="s">
        <v>13</v>
      </c>
      <c r="E225" t="s">
        <v>330</v>
      </c>
      <c r="F225">
        <v>21</v>
      </c>
      <c r="G225">
        <v>10</v>
      </c>
      <c r="H225">
        <v>11</v>
      </c>
      <c r="I225">
        <f t="shared" si="18"/>
        <v>21</v>
      </c>
      <c r="J225">
        <f t="shared" si="19"/>
        <v>0.47619047619047616</v>
      </c>
      <c r="K225">
        <f t="shared" si="20"/>
        <v>0.52380952380952384</v>
      </c>
      <c r="L225">
        <f t="shared" si="21"/>
        <v>0.52380952380952384</v>
      </c>
      <c r="M225" t="str">
        <f t="shared" si="22"/>
        <v>Nixon</v>
      </c>
    </row>
    <row r="226" spans="1:13" x14ac:dyDescent="0.3">
      <c r="A226" t="str">
        <f t="shared" si="23"/>
        <v>18-013</v>
      </c>
      <c r="B226" t="s">
        <v>219</v>
      </c>
      <c r="C226">
        <v>18</v>
      </c>
      <c r="D226" t="s">
        <v>13</v>
      </c>
      <c r="E226" t="s">
        <v>329</v>
      </c>
      <c r="F226">
        <v>57</v>
      </c>
      <c r="G226">
        <v>30</v>
      </c>
      <c r="H226">
        <v>26</v>
      </c>
      <c r="I226">
        <f t="shared" si="18"/>
        <v>56</v>
      </c>
      <c r="J226">
        <f t="shared" si="19"/>
        <v>0.5357142857142857</v>
      </c>
      <c r="K226">
        <f t="shared" si="20"/>
        <v>0.4642857142857143</v>
      </c>
      <c r="L226">
        <f t="shared" si="21"/>
        <v>2.5357142857142856</v>
      </c>
      <c r="M226" t="str">
        <f t="shared" si="22"/>
        <v>Kennedy</v>
      </c>
    </row>
    <row r="227" spans="1:13" x14ac:dyDescent="0.3">
      <c r="A227" t="str">
        <f t="shared" si="23"/>
        <v>18-014</v>
      </c>
      <c r="B227" t="s">
        <v>220</v>
      </c>
      <c r="C227">
        <v>18</v>
      </c>
      <c r="D227" t="s">
        <v>13</v>
      </c>
      <c r="E227" t="s">
        <v>329</v>
      </c>
      <c r="F227">
        <v>166</v>
      </c>
      <c r="G227">
        <v>73</v>
      </c>
      <c r="H227">
        <v>81</v>
      </c>
      <c r="I227">
        <f t="shared" si="18"/>
        <v>154</v>
      </c>
      <c r="J227">
        <f t="shared" si="19"/>
        <v>0.47402597402597402</v>
      </c>
      <c r="K227">
        <f t="shared" si="20"/>
        <v>0.52597402597402598</v>
      </c>
      <c r="L227">
        <f t="shared" si="21"/>
        <v>0.52597402597402598</v>
      </c>
      <c r="M227" t="str">
        <f t="shared" si="22"/>
        <v>Nixon</v>
      </c>
    </row>
    <row r="228" spans="1:13" x14ac:dyDescent="0.3">
      <c r="A228" t="str">
        <f t="shared" si="23"/>
        <v>18-015</v>
      </c>
      <c r="B228" t="s">
        <v>221</v>
      </c>
      <c r="C228">
        <v>18</v>
      </c>
      <c r="D228" t="s">
        <v>13</v>
      </c>
      <c r="E228" t="s">
        <v>329</v>
      </c>
      <c r="F228">
        <v>67</v>
      </c>
      <c r="G228">
        <v>63</v>
      </c>
      <c r="H228">
        <v>3</v>
      </c>
      <c r="I228">
        <f t="shared" si="18"/>
        <v>66</v>
      </c>
      <c r="J228">
        <f t="shared" si="19"/>
        <v>0.95454545454545459</v>
      </c>
      <c r="K228">
        <f t="shared" si="20"/>
        <v>4.5454545454545456E-2</v>
      </c>
      <c r="L228">
        <f t="shared" si="21"/>
        <v>2.9545454545454546</v>
      </c>
      <c r="M228" t="str">
        <f t="shared" si="22"/>
        <v>Kennedy</v>
      </c>
    </row>
    <row r="229" spans="1:13" x14ac:dyDescent="0.3">
      <c r="A229" t="str">
        <f t="shared" si="23"/>
        <v>18-016</v>
      </c>
      <c r="B229" t="s">
        <v>222</v>
      </c>
      <c r="C229">
        <v>18</v>
      </c>
      <c r="D229" t="s">
        <v>13</v>
      </c>
      <c r="E229" t="s">
        <v>329</v>
      </c>
      <c r="F229">
        <v>0</v>
      </c>
      <c r="G229">
        <v>0</v>
      </c>
      <c r="H229">
        <v>0</v>
      </c>
      <c r="I229">
        <f t="shared" si="18"/>
        <v>0</v>
      </c>
      <c r="J229" t="e">
        <f t="shared" si="19"/>
        <v>#DIV/0!</v>
      </c>
      <c r="K229" t="e">
        <f t="shared" si="20"/>
        <v>#DIV/0!</v>
      </c>
      <c r="L229">
        <f t="shared" si="21"/>
        <v>10</v>
      </c>
      <c r="M229" t="str">
        <f t="shared" si="22"/>
        <v>No Votes</v>
      </c>
    </row>
    <row r="230" spans="1:13" x14ac:dyDescent="0.3">
      <c r="A230" t="str">
        <f t="shared" si="23"/>
        <v>18-017</v>
      </c>
      <c r="B230" t="s">
        <v>223</v>
      </c>
      <c r="C230">
        <v>18</v>
      </c>
      <c r="D230" t="s">
        <v>13</v>
      </c>
      <c r="E230" t="s">
        <v>329</v>
      </c>
      <c r="F230">
        <v>16</v>
      </c>
      <c r="G230">
        <v>10</v>
      </c>
      <c r="H230">
        <v>6</v>
      </c>
      <c r="I230">
        <f t="shared" si="18"/>
        <v>16</v>
      </c>
      <c r="J230">
        <f t="shared" si="19"/>
        <v>0.625</v>
      </c>
      <c r="K230">
        <f t="shared" si="20"/>
        <v>0.375</v>
      </c>
      <c r="L230">
        <f t="shared" si="21"/>
        <v>2.625</v>
      </c>
      <c r="M230" t="str">
        <f t="shared" si="22"/>
        <v>Kennedy</v>
      </c>
    </row>
    <row r="231" spans="1:13" x14ac:dyDescent="0.3">
      <c r="A231" t="str">
        <f t="shared" si="23"/>
        <v>18-018</v>
      </c>
      <c r="B231" t="s">
        <v>226</v>
      </c>
      <c r="C231">
        <v>18</v>
      </c>
      <c r="D231" t="s">
        <v>13</v>
      </c>
      <c r="E231" t="s">
        <v>329</v>
      </c>
      <c r="F231">
        <v>39</v>
      </c>
      <c r="G231">
        <v>20</v>
      </c>
      <c r="H231">
        <v>13</v>
      </c>
      <c r="I231">
        <f t="shared" si="18"/>
        <v>33</v>
      </c>
      <c r="J231">
        <f t="shared" si="19"/>
        <v>0.60606060606060608</v>
      </c>
      <c r="K231">
        <f t="shared" si="20"/>
        <v>0.39393939393939392</v>
      </c>
      <c r="L231">
        <f t="shared" si="21"/>
        <v>2.606060606060606</v>
      </c>
      <c r="M231" t="str">
        <f t="shared" si="22"/>
        <v>Kennedy</v>
      </c>
    </row>
    <row r="232" spans="1:13" x14ac:dyDescent="0.3">
      <c r="A232" t="str">
        <f t="shared" si="23"/>
        <v>18-019</v>
      </c>
      <c r="B232" t="s">
        <v>227</v>
      </c>
      <c r="C232">
        <v>18</v>
      </c>
      <c r="D232" t="s">
        <v>13</v>
      </c>
      <c r="E232" t="s">
        <v>330</v>
      </c>
      <c r="F232">
        <v>42</v>
      </c>
      <c r="G232">
        <v>27</v>
      </c>
      <c r="H232">
        <v>15</v>
      </c>
      <c r="I232">
        <f t="shared" si="18"/>
        <v>42</v>
      </c>
      <c r="J232">
        <f t="shared" si="19"/>
        <v>0.6428571428571429</v>
      </c>
      <c r="K232">
        <f t="shared" si="20"/>
        <v>0.35714285714285715</v>
      </c>
      <c r="L232">
        <f t="shared" si="21"/>
        <v>2.6428571428571428</v>
      </c>
      <c r="M232" t="str">
        <f t="shared" si="22"/>
        <v>Kennedy</v>
      </c>
    </row>
    <row r="233" spans="1:13" x14ac:dyDescent="0.3">
      <c r="A233" t="str">
        <f t="shared" si="23"/>
        <v>18-020</v>
      </c>
      <c r="B233" t="s">
        <v>224</v>
      </c>
      <c r="C233">
        <v>18</v>
      </c>
      <c r="D233" t="s">
        <v>13</v>
      </c>
      <c r="E233" t="s">
        <v>329</v>
      </c>
      <c r="F233">
        <v>115</v>
      </c>
      <c r="G233">
        <v>57</v>
      </c>
      <c r="H233">
        <v>50</v>
      </c>
      <c r="I233">
        <f t="shared" si="18"/>
        <v>107</v>
      </c>
      <c r="J233">
        <f t="shared" si="19"/>
        <v>0.53271028037383172</v>
      </c>
      <c r="K233">
        <f t="shared" si="20"/>
        <v>0.46728971962616822</v>
      </c>
      <c r="L233">
        <f t="shared" si="21"/>
        <v>2.5327102803738315</v>
      </c>
      <c r="M233" t="str">
        <f t="shared" si="22"/>
        <v>Kennedy</v>
      </c>
    </row>
    <row r="234" spans="1:13" x14ac:dyDescent="0.3">
      <c r="A234" t="str">
        <f t="shared" si="23"/>
        <v>18-021</v>
      </c>
      <c r="B234" t="s">
        <v>225</v>
      </c>
      <c r="C234">
        <v>18</v>
      </c>
      <c r="D234" t="s">
        <v>13</v>
      </c>
      <c r="E234" t="s">
        <v>329</v>
      </c>
      <c r="F234">
        <v>9</v>
      </c>
      <c r="G234">
        <v>3</v>
      </c>
      <c r="H234">
        <v>6</v>
      </c>
      <c r="I234">
        <f t="shared" si="18"/>
        <v>9</v>
      </c>
      <c r="J234">
        <f t="shared" si="19"/>
        <v>0.33333333333333331</v>
      </c>
      <c r="K234">
        <f t="shared" si="20"/>
        <v>0.66666666666666663</v>
      </c>
      <c r="L234">
        <f t="shared" si="21"/>
        <v>0.66666666666666663</v>
      </c>
      <c r="M234" t="str">
        <f t="shared" si="22"/>
        <v>Nixon</v>
      </c>
    </row>
    <row r="235" spans="1:13" x14ac:dyDescent="0.3">
      <c r="A235" t="str">
        <f t="shared" si="23"/>
        <v>19-001</v>
      </c>
      <c r="B235" t="s">
        <v>228</v>
      </c>
      <c r="C235">
        <v>19</v>
      </c>
      <c r="D235" t="s">
        <v>13</v>
      </c>
      <c r="E235" t="s">
        <v>331</v>
      </c>
      <c r="F235">
        <v>283</v>
      </c>
      <c r="G235">
        <v>176</v>
      </c>
      <c r="H235">
        <v>106</v>
      </c>
      <c r="I235">
        <f t="shared" si="18"/>
        <v>282</v>
      </c>
      <c r="J235">
        <f t="shared" si="19"/>
        <v>0.62411347517730498</v>
      </c>
      <c r="K235">
        <f t="shared" si="20"/>
        <v>0.37588652482269502</v>
      </c>
      <c r="L235">
        <f t="shared" si="21"/>
        <v>2.624113475177305</v>
      </c>
      <c r="M235" t="str">
        <f t="shared" si="22"/>
        <v>Kennedy</v>
      </c>
    </row>
    <row r="236" spans="1:13" x14ac:dyDescent="0.3">
      <c r="A236" t="str">
        <f t="shared" si="23"/>
        <v>19-002</v>
      </c>
      <c r="B236" t="s">
        <v>229</v>
      </c>
      <c r="C236">
        <v>19</v>
      </c>
      <c r="D236" t="s">
        <v>13</v>
      </c>
      <c r="E236" t="s">
        <v>332</v>
      </c>
      <c r="F236">
        <v>252</v>
      </c>
      <c r="G236">
        <v>178</v>
      </c>
      <c r="H236">
        <v>70</v>
      </c>
      <c r="I236">
        <f t="shared" si="18"/>
        <v>248</v>
      </c>
      <c r="J236">
        <f t="shared" si="19"/>
        <v>0.717741935483871</v>
      </c>
      <c r="K236">
        <f t="shared" si="20"/>
        <v>0.28225806451612906</v>
      </c>
      <c r="L236">
        <f t="shared" si="21"/>
        <v>2.717741935483871</v>
      </c>
      <c r="M236" t="str">
        <f t="shared" si="22"/>
        <v>Kennedy</v>
      </c>
    </row>
    <row r="237" spans="1:13" x14ac:dyDescent="0.3">
      <c r="A237" t="str">
        <f t="shared" si="23"/>
        <v>19-003</v>
      </c>
      <c r="B237" t="s">
        <v>230</v>
      </c>
      <c r="C237">
        <v>19</v>
      </c>
      <c r="D237" t="s">
        <v>13</v>
      </c>
      <c r="E237" t="s">
        <v>333</v>
      </c>
      <c r="F237">
        <v>282</v>
      </c>
      <c r="G237">
        <v>144</v>
      </c>
      <c r="H237">
        <v>137</v>
      </c>
      <c r="I237">
        <f t="shared" si="18"/>
        <v>281</v>
      </c>
      <c r="J237">
        <f t="shared" si="19"/>
        <v>0.51245551601423489</v>
      </c>
      <c r="K237">
        <f t="shared" si="20"/>
        <v>0.48754448398576511</v>
      </c>
      <c r="L237">
        <f t="shared" si="21"/>
        <v>2.512455516014235</v>
      </c>
      <c r="M237" t="str">
        <f t="shared" si="22"/>
        <v>Kennedy</v>
      </c>
    </row>
    <row r="238" spans="1:13" x14ac:dyDescent="0.3">
      <c r="A238" t="str">
        <f t="shared" si="23"/>
        <v>19-004</v>
      </c>
      <c r="B238" t="s">
        <v>231</v>
      </c>
      <c r="C238">
        <v>19</v>
      </c>
      <c r="D238" t="s">
        <v>13</v>
      </c>
      <c r="E238" t="s">
        <v>332</v>
      </c>
      <c r="F238">
        <v>34</v>
      </c>
      <c r="G238">
        <v>21</v>
      </c>
      <c r="H238">
        <v>13</v>
      </c>
      <c r="I238">
        <f t="shared" si="18"/>
        <v>34</v>
      </c>
      <c r="J238">
        <f t="shared" si="19"/>
        <v>0.61764705882352944</v>
      </c>
      <c r="K238">
        <f t="shared" si="20"/>
        <v>0.38235294117647056</v>
      </c>
      <c r="L238">
        <f t="shared" si="21"/>
        <v>2.6176470588235294</v>
      </c>
      <c r="M238" t="str">
        <f t="shared" si="22"/>
        <v>Kennedy</v>
      </c>
    </row>
    <row r="239" spans="1:13" x14ac:dyDescent="0.3">
      <c r="A239" t="str">
        <f t="shared" si="23"/>
        <v>19-005</v>
      </c>
      <c r="B239" t="s">
        <v>232</v>
      </c>
      <c r="C239">
        <v>19</v>
      </c>
      <c r="D239" t="s">
        <v>13</v>
      </c>
      <c r="E239" t="s">
        <v>332</v>
      </c>
      <c r="F239">
        <v>627</v>
      </c>
      <c r="G239">
        <v>265</v>
      </c>
      <c r="H239">
        <v>355</v>
      </c>
      <c r="I239">
        <f t="shared" si="18"/>
        <v>620</v>
      </c>
      <c r="J239">
        <f t="shared" si="19"/>
        <v>0.42741935483870969</v>
      </c>
      <c r="K239">
        <f t="shared" si="20"/>
        <v>0.57258064516129037</v>
      </c>
      <c r="L239">
        <f t="shared" si="21"/>
        <v>0.57258064516129037</v>
      </c>
      <c r="M239" t="str">
        <f t="shared" si="22"/>
        <v>Nixon</v>
      </c>
    </row>
    <row r="240" spans="1:13" x14ac:dyDescent="0.3">
      <c r="A240" t="str">
        <f t="shared" si="23"/>
        <v>19-006</v>
      </c>
      <c r="B240" t="s">
        <v>233</v>
      </c>
      <c r="C240">
        <v>19</v>
      </c>
      <c r="D240" t="s">
        <v>13</v>
      </c>
      <c r="E240" t="s">
        <v>333</v>
      </c>
      <c r="F240">
        <v>21</v>
      </c>
      <c r="G240">
        <v>9</v>
      </c>
      <c r="H240">
        <v>12</v>
      </c>
      <c r="I240">
        <f t="shared" si="18"/>
        <v>21</v>
      </c>
      <c r="J240">
        <f t="shared" si="19"/>
        <v>0.42857142857142855</v>
      </c>
      <c r="K240">
        <f t="shared" si="20"/>
        <v>0.5714285714285714</v>
      </c>
      <c r="L240">
        <f t="shared" si="21"/>
        <v>0.5714285714285714</v>
      </c>
      <c r="M240" t="str">
        <f t="shared" si="22"/>
        <v>Nixon</v>
      </c>
    </row>
    <row r="241" spans="1:13" x14ac:dyDescent="0.3">
      <c r="A241" t="str">
        <f t="shared" si="23"/>
        <v>19-007</v>
      </c>
      <c r="B241" t="s">
        <v>234</v>
      </c>
      <c r="C241">
        <v>19</v>
      </c>
      <c r="D241" t="s">
        <v>13</v>
      </c>
      <c r="E241" t="s">
        <v>332</v>
      </c>
      <c r="F241">
        <v>136</v>
      </c>
      <c r="G241">
        <v>75</v>
      </c>
      <c r="H241">
        <v>60</v>
      </c>
      <c r="I241">
        <f t="shared" si="18"/>
        <v>135</v>
      </c>
      <c r="J241">
        <f t="shared" si="19"/>
        <v>0.55555555555555558</v>
      </c>
      <c r="K241">
        <f t="shared" si="20"/>
        <v>0.44444444444444442</v>
      </c>
      <c r="L241">
        <f t="shared" si="21"/>
        <v>2.5555555555555554</v>
      </c>
      <c r="M241" t="str">
        <f t="shared" si="22"/>
        <v>Kennedy</v>
      </c>
    </row>
    <row r="242" spans="1:13" x14ac:dyDescent="0.3">
      <c r="A242" t="str">
        <f t="shared" si="23"/>
        <v>19-008</v>
      </c>
      <c r="B242" t="s">
        <v>235</v>
      </c>
      <c r="C242">
        <v>19</v>
      </c>
      <c r="D242" t="s">
        <v>13</v>
      </c>
      <c r="E242" t="s">
        <v>332</v>
      </c>
      <c r="F242">
        <v>63</v>
      </c>
      <c r="G242">
        <v>37</v>
      </c>
      <c r="H242">
        <v>25</v>
      </c>
      <c r="I242">
        <f t="shared" si="18"/>
        <v>62</v>
      </c>
      <c r="J242">
        <f t="shared" si="19"/>
        <v>0.59677419354838712</v>
      </c>
      <c r="K242">
        <f t="shared" si="20"/>
        <v>0.40322580645161288</v>
      </c>
      <c r="L242">
        <f t="shared" si="21"/>
        <v>2.596774193548387</v>
      </c>
      <c r="M242" t="str">
        <f t="shared" si="22"/>
        <v>Kennedy</v>
      </c>
    </row>
    <row r="243" spans="1:13" x14ac:dyDescent="0.3">
      <c r="A243" t="str">
        <f t="shared" si="23"/>
        <v>19-009</v>
      </c>
      <c r="B243" t="s">
        <v>236</v>
      </c>
      <c r="C243">
        <v>19</v>
      </c>
      <c r="D243" t="s">
        <v>13</v>
      </c>
      <c r="E243" t="s">
        <v>332</v>
      </c>
      <c r="F243">
        <v>512</v>
      </c>
      <c r="G243">
        <v>273</v>
      </c>
      <c r="H243">
        <v>236</v>
      </c>
      <c r="I243">
        <f t="shared" si="18"/>
        <v>509</v>
      </c>
      <c r="J243">
        <f t="shared" si="19"/>
        <v>0.53634577603143418</v>
      </c>
      <c r="K243">
        <f t="shared" si="20"/>
        <v>0.46365422396856582</v>
      </c>
      <c r="L243">
        <f t="shared" si="21"/>
        <v>2.5363457760314341</v>
      </c>
      <c r="M243" t="str">
        <f t="shared" si="22"/>
        <v>Kennedy</v>
      </c>
    </row>
    <row r="244" spans="1:13" x14ac:dyDescent="0.3">
      <c r="A244" t="str">
        <f t="shared" si="23"/>
        <v>19-010</v>
      </c>
      <c r="B244" t="s">
        <v>237</v>
      </c>
      <c r="C244">
        <v>19</v>
      </c>
      <c r="D244" t="s">
        <v>13</v>
      </c>
      <c r="E244" t="s">
        <v>332</v>
      </c>
      <c r="F244">
        <v>509</v>
      </c>
      <c r="G244">
        <v>335</v>
      </c>
      <c r="H244">
        <v>169</v>
      </c>
      <c r="I244">
        <f t="shared" si="18"/>
        <v>504</v>
      </c>
      <c r="J244">
        <f t="shared" si="19"/>
        <v>0.66468253968253965</v>
      </c>
      <c r="K244">
        <f t="shared" si="20"/>
        <v>0.33531746031746029</v>
      </c>
      <c r="L244">
        <f t="shared" si="21"/>
        <v>2.6646825396825395</v>
      </c>
      <c r="M244" t="str">
        <f t="shared" si="22"/>
        <v>Kennedy</v>
      </c>
    </row>
    <row r="245" spans="1:13" x14ac:dyDescent="0.3">
      <c r="A245" t="str">
        <f t="shared" si="23"/>
        <v>19-011</v>
      </c>
      <c r="B245" t="s">
        <v>238</v>
      </c>
      <c r="C245">
        <v>19</v>
      </c>
      <c r="D245" t="s">
        <v>13</v>
      </c>
      <c r="E245" t="s">
        <v>332</v>
      </c>
      <c r="F245">
        <v>436</v>
      </c>
      <c r="G245">
        <v>226</v>
      </c>
      <c r="H245">
        <v>207</v>
      </c>
      <c r="I245">
        <f t="shared" si="18"/>
        <v>433</v>
      </c>
      <c r="J245">
        <f t="shared" si="19"/>
        <v>0.52193995381062352</v>
      </c>
      <c r="K245">
        <f t="shared" si="20"/>
        <v>0.47806004618937642</v>
      </c>
      <c r="L245">
        <f t="shared" si="21"/>
        <v>2.5219399538106235</v>
      </c>
      <c r="M245" t="str">
        <f t="shared" si="22"/>
        <v>Kennedy</v>
      </c>
    </row>
    <row r="246" spans="1:13" x14ac:dyDescent="0.3">
      <c r="A246" t="str">
        <f t="shared" si="23"/>
        <v>19-012</v>
      </c>
      <c r="B246" t="s">
        <v>239</v>
      </c>
      <c r="C246">
        <v>19</v>
      </c>
      <c r="D246" t="s">
        <v>13</v>
      </c>
      <c r="E246" t="s">
        <v>332</v>
      </c>
      <c r="F246">
        <v>398</v>
      </c>
      <c r="G246">
        <v>192</v>
      </c>
      <c r="H246">
        <v>203</v>
      </c>
      <c r="I246">
        <f t="shared" si="18"/>
        <v>395</v>
      </c>
      <c r="J246">
        <f t="shared" si="19"/>
        <v>0.48607594936708859</v>
      </c>
      <c r="K246">
        <f t="shared" si="20"/>
        <v>0.51392405063291136</v>
      </c>
      <c r="L246">
        <f t="shared" si="21"/>
        <v>0.51392405063291136</v>
      </c>
      <c r="M246" t="str">
        <f t="shared" si="22"/>
        <v>Nixon</v>
      </c>
    </row>
    <row r="247" spans="1:13" x14ac:dyDescent="0.3">
      <c r="A247" t="str">
        <f t="shared" si="23"/>
        <v>19-013</v>
      </c>
      <c r="B247" t="s">
        <v>240</v>
      </c>
      <c r="C247">
        <v>19</v>
      </c>
      <c r="D247" t="s">
        <v>13</v>
      </c>
      <c r="E247" t="s">
        <v>332</v>
      </c>
      <c r="F247">
        <v>548</v>
      </c>
      <c r="G247">
        <v>260</v>
      </c>
      <c r="H247">
        <v>284</v>
      </c>
      <c r="I247">
        <f t="shared" si="18"/>
        <v>544</v>
      </c>
      <c r="J247">
        <f t="shared" si="19"/>
        <v>0.47794117647058826</v>
      </c>
      <c r="K247">
        <f t="shared" si="20"/>
        <v>0.5220588235294118</v>
      </c>
      <c r="L247">
        <f t="shared" si="21"/>
        <v>0.5220588235294118</v>
      </c>
      <c r="M247" t="str">
        <f t="shared" si="22"/>
        <v>Nixon</v>
      </c>
    </row>
    <row r="248" spans="1:13" x14ac:dyDescent="0.3">
      <c r="A248" t="str">
        <f t="shared" si="23"/>
        <v>19-014</v>
      </c>
      <c r="B248" t="s">
        <v>241</v>
      </c>
      <c r="C248">
        <v>19</v>
      </c>
      <c r="D248" t="s">
        <v>13</v>
      </c>
      <c r="E248" t="s">
        <v>332</v>
      </c>
      <c r="F248">
        <v>543</v>
      </c>
      <c r="G248">
        <v>355</v>
      </c>
      <c r="H248">
        <v>178</v>
      </c>
      <c r="I248">
        <f t="shared" si="18"/>
        <v>533</v>
      </c>
      <c r="J248">
        <f t="shared" si="19"/>
        <v>0.66604127579737338</v>
      </c>
      <c r="K248">
        <f t="shared" si="20"/>
        <v>0.33395872420262662</v>
      </c>
      <c r="L248">
        <f t="shared" si="21"/>
        <v>2.6660412757973733</v>
      </c>
      <c r="M248" t="str">
        <f t="shared" si="22"/>
        <v>Kennedy</v>
      </c>
    </row>
    <row r="249" spans="1:13" x14ac:dyDescent="0.3">
      <c r="A249" t="str">
        <f t="shared" si="23"/>
        <v>19-015</v>
      </c>
      <c r="B249" t="s">
        <v>242</v>
      </c>
      <c r="C249">
        <v>19</v>
      </c>
      <c r="D249" t="s">
        <v>13</v>
      </c>
      <c r="E249" t="s">
        <v>332</v>
      </c>
      <c r="F249">
        <v>440</v>
      </c>
      <c r="G249">
        <v>213</v>
      </c>
      <c r="H249">
        <v>226</v>
      </c>
      <c r="I249">
        <f t="shared" si="18"/>
        <v>439</v>
      </c>
      <c r="J249">
        <f t="shared" si="19"/>
        <v>0.48519362186788156</v>
      </c>
      <c r="K249">
        <f t="shared" si="20"/>
        <v>0.51480637813211849</v>
      </c>
      <c r="L249">
        <f t="shared" si="21"/>
        <v>0.51480637813211849</v>
      </c>
      <c r="M249" t="str">
        <f t="shared" si="22"/>
        <v>Nixon</v>
      </c>
    </row>
    <row r="250" spans="1:13" x14ac:dyDescent="0.3">
      <c r="A250" t="str">
        <f t="shared" si="23"/>
        <v>19-016</v>
      </c>
      <c r="B250" t="s">
        <v>243</v>
      </c>
      <c r="C250">
        <v>19</v>
      </c>
      <c r="D250" t="s">
        <v>13</v>
      </c>
      <c r="E250" t="s">
        <v>332</v>
      </c>
      <c r="F250">
        <v>372</v>
      </c>
      <c r="G250">
        <v>152</v>
      </c>
      <c r="H250">
        <v>219</v>
      </c>
      <c r="I250">
        <f t="shared" si="18"/>
        <v>371</v>
      </c>
      <c r="J250">
        <f t="shared" si="19"/>
        <v>0.40970350404312667</v>
      </c>
      <c r="K250">
        <f t="shared" si="20"/>
        <v>0.59029649595687328</v>
      </c>
      <c r="L250">
        <f t="shared" si="21"/>
        <v>0.59029649595687328</v>
      </c>
      <c r="M250" t="str">
        <f t="shared" si="22"/>
        <v>Nixon</v>
      </c>
    </row>
    <row r="251" spans="1:13" x14ac:dyDescent="0.3">
      <c r="A251" t="str">
        <f t="shared" si="23"/>
        <v>19-017</v>
      </c>
      <c r="B251" t="s">
        <v>244</v>
      </c>
      <c r="C251">
        <v>19</v>
      </c>
      <c r="D251" t="s">
        <v>13</v>
      </c>
      <c r="E251" t="s">
        <v>332</v>
      </c>
      <c r="F251">
        <v>319</v>
      </c>
      <c r="G251">
        <v>130</v>
      </c>
      <c r="H251">
        <v>185</v>
      </c>
      <c r="I251">
        <f t="shared" si="18"/>
        <v>315</v>
      </c>
      <c r="J251">
        <f t="shared" si="19"/>
        <v>0.41269841269841268</v>
      </c>
      <c r="K251">
        <f t="shared" si="20"/>
        <v>0.58730158730158732</v>
      </c>
      <c r="L251">
        <f t="shared" si="21"/>
        <v>0.58730158730158732</v>
      </c>
      <c r="M251" t="str">
        <f t="shared" si="22"/>
        <v>Nixon</v>
      </c>
    </row>
    <row r="252" spans="1:13" x14ac:dyDescent="0.3">
      <c r="A252" t="str">
        <f t="shared" si="23"/>
        <v>19-018</v>
      </c>
      <c r="B252" t="s">
        <v>245</v>
      </c>
      <c r="C252">
        <v>19</v>
      </c>
      <c r="D252" t="s">
        <v>13</v>
      </c>
      <c r="E252" t="s">
        <v>332</v>
      </c>
      <c r="F252">
        <v>20</v>
      </c>
      <c r="G252">
        <v>5</v>
      </c>
      <c r="H252">
        <v>12</v>
      </c>
      <c r="I252">
        <f t="shared" si="18"/>
        <v>17</v>
      </c>
      <c r="J252">
        <f t="shared" si="19"/>
        <v>0.29411764705882354</v>
      </c>
      <c r="K252">
        <f t="shared" si="20"/>
        <v>0.70588235294117652</v>
      </c>
      <c r="L252">
        <f t="shared" si="21"/>
        <v>0.70588235294117652</v>
      </c>
      <c r="M252" t="str">
        <f t="shared" si="22"/>
        <v>Nixon</v>
      </c>
    </row>
    <row r="253" spans="1:13" x14ac:dyDescent="0.3">
      <c r="A253" t="str">
        <f t="shared" si="23"/>
        <v>19-019</v>
      </c>
      <c r="B253" t="s">
        <v>246</v>
      </c>
      <c r="C253">
        <v>19</v>
      </c>
      <c r="D253" t="s">
        <v>13</v>
      </c>
      <c r="E253" t="s">
        <v>332</v>
      </c>
      <c r="F253">
        <v>27</v>
      </c>
      <c r="G253">
        <v>16</v>
      </c>
      <c r="H253">
        <v>11</v>
      </c>
      <c r="I253">
        <f t="shared" si="18"/>
        <v>27</v>
      </c>
      <c r="J253">
        <f t="shared" si="19"/>
        <v>0.59259259259259256</v>
      </c>
      <c r="K253">
        <f t="shared" si="20"/>
        <v>0.40740740740740738</v>
      </c>
      <c r="L253">
        <f t="shared" si="21"/>
        <v>2.5925925925925926</v>
      </c>
      <c r="M253" t="str">
        <f t="shared" si="22"/>
        <v>Kennedy</v>
      </c>
    </row>
    <row r="254" spans="1:13" x14ac:dyDescent="0.3">
      <c r="A254" t="str">
        <f t="shared" si="23"/>
        <v>19-020</v>
      </c>
      <c r="B254" t="s">
        <v>247</v>
      </c>
      <c r="C254">
        <v>19</v>
      </c>
      <c r="D254" t="s">
        <v>13</v>
      </c>
      <c r="E254" t="s">
        <v>332</v>
      </c>
      <c r="F254">
        <v>483</v>
      </c>
      <c r="G254">
        <v>236</v>
      </c>
      <c r="H254">
        <v>246</v>
      </c>
      <c r="I254">
        <f t="shared" si="18"/>
        <v>482</v>
      </c>
      <c r="J254">
        <f t="shared" si="19"/>
        <v>0.48962655601659749</v>
      </c>
      <c r="K254">
        <f t="shared" si="20"/>
        <v>0.51037344398340245</v>
      </c>
      <c r="L254">
        <f t="shared" si="21"/>
        <v>0.51037344398340245</v>
      </c>
      <c r="M254" t="str">
        <f t="shared" si="22"/>
        <v>Nixon</v>
      </c>
    </row>
    <row r="255" spans="1:13" x14ac:dyDescent="0.3">
      <c r="A255" t="str">
        <f t="shared" si="23"/>
        <v>19-021</v>
      </c>
      <c r="B255" t="s">
        <v>248</v>
      </c>
      <c r="C255">
        <v>19</v>
      </c>
      <c r="D255" t="s">
        <v>13</v>
      </c>
      <c r="E255" t="s">
        <v>332</v>
      </c>
      <c r="F255">
        <v>438</v>
      </c>
      <c r="G255">
        <v>198</v>
      </c>
      <c r="H255">
        <v>238</v>
      </c>
      <c r="I255">
        <f t="shared" si="18"/>
        <v>436</v>
      </c>
      <c r="J255">
        <f t="shared" si="19"/>
        <v>0.45412844036697247</v>
      </c>
      <c r="K255">
        <f t="shared" si="20"/>
        <v>0.54587155963302747</v>
      </c>
      <c r="L255">
        <f t="shared" si="21"/>
        <v>0.54587155963302747</v>
      </c>
      <c r="M255" t="str">
        <f t="shared" si="22"/>
        <v>Nixon</v>
      </c>
    </row>
    <row r="256" spans="1:13" x14ac:dyDescent="0.3">
      <c r="A256" t="str">
        <f t="shared" si="23"/>
        <v>19-022</v>
      </c>
      <c r="B256" t="s">
        <v>249</v>
      </c>
      <c r="C256">
        <v>19</v>
      </c>
      <c r="D256" t="s">
        <v>13</v>
      </c>
      <c r="E256" t="s">
        <v>332</v>
      </c>
      <c r="F256">
        <v>281</v>
      </c>
      <c r="G256">
        <v>153</v>
      </c>
      <c r="H256">
        <v>126</v>
      </c>
      <c r="I256">
        <f t="shared" si="18"/>
        <v>279</v>
      </c>
      <c r="J256">
        <f t="shared" si="19"/>
        <v>0.54838709677419351</v>
      </c>
      <c r="K256">
        <f t="shared" si="20"/>
        <v>0.45161290322580644</v>
      </c>
      <c r="L256">
        <f t="shared" si="21"/>
        <v>2.5483870967741935</v>
      </c>
      <c r="M256" t="str">
        <f t="shared" si="22"/>
        <v>Kennedy</v>
      </c>
    </row>
    <row r="257" spans="1:13" x14ac:dyDescent="0.3">
      <c r="A257" t="str">
        <f t="shared" si="23"/>
        <v>19-023</v>
      </c>
      <c r="B257" t="s">
        <v>250</v>
      </c>
      <c r="C257">
        <v>19</v>
      </c>
      <c r="D257" t="s">
        <v>13</v>
      </c>
      <c r="E257" t="s">
        <v>332</v>
      </c>
      <c r="F257">
        <v>127</v>
      </c>
      <c r="G257">
        <v>61</v>
      </c>
      <c r="H257">
        <v>64</v>
      </c>
      <c r="I257">
        <f t="shared" si="18"/>
        <v>125</v>
      </c>
      <c r="J257">
        <f t="shared" si="19"/>
        <v>0.48799999999999999</v>
      </c>
      <c r="K257">
        <f t="shared" si="20"/>
        <v>0.51200000000000001</v>
      </c>
      <c r="L257">
        <f t="shared" si="21"/>
        <v>0.51200000000000001</v>
      </c>
      <c r="M257" t="str">
        <f t="shared" si="22"/>
        <v>Nixon</v>
      </c>
    </row>
    <row r="258" spans="1:13" x14ac:dyDescent="0.3">
      <c r="A258" t="str">
        <f t="shared" si="23"/>
        <v>19-024</v>
      </c>
      <c r="B258" t="s">
        <v>251</v>
      </c>
      <c r="C258">
        <v>19</v>
      </c>
      <c r="D258" t="s">
        <v>13</v>
      </c>
      <c r="E258" t="s">
        <v>332</v>
      </c>
      <c r="F258">
        <v>429</v>
      </c>
      <c r="G258">
        <v>205</v>
      </c>
      <c r="H258">
        <v>224</v>
      </c>
      <c r="I258">
        <f t="shared" si="18"/>
        <v>429</v>
      </c>
      <c r="J258">
        <f t="shared" si="19"/>
        <v>0.47785547785547783</v>
      </c>
      <c r="K258">
        <f t="shared" si="20"/>
        <v>0.52214452214452212</v>
      </c>
      <c r="L258">
        <f t="shared" si="21"/>
        <v>0.52214452214452212</v>
      </c>
      <c r="M258" t="str">
        <f t="shared" si="22"/>
        <v>Nixon</v>
      </c>
    </row>
    <row r="259" spans="1:13" x14ac:dyDescent="0.3">
      <c r="A259" t="str">
        <f t="shared" si="23"/>
        <v>19-025</v>
      </c>
      <c r="B259" t="s">
        <v>252</v>
      </c>
      <c r="C259">
        <v>19</v>
      </c>
      <c r="D259" t="s">
        <v>13</v>
      </c>
      <c r="E259" t="s">
        <v>332</v>
      </c>
      <c r="F259">
        <v>238</v>
      </c>
      <c r="G259">
        <v>138</v>
      </c>
      <c r="H259">
        <v>98</v>
      </c>
      <c r="I259">
        <f t="shared" ref="I259:I322" si="24">G259+H259</f>
        <v>236</v>
      </c>
      <c r="J259">
        <f t="shared" ref="J259:J322" si="25">G259/I259</f>
        <v>0.5847457627118644</v>
      </c>
      <c r="K259">
        <f t="shared" ref="K259:K322" si="26">H259/I259</f>
        <v>0.4152542372881356</v>
      </c>
      <c r="L259">
        <f t="shared" ref="L259:L322" si="27">IF(I259=0,10,IF(G259=H259,9,IF(H259&gt;G259,K259,IF(G259&gt;H259,J259+2,-1))))</f>
        <v>2.5847457627118642</v>
      </c>
      <c r="M259" t="str">
        <f t="shared" ref="M259:M322" si="28">IF(I259=0,"No Votes",IF(G259=H259,"Tie",IF(H259&gt;G259,"Nixon",IF(G259&gt;H259,"Kennedy",-1))))</f>
        <v>Kennedy</v>
      </c>
    </row>
    <row r="260" spans="1:13" x14ac:dyDescent="0.3">
      <c r="A260" t="str">
        <f t="shared" ref="A260:A323" si="29">REPT("0",2-LEN(C260))&amp;C260&amp;"-"&amp;IF(C260=C259,REPT("0",3-LEN(RIGHT(A259,3)/1+1)),"00")&amp;IF(C260=C259,RIGHT(A259,3)/1+1,1)</f>
        <v>19-026</v>
      </c>
      <c r="B260" t="s">
        <v>253</v>
      </c>
      <c r="C260">
        <v>19</v>
      </c>
      <c r="D260" t="s">
        <v>13</v>
      </c>
      <c r="E260" t="s">
        <v>333</v>
      </c>
      <c r="F260">
        <v>75</v>
      </c>
      <c r="G260">
        <v>10</v>
      </c>
      <c r="H260">
        <v>62</v>
      </c>
      <c r="I260">
        <f t="shared" si="24"/>
        <v>72</v>
      </c>
      <c r="J260">
        <f t="shared" si="25"/>
        <v>0.1388888888888889</v>
      </c>
      <c r="K260">
        <f t="shared" si="26"/>
        <v>0.86111111111111116</v>
      </c>
      <c r="L260">
        <f t="shared" si="27"/>
        <v>0.86111111111111116</v>
      </c>
      <c r="M260" t="str">
        <f t="shared" si="28"/>
        <v>Nixon</v>
      </c>
    </row>
    <row r="261" spans="1:13" x14ac:dyDescent="0.3">
      <c r="A261" t="str">
        <f t="shared" si="29"/>
        <v>19-027</v>
      </c>
      <c r="B261" t="s">
        <v>254</v>
      </c>
      <c r="C261">
        <v>19</v>
      </c>
      <c r="D261" t="s">
        <v>13</v>
      </c>
      <c r="E261" t="s">
        <v>332</v>
      </c>
      <c r="F261">
        <v>102</v>
      </c>
      <c r="G261">
        <v>50</v>
      </c>
      <c r="H261">
        <v>52</v>
      </c>
      <c r="I261">
        <f t="shared" si="24"/>
        <v>102</v>
      </c>
      <c r="J261">
        <f t="shared" si="25"/>
        <v>0.49019607843137253</v>
      </c>
      <c r="K261">
        <f t="shared" si="26"/>
        <v>0.50980392156862742</v>
      </c>
      <c r="L261">
        <f t="shared" si="27"/>
        <v>0.50980392156862742</v>
      </c>
      <c r="M261" t="str">
        <f t="shared" si="28"/>
        <v>Nixon</v>
      </c>
    </row>
    <row r="262" spans="1:13" x14ac:dyDescent="0.3">
      <c r="A262" t="str">
        <f t="shared" si="29"/>
        <v>19-028</v>
      </c>
      <c r="B262" t="s">
        <v>255</v>
      </c>
      <c r="C262">
        <v>19</v>
      </c>
      <c r="D262" t="s">
        <v>13</v>
      </c>
      <c r="E262" t="s">
        <v>329</v>
      </c>
      <c r="F262">
        <v>187</v>
      </c>
      <c r="G262">
        <v>97</v>
      </c>
      <c r="H262">
        <v>91</v>
      </c>
      <c r="I262">
        <f t="shared" si="24"/>
        <v>188</v>
      </c>
      <c r="J262">
        <f t="shared" si="25"/>
        <v>0.51595744680851063</v>
      </c>
      <c r="K262">
        <f t="shared" si="26"/>
        <v>0.48404255319148937</v>
      </c>
      <c r="L262">
        <f t="shared" si="27"/>
        <v>2.5159574468085104</v>
      </c>
      <c r="M262" t="str">
        <f t="shared" si="28"/>
        <v>Kennedy</v>
      </c>
    </row>
    <row r="263" spans="1:13" x14ac:dyDescent="0.3">
      <c r="A263" t="str">
        <f t="shared" si="29"/>
        <v>19-029</v>
      </c>
      <c r="B263" t="s">
        <v>256</v>
      </c>
      <c r="C263">
        <v>19</v>
      </c>
      <c r="D263" t="s">
        <v>13</v>
      </c>
      <c r="E263" t="s">
        <v>333</v>
      </c>
      <c r="F263">
        <v>34</v>
      </c>
      <c r="G263">
        <v>12</v>
      </c>
      <c r="H263">
        <v>22</v>
      </c>
      <c r="I263">
        <f t="shared" si="24"/>
        <v>34</v>
      </c>
      <c r="J263">
        <f t="shared" si="25"/>
        <v>0.35294117647058826</v>
      </c>
      <c r="K263">
        <f t="shared" si="26"/>
        <v>0.6470588235294118</v>
      </c>
      <c r="L263">
        <f t="shared" si="27"/>
        <v>0.6470588235294118</v>
      </c>
      <c r="M263" t="str">
        <f t="shared" si="28"/>
        <v>Nixon</v>
      </c>
    </row>
    <row r="264" spans="1:13" x14ac:dyDescent="0.3">
      <c r="A264" t="str">
        <f t="shared" si="29"/>
        <v>19-030</v>
      </c>
      <c r="B264" t="s">
        <v>257</v>
      </c>
      <c r="C264">
        <v>19</v>
      </c>
      <c r="D264" t="s">
        <v>13</v>
      </c>
      <c r="E264" t="s">
        <v>333</v>
      </c>
      <c r="F264">
        <v>35</v>
      </c>
      <c r="G264">
        <v>13</v>
      </c>
      <c r="H264">
        <v>19</v>
      </c>
      <c r="I264">
        <f t="shared" si="24"/>
        <v>32</v>
      </c>
      <c r="J264">
        <f t="shared" si="25"/>
        <v>0.40625</v>
      </c>
      <c r="K264">
        <f t="shared" si="26"/>
        <v>0.59375</v>
      </c>
      <c r="L264">
        <f t="shared" si="27"/>
        <v>0.59375</v>
      </c>
      <c r="M264" t="str">
        <f t="shared" si="28"/>
        <v>Nixon</v>
      </c>
    </row>
    <row r="265" spans="1:13" x14ac:dyDescent="0.3">
      <c r="A265" t="str">
        <f t="shared" si="29"/>
        <v>19-031</v>
      </c>
      <c r="B265" t="s">
        <v>258</v>
      </c>
      <c r="C265">
        <v>19</v>
      </c>
      <c r="D265" t="s">
        <v>13</v>
      </c>
      <c r="E265" t="s">
        <v>333</v>
      </c>
      <c r="F265">
        <v>123</v>
      </c>
      <c r="G265">
        <v>68</v>
      </c>
      <c r="H265">
        <v>54</v>
      </c>
      <c r="I265">
        <f t="shared" si="24"/>
        <v>122</v>
      </c>
      <c r="J265">
        <f t="shared" si="25"/>
        <v>0.55737704918032782</v>
      </c>
      <c r="K265">
        <f t="shared" si="26"/>
        <v>0.44262295081967212</v>
      </c>
      <c r="L265">
        <f t="shared" si="27"/>
        <v>2.557377049180328</v>
      </c>
      <c r="M265" t="str">
        <f t="shared" si="28"/>
        <v>Kennedy</v>
      </c>
    </row>
    <row r="266" spans="1:13" x14ac:dyDescent="0.3">
      <c r="A266" t="str">
        <f t="shared" si="29"/>
        <v>19-032</v>
      </c>
      <c r="B266" t="s">
        <v>259</v>
      </c>
      <c r="C266">
        <v>19</v>
      </c>
      <c r="D266" t="s">
        <v>13</v>
      </c>
      <c r="E266" t="s">
        <v>329</v>
      </c>
      <c r="F266">
        <v>361</v>
      </c>
      <c r="G266">
        <v>132</v>
      </c>
      <c r="H266">
        <v>225</v>
      </c>
      <c r="I266">
        <f t="shared" si="24"/>
        <v>357</v>
      </c>
      <c r="J266">
        <f t="shared" si="25"/>
        <v>0.36974789915966388</v>
      </c>
      <c r="K266">
        <f t="shared" si="26"/>
        <v>0.63025210084033612</v>
      </c>
      <c r="L266">
        <f t="shared" si="27"/>
        <v>0.63025210084033612</v>
      </c>
      <c r="M266" t="str">
        <f t="shared" si="28"/>
        <v>Nixon</v>
      </c>
    </row>
    <row r="267" spans="1:13" x14ac:dyDescent="0.3">
      <c r="A267" t="str">
        <f t="shared" si="29"/>
        <v>20-001</v>
      </c>
      <c r="B267" t="s">
        <v>260</v>
      </c>
      <c r="C267">
        <v>20</v>
      </c>
      <c r="D267" t="s">
        <v>13</v>
      </c>
      <c r="E267" t="s">
        <v>329</v>
      </c>
      <c r="F267">
        <v>31</v>
      </c>
      <c r="G267">
        <v>22</v>
      </c>
      <c r="H267">
        <v>6</v>
      </c>
      <c r="I267">
        <f t="shared" si="24"/>
        <v>28</v>
      </c>
      <c r="J267">
        <f t="shared" si="25"/>
        <v>0.7857142857142857</v>
      </c>
      <c r="K267">
        <f t="shared" si="26"/>
        <v>0.21428571428571427</v>
      </c>
      <c r="L267">
        <f t="shared" si="27"/>
        <v>2.7857142857142856</v>
      </c>
      <c r="M267" t="str">
        <f t="shared" si="28"/>
        <v>Kennedy</v>
      </c>
    </row>
    <row r="268" spans="1:13" x14ac:dyDescent="0.3">
      <c r="A268" t="str">
        <f t="shared" si="29"/>
        <v>20-002</v>
      </c>
      <c r="B268" t="s">
        <v>261</v>
      </c>
      <c r="C268">
        <v>20</v>
      </c>
      <c r="D268" t="s">
        <v>13</v>
      </c>
      <c r="E268" t="s">
        <v>331</v>
      </c>
      <c r="F268">
        <v>40</v>
      </c>
      <c r="G268">
        <v>20</v>
      </c>
      <c r="H268">
        <v>20</v>
      </c>
      <c r="I268">
        <f t="shared" si="24"/>
        <v>40</v>
      </c>
      <c r="J268">
        <f t="shared" si="25"/>
        <v>0.5</v>
      </c>
      <c r="K268">
        <f t="shared" si="26"/>
        <v>0.5</v>
      </c>
      <c r="L268">
        <f t="shared" si="27"/>
        <v>9</v>
      </c>
      <c r="M268" t="str">
        <f t="shared" si="28"/>
        <v>Tie</v>
      </c>
    </row>
    <row r="269" spans="1:13" x14ac:dyDescent="0.3">
      <c r="A269" t="str">
        <f t="shared" si="29"/>
        <v>20-003</v>
      </c>
      <c r="B269" t="s">
        <v>262</v>
      </c>
      <c r="C269">
        <v>20</v>
      </c>
      <c r="D269" t="s">
        <v>13</v>
      </c>
      <c r="E269" t="s">
        <v>329</v>
      </c>
      <c r="F269">
        <v>35</v>
      </c>
      <c r="G269">
        <v>13</v>
      </c>
      <c r="H269">
        <v>20</v>
      </c>
      <c r="I269">
        <f t="shared" si="24"/>
        <v>33</v>
      </c>
      <c r="J269">
        <f t="shared" si="25"/>
        <v>0.39393939393939392</v>
      </c>
      <c r="K269">
        <f t="shared" si="26"/>
        <v>0.60606060606060608</v>
      </c>
      <c r="L269">
        <f t="shared" si="27"/>
        <v>0.60606060606060608</v>
      </c>
      <c r="M269" t="str">
        <f t="shared" si="28"/>
        <v>Nixon</v>
      </c>
    </row>
    <row r="270" spans="1:13" x14ac:dyDescent="0.3">
      <c r="A270" t="str">
        <f t="shared" si="29"/>
        <v>20-004</v>
      </c>
      <c r="B270" t="s">
        <v>263</v>
      </c>
      <c r="C270">
        <v>20</v>
      </c>
      <c r="D270" t="s">
        <v>13</v>
      </c>
      <c r="E270" t="s">
        <v>333</v>
      </c>
      <c r="F270">
        <v>13</v>
      </c>
      <c r="G270">
        <v>4</v>
      </c>
      <c r="H270">
        <v>9</v>
      </c>
      <c r="I270">
        <f t="shared" si="24"/>
        <v>13</v>
      </c>
      <c r="J270">
        <f t="shared" si="25"/>
        <v>0.30769230769230771</v>
      </c>
      <c r="K270">
        <f t="shared" si="26"/>
        <v>0.69230769230769229</v>
      </c>
      <c r="L270">
        <f t="shared" si="27"/>
        <v>0.69230769230769229</v>
      </c>
      <c r="M270" t="str">
        <f t="shared" si="28"/>
        <v>Nixon</v>
      </c>
    </row>
    <row r="271" spans="1:13" x14ac:dyDescent="0.3">
      <c r="A271" t="str">
        <f t="shared" si="29"/>
        <v>20-005</v>
      </c>
      <c r="B271" t="s">
        <v>264</v>
      </c>
      <c r="C271">
        <v>20</v>
      </c>
      <c r="D271" t="s">
        <v>13</v>
      </c>
      <c r="E271" t="s">
        <v>329</v>
      </c>
      <c r="F271">
        <v>24</v>
      </c>
      <c r="G271">
        <v>16</v>
      </c>
      <c r="H271">
        <v>6</v>
      </c>
      <c r="I271">
        <f t="shared" si="24"/>
        <v>22</v>
      </c>
      <c r="J271">
        <f t="shared" si="25"/>
        <v>0.72727272727272729</v>
      </c>
      <c r="K271">
        <f t="shared" si="26"/>
        <v>0.27272727272727271</v>
      </c>
      <c r="L271">
        <f t="shared" si="27"/>
        <v>2.7272727272727275</v>
      </c>
      <c r="M271" t="str">
        <f t="shared" si="28"/>
        <v>Kennedy</v>
      </c>
    </row>
    <row r="272" spans="1:13" x14ac:dyDescent="0.3">
      <c r="A272" t="str">
        <f t="shared" si="29"/>
        <v>20-006</v>
      </c>
      <c r="B272" t="s">
        <v>265</v>
      </c>
      <c r="C272">
        <v>20</v>
      </c>
      <c r="D272" t="s">
        <v>13</v>
      </c>
      <c r="E272" t="s">
        <v>329</v>
      </c>
      <c r="F272">
        <v>5</v>
      </c>
      <c r="G272">
        <v>4</v>
      </c>
      <c r="H272">
        <v>1</v>
      </c>
      <c r="I272">
        <f t="shared" si="24"/>
        <v>5</v>
      </c>
      <c r="J272">
        <f t="shared" si="25"/>
        <v>0.8</v>
      </c>
      <c r="K272">
        <f t="shared" si="26"/>
        <v>0.2</v>
      </c>
      <c r="L272">
        <f t="shared" si="27"/>
        <v>2.8</v>
      </c>
      <c r="M272" t="str">
        <f t="shared" si="28"/>
        <v>Kennedy</v>
      </c>
    </row>
    <row r="273" spans="1:13" x14ac:dyDescent="0.3">
      <c r="A273" t="str">
        <f t="shared" si="29"/>
        <v>20-007</v>
      </c>
      <c r="B273" t="s">
        <v>266</v>
      </c>
      <c r="C273">
        <v>20</v>
      </c>
      <c r="D273" t="s">
        <v>13</v>
      </c>
      <c r="E273" t="s">
        <v>329</v>
      </c>
      <c r="F273">
        <v>16</v>
      </c>
      <c r="G273">
        <v>5</v>
      </c>
      <c r="H273">
        <v>11</v>
      </c>
      <c r="I273">
        <f t="shared" si="24"/>
        <v>16</v>
      </c>
      <c r="J273">
        <f t="shared" si="25"/>
        <v>0.3125</v>
      </c>
      <c r="K273">
        <f t="shared" si="26"/>
        <v>0.6875</v>
      </c>
      <c r="L273">
        <f t="shared" si="27"/>
        <v>0.6875</v>
      </c>
      <c r="M273" t="str">
        <f t="shared" si="28"/>
        <v>Nixon</v>
      </c>
    </row>
    <row r="274" spans="1:13" x14ac:dyDescent="0.3">
      <c r="A274" t="str">
        <f t="shared" si="29"/>
        <v>20-008</v>
      </c>
      <c r="B274" t="s">
        <v>267</v>
      </c>
      <c r="C274">
        <v>20</v>
      </c>
      <c r="D274" t="s">
        <v>13</v>
      </c>
      <c r="E274" t="s">
        <v>333</v>
      </c>
      <c r="F274">
        <v>33</v>
      </c>
      <c r="G274">
        <v>14</v>
      </c>
      <c r="H274">
        <v>18</v>
      </c>
      <c r="I274">
        <f t="shared" si="24"/>
        <v>32</v>
      </c>
      <c r="J274">
        <f t="shared" si="25"/>
        <v>0.4375</v>
      </c>
      <c r="K274">
        <f t="shared" si="26"/>
        <v>0.5625</v>
      </c>
      <c r="L274">
        <f t="shared" si="27"/>
        <v>0.5625</v>
      </c>
      <c r="M274" t="str">
        <f t="shared" si="28"/>
        <v>Nixon</v>
      </c>
    </row>
    <row r="275" spans="1:13" x14ac:dyDescent="0.3">
      <c r="A275" t="str">
        <f t="shared" si="29"/>
        <v>20-009</v>
      </c>
      <c r="B275" t="s">
        <v>268</v>
      </c>
      <c r="C275">
        <v>20</v>
      </c>
      <c r="D275" t="s">
        <v>13</v>
      </c>
      <c r="E275" t="s">
        <v>329</v>
      </c>
      <c r="F275">
        <v>196</v>
      </c>
      <c r="G275">
        <v>122</v>
      </c>
      <c r="H275">
        <v>53</v>
      </c>
      <c r="I275">
        <f t="shared" si="24"/>
        <v>175</v>
      </c>
      <c r="J275">
        <f t="shared" si="25"/>
        <v>0.69714285714285718</v>
      </c>
      <c r="K275">
        <f t="shared" si="26"/>
        <v>0.30285714285714288</v>
      </c>
      <c r="L275">
        <f t="shared" si="27"/>
        <v>2.6971428571428571</v>
      </c>
      <c r="M275" t="str">
        <f t="shared" si="28"/>
        <v>Kennedy</v>
      </c>
    </row>
    <row r="276" spans="1:13" x14ac:dyDescent="0.3">
      <c r="A276" t="str">
        <f t="shared" si="29"/>
        <v>20-010</v>
      </c>
      <c r="B276" t="s">
        <v>269</v>
      </c>
      <c r="C276">
        <v>20</v>
      </c>
      <c r="D276" t="s">
        <v>13</v>
      </c>
      <c r="E276" t="s">
        <v>329</v>
      </c>
      <c r="F276">
        <v>0</v>
      </c>
      <c r="G276">
        <v>0</v>
      </c>
      <c r="H276">
        <v>0</v>
      </c>
      <c r="I276">
        <f t="shared" si="24"/>
        <v>0</v>
      </c>
      <c r="J276" t="e">
        <f t="shared" si="25"/>
        <v>#DIV/0!</v>
      </c>
      <c r="K276" t="e">
        <f t="shared" si="26"/>
        <v>#DIV/0!</v>
      </c>
      <c r="L276">
        <f t="shared" si="27"/>
        <v>10</v>
      </c>
      <c r="M276" t="str">
        <f t="shared" si="28"/>
        <v>No Votes</v>
      </c>
    </row>
    <row r="277" spans="1:13" x14ac:dyDescent="0.3">
      <c r="A277" t="str">
        <f t="shared" si="29"/>
        <v>20-011</v>
      </c>
      <c r="B277" t="s">
        <v>270</v>
      </c>
      <c r="C277">
        <v>20</v>
      </c>
      <c r="D277" t="s">
        <v>13</v>
      </c>
      <c r="E277" t="s">
        <v>321</v>
      </c>
      <c r="F277">
        <v>0</v>
      </c>
      <c r="G277">
        <v>0</v>
      </c>
      <c r="H277">
        <v>0</v>
      </c>
      <c r="I277">
        <f t="shared" si="24"/>
        <v>0</v>
      </c>
      <c r="J277" t="e">
        <f t="shared" si="25"/>
        <v>#DIV/0!</v>
      </c>
      <c r="K277" t="e">
        <f t="shared" si="26"/>
        <v>#DIV/0!</v>
      </c>
      <c r="L277">
        <f t="shared" si="27"/>
        <v>10</v>
      </c>
      <c r="M277" t="str">
        <f t="shared" si="28"/>
        <v>No Votes</v>
      </c>
    </row>
    <row r="278" spans="1:13" x14ac:dyDescent="0.3">
      <c r="A278" t="str">
        <f t="shared" si="29"/>
        <v>20-012</v>
      </c>
      <c r="B278" t="s">
        <v>271</v>
      </c>
      <c r="C278">
        <v>20</v>
      </c>
      <c r="D278" t="s">
        <v>13</v>
      </c>
      <c r="E278" t="s">
        <v>329</v>
      </c>
      <c r="F278">
        <v>37</v>
      </c>
      <c r="G278">
        <v>29</v>
      </c>
      <c r="H278">
        <v>8</v>
      </c>
      <c r="I278">
        <f t="shared" si="24"/>
        <v>37</v>
      </c>
      <c r="J278">
        <f t="shared" si="25"/>
        <v>0.78378378378378377</v>
      </c>
      <c r="K278">
        <f t="shared" si="26"/>
        <v>0.21621621621621623</v>
      </c>
      <c r="L278">
        <f t="shared" si="27"/>
        <v>2.7837837837837838</v>
      </c>
      <c r="M278" t="str">
        <f t="shared" si="28"/>
        <v>Kennedy</v>
      </c>
    </row>
    <row r="279" spans="1:13" x14ac:dyDescent="0.3">
      <c r="A279" t="str">
        <f t="shared" si="29"/>
        <v>20-013</v>
      </c>
      <c r="B279" t="s">
        <v>272</v>
      </c>
      <c r="C279">
        <v>20</v>
      </c>
      <c r="D279" t="s">
        <v>13</v>
      </c>
      <c r="E279" t="s">
        <v>329</v>
      </c>
      <c r="F279">
        <v>33</v>
      </c>
      <c r="G279">
        <v>7</v>
      </c>
      <c r="H279">
        <v>26</v>
      </c>
      <c r="I279">
        <f t="shared" si="24"/>
        <v>33</v>
      </c>
      <c r="J279">
        <f t="shared" si="25"/>
        <v>0.21212121212121213</v>
      </c>
      <c r="K279">
        <f t="shared" si="26"/>
        <v>0.78787878787878785</v>
      </c>
      <c r="L279">
        <f t="shared" si="27"/>
        <v>0.78787878787878785</v>
      </c>
      <c r="M279" t="str">
        <f t="shared" si="28"/>
        <v>Nixon</v>
      </c>
    </row>
    <row r="280" spans="1:13" x14ac:dyDescent="0.3">
      <c r="A280" t="str">
        <f t="shared" si="29"/>
        <v>20-014</v>
      </c>
      <c r="B280" t="s">
        <v>273</v>
      </c>
      <c r="C280">
        <v>20</v>
      </c>
      <c r="D280" t="s">
        <v>13</v>
      </c>
      <c r="E280" t="s">
        <v>329</v>
      </c>
      <c r="F280">
        <v>0</v>
      </c>
      <c r="G280">
        <v>0</v>
      </c>
      <c r="H280">
        <v>0</v>
      </c>
      <c r="I280">
        <f t="shared" si="24"/>
        <v>0</v>
      </c>
      <c r="J280" t="e">
        <f t="shared" si="25"/>
        <v>#DIV/0!</v>
      </c>
      <c r="K280" t="e">
        <f t="shared" si="26"/>
        <v>#DIV/0!</v>
      </c>
      <c r="L280">
        <f t="shared" si="27"/>
        <v>10</v>
      </c>
      <c r="M280" t="str">
        <f t="shared" si="28"/>
        <v>No Votes</v>
      </c>
    </row>
    <row r="281" spans="1:13" x14ac:dyDescent="0.3">
      <c r="A281" t="str">
        <f t="shared" si="29"/>
        <v>15-001</v>
      </c>
      <c r="B281" t="s">
        <v>70</v>
      </c>
      <c r="C281">
        <v>15</v>
      </c>
      <c r="D281" t="s">
        <v>71</v>
      </c>
      <c r="E281">
        <v>0</v>
      </c>
      <c r="F281">
        <v>204</v>
      </c>
      <c r="G281">
        <v>121</v>
      </c>
      <c r="H281">
        <v>68</v>
      </c>
      <c r="I281">
        <f t="shared" si="24"/>
        <v>189</v>
      </c>
      <c r="J281">
        <f t="shared" si="25"/>
        <v>0.64021164021164023</v>
      </c>
      <c r="K281">
        <f t="shared" si="26"/>
        <v>0.35978835978835977</v>
      </c>
      <c r="L281">
        <f t="shared" si="27"/>
        <v>2.64021164021164</v>
      </c>
      <c r="M281" t="str">
        <f t="shared" si="28"/>
        <v>Kennedy</v>
      </c>
    </row>
    <row r="282" spans="1:13" x14ac:dyDescent="0.3">
      <c r="A282" t="str">
        <f t="shared" si="29"/>
        <v>16-001</v>
      </c>
      <c r="B282" t="s">
        <v>70</v>
      </c>
      <c r="C282">
        <v>16</v>
      </c>
      <c r="D282" t="s">
        <v>71</v>
      </c>
      <c r="E282">
        <v>0</v>
      </c>
      <c r="F282">
        <v>191</v>
      </c>
      <c r="G282">
        <v>54</v>
      </c>
      <c r="H282">
        <v>103</v>
      </c>
      <c r="I282">
        <f t="shared" si="24"/>
        <v>157</v>
      </c>
      <c r="J282">
        <f t="shared" si="25"/>
        <v>0.34394904458598724</v>
      </c>
      <c r="K282">
        <f t="shared" si="26"/>
        <v>0.6560509554140127</v>
      </c>
      <c r="L282">
        <f t="shared" si="27"/>
        <v>0.6560509554140127</v>
      </c>
      <c r="M282" t="str">
        <f t="shared" si="28"/>
        <v>Nixon</v>
      </c>
    </row>
    <row r="283" spans="1:13" x14ac:dyDescent="0.3">
      <c r="A283" t="str">
        <f t="shared" si="29"/>
        <v>17-001</v>
      </c>
      <c r="B283" t="s">
        <v>70</v>
      </c>
      <c r="C283">
        <v>17</v>
      </c>
      <c r="D283" t="s">
        <v>71</v>
      </c>
      <c r="E283">
        <v>0</v>
      </c>
      <c r="F283">
        <v>105</v>
      </c>
      <c r="G283">
        <v>38</v>
      </c>
      <c r="H283">
        <v>65</v>
      </c>
      <c r="I283">
        <f t="shared" si="24"/>
        <v>103</v>
      </c>
      <c r="J283">
        <f t="shared" si="25"/>
        <v>0.36893203883495146</v>
      </c>
      <c r="K283">
        <f t="shared" si="26"/>
        <v>0.6310679611650486</v>
      </c>
      <c r="L283">
        <f t="shared" si="27"/>
        <v>0.6310679611650486</v>
      </c>
      <c r="M283" t="str">
        <f t="shared" si="28"/>
        <v>Nixon</v>
      </c>
    </row>
    <row r="284" spans="1:13" x14ac:dyDescent="0.3">
      <c r="A284" t="str">
        <f t="shared" si="29"/>
        <v>18-001</v>
      </c>
      <c r="B284" t="s">
        <v>70</v>
      </c>
      <c r="C284">
        <v>18</v>
      </c>
      <c r="D284" t="s">
        <v>71</v>
      </c>
      <c r="E284">
        <v>0</v>
      </c>
      <c r="F284">
        <v>123</v>
      </c>
      <c r="G284">
        <v>42</v>
      </c>
      <c r="H284">
        <v>73</v>
      </c>
      <c r="I284">
        <f t="shared" si="24"/>
        <v>115</v>
      </c>
      <c r="J284">
        <f t="shared" si="25"/>
        <v>0.36521739130434783</v>
      </c>
      <c r="K284">
        <f t="shared" si="26"/>
        <v>0.63478260869565217</v>
      </c>
      <c r="L284">
        <f t="shared" si="27"/>
        <v>0.63478260869565217</v>
      </c>
      <c r="M284" t="str">
        <f t="shared" si="28"/>
        <v>Nixon</v>
      </c>
    </row>
    <row r="285" spans="1:13" x14ac:dyDescent="0.3">
      <c r="A285" t="str">
        <f t="shared" si="29"/>
        <v>19-001</v>
      </c>
      <c r="B285" t="s">
        <v>70</v>
      </c>
      <c r="C285">
        <v>19</v>
      </c>
      <c r="D285" t="s">
        <v>71</v>
      </c>
      <c r="E285">
        <v>0</v>
      </c>
      <c r="F285">
        <v>778</v>
      </c>
      <c r="G285">
        <v>345</v>
      </c>
      <c r="H285">
        <v>385</v>
      </c>
      <c r="I285">
        <f t="shared" si="24"/>
        <v>730</v>
      </c>
      <c r="J285">
        <f t="shared" si="25"/>
        <v>0.4726027397260274</v>
      </c>
      <c r="K285">
        <f t="shared" si="26"/>
        <v>0.5273972602739726</v>
      </c>
      <c r="L285">
        <f t="shared" si="27"/>
        <v>0.5273972602739726</v>
      </c>
      <c r="M285" t="str">
        <f t="shared" si="28"/>
        <v>Nixon</v>
      </c>
    </row>
    <row r="286" spans="1:13" x14ac:dyDescent="0.3">
      <c r="A286" t="str">
        <f t="shared" si="29"/>
        <v>20-001</v>
      </c>
      <c r="B286" t="s">
        <v>70</v>
      </c>
      <c r="C286">
        <v>20</v>
      </c>
      <c r="D286" t="s">
        <v>71</v>
      </c>
      <c r="E286">
        <v>0</v>
      </c>
      <c r="F286">
        <v>80</v>
      </c>
      <c r="G286">
        <v>48</v>
      </c>
      <c r="H286">
        <v>27</v>
      </c>
      <c r="I286">
        <f t="shared" si="24"/>
        <v>75</v>
      </c>
      <c r="J286">
        <f t="shared" si="25"/>
        <v>0.64</v>
      </c>
      <c r="K286">
        <f t="shared" si="26"/>
        <v>0.36</v>
      </c>
      <c r="L286">
        <f t="shared" si="27"/>
        <v>2.64</v>
      </c>
      <c r="M286" t="str">
        <f t="shared" si="28"/>
        <v>Kennedy</v>
      </c>
    </row>
    <row r="287" spans="1:13" x14ac:dyDescent="0.3">
      <c r="A287" t="str">
        <f t="shared" si="29"/>
        <v>21-001</v>
      </c>
      <c r="B287" t="s">
        <v>274</v>
      </c>
      <c r="C287">
        <v>21</v>
      </c>
      <c r="D287" t="s">
        <v>13</v>
      </c>
      <c r="E287" t="s">
        <v>331</v>
      </c>
      <c r="F287">
        <v>369</v>
      </c>
      <c r="G287">
        <v>223</v>
      </c>
      <c r="H287">
        <v>140</v>
      </c>
      <c r="I287">
        <f t="shared" si="24"/>
        <v>363</v>
      </c>
      <c r="J287">
        <f t="shared" si="25"/>
        <v>0.61432506887052341</v>
      </c>
      <c r="K287">
        <f t="shared" si="26"/>
        <v>0.38567493112947659</v>
      </c>
      <c r="L287">
        <f t="shared" si="27"/>
        <v>2.6143250688705235</v>
      </c>
      <c r="M287" t="str">
        <f t="shared" si="28"/>
        <v>Kennedy</v>
      </c>
    </row>
    <row r="288" spans="1:13" x14ac:dyDescent="0.3">
      <c r="A288" t="str">
        <f t="shared" si="29"/>
        <v>21-002</v>
      </c>
      <c r="B288" t="s">
        <v>275</v>
      </c>
      <c r="C288">
        <v>21</v>
      </c>
      <c r="D288" t="s">
        <v>13</v>
      </c>
      <c r="E288" t="s">
        <v>331</v>
      </c>
      <c r="F288">
        <v>68</v>
      </c>
      <c r="G288">
        <v>20</v>
      </c>
      <c r="H288">
        <v>46</v>
      </c>
      <c r="I288">
        <f t="shared" si="24"/>
        <v>66</v>
      </c>
      <c r="J288">
        <f t="shared" si="25"/>
        <v>0.30303030303030304</v>
      </c>
      <c r="K288">
        <f t="shared" si="26"/>
        <v>0.69696969696969702</v>
      </c>
      <c r="L288">
        <f t="shared" si="27"/>
        <v>0.69696969696969702</v>
      </c>
      <c r="M288" t="str">
        <f t="shared" si="28"/>
        <v>Nixon</v>
      </c>
    </row>
    <row r="289" spans="1:13" x14ac:dyDescent="0.3">
      <c r="A289" t="str">
        <f t="shared" si="29"/>
        <v>22-001</v>
      </c>
      <c r="B289" t="s">
        <v>276</v>
      </c>
      <c r="C289">
        <v>22</v>
      </c>
      <c r="D289" t="s">
        <v>13</v>
      </c>
      <c r="E289" t="s">
        <v>334</v>
      </c>
      <c r="F289">
        <v>27</v>
      </c>
      <c r="G289">
        <v>12</v>
      </c>
      <c r="H289">
        <v>15</v>
      </c>
      <c r="I289">
        <f t="shared" si="24"/>
        <v>27</v>
      </c>
      <c r="J289">
        <f t="shared" si="25"/>
        <v>0.44444444444444442</v>
      </c>
      <c r="K289">
        <f t="shared" si="26"/>
        <v>0.55555555555555558</v>
      </c>
      <c r="L289">
        <f t="shared" si="27"/>
        <v>0.55555555555555558</v>
      </c>
      <c r="M289" t="str">
        <f t="shared" si="28"/>
        <v>Nixon</v>
      </c>
    </row>
    <row r="290" spans="1:13" x14ac:dyDescent="0.3">
      <c r="A290" t="str">
        <f t="shared" si="29"/>
        <v>22-002</v>
      </c>
      <c r="B290" t="s">
        <v>277</v>
      </c>
      <c r="C290">
        <v>22</v>
      </c>
      <c r="D290" t="s">
        <v>13</v>
      </c>
      <c r="E290" t="s">
        <v>334</v>
      </c>
      <c r="F290">
        <v>25</v>
      </c>
      <c r="G290">
        <v>6</v>
      </c>
      <c r="H290">
        <v>18</v>
      </c>
      <c r="I290">
        <f t="shared" si="24"/>
        <v>24</v>
      </c>
      <c r="J290">
        <f t="shared" si="25"/>
        <v>0.25</v>
      </c>
      <c r="K290">
        <f t="shared" si="26"/>
        <v>0.75</v>
      </c>
      <c r="L290">
        <f t="shared" si="27"/>
        <v>0.75</v>
      </c>
      <c r="M290" t="str">
        <f t="shared" si="28"/>
        <v>Nixon</v>
      </c>
    </row>
    <row r="291" spans="1:13" x14ac:dyDescent="0.3">
      <c r="A291" t="str">
        <f t="shared" si="29"/>
        <v>22-003</v>
      </c>
      <c r="B291" t="s">
        <v>278</v>
      </c>
      <c r="C291">
        <v>22</v>
      </c>
      <c r="D291" t="s">
        <v>13</v>
      </c>
      <c r="E291" t="s">
        <v>334</v>
      </c>
      <c r="F291">
        <v>61</v>
      </c>
      <c r="G291">
        <v>20</v>
      </c>
      <c r="H291">
        <v>39</v>
      </c>
      <c r="I291">
        <f t="shared" si="24"/>
        <v>59</v>
      </c>
      <c r="J291">
        <f t="shared" si="25"/>
        <v>0.33898305084745761</v>
      </c>
      <c r="K291">
        <f t="shared" si="26"/>
        <v>0.66101694915254239</v>
      </c>
      <c r="L291">
        <f t="shared" si="27"/>
        <v>0.66101694915254239</v>
      </c>
      <c r="M291" t="str">
        <f t="shared" si="28"/>
        <v>Nixon</v>
      </c>
    </row>
    <row r="292" spans="1:13" x14ac:dyDescent="0.3">
      <c r="A292" t="str">
        <f t="shared" si="29"/>
        <v>22-004</v>
      </c>
      <c r="B292" t="s">
        <v>279</v>
      </c>
      <c r="C292">
        <v>22</v>
      </c>
      <c r="D292" t="s">
        <v>13</v>
      </c>
      <c r="E292" t="s">
        <v>334</v>
      </c>
      <c r="F292">
        <v>51</v>
      </c>
      <c r="G292">
        <v>15</v>
      </c>
      <c r="H292">
        <v>34</v>
      </c>
      <c r="I292">
        <f t="shared" si="24"/>
        <v>49</v>
      </c>
      <c r="J292">
        <f t="shared" si="25"/>
        <v>0.30612244897959184</v>
      </c>
      <c r="K292">
        <f t="shared" si="26"/>
        <v>0.69387755102040816</v>
      </c>
      <c r="L292">
        <f t="shared" si="27"/>
        <v>0.69387755102040816</v>
      </c>
      <c r="M292" t="str">
        <f t="shared" si="28"/>
        <v>Nixon</v>
      </c>
    </row>
    <row r="293" spans="1:13" x14ac:dyDescent="0.3">
      <c r="A293" t="str">
        <f t="shared" si="29"/>
        <v>22-005</v>
      </c>
      <c r="B293" t="s">
        <v>280</v>
      </c>
      <c r="C293">
        <v>22</v>
      </c>
      <c r="D293" t="s">
        <v>13</v>
      </c>
      <c r="E293" t="s">
        <v>334</v>
      </c>
      <c r="F293">
        <v>351</v>
      </c>
      <c r="G293">
        <v>110</v>
      </c>
      <c r="H293">
        <v>220</v>
      </c>
      <c r="I293">
        <f t="shared" si="24"/>
        <v>330</v>
      </c>
      <c r="J293">
        <f t="shared" si="25"/>
        <v>0.33333333333333331</v>
      </c>
      <c r="K293">
        <f t="shared" si="26"/>
        <v>0.66666666666666663</v>
      </c>
      <c r="L293">
        <f t="shared" si="27"/>
        <v>0.66666666666666663</v>
      </c>
      <c r="M293" t="str">
        <f t="shared" si="28"/>
        <v>Nixon</v>
      </c>
    </row>
    <row r="294" spans="1:13" x14ac:dyDescent="0.3">
      <c r="A294" t="str">
        <f t="shared" si="29"/>
        <v>22-006</v>
      </c>
      <c r="B294" t="s">
        <v>281</v>
      </c>
      <c r="C294">
        <v>22</v>
      </c>
      <c r="D294" t="s">
        <v>13</v>
      </c>
      <c r="E294" t="s">
        <v>334</v>
      </c>
      <c r="F294">
        <v>78</v>
      </c>
      <c r="G294">
        <v>12</v>
      </c>
      <c r="H294">
        <v>58</v>
      </c>
      <c r="I294">
        <f t="shared" si="24"/>
        <v>70</v>
      </c>
      <c r="J294">
        <f t="shared" si="25"/>
        <v>0.17142857142857143</v>
      </c>
      <c r="K294">
        <f t="shared" si="26"/>
        <v>0.82857142857142863</v>
      </c>
      <c r="L294">
        <f t="shared" si="27"/>
        <v>0.82857142857142863</v>
      </c>
      <c r="M294" t="str">
        <f t="shared" si="28"/>
        <v>Nixon</v>
      </c>
    </row>
    <row r="295" spans="1:13" x14ac:dyDescent="0.3">
      <c r="A295" t="str">
        <f t="shared" si="29"/>
        <v>22-007</v>
      </c>
      <c r="B295" t="s">
        <v>282</v>
      </c>
      <c r="C295">
        <v>22</v>
      </c>
      <c r="D295" t="s">
        <v>13</v>
      </c>
      <c r="E295" t="s">
        <v>334</v>
      </c>
      <c r="F295">
        <v>98</v>
      </c>
      <c r="G295">
        <v>13</v>
      </c>
      <c r="H295">
        <v>67</v>
      </c>
      <c r="I295">
        <f t="shared" si="24"/>
        <v>80</v>
      </c>
      <c r="J295">
        <f t="shared" si="25"/>
        <v>0.16250000000000001</v>
      </c>
      <c r="K295">
        <f t="shared" si="26"/>
        <v>0.83750000000000002</v>
      </c>
      <c r="L295">
        <f t="shared" si="27"/>
        <v>0.83750000000000002</v>
      </c>
      <c r="M295" t="str">
        <f t="shared" si="28"/>
        <v>Nixon</v>
      </c>
    </row>
    <row r="296" spans="1:13" x14ac:dyDescent="0.3">
      <c r="A296" t="str">
        <f t="shared" si="29"/>
        <v>22-008</v>
      </c>
      <c r="B296" t="s">
        <v>283</v>
      </c>
      <c r="C296">
        <v>22</v>
      </c>
      <c r="D296" t="s">
        <v>13</v>
      </c>
      <c r="E296" t="s">
        <v>331</v>
      </c>
      <c r="F296">
        <v>84</v>
      </c>
      <c r="G296">
        <v>67</v>
      </c>
      <c r="H296">
        <v>17</v>
      </c>
      <c r="I296">
        <f t="shared" si="24"/>
        <v>84</v>
      </c>
      <c r="J296">
        <f t="shared" si="25"/>
        <v>0.79761904761904767</v>
      </c>
      <c r="K296">
        <f t="shared" si="26"/>
        <v>0.20238095238095238</v>
      </c>
      <c r="L296">
        <f t="shared" si="27"/>
        <v>2.7976190476190474</v>
      </c>
      <c r="M296" t="str">
        <f t="shared" si="28"/>
        <v>Kennedy</v>
      </c>
    </row>
    <row r="297" spans="1:13" x14ac:dyDescent="0.3">
      <c r="A297" t="str">
        <f t="shared" si="29"/>
        <v>22-009</v>
      </c>
      <c r="B297" t="s">
        <v>284</v>
      </c>
      <c r="C297">
        <v>22</v>
      </c>
      <c r="D297" t="s">
        <v>13</v>
      </c>
      <c r="E297" t="s">
        <v>334</v>
      </c>
      <c r="F297">
        <v>79</v>
      </c>
      <c r="G297">
        <v>27</v>
      </c>
      <c r="H297">
        <v>51</v>
      </c>
      <c r="I297">
        <f t="shared" si="24"/>
        <v>78</v>
      </c>
      <c r="J297">
        <f t="shared" si="25"/>
        <v>0.34615384615384615</v>
      </c>
      <c r="K297">
        <f t="shared" si="26"/>
        <v>0.65384615384615385</v>
      </c>
      <c r="L297">
        <f t="shared" si="27"/>
        <v>0.65384615384615385</v>
      </c>
      <c r="M297" t="str">
        <f t="shared" si="28"/>
        <v>Nixon</v>
      </c>
    </row>
    <row r="298" spans="1:13" x14ac:dyDescent="0.3">
      <c r="A298" t="str">
        <f t="shared" si="29"/>
        <v>22-010</v>
      </c>
      <c r="B298" t="s">
        <v>285</v>
      </c>
      <c r="C298">
        <v>22</v>
      </c>
      <c r="D298" t="s">
        <v>13</v>
      </c>
      <c r="E298" t="s">
        <v>334</v>
      </c>
      <c r="F298">
        <v>48</v>
      </c>
      <c r="G298">
        <v>11</v>
      </c>
      <c r="H298">
        <v>28</v>
      </c>
      <c r="I298">
        <f t="shared" si="24"/>
        <v>39</v>
      </c>
      <c r="J298">
        <f t="shared" si="25"/>
        <v>0.28205128205128205</v>
      </c>
      <c r="K298">
        <f t="shared" si="26"/>
        <v>0.71794871794871795</v>
      </c>
      <c r="L298">
        <f t="shared" si="27"/>
        <v>0.71794871794871795</v>
      </c>
      <c r="M298" t="str">
        <f t="shared" si="28"/>
        <v>Nixon</v>
      </c>
    </row>
    <row r="299" spans="1:13" x14ac:dyDescent="0.3">
      <c r="A299" t="str">
        <f t="shared" si="29"/>
        <v>23-001</v>
      </c>
      <c r="B299" t="s">
        <v>286</v>
      </c>
      <c r="C299">
        <v>23</v>
      </c>
      <c r="D299" t="s">
        <v>13</v>
      </c>
      <c r="E299" t="s">
        <v>292</v>
      </c>
      <c r="F299">
        <v>11</v>
      </c>
      <c r="G299">
        <v>4</v>
      </c>
      <c r="H299">
        <v>7</v>
      </c>
      <c r="I299">
        <f t="shared" si="24"/>
        <v>11</v>
      </c>
      <c r="J299">
        <f t="shared" si="25"/>
        <v>0.36363636363636365</v>
      </c>
      <c r="K299">
        <f t="shared" si="26"/>
        <v>0.63636363636363635</v>
      </c>
      <c r="L299">
        <f t="shared" si="27"/>
        <v>0.63636363636363635</v>
      </c>
      <c r="M299" t="str">
        <f t="shared" si="28"/>
        <v>Nixon</v>
      </c>
    </row>
    <row r="300" spans="1:13" x14ac:dyDescent="0.3">
      <c r="A300" t="str">
        <f t="shared" si="29"/>
        <v>23-002</v>
      </c>
      <c r="B300" t="s">
        <v>287</v>
      </c>
      <c r="C300">
        <v>23</v>
      </c>
      <c r="D300" t="s">
        <v>13</v>
      </c>
      <c r="E300" t="s">
        <v>292</v>
      </c>
      <c r="F300">
        <v>31</v>
      </c>
      <c r="G300">
        <v>12</v>
      </c>
      <c r="H300">
        <v>17</v>
      </c>
      <c r="I300">
        <f t="shared" si="24"/>
        <v>29</v>
      </c>
      <c r="J300">
        <f t="shared" si="25"/>
        <v>0.41379310344827586</v>
      </c>
      <c r="K300">
        <f t="shared" si="26"/>
        <v>0.58620689655172409</v>
      </c>
      <c r="L300">
        <f t="shared" si="27"/>
        <v>0.58620689655172409</v>
      </c>
      <c r="M300" t="str">
        <f t="shared" si="28"/>
        <v>Nixon</v>
      </c>
    </row>
    <row r="301" spans="1:13" x14ac:dyDescent="0.3">
      <c r="A301" t="str">
        <f t="shared" si="29"/>
        <v>23-003</v>
      </c>
      <c r="B301" t="s">
        <v>288</v>
      </c>
      <c r="C301">
        <v>23</v>
      </c>
      <c r="D301" t="s">
        <v>13</v>
      </c>
      <c r="E301" t="s">
        <v>292</v>
      </c>
      <c r="F301">
        <v>52</v>
      </c>
      <c r="G301">
        <v>25</v>
      </c>
      <c r="H301">
        <v>25</v>
      </c>
      <c r="I301">
        <f t="shared" si="24"/>
        <v>50</v>
      </c>
      <c r="J301">
        <f t="shared" si="25"/>
        <v>0.5</v>
      </c>
      <c r="K301">
        <f t="shared" si="26"/>
        <v>0.5</v>
      </c>
      <c r="L301">
        <f t="shared" si="27"/>
        <v>9</v>
      </c>
      <c r="M301" t="str">
        <f t="shared" si="28"/>
        <v>Tie</v>
      </c>
    </row>
    <row r="302" spans="1:13" x14ac:dyDescent="0.3">
      <c r="A302" t="str">
        <f t="shared" si="29"/>
        <v>23-004</v>
      </c>
      <c r="B302" t="s">
        <v>289</v>
      </c>
      <c r="C302">
        <v>23</v>
      </c>
      <c r="D302" t="s">
        <v>13</v>
      </c>
      <c r="E302" t="s">
        <v>292</v>
      </c>
      <c r="F302">
        <v>118</v>
      </c>
      <c r="G302">
        <v>35</v>
      </c>
      <c r="H302">
        <v>75</v>
      </c>
      <c r="I302">
        <f t="shared" si="24"/>
        <v>110</v>
      </c>
      <c r="J302">
        <f t="shared" si="25"/>
        <v>0.31818181818181818</v>
      </c>
      <c r="K302">
        <f t="shared" si="26"/>
        <v>0.68181818181818177</v>
      </c>
      <c r="L302">
        <f t="shared" si="27"/>
        <v>0.68181818181818177</v>
      </c>
      <c r="M302" t="str">
        <f t="shared" si="28"/>
        <v>Nixon</v>
      </c>
    </row>
    <row r="303" spans="1:13" x14ac:dyDescent="0.3">
      <c r="A303" t="str">
        <f t="shared" si="29"/>
        <v>23-005</v>
      </c>
      <c r="B303" t="s">
        <v>290</v>
      </c>
      <c r="C303">
        <v>23</v>
      </c>
      <c r="D303" t="s">
        <v>13</v>
      </c>
      <c r="E303" t="s">
        <v>292</v>
      </c>
      <c r="F303">
        <v>0</v>
      </c>
      <c r="G303">
        <v>0</v>
      </c>
      <c r="H303">
        <v>0</v>
      </c>
      <c r="I303">
        <f t="shared" si="24"/>
        <v>0</v>
      </c>
      <c r="J303" t="e">
        <f t="shared" si="25"/>
        <v>#DIV/0!</v>
      </c>
      <c r="K303" t="e">
        <f t="shared" si="26"/>
        <v>#DIV/0!</v>
      </c>
      <c r="L303">
        <f t="shared" si="27"/>
        <v>10</v>
      </c>
      <c r="M303" t="str">
        <f t="shared" si="28"/>
        <v>No Votes</v>
      </c>
    </row>
    <row r="304" spans="1:13" x14ac:dyDescent="0.3">
      <c r="A304" t="str">
        <f t="shared" si="29"/>
        <v>23-006</v>
      </c>
      <c r="B304" t="s">
        <v>291</v>
      </c>
      <c r="C304">
        <v>23</v>
      </c>
      <c r="D304" t="s">
        <v>13</v>
      </c>
      <c r="E304" t="s">
        <v>292</v>
      </c>
      <c r="F304">
        <v>42</v>
      </c>
      <c r="G304">
        <v>0</v>
      </c>
      <c r="H304">
        <v>39</v>
      </c>
      <c r="I304">
        <f t="shared" si="24"/>
        <v>39</v>
      </c>
      <c r="J304">
        <f t="shared" si="25"/>
        <v>0</v>
      </c>
      <c r="K304">
        <f t="shared" si="26"/>
        <v>1</v>
      </c>
      <c r="L304">
        <f t="shared" si="27"/>
        <v>1</v>
      </c>
      <c r="M304" t="str">
        <f t="shared" si="28"/>
        <v>Nixon</v>
      </c>
    </row>
    <row r="305" spans="1:13" x14ac:dyDescent="0.3">
      <c r="A305" t="str">
        <f t="shared" si="29"/>
        <v>23-007</v>
      </c>
      <c r="B305" t="s">
        <v>292</v>
      </c>
      <c r="C305">
        <v>23</v>
      </c>
      <c r="D305" t="s">
        <v>13</v>
      </c>
      <c r="E305" t="s">
        <v>292</v>
      </c>
      <c r="F305">
        <v>856</v>
      </c>
      <c r="G305">
        <v>431</v>
      </c>
      <c r="H305">
        <v>413</v>
      </c>
      <c r="I305">
        <f t="shared" si="24"/>
        <v>844</v>
      </c>
      <c r="J305">
        <f t="shared" si="25"/>
        <v>0.51066350710900477</v>
      </c>
      <c r="K305">
        <f t="shared" si="26"/>
        <v>0.48933649289099523</v>
      </c>
      <c r="L305">
        <f t="shared" si="27"/>
        <v>2.5106635071090047</v>
      </c>
      <c r="M305" t="str">
        <f t="shared" si="28"/>
        <v>Kennedy</v>
      </c>
    </row>
    <row r="306" spans="1:13" x14ac:dyDescent="0.3">
      <c r="A306" t="str">
        <f t="shared" si="29"/>
        <v>23-008</v>
      </c>
      <c r="B306" t="s">
        <v>293</v>
      </c>
      <c r="C306">
        <v>23</v>
      </c>
      <c r="D306" t="s">
        <v>13</v>
      </c>
      <c r="E306" t="s">
        <v>292</v>
      </c>
      <c r="F306">
        <v>76</v>
      </c>
      <c r="G306">
        <v>33</v>
      </c>
      <c r="H306">
        <v>41</v>
      </c>
      <c r="I306">
        <f t="shared" si="24"/>
        <v>74</v>
      </c>
      <c r="J306">
        <f t="shared" si="25"/>
        <v>0.44594594594594594</v>
      </c>
      <c r="K306">
        <f t="shared" si="26"/>
        <v>0.55405405405405406</v>
      </c>
      <c r="L306">
        <f t="shared" si="27"/>
        <v>0.55405405405405406</v>
      </c>
      <c r="M306" t="str">
        <f t="shared" si="28"/>
        <v>Nixon</v>
      </c>
    </row>
    <row r="307" spans="1:13" x14ac:dyDescent="0.3">
      <c r="A307" t="str">
        <f t="shared" si="29"/>
        <v>23-009</v>
      </c>
      <c r="B307" t="s">
        <v>294</v>
      </c>
      <c r="C307">
        <v>23</v>
      </c>
      <c r="D307" t="s">
        <v>13</v>
      </c>
      <c r="E307" t="s">
        <v>292</v>
      </c>
      <c r="F307">
        <v>44</v>
      </c>
      <c r="G307">
        <v>24</v>
      </c>
      <c r="H307">
        <v>17</v>
      </c>
      <c r="I307">
        <f t="shared" si="24"/>
        <v>41</v>
      </c>
      <c r="J307">
        <f t="shared" si="25"/>
        <v>0.58536585365853655</v>
      </c>
      <c r="K307">
        <f t="shared" si="26"/>
        <v>0.41463414634146339</v>
      </c>
      <c r="L307">
        <f t="shared" si="27"/>
        <v>2.5853658536585367</v>
      </c>
      <c r="M307" t="str">
        <f t="shared" si="28"/>
        <v>Kennedy</v>
      </c>
    </row>
    <row r="308" spans="1:13" x14ac:dyDescent="0.3">
      <c r="A308" t="str">
        <f t="shared" si="29"/>
        <v>23-010</v>
      </c>
      <c r="B308" t="s">
        <v>295</v>
      </c>
      <c r="C308">
        <v>23</v>
      </c>
      <c r="D308" t="s">
        <v>13</v>
      </c>
      <c r="E308" t="s">
        <v>292</v>
      </c>
      <c r="F308">
        <v>119</v>
      </c>
      <c r="G308">
        <v>53</v>
      </c>
      <c r="H308">
        <v>58</v>
      </c>
      <c r="I308">
        <f t="shared" si="24"/>
        <v>111</v>
      </c>
      <c r="J308">
        <f t="shared" si="25"/>
        <v>0.47747747747747749</v>
      </c>
      <c r="K308">
        <f t="shared" si="26"/>
        <v>0.52252252252252251</v>
      </c>
      <c r="L308">
        <f t="shared" si="27"/>
        <v>0.52252252252252251</v>
      </c>
      <c r="M308" t="str">
        <f t="shared" si="28"/>
        <v>Nixon</v>
      </c>
    </row>
    <row r="309" spans="1:13" x14ac:dyDescent="0.3">
      <c r="A309" t="str">
        <f t="shared" si="29"/>
        <v>23-011</v>
      </c>
      <c r="B309" t="s">
        <v>296</v>
      </c>
      <c r="C309">
        <v>23</v>
      </c>
      <c r="D309" t="s">
        <v>13</v>
      </c>
      <c r="E309" t="s">
        <v>292</v>
      </c>
      <c r="F309">
        <v>50</v>
      </c>
      <c r="G309">
        <v>1</v>
      </c>
      <c r="H309">
        <v>44</v>
      </c>
      <c r="I309">
        <f t="shared" si="24"/>
        <v>45</v>
      </c>
      <c r="J309">
        <f t="shared" si="25"/>
        <v>2.2222222222222223E-2</v>
      </c>
      <c r="K309">
        <f t="shared" si="26"/>
        <v>0.97777777777777775</v>
      </c>
      <c r="L309">
        <f t="shared" si="27"/>
        <v>0.97777777777777775</v>
      </c>
      <c r="M309" t="str">
        <f t="shared" si="28"/>
        <v>Nixon</v>
      </c>
    </row>
    <row r="310" spans="1:13" x14ac:dyDescent="0.3">
      <c r="A310" t="str">
        <f t="shared" si="29"/>
        <v>23-012</v>
      </c>
      <c r="B310" t="s">
        <v>297</v>
      </c>
      <c r="C310">
        <v>23</v>
      </c>
      <c r="D310" t="s">
        <v>13</v>
      </c>
      <c r="E310" t="s">
        <v>292</v>
      </c>
      <c r="F310">
        <v>43</v>
      </c>
      <c r="G310">
        <v>6</v>
      </c>
      <c r="H310">
        <v>36</v>
      </c>
      <c r="I310">
        <f t="shared" si="24"/>
        <v>42</v>
      </c>
      <c r="J310">
        <f t="shared" si="25"/>
        <v>0.14285714285714285</v>
      </c>
      <c r="K310">
        <f t="shared" si="26"/>
        <v>0.8571428571428571</v>
      </c>
      <c r="L310">
        <f t="shared" si="27"/>
        <v>0.8571428571428571</v>
      </c>
      <c r="M310" t="str">
        <f t="shared" si="28"/>
        <v>Nixon</v>
      </c>
    </row>
    <row r="311" spans="1:13" x14ac:dyDescent="0.3">
      <c r="A311" t="str">
        <f t="shared" si="29"/>
        <v>23-013</v>
      </c>
      <c r="B311" t="s">
        <v>298</v>
      </c>
      <c r="C311">
        <v>23</v>
      </c>
      <c r="D311" t="s">
        <v>13</v>
      </c>
      <c r="E311" t="s">
        <v>292</v>
      </c>
      <c r="F311">
        <v>8</v>
      </c>
      <c r="G311">
        <v>3</v>
      </c>
      <c r="H311">
        <v>5</v>
      </c>
      <c r="I311">
        <f t="shared" si="24"/>
        <v>8</v>
      </c>
      <c r="J311">
        <f t="shared" si="25"/>
        <v>0.375</v>
      </c>
      <c r="K311">
        <f t="shared" si="26"/>
        <v>0.625</v>
      </c>
      <c r="L311">
        <f t="shared" si="27"/>
        <v>0.625</v>
      </c>
      <c r="M311" t="str">
        <f t="shared" si="28"/>
        <v>Nixon</v>
      </c>
    </row>
    <row r="312" spans="1:13" x14ac:dyDescent="0.3">
      <c r="A312" t="str">
        <f t="shared" si="29"/>
        <v>23-014</v>
      </c>
      <c r="B312" t="s">
        <v>299</v>
      </c>
      <c r="C312">
        <v>23</v>
      </c>
      <c r="D312" t="s">
        <v>13</v>
      </c>
      <c r="E312" t="s">
        <v>292</v>
      </c>
      <c r="F312">
        <v>25</v>
      </c>
      <c r="G312">
        <v>25</v>
      </c>
      <c r="H312">
        <v>0</v>
      </c>
      <c r="I312">
        <f t="shared" si="24"/>
        <v>25</v>
      </c>
      <c r="J312">
        <f t="shared" si="25"/>
        <v>1</v>
      </c>
      <c r="K312">
        <f t="shared" si="26"/>
        <v>0</v>
      </c>
      <c r="L312">
        <f t="shared" si="27"/>
        <v>3</v>
      </c>
      <c r="M312" t="str">
        <f t="shared" si="28"/>
        <v>Kennedy</v>
      </c>
    </row>
    <row r="313" spans="1:13" x14ac:dyDescent="0.3">
      <c r="A313" t="str">
        <f t="shared" si="29"/>
        <v>23-015</v>
      </c>
      <c r="B313" t="s">
        <v>300</v>
      </c>
      <c r="C313">
        <v>23</v>
      </c>
      <c r="D313" t="s">
        <v>13</v>
      </c>
      <c r="E313" t="s">
        <v>292</v>
      </c>
      <c r="F313">
        <v>191</v>
      </c>
      <c r="G313">
        <v>79</v>
      </c>
      <c r="H313">
        <v>112</v>
      </c>
      <c r="I313">
        <f t="shared" si="24"/>
        <v>191</v>
      </c>
      <c r="J313">
        <f t="shared" si="25"/>
        <v>0.41361256544502617</v>
      </c>
      <c r="K313">
        <f t="shared" si="26"/>
        <v>0.58638743455497377</v>
      </c>
      <c r="L313">
        <f t="shared" si="27"/>
        <v>0.58638743455497377</v>
      </c>
      <c r="M313" t="str">
        <f t="shared" si="28"/>
        <v>Nixon</v>
      </c>
    </row>
    <row r="314" spans="1:13" x14ac:dyDescent="0.3">
      <c r="A314" t="str">
        <f t="shared" si="29"/>
        <v>23-016</v>
      </c>
      <c r="B314" t="s">
        <v>301</v>
      </c>
      <c r="C314">
        <v>23</v>
      </c>
      <c r="D314" t="s">
        <v>13</v>
      </c>
      <c r="E314" t="s">
        <v>292</v>
      </c>
      <c r="F314">
        <v>41</v>
      </c>
      <c r="G314">
        <v>17</v>
      </c>
      <c r="H314">
        <v>23</v>
      </c>
      <c r="I314">
        <f t="shared" si="24"/>
        <v>40</v>
      </c>
      <c r="J314">
        <f t="shared" si="25"/>
        <v>0.42499999999999999</v>
      </c>
      <c r="K314">
        <f t="shared" si="26"/>
        <v>0.57499999999999996</v>
      </c>
      <c r="L314">
        <f t="shared" si="27"/>
        <v>0.57499999999999996</v>
      </c>
      <c r="M314" t="str">
        <f t="shared" si="28"/>
        <v>Nixon</v>
      </c>
    </row>
    <row r="315" spans="1:13" x14ac:dyDescent="0.3">
      <c r="A315" t="str">
        <f t="shared" si="29"/>
        <v>23-017</v>
      </c>
      <c r="B315" t="s">
        <v>302</v>
      </c>
      <c r="C315">
        <v>23</v>
      </c>
      <c r="D315" t="s">
        <v>13</v>
      </c>
      <c r="E315" t="s">
        <v>292</v>
      </c>
      <c r="F315">
        <v>33</v>
      </c>
      <c r="G315">
        <v>4</v>
      </c>
      <c r="H315">
        <v>29</v>
      </c>
      <c r="I315">
        <f t="shared" si="24"/>
        <v>33</v>
      </c>
      <c r="J315">
        <f t="shared" si="25"/>
        <v>0.12121212121212122</v>
      </c>
      <c r="K315">
        <f t="shared" si="26"/>
        <v>0.87878787878787878</v>
      </c>
      <c r="L315">
        <f t="shared" si="27"/>
        <v>0.87878787878787878</v>
      </c>
      <c r="M315" t="str">
        <f t="shared" si="28"/>
        <v>Nixon</v>
      </c>
    </row>
    <row r="316" spans="1:13" x14ac:dyDescent="0.3">
      <c r="A316" t="str">
        <f t="shared" si="29"/>
        <v>24-001</v>
      </c>
      <c r="B316" t="s">
        <v>303</v>
      </c>
      <c r="C316">
        <v>24</v>
      </c>
      <c r="D316" t="s">
        <v>13</v>
      </c>
      <c r="E316" t="s">
        <v>335</v>
      </c>
      <c r="F316">
        <v>53</v>
      </c>
      <c r="G316">
        <v>19</v>
      </c>
      <c r="H316">
        <v>29</v>
      </c>
      <c r="I316">
        <f t="shared" si="24"/>
        <v>48</v>
      </c>
      <c r="J316">
        <f t="shared" si="25"/>
        <v>0.39583333333333331</v>
      </c>
      <c r="K316">
        <f t="shared" si="26"/>
        <v>0.60416666666666663</v>
      </c>
      <c r="L316">
        <f t="shared" si="27"/>
        <v>0.60416666666666663</v>
      </c>
      <c r="M316" t="str">
        <f t="shared" si="28"/>
        <v>Nixon</v>
      </c>
    </row>
    <row r="317" spans="1:13" x14ac:dyDescent="0.3">
      <c r="A317" t="str">
        <f t="shared" si="29"/>
        <v>24-002</v>
      </c>
      <c r="B317" t="s">
        <v>304</v>
      </c>
      <c r="C317">
        <v>24</v>
      </c>
      <c r="D317" t="s">
        <v>13</v>
      </c>
      <c r="E317" t="s">
        <v>335</v>
      </c>
      <c r="F317">
        <v>93</v>
      </c>
      <c r="G317">
        <v>77</v>
      </c>
      <c r="H317">
        <v>11</v>
      </c>
      <c r="I317">
        <f t="shared" si="24"/>
        <v>88</v>
      </c>
      <c r="J317">
        <f t="shared" si="25"/>
        <v>0.875</v>
      </c>
      <c r="K317">
        <f t="shared" si="26"/>
        <v>0.125</v>
      </c>
      <c r="L317">
        <f t="shared" si="27"/>
        <v>2.875</v>
      </c>
      <c r="M317" t="str">
        <f t="shared" si="28"/>
        <v>Kennedy</v>
      </c>
    </row>
    <row r="318" spans="1:13" x14ac:dyDescent="0.3">
      <c r="A318" t="str">
        <f t="shared" si="29"/>
        <v>24-003</v>
      </c>
      <c r="B318" t="s">
        <v>305</v>
      </c>
      <c r="C318">
        <v>24</v>
      </c>
      <c r="D318" t="s">
        <v>13</v>
      </c>
      <c r="E318" t="s">
        <v>335</v>
      </c>
      <c r="F318">
        <v>32</v>
      </c>
      <c r="G318">
        <v>21</v>
      </c>
      <c r="H318">
        <v>7</v>
      </c>
      <c r="I318">
        <f t="shared" si="24"/>
        <v>28</v>
      </c>
      <c r="J318">
        <f t="shared" si="25"/>
        <v>0.75</v>
      </c>
      <c r="K318">
        <f t="shared" si="26"/>
        <v>0.25</v>
      </c>
      <c r="L318">
        <f t="shared" si="27"/>
        <v>2.75</v>
      </c>
      <c r="M318" t="str">
        <f t="shared" si="28"/>
        <v>Kennedy</v>
      </c>
    </row>
    <row r="319" spans="1:13" x14ac:dyDescent="0.3">
      <c r="A319" t="str">
        <f t="shared" si="29"/>
        <v>24-004</v>
      </c>
      <c r="B319" t="s">
        <v>306</v>
      </c>
      <c r="C319">
        <v>24</v>
      </c>
      <c r="D319" t="s">
        <v>13</v>
      </c>
      <c r="E319" t="s">
        <v>335</v>
      </c>
      <c r="F319">
        <v>63</v>
      </c>
      <c r="G319">
        <v>45</v>
      </c>
      <c r="H319">
        <v>11</v>
      </c>
      <c r="I319">
        <f t="shared" si="24"/>
        <v>56</v>
      </c>
      <c r="J319">
        <f t="shared" si="25"/>
        <v>0.8035714285714286</v>
      </c>
      <c r="K319">
        <f t="shared" si="26"/>
        <v>0.19642857142857142</v>
      </c>
      <c r="L319">
        <f t="shared" si="27"/>
        <v>2.8035714285714288</v>
      </c>
      <c r="M319" t="str">
        <f t="shared" si="28"/>
        <v>Kennedy</v>
      </c>
    </row>
    <row r="320" spans="1:13" x14ac:dyDescent="0.3">
      <c r="A320" t="str">
        <f t="shared" si="29"/>
        <v>24-005</v>
      </c>
      <c r="B320" t="s">
        <v>307</v>
      </c>
      <c r="C320">
        <v>24</v>
      </c>
      <c r="D320" t="s">
        <v>13</v>
      </c>
      <c r="E320" t="s">
        <v>335</v>
      </c>
      <c r="F320">
        <v>54</v>
      </c>
      <c r="G320">
        <v>13</v>
      </c>
      <c r="H320">
        <v>32</v>
      </c>
      <c r="I320">
        <f t="shared" si="24"/>
        <v>45</v>
      </c>
      <c r="J320">
        <f t="shared" si="25"/>
        <v>0.28888888888888886</v>
      </c>
      <c r="K320">
        <f t="shared" si="26"/>
        <v>0.71111111111111114</v>
      </c>
      <c r="L320">
        <f t="shared" si="27"/>
        <v>0.71111111111111114</v>
      </c>
      <c r="M320" t="str">
        <f t="shared" si="28"/>
        <v>Nixon</v>
      </c>
    </row>
    <row r="321" spans="1:13" x14ac:dyDescent="0.3">
      <c r="A321" t="str">
        <f t="shared" si="29"/>
        <v>21-001</v>
      </c>
      <c r="B321" t="s">
        <v>70</v>
      </c>
      <c r="C321">
        <v>21</v>
      </c>
      <c r="D321" t="s">
        <v>71</v>
      </c>
      <c r="E321">
        <v>0</v>
      </c>
      <c r="F321">
        <v>14</v>
      </c>
      <c r="G321">
        <v>3</v>
      </c>
      <c r="H321">
        <v>6</v>
      </c>
      <c r="I321">
        <f t="shared" si="24"/>
        <v>9</v>
      </c>
      <c r="J321">
        <f t="shared" si="25"/>
        <v>0.33333333333333331</v>
      </c>
      <c r="K321">
        <f t="shared" si="26"/>
        <v>0.66666666666666663</v>
      </c>
      <c r="L321">
        <f t="shared" si="27"/>
        <v>0.66666666666666663</v>
      </c>
      <c r="M321" t="str">
        <f t="shared" si="28"/>
        <v>Nixon</v>
      </c>
    </row>
    <row r="322" spans="1:13" x14ac:dyDescent="0.3">
      <c r="A322" t="str">
        <f t="shared" si="29"/>
        <v>22-001</v>
      </c>
      <c r="B322" t="s">
        <v>70</v>
      </c>
      <c r="C322">
        <v>22</v>
      </c>
      <c r="D322" t="s">
        <v>71</v>
      </c>
      <c r="E322">
        <v>0</v>
      </c>
      <c r="F322">
        <v>69</v>
      </c>
      <c r="G322">
        <v>30</v>
      </c>
      <c r="H322">
        <v>24</v>
      </c>
      <c r="I322">
        <f t="shared" si="24"/>
        <v>54</v>
      </c>
      <c r="J322">
        <f t="shared" si="25"/>
        <v>0.55555555555555558</v>
      </c>
      <c r="K322">
        <f t="shared" si="26"/>
        <v>0.44444444444444442</v>
      </c>
      <c r="L322">
        <f t="shared" si="27"/>
        <v>2.5555555555555554</v>
      </c>
      <c r="M322" t="str">
        <f t="shared" si="28"/>
        <v>Kennedy</v>
      </c>
    </row>
    <row r="323" spans="1:13" x14ac:dyDescent="0.3">
      <c r="A323" t="str">
        <f t="shared" si="29"/>
        <v>23-001</v>
      </c>
      <c r="B323" t="s">
        <v>70</v>
      </c>
      <c r="C323">
        <v>23</v>
      </c>
      <c r="D323" t="s">
        <v>71</v>
      </c>
      <c r="E323">
        <v>0</v>
      </c>
      <c r="F323">
        <v>128</v>
      </c>
      <c r="G323">
        <v>39</v>
      </c>
      <c r="H323">
        <v>67</v>
      </c>
      <c r="I323">
        <f t="shared" ref="I323:I327" si="30">G323+H323</f>
        <v>106</v>
      </c>
      <c r="J323">
        <f t="shared" ref="J323:J327" si="31">G323/I323</f>
        <v>0.36792452830188677</v>
      </c>
      <c r="K323">
        <f t="shared" ref="K323:K327" si="32">H323/I323</f>
        <v>0.63207547169811318</v>
      </c>
      <c r="L323">
        <f t="shared" ref="L323:L327" si="33">IF(I323=0,10,IF(G323=H323,9,IF(H323&gt;G323,K323,IF(G323&gt;H323,J323+2,-1))))</f>
        <v>0.63207547169811318</v>
      </c>
      <c r="M323" t="str">
        <f t="shared" ref="M323:M327" si="34">IF(I323=0,"No Votes",IF(G323=H323,"Tie",IF(H323&gt;G323,"Nixon",IF(G323&gt;H323,"Kennedy",-1))))</f>
        <v>Nixon</v>
      </c>
    </row>
    <row r="324" spans="1:13" x14ac:dyDescent="0.3">
      <c r="A324" t="str">
        <f t="shared" ref="A324:A327" si="35">REPT("0",2-LEN(C324))&amp;C324&amp;"-"&amp;IF(C324=C323,REPT("0",3-LEN(RIGHT(A323,3)/1+1)),"00")&amp;IF(C324=C323,RIGHT(A323,3)/1+1,1)</f>
        <v>24-001</v>
      </c>
      <c r="B324" t="s">
        <v>70</v>
      </c>
      <c r="C324">
        <v>24</v>
      </c>
      <c r="D324" t="s">
        <v>71</v>
      </c>
      <c r="E324">
        <v>0</v>
      </c>
      <c r="F324">
        <v>193</v>
      </c>
      <c r="G324">
        <v>116</v>
      </c>
      <c r="H324">
        <v>61</v>
      </c>
      <c r="I324">
        <f t="shared" si="30"/>
        <v>177</v>
      </c>
      <c r="J324">
        <f t="shared" si="31"/>
        <v>0.65536723163841804</v>
      </c>
      <c r="K324">
        <f t="shared" si="32"/>
        <v>0.34463276836158191</v>
      </c>
      <c r="L324">
        <f t="shared" si="33"/>
        <v>2.6553672316384178</v>
      </c>
      <c r="M324" t="str">
        <f t="shared" si="34"/>
        <v>Kennedy</v>
      </c>
    </row>
    <row r="325" spans="1:13" x14ac:dyDescent="0.3">
      <c r="A325" t="e">
        <f t="shared" si="35"/>
        <v>#VALUE!</v>
      </c>
      <c r="B325" t="s">
        <v>308</v>
      </c>
      <c r="C325" t="s">
        <v>311</v>
      </c>
      <c r="D325" t="s">
        <v>312</v>
      </c>
      <c r="E325">
        <v>0</v>
      </c>
      <c r="F325">
        <f>SUMIF($D$2:$D$324,"ED",F$2:F$324)</f>
        <v>56846</v>
      </c>
      <c r="G325">
        <f>SUMIF($D$2:$D$324,"ED",G$2:G$324)</f>
        <v>27591</v>
      </c>
      <c r="H325">
        <f>SUMIF($D$2:$D$324,"ED",H$2:H$324)</f>
        <v>28289</v>
      </c>
      <c r="I325">
        <f t="shared" si="30"/>
        <v>55880</v>
      </c>
      <c r="J325">
        <f t="shared" si="31"/>
        <v>0.49375447387258409</v>
      </c>
      <c r="K325">
        <f t="shared" si="32"/>
        <v>0.50624552612741591</v>
      </c>
      <c r="L325">
        <f t="shared" si="33"/>
        <v>0.50624552612741591</v>
      </c>
      <c r="M325" t="str">
        <f t="shared" si="34"/>
        <v>Nixon</v>
      </c>
    </row>
    <row r="326" spans="1:13" x14ac:dyDescent="0.3">
      <c r="A326" t="e">
        <f t="shared" si="35"/>
        <v>#VALUE!</v>
      </c>
      <c r="B326" t="s">
        <v>309</v>
      </c>
      <c r="C326" t="s">
        <v>311</v>
      </c>
      <c r="D326" t="s">
        <v>313</v>
      </c>
      <c r="E326">
        <v>0</v>
      </c>
      <c r="F326">
        <f>SUMIF($D$2:$D$324,"ABS",F$2:F$324)</f>
        <v>5331</v>
      </c>
      <c r="G326">
        <f>SUMIF($D$2:$D$324,"ABS",G$2:G$324)</f>
        <v>2218</v>
      </c>
      <c r="H326">
        <f>SUMIF($D$2:$D$324,"ABS",H$2:H$324)</f>
        <v>2664</v>
      </c>
      <c r="I326">
        <f t="shared" si="30"/>
        <v>4882</v>
      </c>
      <c r="J326">
        <f t="shared" si="31"/>
        <v>0.45432199918066368</v>
      </c>
      <c r="K326">
        <f t="shared" si="32"/>
        <v>0.54567800081933637</v>
      </c>
      <c r="L326">
        <f t="shared" si="33"/>
        <v>0.54567800081933637</v>
      </c>
      <c r="M326" t="str">
        <f t="shared" si="34"/>
        <v>Nixon</v>
      </c>
    </row>
    <row r="327" spans="1:13" x14ac:dyDescent="0.3">
      <c r="A327" t="e">
        <f t="shared" si="35"/>
        <v>#VALUE!</v>
      </c>
      <c r="B327" t="s">
        <v>310</v>
      </c>
      <c r="C327" t="s">
        <v>311</v>
      </c>
      <c r="D327" t="s">
        <v>314</v>
      </c>
      <c r="E327">
        <v>0</v>
      </c>
      <c r="F327">
        <f>F326+F325</f>
        <v>62177</v>
      </c>
      <c r="G327">
        <f>G326+G325</f>
        <v>29809</v>
      </c>
      <c r="H327">
        <f>H326+H325</f>
        <v>30953</v>
      </c>
      <c r="I327">
        <f t="shared" si="30"/>
        <v>60762</v>
      </c>
      <c r="J327">
        <f t="shared" si="31"/>
        <v>0.49058622165169019</v>
      </c>
      <c r="K327">
        <f t="shared" si="32"/>
        <v>0.50941377834830981</v>
      </c>
      <c r="L327">
        <f t="shared" si="33"/>
        <v>0.50941377834830981</v>
      </c>
      <c r="M327" t="str">
        <f t="shared" si="34"/>
        <v>Nixon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7DDF4-AAC2-4B01-8F53-F934843DF6D6}">
  <dimension ref="A1:BM27"/>
  <sheetViews>
    <sheetView workbookViewId="0">
      <selection activeCell="C2" sqref="C2:V2"/>
    </sheetView>
  </sheetViews>
  <sheetFormatPr defaultRowHeight="14.4" x14ac:dyDescent="0.3"/>
  <sheetData>
    <row r="1" spans="1:65" x14ac:dyDescent="0.3">
      <c r="B1" t="s">
        <v>13</v>
      </c>
      <c r="C1" t="s">
        <v>13</v>
      </c>
      <c r="D1" t="s">
        <v>13</v>
      </c>
      <c r="E1" t="s">
        <v>13</v>
      </c>
      <c r="F1" t="s">
        <v>13</v>
      </c>
      <c r="G1" t="s">
        <v>13</v>
      </c>
      <c r="H1" t="s">
        <v>13</v>
      </c>
      <c r="I1" t="s">
        <v>13</v>
      </c>
      <c r="J1" t="s">
        <v>13</v>
      </c>
      <c r="K1" t="s">
        <v>13</v>
      </c>
      <c r="L1" t="s">
        <v>13</v>
      </c>
      <c r="M1" t="s">
        <v>13</v>
      </c>
      <c r="N1" t="s">
        <v>13</v>
      </c>
      <c r="O1" t="s">
        <v>13</v>
      </c>
      <c r="P1" t="s">
        <v>13</v>
      </c>
      <c r="Q1" t="s">
        <v>13</v>
      </c>
      <c r="R1" t="s">
        <v>13</v>
      </c>
      <c r="S1" s="1" t="s">
        <v>13</v>
      </c>
      <c r="T1" s="1" t="s">
        <v>13</v>
      </c>
      <c r="U1" s="1" t="s">
        <v>13</v>
      </c>
      <c r="V1" s="1" t="s">
        <v>13</v>
      </c>
      <c r="W1" t="s">
        <v>71</v>
      </c>
      <c r="X1" t="s">
        <v>71</v>
      </c>
      <c r="Y1" t="s">
        <v>71</v>
      </c>
      <c r="Z1" t="s">
        <v>71</v>
      </c>
      <c r="AA1" t="s">
        <v>71</v>
      </c>
      <c r="AB1" t="s">
        <v>71</v>
      </c>
      <c r="AC1" t="s">
        <v>71</v>
      </c>
      <c r="AD1" t="s">
        <v>71</v>
      </c>
      <c r="AE1" t="s">
        <v>71</v>
      </c>
      <c r="AF1" t="s">
        <v>71</v>
      </c>
      <c r="AG1" t="s">
        <v>71</v>
      </c>
      <c r="AH1" t="s">
        <v>71</v>
      </c>
      <c r="AI1" t="s">
        <v>71</v>
      </c>
      <c r="AJ1" t="s">
        <v>71</v>
      </c>
      <c r="AK1" t="s">
        <v>71</v>
      </c>
      <c r="AL1" t="s">
        <v>71</v>
      </c>
      <c r="AM1" t="s">
        <v>71</v>
      </c>
      <c r="AN1" s="1" t="s">
        <v>71</v>
      </c>
      <c r="AO1" s="1" t="s">
        <v>71</v>
      </c>
      <c r="AP1" s="1" t="s">
        <v>71</v>
      </c>
      <c r="AQ1" s="1" t="s">
        <v>71</v>
      </c>
      <c r="AR1" t="s">
        <v>311</v>
      </c>
      <c r="AS1" t="s">
        <v>311</v>
      </c>
      <c r="AT1" t="s">
        <v>311</v>
      </c>
      <c r="AU1" t="s">
        <v>311</v>
      </c>
      <c r="AV1" t="s">
        <v>311</v>
      </c>
      <c r="AW1" t="s">
        <v>311</v>
      </c>
      <c r="AX1" t="s">
        <v>311</v>
      </c>
      <c r="AY1" t="s">
        <v>311</v>
      </c>
      <c r="AZ1" t="s">
        <v>311</v>
      </c>
      <c r="BA1" t="s">
        <v>311</v>
      </c>
      <c r="BB1" t="s">
        <v>311</v>
      </c>
      <c r="BC1" t="s">
        <v>311</v>
      </c>
      <c r="BD1" t="s">
        <v>311</v>
      </c>
      <c r="BE1" t="s">
        <v>311</v>
      </c>
      <c r="BF1" t="s">
        <v>311</v>
      </c>
      <c r="BG1" t="s">
        <v>311</v>
      </c>
      <c r="BH1" t="s">
        <v>311</v>
      </c>
      <c r="BI1" t="s">
        <v>311</v>
      </c>
      <c r="BJ1" s="2" t="s">
        <v>311</v>
      </c>
      <c r="BK1" s="2" t="s">
        <v>311</v>
      </c>
      <c r="BL1" s="2" t="s">
        <v>311</v>
      </c>
      <c r="BM1" s="2" t="s">
        <v>311</v>
      </c>
    </row>
    <row r="2" spans="1:65" x14ac:dyDescent="0.3">
      <c r="A2" t="s">
        <v>1</v>
      </c>
      <c r="B2" t="s">
        <v>342</v>
      </c>
      <c r="C2" t="s">
        <v>4</v>
      </c>
      <c r="D2" t="s">
        <v>5</v>
      </c>
      <c r="I2" s="3"/>
      <c r="J2" s="3"/>
      <c r="K2" s="4"/>
      <c r="L2" s="3"/>
      <c r="M2" t="s">
        <v>339</v>
      </c>
      <c r="N2" t="s">
        <v>340</v>
      </c>
      <c r="R2" s="3"/>
      <c r="S2" s="3"/>
      <c r="T2" s="3"/>
      <c r="U2" s="3"/>
      <c r="V2" s="3"/>
      <c r="W2" t="s">
        <v>343</v>
      </c>
      <c r="X2" t="s">
        <v>4</v>
      </c>
      <c r="Y2" t="s">
        <v>5</v>
      </c>
      <c r="AD2" s="3"/>
      <c r="AE2" s="3"/>
      <c r="AF2" s="4"/>
      <c r="AG2" s="3"/>
      <c r="AH2" t="s">
        <v>339</v>
      </c>
      <c r="AI2" t="s">
        <v>340</v>
      </c>
      <c r="AM2" s="3"/>
      <c r="AN2" s="3"/>
      <c r="AO2" s="3"/>
      <c r="AP2" s="3"/>
      <c r="AQ2" s="3"/>
      <c r="AR2" t="s">
        <v>344</v>
      </c>
      <c r="AS2" t="s">
        <v>4</v>
      </c>
      <c r="AT2" t="s">
        <v>5</v>
      </c>
      <c r="AY2" s="3"/>
      <c r="AZ2" s="3"/>
      <c r="BA2" s="4"/>
      <c r="BB2" s="3"/>
      <c r="BC2" t="s">
        <v>339</v>
      </c>
      <c r="BD2" t="s">
        <v>340</v>
      </c>
      <c r="BH2" s="3"/>
      <c r="BI2" s="3"/>
      <c r="BJ2" s="3"/>
      <c r="BK2" s="3"/>
      <c r="BL2" s="3"/>
      <c r="BM2" s="2" t="s">
        <v>345</v>
      </c>
    </row>
    <row r="3" spans="1:65" x14ac:dyDescent="0.3">
      <c r="A3">
        <v>1</v>
      </c>
      <c r="B3" s="5">
        <f>SUMIFS('Pres Converted'!I$2:I$10000,'Pres Converted'!$D$2:$D$10000,B$1,'Pres Converted'!$C$2:$C$10000,$A3)</f>
        <v>358</v>
      </c>
      <c r="C3" s="5">
        <f>SUMIFS('Pres Converted'!G$2:G$10000,'Pres Converted'!$D$2:$D$10000,C$1,'Pres Converted'!$C$2:$C$10000,$A3)</f>
        <v>211</v>
      </c>
      <c r="D3" s="5">
        <f>SUMIFS('Pres Converted'!H$2:H$10000,'Pres Converted'!$D$2:$D$10000,D$1,'Pres Converted'!$C$2:$C$10000,$A3)</f>
        <v>147</v>
      </c>
      <c r="E3" s="5"/>
      <c r="F3" s="5"/>
      <c r="G3" s="5"/>
      <c r="H3" s="5"/>
      <c r="I3" s="5"/>
      <c r="J3" s="5"/>
      <c r="K3" s="5"/>
      <c r="L3" s="5"/>
      <c r="M3" s="5">
        <f t="shared" ref="M3:M27" si="0">C3/B3</f>
        <v>0.58938547486033521</v>
      </c>
      <c r="N3" s="5">
        <f>D3/B3</f>
        <v>0.41061452513966479</v>
      </c>
      <c r="O3" s="5">
        <f>E3/B3</f>
        <v>0</v>
      </c>
      <c r="P3" s="5">
        <f>F3/B3</f>
        <v>0</v>
      </c>
      <c r="Q3" s="5">
        <f>G3/B3</f>
        <v>0</v>
      </c>
      <c r="R3" s="5">
        <f>H3/B3</f>
        <v>0</v>
      </c>
      <c r="S3" s="5">
        <f>I3/B3</f>
        <v>0</v>
      </c>
      <c r="T3" s="5">
        <f>J3/B3</f>
        <v>0</v>
      </c>
      <c r="U3" s="5">
        <f>K3/B3</f>
        <v>0</v>
      </c>
      <c r="V3" s="5">
        <f>L3/B3</f>
        <v>0</v>
      </c>
      <c r="W3" s="5">
        <f>SUMIFS('Pres Converted'!I$2:I$10000,'Pres Converted'!$D$2:$D$10000,W$1,'Pres Converted'!$C$2:$C$10000,$A3)</f>
        <v>79</v>
      </c>
      <c r="X3" s="5">
        <f>SUMIFS('Pres Converted'!G$2:G$10000,'Pres Converted'!$D$2:$D$10000,X$1,'Pres Converted'!$C$2:$C$10000,$A3)</f>
        <v>46</v>
      </c>
      <c r="Y3" s="5">
        <f>SUMIFS('Pres Converted'!H$2:H$10000,'Pres Converted'!$D$2:$D$10000,Y$1,'Pres Converted'!$C$2:$C$10000,$A3)</f>
        <v>33</v>
      </c>
      <c r="Z3" s="5"/>
      <c r="AA3" s="5"/>
      <c r="AB3" s="5"/>
      <c r="AC3" s="5"/>
      <c r="AD3" s="5"/>
      <c r="AE3" s="5"/>
      <c r="AF3" s="5"/>
      <c r="AG3" s="5"/>
      <c r="AH3" s="5">
        <f t="shared" ref="AH3:AH27" si="1">X3/W3</f>
        <v>0.58227848101265822</v>
      </c>
      <c r="AI3" s="5">
        <f>Y3/W3</f>
        <v>0.41772151898734178</v>
      </c>
      <c r="AJ3" s="5">
        <f>Z3/W3</f>
        <v>0</v>
      </c>
      <c r="AK3" s="5">
        <f>AA3/W3</f>
        <v>0</v>
      </c>
      <c r="AL3" s="5">
        <f>AB3/W3</f>
        <v>0</v>
      </c>
      <c r="AM3" s="5">
        <f>AC3/W3</f>
        <v>0</v>
      </c>
      <c r="AN3" s="5">
        <f>AD3/W3</f>
        <v>0</v>
      </c>
      <c r="AO3" s="5">
        <f>AE3/W3</f>
        <v>0</v>
      </c>
      <c r="AP3" s="5">
        <f>AF3/W3</f>
        <v>0</v>
      </c>
      <c r="AQ3" s="5">
        <f>AG3/W3</f>
        <v>0</v>
      </c>
      <c r="AR3" s="5">
        <f>B3+W3</f>
        <v>437</v>
      </c>
      <c r="AS3" s="5">
        <f t="shared" ref="AS3:BB21" si="2">C3+X3</f>
        <v>257</v>
      </c>
      <c r="AT3" s="5">
        <f t="shared" si="2"/>
        <v>180</v>
      </c>
      <c r="AU3" s="5">
        <f t="shared" si="2"/>
        <v>0</v>
      </c>
      <c r="AV3" s="5">
        <f t="shared" si="2"/>
        <v>0</v>
      </c>
      <c r="AW3" s="5">
        <f t="shared" si="2"/>
        <v>0</v>
      </c>
      <c r="AX3" s="5">
        <f t="shared" si="2"/>
        <v>0</v>
      </c>
      <c r="AY3" s="5">
        <f t="shared" si="2"/>
        <v>0</v>
      </c>
      <c r="AZ3" s="5">
        <f t="shared" si="2"/>
        <v>0</v>
      </c>
      <c r="BA3" s="5">
        <f t="shared" si="2"/>
        <v>0</v>
      </c>
      <c r="BB3" s="5">
        <f t="shared" si="2"/>
        <v>0</v>
      </c>
      <c r="BC3" s="5">
        <f t="shared" ref="BC3:BC27" si="3">AS3/AR3</f>
        <v>0.58810068649885583</v>
      </c>
      <c r="BD3" s="5">
        <f>AT3/AR3</f>
        <v>0.41189931350114417</v>
      </c>
      <c r="BE3" s="5">
        <f>AU3/AR3</f>
        <v>0</v>
      </c>
      <c r="BF3" s="5">
        <f>AV3/AR3</f>
        <v>0</v>
      </c>
      <c r="BG3" s="5">
        <f>AW3/AR3</f>
        <v>0</v>
      </c>
      <c r="BH3" s="5">
        <f>AX3/AR3</f>
        <v>0</v>
      </c>
      <c r="BI3" s="5">
        <f>AY3/AR3</f>
        <v>0</v>
      </c>
      <c r="BJ3" s="5">
        <f>AZ3/AR3</f>
        <v>0</v>
      </c>
      <c r="BK3" s="5">
        <f>BA3/AR3</f>
        <v>0</v>
      </c>
      <c r="BL3" s="5">
        <f>BB3/AR3</f>
        <v>0</v>
      </c>
      <c r="BM3" s="6">
        <f>IF(AR3=0,10,IF(AS3=AT3,9,IF(AT3&gt;AS3,BD3,IF(AS3&gt;AT3,BC3+2,-1))))</f>
        <v>2.5881006864988558</v>
      </c>
    </row>
    <row r="4" spans="1:65" x14ac:dyDescent="0.3">
      <c r="A4">
        <f>A3+1</f>
        <v>2</v>
      </c>
      <c r="B4" s="5">
        <f>SUMIFS('Pres Converted'!I$2:I$10000,'Pres Converted'!$D$2:$D$10000,B$1,'Pres Converted'!$C$2:$C$10000,$A4)</f>
        <v>3650</v>
      </c>
      <c r="C4" s="5">
        <f>SUMIFS('Pres Converted'!G$2:G$10000,'Pres Converted'!$D$2:$D$10000,C$1,'Pres Converted'!$C$2:$C$10000,$A4)</f>
        <v>1752</v>
      </c>
      <c r="D4" s="5">
        <f>SUMIFS('Pres Converted'!H$2:H$10000,'Pres Converted'!$D$2:$D$10000,D$1,'Pres Converted'!$C$2:$C$10000,$A4)</f>
        <v>1898</v>
      </c>
      <c r="E4" s="5"/>
      <c r="F4" s="5"/>
      <c r="G4" s="5"/>
      <c r="H4" s="5"/>
      <c r="I4" s="5"/>
      <c r="J4" s="5"/>
      <c r="K4" s="5"/>
      <c r="L4" s="5"/>
      <c r="M4" s="5">
        <f t="shared" si="0"/>
        <v>0.48</v>
      </c>
      <c r="N4" s="5">
        <f t="shared" ref="N4:N27" si="4">D4/B4</f>
        <v>0.52</v>
      </c>
      <c r="O4" s="5">
        <f t="shared" ref="O4:O27" si="5">E4/B4</f>
        <v>0</v>
      </c>
      <c r="P4" s="5">
        <f t="shared" ref="P4:P27" si="6">F4/B4</f>
        <v>0</v>
      </c>
      <c r="Q4" s="5">
        <f t="shared" ref="Q4:Q27" si="7">G4/B4</f>
        <v>0</v>
      </c>
      <c r="R4" s="5">
        <f t="shared" ref="R4:R27" si="8">H4/B4</f>
        <v>0</v>
      </c>
      <c r="S4" s="5">
        <f t="shared" ref="S4:S27" si="9">I4/B4</f>
        <v>0</v>
      </c>
      <c r="T4" s="5">
        <f t="shared" ref="T4:T27" si="10">J4/B4</f>
        <v>0</v>
      </c>
      <c r="U4" s="5">
        <f t="shared" ref="U4:U27" si="11">K4/B4</f>
        <v>0</v>
      </c>
      <c r="V4" s="5">
        <f t="shared" ref="V4:V27" si="12">L4/B4</f>
        <v>0</v>
      </c>
      <c r="W4" s="5">
        <f>SUMIFS('Pres Converted'!I$2:I$10000,'Pres Converted'!$D$2:$D$10000,W$1,'Pres Converted'!$C$2:$C$10000,$A4)</f>
        <v>381</v>
      </c>
      <c r="X4" s="5">
        <f>SUMIFS('Pres Converted'!G$2:G$10000,'Pres Converted'!$D$2:$D$10000,X$1,'Pres Converted'!$C$2:$C$10000,$A4)</f>
        <v>164</v>
      </c>
      <c r="Y4" s="5">
        <f>SUMIFS('Pres Converted'!H$2:H$10000,'Pres Converted'!$D$2:$D$10000,Y$1,'Pres Converted'!$C$2:$C$10000,$A4)</f>
        <v>217</v>
      </c>
      <c r="Z4" s="5"/>
      <c r="AA4" s="5"/>
      <c r="AB4" s="5"/>
      <c r="AC4" s="5"/>
      <c r="AD4" s="5"/>
      <c r="AE4" s="5"/>
      <c r="AF4" s="5"/>
      <c r="AG4" s="5"/>
      <c r="AH4" s="5">
        <f t="shared" si="1"/>
        <v>0.43044619422572178</v>
      </c>
      <c r="AI4" s="5">
        <f t="shared" ref="AI4:AI27" si="13">Y4/W4</f>
        <v>0.56955380577427817</v>
      </c>
      <c r="AJ4" s="5">
        <f t="shared" ref="AJ4:AJ27" si="14">Z4/W4</f>
        <v>0</v>
      </c>
      <c r="AK4" s="5">
        <f t="shared" ref="AK4:AK27" si="15">AA4/W4</f>
        <v>0</v>
      </c>
      <c r="AL4" s="5">
        <f t="shared" ref="AL4:AL27" si="16">AB4/W4</f>
        <v>0</v>
      </c>
      <c r="AM4" s="5">
        <f t="shared" ref="AM4:AM27" si="17">AC4/W4</f>
        <v>0</v>
      </c>
      <c r="AN4" s="5">
        <f t="shared" ref="AN4:AN27" si="18">AD4/W4</f>
        <v>0</v>
      </c>
      <c r="AO4" s="5">
        <f t="shared" ref="AO4:AO27" si="19">AE4/W4</f>
        <v>0</v>
      </c>
      <c r="AP4" s="5">
        <f t="shared" ref="AP4:AP27" si="20">AF4/W4</f>
        <v>0</v>
      </c>
      <c r="AQ4" s="5">
        <f t="shared" ref="AQ4:AQ27" si="21">AG4/W4</f>
        <v>0</v>
      </c>
      <c r="AR4" s="5">
        <f t="shared" ref="AR4:AR21" si="22">B4+W4</f>
        <v>4031</v>
      </c>
      <c r="AS4" s="5">
        <f t="shared" si="2"/>
        <v>1916</v>
      </c>
      <c r="AT4" s="5">
        <f t="shared" si="2"/>
        <v>2115</v>
      </c>
      <c r="AU4" s="5">
        <f t="shared" si="2"/>
        <v>0</v>
      </c>
      <c r="AV4" s="5">
        <f t="shared" si="2"/>
        <v>0</v>
      </c>
      <c r="AW4" s="5">
        <f t="shared" si="2"/>
        <v>0</v>
      </c>
      <c r="AX4" s="5">
        <f t="shared" si="2"/>
        <v>0</v>
      </c>
      <c r="AY4" s="5">
        <f t="shared" si="2"/>
        <v>0</v>
      </c>
      <c r="AZ4" s="5">
        <f t="shared" si="2"/>
        <v>0</v>
      </c>
      <c r="BA4" s="5">
        <f t="shared" si="2"/>
        <v>0</v>
      </c>
      <c r="BB4" s="5">
        <f t="shared" si="2"/>
        <v>0</v>
      </c>
      <c r="BC4" s="5">
        <f t="shared" si="3"/>
        <v>0.47531629868518976</v>
      </c>
      <c r="BD4" s="5">
        <f t="shared" ref="BD4:BD27" si="23">AT4/AR4</f>
        <v>0.52468370131481024</v>
      </c>
      <c r="BE4" s="5">
        <f t="shared" ref="BE4:BE27" si="24">AU4/AR4</f>
        <v>0</v>
      </c>
      <c r="BF4" s="5">
        <f t="shared" ref="BF4:BF27" si="25">AV4/AR4</f>
        <v>0</v>
      </c>
      <c r="BG4" s="5">
        <f t="shared" ref="BG4:BG27" si="26">AW4/AR4</f>
        <v>0</v>
      </c>
      <c r="BH4" s="5">
        <f t="shared" ref="BH4:BH27" si="27">AX4/AR4</f>
        <v>0</v>
      </c>
      <c r="BI4" s="5">
        <f t="shared" ref="BI4:BI27" si="28">AY4/AR4</f>
        <v>0</v>
      </c>
      <c r="BJ4" s="5">
        <f t="shared" ref="BJ4:BJ27" si="29">AZ4/AR4</f>
        <v>0</v>
      </c>
      <c r="BK4" s="5">
        <f t="shared" ref="BK4:BK27" si="30">BA4/AR4</f>
        <v>0</v>
      </c>
      <c r="BL4" s="5">
        <f t="shared" ref="BL4:BL27" si="31">BB4/AR4</f>
        <v>0</v>
      </c>
      <c r="BM4" s="6">
        <f t="shared" ref="BM4:BM27" si="32">IF(AR4=0,10,IF(AS4=AT4,9,IF(AT4&gt;AS4,BD4,IF(AS4&gt;AT4,BC4+2,-1))))</f>
        <v>0.52468370131481024</v>
      </c>
    </row>
    <row r="5" spans="1:65" x14ac:dyDescent="0.3">
      <c r="A5">
        <f t="shared" ref="A5:A21" si="33">A4+1</f>
        <v>3</v>
      </c>
      <c r="B5" s="5">
        <f>SUMIFS('Pres Converted'!I$2:I$10000,'Pres Converted'!$D$2:$D$10000,B$1,'Pres Converted'!$C$2:$C$10000,$A5)</f>
        <v>1439</v>
      </c>
      <c r="C5" s="5">
        <f>SUMIFS('Pres Converted'!G$2:G$10000,'Pres Converted'!$D$2:$D$10000,C$1,'Pres Converted'!$C$2:$C$10000,$A5)</f>
        <v>679</v>
      </c>
      <c r="D5" s="5">
        <f>SUMIFS('Pres Converted'!H$2:H$10000,'Pres Converted'!$D$2:$D$10000,D$1,'Pres Converted'!$C$2:$C$10000,$A5)</f>
        <v>760</v>
      </c>
      <c r="E5" s="5"/>
      <c r="F5" s="5"/>
      <c r="G5" s="5"/>
      <c r="H5" s="5"/>
      <c r="I5" s="5"/>
      <c r="J5" s="5"/>
      <c r="K5" s="5"/>
      <c r="L5" s="5"/>
      <c r="M5" s="5">
        <f t="shared" si="0"/>
        <v>0.4718554551772064</v>
      </c>
      <c r="N5" s="5">
        <f t="shared" si="4"/>
        <v>0.5281445448227936</v>
      </c>
      <c r="O5" s="5">
        <f t="shared" si="5"/>
        <v>0</v>
      </c>
      <c r="P5" s="5">
        <f t="shared" si="6"/>
        <v>0</v>
      </c>
      <c r="Q5" s="5">
        <f t="shared" si="7"/>
        <v>0</v>
      </c>
      <c r="R5" s="5">
        <f t="shared" si="8"/>
        <v>0</v>
      </c>
      <c r="S5" s="5">
        <f t="shared" si="9"/>
        <v>0</v>
      </c>
      <c r="T5" s="5">
        <f t="shared" si="10"/>
        <v>0</v>
      </c>
      <c r="U5" s="5">
        <f t="shared" si="11"/>
        <v>0</v>
      </c>
      <c r="V5" s="5">
        <f t="shared" si="12"/>
        <v>0</v>
      </c>
      <c r="W5" s="5">
        <f>SUMIFS('Pres Converted'!I$2:I$10000,'Pres Converted'!$D$2:$D$10000,W$1,'Pres Converted'!$C$2:$C$10000,$A5)</f>
        <v>177</v>
      </c>
      <c r="X5" s="5">
        <f>SUMIFS('Pres Converted'!G$2:G$10000,'Pres Converted'!$D$2:$D$10000,X$1,'Pres Converted'!$C$2:$C$10000,$A5)</f>
        <v>84</v>
      </c>
      <c r="Y5" s="5">
        <f>SUMIFS('Pres Converted'!H$2:H$10000,'Pres Converted'!$D$2:$D$10000,Y$1,'Pres Converted'!$C$2:$C$10000,$A5)</f>
        <v>93</v>
      </c>
      <c r="Z5" s="5"/>
      <c r="AA5" s="5"/>
      <c r="AB5" s="5"/>
      <c r="AC5" s="5"/>
      <c r="AD5" s="5"/>
      <c r="AE5" s="5"/>
      <c r="AF5" s="5"/>
      <c r="AG5" s="5"/>
      <c r="AH5" s="5">
        <f t="shared" si="1"/>
        <v>0.47457627118644069</v>
      </c>
      <c r="AI5" s="5">
        <f t="shared" si="13"/>
        <v>0.52542372881355937</v>
      </c>
      <c r="AJ5" s="5">
        <f t="shared" si="14"/>
        <v>0</v>
      </c>
      <c r="AK5" s="5">
        <f t="shared" si="15"/>
        <v>0</v>
      </c>
      <c r="AL5" s="5">
        <f t="shared" si="16"/>
        <v>0</v>
      </c>
      <c r="AM5" s="5">
        <f t="shared" si="17"/>
        <v>0</v>
      </c>
      <c r="AN5" s="5">
        <f t="shared" si="18"/>
        <v>0</v>
      </c>
      <c r="AO5" s="5">
        <f t="shared" si="19"/>
        <v>0</v>
      </c>
      <c r="AP5" s="5">
        <f t="shared" si="20"/>
        <v>0</v>
      </c>
      <c r="AQ5" s="5">
        <f t="shared" si="21"/>
        <v>0</v>
      </c>
      <c r="AR5" s="5">
        <f t="shared" si="22"/>
        <v>1616</v>
      </c>
      <c r="AS5" s="5">
        <f t="shared" si="2"/>
        <v>763</v>
      </c>
      <c r="AT5" s="5">
        <f t="shared" si="2"/>
        <v>853</v>
      </c>
      <c r="AU5" s="5">
        <f t="shared" si="2"/>
        <v>0</v>
      </c>
      <c r="AV5" s="5">
        <f t="shared" si="2"/>
        <v>0</v>
      </c>
      <c r="AW5" s="5">
        <f t="shared" si="2"/>
        <v>0</v>
      </c>
      <c r="AX5" s="5">
        <f t="shared" si="2"/>
        <v>0</v>
      </c>
      <c r="AY5" s="5">
        <f t="shared" si="2"/>
        <v>0</v>
      </c>
      <c r="AZ5" s="5">
        <f t="shared" si="2"/>
        <v>0</v>
      </c>
      <c r="BA5" s="5">
        <f t="shared" si="2"/>
        <v>0</v>
      </c>
      <c r="BB5" s="5">
        <f t="shared" si="2"/>
        <v>0</v>
      </c>
      <c r="BC5" s="5">
        <f t="shared" si="3"/>
        <v>0.47215346534653463</v>
      </c>
      <c r="BD5" s="5">
        <f t="shared" si="23"/>
        <v>0.52784653465346532</v>
      </c>
      <c r="BE5" s="5">
        <f t="shared" si="24"/>
        <v>0</v>
      </c>
      <c r="BF5" s="5">
        <f t="shared" si="25"/>
        <v>0</v>
      </c>
      <c r="BG5" s="5">
        <f t="shared" si="26"/>
        <v>0</v>
      </c>
      <c r="BH5" s="5">
        <f t="shared" si="27"/>
        <v>0</v>
      </c>
      <c r="BI5" s="5">
        <f t="shared" si="28"/>
        <v>0</v>
      </c>
      <c r="BJ5" s="5">
        <f t="shared" si="29"/>
        <v>0</v>
      </c>
      <c r="BK5" s="5">
        <f t="shared" si="30"/>
        <v>0</v>
      </c>
      <c r="BL5" s="5">
        <f t="shared" si="31"/>
        <v>0</v>
      </c>
      <c r="BM5" s="6">
        <f t="shared" si="32"/>
        <v>0.52784653465346532</v>
      </c>
    </row>
    <row r="6" spans="1:65" x14ac:dyDescent="0.3">
      <c r="A6">
        <f t="shared" si="33"/>
        <v>4</v>
      </c>
      <c r="B6" s="5">
        <f>SUMIFS('Pres Converted'!I$2:I$10000,'Pres Converted'!$D$2:$D$10000,B$1,'Pres Converted'!$C$2:$C$10000,$A6)</f>
        <v>2116</v>
      </c>
      <c r="C6" s="5">
        <f>SUMIFS('Pres Converted'!G$2:G$10000,'Pres Converted'!$D$2:$D$10000,C$1,'Pres Converted'!$C$2:$C$10000,$A6)</f>
        <v>1132</v>
      </c>
      <c r="D6" s="5">
        <f>SUMIFS('Pres Converted'!H$2:H$10000,'Pres Converted'!$D$2:$D$10000,D$1,'Pres Converted'!$C$2:$C$10000,$A6)</f>
        <v>984</v>
      </c>
      <c r="E6" s="5"/>
      <c r="F6" s="5"/>
      <c r="G6" s="5"/>
      <c r="H6" s="5"/>
      <c r="I6" s="5"/>
      <c r="J6" s="5"/>
      <c r="K6" s="5"/>
      <c r="L6" s="5"/>
      <c r="M6" s="5">
        <f t="shared" si="0"/>
        <v>0.53497164461247637</v>
      </c>
      <c r="N6" s="5">
        <f t="shared" si="4"/>
        <v>0.46502835538752363</v>
      </c>
      <c r="O6" s="5">
        <f t="shared" si="5"/>
        <v>0</v>
      </c>
      <c r="P6" s="5">
        <f t="shared" si="6"/>
        <v>0</v>
      </c>
      <c r="Q6" s="5">
        <f t="shared" si="7"/>
        <v>0</v>
      </c>
      <c r="R6" s="5">
        <f t="shared" si="8"/>
        <v>0</v>
      </c>
      <c r="S6" s="5">
        <f t="shared" si="9"/>
        <v>0</v>
      </c>
      <c r="T6" s="5">
        <f t="shared" si="10"/>
        <v>0</v>
      </c>
      <c r="U6" s="5">
        <f t="shared" si="11"/>
        <v>0</v>
      </c>
      <c r="V6" s="5">
        <f t="shared" si="12"/>
        <v>0</v>
      </c>
      <c r="W6" s="5">
        <f>SUMIFS('Pres Converted'!I$2:I$10000,'Pres Converted'!$D$2:$D$10000,W$1,'Pres Converted'!$C$2:$C$10000,$A6)</f>
        <v>180</v>
      </c>
      <c r="X6" s="5">
        <f>SUMIFS('Pres Converted'!G$2:G$10000,'Pres Converted'!$D$2:$D$10000,X$1,'Pres Converted'!$C$2:$C$10000,$A6)</f>
        <v>95</v>
      </c>
      <c r="Y6" s="5">
        <f>SUMIFS('Pres Converted'!H$2:H$10000,'Pres Converted'!$D$2:$D$10000,Y$1,'Pres Converted'!$C$2:$C$10000,$A6)</f>
        <v>85</v>
      </c>
      <c r="Z6" s="5"/>
      <c r="AA6" s="5"/>
      <c r="AB6" s="5"/>
      <c r="AC6" s="5"/>
      <c r="AD6" s="5"/>
      <c r="AE6" s="5"/>
      <c r="AF6" s="5"/>
      <c r="AG6" s="5"/>
      <c r="AH6" s="5">
        <f t="shared" si="1"/>
        <v>0.52777777777777779</v>
      </c>
      <c r="AI6" s="5">
        <f t="shared" si="13"/>
        <v>0.47222222222222221</v>
      </c>
      <c r="AJ6" s="5">
        <f t="shared" si="14"/>
        <v>0</v>
      </c>
      <c r="AK6" s="5">
        <f t="shared" si="15"/>
        <v>0</v>
      </c>
      <c r="AL6" s="5">
        <f t="shared" si="16"/>
        <v>0</v>
      </c>
      <c r="AM6" s="5">
        <f t="shared" si="17"/>
        <v>0</v>
      </c>
      <c r="AN6" s="5">
        <f t="shared" si="18"/>
        <v>0</v>
      </c>
      <c r="AO6" s="5">
        <f t="shared" si="19"/>
        <v>0</v>
      </c>
      <c r="AP6" s="5">
        <f t="shared" si="20"/>
        <v>0</v>
      </c>
      <c r="AQ6" s="5">
        <f t="shared" si="21"/>
        <v>0</v>
      </c>
      <c r="AR6" s="5">
        <f t="shared" si="22"/>
        <v>2296</v>
      </c>
      <c r="AS6" s="5">
        <f t="shared" si="2"/>
        <v>1227</v>
      </c>
      <c r="AT6" s="5">
        <f t="shared" si="2"/>
        <v>1069</v>
      </c>
      <c r="AU6" s="5">
        <f t="shared" si="2"/>
        <v>0</v>
      </c>
      <c r="AV6" s="5">
        <f t="shared" si="2"/>
        <v>0</v>
      </c>
      <c r="AW6" s="5">
        <f t="shared" si="2"/>
        <v>0</v>
      </c>
      <c r="AX6" s="5">
        <f t="shared" si="2"/>
        <v>0</v>
      </c>
      <c r="AY6" s="5">
        <f t="shared" si="2"/>
        <v>0</v>
      </c>
      <c r="AZ6" s="5">
        <f t="shared" si="2"/>
        <v>0</v>
      </c>
      <c r="BA6" s="5">
        <f t="shared" si="2"/>
        <v>0</v>
      </c>
      <c r="BB6" s="5">
        <f t="shared" si="2"/>
        <v>0</v>
      </c>
      <c r="BC6" s="5">
        <f t="shared" si="3"/>
        <v>0.53440766550522645</v>
      </c>
      <c r="BD6" s="5">
        <f t="shared" si="23"/>
        <v>0.4655923344947735</v>
      </c>
      <c r="BE6" s="5">
        <f t="shared" si="24"/>
        <v>0</v>
      </c>
      <c r="BF6" s="5">
        <f t="shared" si="25"/>
        <v>0</v>
      </c>
      <c r="BG6" s="5">
        <f t="shared" si="26"/>
        <v>0</v>
      </c>
      <c r="BH6" s="5">
        <f t="shared" si="27"/>
        <v>0</v>
      </c>
      <c r="BI6" s="5">
        <f t="shared" si="28"/>
        <v>0</v>
      </c>
      <c r="BJ6" s="5">
        <f t="shared" si="29"/>
        <v>0</v>
      </c>
      <c r="BK6" s="5">
        <f t="shared" si="30"/>
        <v>0</v>
      </c>
      <c r="BL6" s="5">
        <f t="shared" si="31"/>
        <v>0</v>
      </c>
      <c r="BM6" s="6">
        <f t="shared" si="32"/>
        <v>2.5344076655052263</v>
      </c>
    </row>
    <row r="7" spans="1:65" x14ac:dyDescent="0.3">
      <c r="A7">
        <f t="shared" si="33"/>
        <v>5</v>
      </c>
      <c r="B7" s="5">
        <f>SUMIFS('Pres Converted'!I$2:I$10000,'Pres Converted'!$D$2:$D$10000,B$1,'Pres Converted'!$C$2:$C$10000,$A7)</f>
        <v>3950</v>
      </c>
      <c r="C7" s="5">
        <f>SUMIFS('Pres Converted'!G$2:G$10000,'Pres Converted'!$D$2:$D$10000,C$1,'Pres Converted'!$C$2:$C$10000,$A7)</f>
        <v>1919</v>
      </c>
      <c r="D7" s="5">
        <f>SUMIFS('Pres Converted'!H$2:H$10000,'Pres Converted'!$D$2:$D$10000,D$1,'Pres Converted'!$C$2:$C$10000,$A7)</f>
        <v>2031</v>
      </c>
      <c r="E7" s="5"/>
      <c r="F7" s="5"/>
      <c r="G7" s="5"/>
      <c r="H7" s="5"/>
      <c r="I7" s="5"/>
      <c r="J7" s="5"/>
      <c r="K7" s="5"/>
      <c r="L7" s="5"/>
      <c r="M7" s="5">
        <f t="shared" si="0"/>
        <v>0.48582278481012658</v>
      </c>
      <c r="N7" s="5">
        <f t="shared" si="4"/>
        <v>0.51417721518987347</v>
      </c>
      <c r="O7" s="5">
        <f t="shared" si="5"/>
        <v>0</v>
      </c>
      <c r="P7" s="5">
        <f t="shared" si="6"/>
        <v>0</v>
      </c>
      <c r="Q7" s="5">
        <f t="shared" si="7"/>
        <v>0</v>
      </c>
      <c r="R7" s="5">
        <f t="shared" si="8"/>
        <v>0</v>
      </c>
      <c r="S7" s="5">
        <f t="shared" si="9"/>
        <v>0</v>
      </c>
      <c r="T7" s="5">
        <f t="shared" si="10"/>
        <v>0</v>
      </c>
      <c r="U7" s="5">
        <f t="shared" si="11"/>
        <v>0</v>
      </c>
      <c r="V7" s="5">
        <f t="shared" si="12"/>
        <v>0</v>
      </c>
      <c r="W7" s="5">
        <f>SUMIFS('Pres Converted'!I$2:I$10000,'Pres Converted'!$D$2:$D$10000,W$1,'Pres Converted'!$C$2:$C$10000,$A7)</f>
        <v>485</v>
      </c>
      <c r="X7" s="5">
        <f>SUMIFS('Pres Converted'!G$2:G$10000,'Pres Converted'!$D$2:$D$10000,X$1,'Pres Converted'!$C$2:$C$10000,$A7)</f>
        <v>186</v>
      </c>
      <c r="Y7" s="5">
        <f>SUMIFS('Pres Converted'!H$2:H$10000,'Pres Converted'!$D$2:$D$10000,Y$1,'Pres Converted'!$C$2:$C$10000,$A7)</f>
        <v>299</v>
      </c>
      <c r="Z7" s="5"/>
      <c r="AA7" s="5"/>
      <c r="AB7" s="5"/>
      <c r="AC7" s="5"/>
      <c r="AD7" s="5"/>
      <c r="AE7" s="5"/>
      <c r="AF7" s="5"/>
      <c r="AG7" s="5"/>
      <c r="AH7" s="5">
        <f t="shared" si="1"/>
        <v>0.38350515463917528</v>
      </c>
      <c r="AI7" s="5">
        <f t="shared" si="13"/>
        <v>0.61649484536082477</v>
      </c>
      <c r="AJ7" s="5">
        <f t="shared" si="14"/>
        <v>0</v>
      </c>
      <c r="AK7" s="5">
        <f t="shared" si="15"/>
        <v>0</v>
      </c>
      <c r="AL7" s="5">
        <f t="shared" si="16"/>
        <v>0</v>
      </c>
      <c r="AM7" s="5">
        <f t="shared" si="17"/>
        <v>0</v>
      </c>
      <c r="AN7" s="5">
        <f t="shared" si="18"/>
        <v>0</v>
      </c>
      <c r="AO7" s="5">
        <f t="shared" si="19"/>
        <v>0</v>
      </c>
      <c r="AP7" s="5">
        <f t="shared" si="20"/>
        <v>0</v>
      </c>
      <c r="AQ7" s="5">
        <f t="shared" si="21"/>
        <v>0</v>
      </c>
      <c r="AR7" s="5">
        <f t="shared" si="22"/>
        <v>4435</v>
      </c>
      <c r="AS7" s="5">
        <f t="shared" si="2"/>
        <v>2105</v>
      </c>
      <c r="AT7" s="5">
        <f t="shared" si="2"/>
        <v>2330</v>
      </c>
      <c r="AU7" s="5">
        <f t="shared" si="2"/>
        <v>0</v>
      </c>
      <c r="AV7" s="5">
        <f t="shared" si="2"/>
        <v>0</v>
      </c>
      <c r="AW7" s="5">
        <f t="shared" si="2"/>
        <v>0</v>
      </c>
      <c r="AX7" s="5">
        <f t="shared" si="2"/>
        <v>0</v>
      </c>
      <c r="AY7" s="5">
        <f t="shared" si="2"/>
        <v>0</v>
      </c>
      <c r="AZ7" s="5">
        <f t="shared" si="2"/>
        <v>0</v>
      </c>
      <c r="BA7" s="5">
        <f t="shared" si="2"/>
        <v>0</v>
      </c>
      <c r="BB7" s="5">
        <f t="shared" si="2"/>
        <v>0</v>
      </c>
      <c r="BC7" s="5">
        <f t="shared" si="3"/>
        <v>0.47463359639233371</v>
      </c>
      <c r="BD7" s="5">
        <f t="shared" si="23"/>
        <v>0.52536640360766629</v>
      </c>
      <c r="BE7" s="5">
        <f t="shared" si="24"/>
        <v>0</v>
      </c>
      <c r="BF7" s="5">
        <f t="shared" si="25"/>
        <v>0</v>
      </c>
      <c r="BG7" s="5">
        <f t="shared" si="26"/>
        <v>0</v>
      </c>
      <c r="BH7" s="5">
        <f t="shared" si="27"/>
        <v>0</v>
      </c>
      <c r="BI7" s="5">
        <f t="shared" si="28"/>
        <v>0</v>
      </c>
      <c r="BJ7" s="5">
        <f t="shared" si="29"/>
        <v>0</v>
      </c>
      <c r="BK7" s="5">
        <f t="shared" si="30"/>
        <v>0</v>
      </c>
      <c r="BL7" s="5">
        <f t="shared" si="31"/>
        <v>0</v>
      </c>
      <c r="BM7" s="6">
        <f t="shared" si="32"/>
        <v>0.52536640360766629</v>
      </c>
    </row>
    <row r="8" spans="1:65" x14ac:dyDescent="0.3">
      <c r="A8">
        <f t="shared" si="33"/>
        <v>6</v>
      </c>
      <c r="B8" s="5">
        <f>SUMIFS('Pres Converted'!I$2:I$10000,'Pres Converted'!$D$2:$D$10000,B$1,'Pres Converted'!$C$2:$C$10000,$A8)</f>
        <v>1099</v>
      </c>
      <c r="C8" s="5">
        <f>SUMIFS('Pres Converted'!G$2:G$10000,'Pres Converted'!$D$2:$D$10000,C$1,'Pres Converted'!$C$2:$C$10000,$A8)</f>
        <v>638</v>
      </c>
      <c r="D8" s="5">
        <f>SUMIFS('Pres Converted'!H$2:H$10000,'Pres Converted'!$D$2:$D$10000,D$1,'Pres Converted'!$C$2:$C$10000,$A8)</f>
        <v>461</v>
      </c>
      <c r="E8" s="5"/>
      <c r="F8" s="5"/>
      <c r="G8" s="5"/>
      <c r="H8" s="5"/>
      <c r="I8" s="5"/>
      <c r="J8" s="5"/>
      <c r="K8" s="5"/>
      <c r="L8" s="5"/>
      <c r="M8" s="5">
        <f t="shared" si="0"/>
        <v>0.58052775250227484</v>
      </c>
      <c r="N8" s="5">
        <f t="shared" si="4"/>
        <v>0.41947224749772521</v>
      </c>
      <c r="O8" s="5">
        <f t="shared" si="5"/>
        <v>0</v>
      </c>
      <c r="P8" s="5">
        <f t="shared" si="6"/>
        <v>0</v>
      </c>
      <c r="Q8" s="5">
        <f t="shared" si="7"/>
        <v>0</v>
      </c>
      <c r="R8" s="5">
        <f t="shared" si="8"/>
        <v>0</v>
      </c>
      <c r="S8" s="5">
        <f t="shared" si="9"/>
        <v>0</v>
      </c>
      <c r="T8" s="5">
        <f t="shared" si="10"/>
        <v>0</v>
      </c>
      <c r="U8" s="5">
        <f t="shared" si="11"/>
        <v>0</v>
      </c>
      <c r="V8" s="5">
        <f t="shared" si="12"/>
        <v>0</v>
      </c>
      <c r="W8" s="5">
        <f>SUMIFS('Pres Converted'!I$2:I$10000,'Pres Converted'!$D$2:$D$10000,W$1,'Pres Converted'!$C$2:$C$10000,$A8)</f>
        <v>88</v>
      </c>
      <c r="X8" s="5">
        <f>SUMIFS('Pres Converted'!G$2:G$10000,'Pres Converted'!$D$2:$D$10000,X$1,'Pres Converted'!$C$2:$C$10000,$A8)</f>
        <v>37</v>
      </c>
      <c r="Y8" s="5">
        <f>SUMIFS('Pres Converted'!H$2:H$10000,'Pres Converted'!$D$2:$D$10000,Y$1,'Pres Converted'!$C$2:$C$10000,$A8)</f>
        <v>51</v>
      </c>
      <c r="Z8" s="5"/>
      <c r="AA8" s="5"/>
      <c r="AB8" s="5"/>
      <c r="AC8" s="5"/>
      <c r="AD8" s="5"/>
      <c r="AE8" s="5"/>
      <c r="AF8" s="5"/>
      <c r="AG8" s="5"/>
      <c r="AH8" s="5">
        <f t="shared" si="1"/>
        <v>0.42045454545454547</v>
      </c>
      <c r="AI8" s="5">
        <f t="shared" si="13"/>
        <v>0.57954545454545459</v>
      </c>
      <c r="AJ8" s="5">
        <f t="shared" si="14"/>
        <v>0</v>
      </c>
      <c r="AK8" s="5">
        <f t="shared" si="15"/>
        <v>0</v>
      </c>
      <c r="AL8" s="5">
        <f t="shared" si="16"/>
        <v>0</v>
      </c>
      <c r="AM8" s="5">
        <f t="shared" si="17"/>
        <v>0</v>
      </c>
      <c r="AN8" s="5">
        <f t="shared" si="18"/>
        <v>0</v>
      </c>
      <c r="AO8" s="5">
        <f t="shared" si="19"/>
        <v>0</v>
      </c>
      <c r="AP8" s="5">
        <f t="shared" si="20"/>
        <v>0</v>
      </c>
      <c r="AQ8" s="5">
        <f t="shared" si="21"/>
        <v>0</v>
      </c>
      <c r="AR8" s="5">
        <f t="shared" si="22"/>
        <v>1187</v>
      </c>
      <c r="AS8" s="5">
        <f t="shared" si="2"/>
        <v>675</v>
      </c>
      <c r="AT8" s="5">
        <f t="shared" si="2"/>
        <v>512</v>
      </c>
      <c r="AU8" s="5">
        <f t="shared" si="2"/>
        <v>0</v>
      </c>
      <c r="AV8" s="5">
        <f t="shared" si="2"/>
        <v>0</v>
      </c>
      <c r="AW8" s="5">
        <f t="shared" si="2"/>
        <v>0</v>
      </c>
      <c r="AX8" s="5">
        <f t="shared" si="2"/>
        <v>0</v>
      </c>
      <c r="AY8" s="5">
        <f t="shared" si="2"/>
        <v>0</v>
      </c>
      <c r="AZ8" s="5">
        <f t="shared" si="2"/>
        <v>0</v>
      </c>
      <c r="BA8" s="5">
        <f t="shared" si="2"/>
        <v>0</v>
      </c>
      <c r="BB8" s="5">
        <f t="shared" si="2"/>
        <v>0</v>
      </c>
      <c r="BC8" s="5">
        <f t="shared" si="3"/>
        <v>0.56866048862679019</v>
      </c>
      <c r="BD8" s="5">
        <f t="shared" si="23"/>
        <v>0.43133951137320975</v>
      </c>
      <c r="BE8" s="5">
        <f t="shared" si="24"/>
        <v>0</v>
      </c>
      <c r="BF8" s="5">
        <f t="shared" si="25"/>
        <v>0</v>
      </c>
      <c r="BG8" s="5">
        <f t="shared" si="26"/>
        <v>0</v>
      </c>
      <c r="BH8" s="5">
        <f t="shared" si="27"/>
        <v>0</v>
      </c>
      <c r="BI8" s="5">
        <f t="shared" si="28"/>
        <v>0</v>
      </c>
      <c r="BJ8" s="5">
        <f t="shared" si="29"/>
        <v>0</v>
      </c>
      <c r="BK8" s="5">
        <f t="shared" si="30"/>
        <v>0</v>
      </c>
      <c r="BL8" s="5">
        <f t="shared" si="31"/>
        <v>0</v>
      </c>
      <c r="BM8" s="6">
        <f t="shared" si="32"/>
        <v>2.5686604886267901</v>
      </c>
    </row>
    <row r="9" spans="1:65" x14ac:dyDescent="0.3">
      <c r="A9">
        <f t="shared" si="33"/>
        <v>7</v>
      </c>
      <c r="B9" s="5">
        <f>SUMIFS('Pres Converted'!I$2:I$10000,'Pres Converted'!$D$2:$D$10000,B$1,'Pres Converted'!$C$2:$C$10000,$A9)</f>
        <v>542</v>
      </c>
      <c r="C9" s="5">
        <f>SUMIFS('Pres Converted'!G$2:G$10000,'Pres Converted'!$D$2:$D$10000,C$1,'Pres Converted'!$C$2:$C$10000,$A9)</f>
        <v>275</v>
      </c>
      <c r="D9" s="5">
        <f>SUMIFS('Pres Converted'!H$2:H$10000,'Pres Converted'!$D$2:$D$10000,D$1,'Pres Converted'!$C$2:$C$10000,$A9)</f>
        <v>267</v>
      </c>
      <c r="E9" s="5"/>
      <c r="F9" s="5"/>
      <c r="G9" s="5"/>
      <c r="H9" s="5"/>
      <c r="I9" s="5"/>
      <c r="J9" s="5"/>
      <c r="K9" s="5"/>
      <c r="L9" s="5"/>
      <c r="M9" s="5">
        <f t="shared" si="0"/>
        <v>0.50738007380073802</v>
      </c>
      <c r="N9" s="5">
        <f t="shared" si="4"/>
        <v>0.49261992619926198</v>
      </c>
      <c r="O9" s="5">
        <f t="shared" si="5"/>
        <v>0</v>
      </c>
      <c r="P9" s="5">
        <f t="shared" si="6"/>
        <v>0</v>
      </c>
      <c r="Q9" s="5">
        <f t="shared" si="7"/>
        <v>0</v>
      </c>
      <c r="R9" s="5">
        <f t="shared" si="8"/>
        <v>0</v>
      </c>
      <c r="S9" s="5">
        <f t="shared" si="9"/>
        <v>0</v>
      </c>
      <c r="T9" s="5">
        <f t="shared" si="10"/>
        <v>0</v>
      </c>
      <c r="U9" s="5">
        <f t="shared" si="11"/>
        <v>0</v>
      </c>
      <c r="V9" s="5">
        <f t="shared" si="12"/>
        <v>0</v>
      </c>
      <c r="W9" s="5">
        <f>SUMIFS('Pres Converted'!I$2:I$10000,'Pres Converted'!$D$2:$D$10000,W$1,'Pres Converted'!$C$2:$C$10000,$A9)</f>
        <v>94</v>
      </c>
      <c r="X9" s="5">
        <f>SUMIFS('Pres Converted'!G$2:G$10000,'Pres Converted'!$D$2:$D$10000,X$1,'Pres Converted'!$C$2:$C$10000,$A9)</f>
        <v>43</v>
      </c>
      <c r="Y9" s="5">
        <f>SUMIFS('Pres Converted'!H$2:H$10000,'Pres Converted'!$D$2:$D$10000,Y$1,'Pres Converted'!$C$2:$C$10000,$A9)</f>
        <v>51</v>
      </c>
      <c r="Z9" s="5"/>
      <c r="AA9" s="5"/>
      <c r="AB9" s="5"/>
      <c r="AC9" s="5"/>
      <c r="AD9" s="5"/>
      <c r="AE9" s="5"/>
      <c r="AF9" s="5"/>
      <c r="AG9" s="5"/>
      <c r="AH9" s="5">
        <f t="shared" si="1"/>
        <v>0.45744680851063829</v>
      </c>
      <c r="AI9" s="5">
        <f t="shared" si="13"/>
        <v>0.54255319148936165</v>
      </c>
      <c r="AJ9" s="5">
        <f t="shared" si="14"/>
        <v>0</v>
      </c>
      <c r="AK9" s="5">
        <f t="shared" si="15"/>
        <v>0</v>
      </c>
      <c r="AL9" s="5">
        <f t="shared" si="16"/>
        <v>0</v>
      </c>
      <c r="AM9" s="5">
        <f t="shared" si="17"/>
        <v>0</v>
      </c>
      <c r="AN9" s="5">
        <f t="shared" si="18"/>
        <v>0</v>
      </c>
      <c r="AO9" s="5">
        <f t="shared" si="19"/>
        <v>0</v>
      </c>
      <c r="AP9" s="5">
        <f t="shared" si="20"/>
        <v>0</v>
      </c>
      <c r="AQ9" s="5">
        <f t="shared" si="21"/>
        <v>0</v>
      </c>
      <c r="AR9" s="5">
        <f t="shared" si="22"/>
        <v>636</v>
      </c>
      <c r="AS9" s="5">
        <f t="shared" si="2"/>
        <v>318</v>
      </c>
      <c r="AT9" s="5">
        <f t="shared" si="2"/>
        <v>318</v>
      </c>
      <c r="AU9" s="5">
        <f t="shared" si="2"/>
        <v>0</v>
      </c>
      <c r="AV9" s="5">
        <f t="shared" si="2"/>
        <v>0</v>
      </c>
      <c r="AW9" s="5">
        <f t="shared" si="2"/>
        <v>0</v>
      </c>
      <c r="AX9" s="5">
        <f t="shared" si="2"/>
        <v>0</v>
      </c>
      <c r="AY9" s="5">
        <f t="shared" si="2"/>
        <v>0</v>
      </c>
      <c r="AZ9" s="5">
        <f t="shared" si="2"/>
        <v>0</v>
      </c>
      <c r="BA9" s="5">
        <f t="shared" si="2"/>
        <v>0</v>
      </c>
      <c r="BB9" s="5">
        <f t="shared" si="2"/>
        <v>0</v>
      </c>
      <c r="BC9" s="5">
        <f t="shared" si="3"/>
        <v>0.5</v>
      </c>
      <c r="BD9" s="5">
        <f t="shared" si="23"/>
        <v>0.5</v>
      </c>
      <c r="BE9" s="5">
        <f t="shared" si="24"/>
        <v>0</v>
      </c>
      <c r="BF9" s="5">
        <f t="shared" si="25"/>
        <v>0</v>
      </c>
      <c r="BG9" s="5">
        <f t="shared" si="26"/>
        <v>0</v>
      </c>
      <c r="BH9" s="5">
        <f t="shared" si="27"/>
        <v>0</v>
      </c>
      <c r="BI9" s="5">
        <f t="shared" si="28"/>
        <v>0</v>
      </c>
      <c r="BJ9" s="5">
        <f t="shared" si="29"/>
        <v>0</v>
      </c>
      <c r="BK9" s="5">
        <f t="shared" si="30"/>
        <v>0</v>
      </c>
      <c r="BL9" s="5">
        <f t="shared" si="31"/>
        <v>0</v>
      </c>
      <c r="BM9" s="6">
        <f t="shared" si="32"/>
        <v>9</v>
      </c>
    </row>
    <row r="10" spans="1:65" x14ac:dyDescent="0.3">
      <c r="A10">
        <f t="shared" si="33"/>
        <v>8</v>
      </c>
      <c r="B10" s="5">
        <f>SUMIFS('Pres Converted'!I$2:I$10000,'Pres Converted'!$D$2:$D$10000,B$1,'Pres Converted'!$C$2:$C$10000,$A10)</f>
        <v>722</v>
      </c>
      <c r="C10" s="5">
        <f>SUMIFS('Pres Converted'!G$2:G$10000,'Pres Converted'!$D$2:$D$10000,C$1,'Pres Converted'!$C$2:$C$10000,$A10)</f>
        <v>385</v>
      </c>
      <c r="D10" s="5">
        <f>SUMIFS('Pres Converted'!H$2:H$10000,'Pres Converted'!$D$2:$D$10000,D$1,'Pres Converted'!$C$2:$C$10000,$A10)</f>
        <v>337</v>
      </c>
      <c r="E10" s="5"/>
      <c r="F10" s="5"/>
      <c r="G10" s="5"/>
      <c r="H10" s="5"/>
      <c r="I10" s="5"/>
      <c r="J10" s="5"/>
      <c r="K10" s="5"/>
      <c r="L10" s="5"/>
      <c r="M10" s="5">
        <f t="shared" si="0"/>
        <v>0.53324099722991691</v>
      </c>
      <c r="N10" s="5">
        <f t="shared" si="4"/>
        <v>0.46675900277008309</v>
      </c>
      <c r="O10" s="5">
        <f t="shared" si="5"/>
        <v>0</v>
      </c>
      <c r="P10" s="5">
        <f t="shared" si="6"/>
        <v>0</v>
      </c>
      <c r="Q10" s="5">
        <f t="shared" si="7"/>
        <v>0</v>
      </c>
      <c r="R10" s="5">
        <f t="shared" si="8"/>
        <v>0</v>
      </c>
      <c r="S10" s="5">
        <f t="shared" si="9"/>
        <v>0</v>
      </c>
      <c r="T10" s="5">
        <f t="shared" si="10"/>
        <v>0</v>
      </c>
      <c r="U10" s="5">
        <f t="shared" si="11"/>
        <v>0</v>
      </c>
      <c r="V10" s="5">
        <f t="shared" si="12"/>
        <v>0</v>
      </c>
      <c r="W10" s="5">
        <f>SUMIFS('Pres Converted'!I$2:I$10000,'Pres Converted'!$D$2:$D$10000,W$1,'Pres Converted'!$C$2:$C$10000,$A10)</f>
        <v>63</v>
      </c>
      <c r="X10" s="5">
        <f>SUMIFS('Pres Converted'!G$2:G$10000,'Pres Converted'!$D$2:$D$10000,X$1,'Pres Converted'!$C$2:$C$10000,$A10)</f>
        <v>25</v>
      </c>
      <c r="Y10" s="5">
        <f>SUMIFS('Pres Converted'!H$2:H$10000,'Pres Converted'!$D$2:$D$10000,Y$1,'Pres Converted'!$C$2:$C$10000,$A10)</f>
        <v>38</v>
      </c>
      <c r="Z10" s="5"/>
      <c r="AA10" s="5"/>
      <c r="AB10" s="5"/>
      <c r="AC10" s="5"/>
      <c r="AD10" s="5"/>
      <c r="AE10" s="5"/>
      <c r="AF10" s="5"/>
      <c r="AG10" s="5"/>
      <c r="AH10" s="5">
        <f t="shared" si="1"/>
        <v>0.3968253968253968</v>
      </c>
      <c r="AI10" s="5">
        <f t="shared" si="13"/>
        <v>0.60317460317460314</v>
      </c>
      <c r="AJ10" s="5">
        <f t="shared" si="14"/>
        <v>0</v>
      </c>
      <c r="AK10" s="5">
        <f t="shared" si="15"/>
        <v>0</v>
      </c>
      <c r="AL10" s="5">
        <f t="shared" si="16"/>
        <v>0</v>
      </c>
      <c r="AM10" s="5">
        <f t="shared" si="17"/>
        <v>0</v>
      </c>
      <c r="AN10" s="5">
        <f t="shared" si="18"/>
        <v>0</v>
      </c>
      <c r="AO10" s="5">
        <f t="shared" si="19"/>
        <v>0</v>
      </c>
      <c r="AP10" s="5">
        <f t="shared" si="20"/>
        <v>0</v>
      </c>
      <c r="AQ10" s="5">
        <f t="shared" si="21"/>
        <v>0</v>
      </c>
      <c r="AR10" s="5">
        <f t="shared" si="22"/>
        <v>785</v>
      </c>
      <c r="AS10" s="5">
        <f t="shared" si="2"/>
        <v>410</v>
      </c>
      <c r="AT10" s="5">
        <f t="shared" si="2"/>
        <v>375</v>
      </c>
      <c r="AU10" s="5">
        <f t="shared" si="2"/>
        <v>0</v>
      </c>
      <c r="AV10" s="5">
        <f t="shared" si="2"/>
        <v>0</v>
      </c>
      <c r="AW10" s="5">
        <f t="shared" si="2"/>
        <v>0</v>
      </c>
      <c r="AX10" s="5">
        <f t="shared" si="2"/>
        <v>0</v>
      </c>
      <c r="AY10" s="5">
        <f t="shared" si="2"/>
        <v>0</v>
      </c>
      <c r="AZ10" s="5">
        <f t="shared" si="2"/>
        <v>0</v>
      </c>
      <c r="BA10" s="5">
        <f t="shared" si="2"/>
        <v>0</v>
      </c>
      <c r="BB10" s="5">
        <f t="shared" si="2"/>
        <v>0</v>
      </c>
      <c r="BC10" s="5">
        <f t="shared" si="3"/>
        <v>0.52229299363057324</v>
      </c>
      <c r="BD10" s="5">
        <f t="shared" si="23"/>
        <v>0.47770700636942676</v>
      </c>
      <c r="BE10" s="5">
        <f t="shared" si="24"/>
        <v>0</v>
      </c>
      <c r="BF10" s="5">
        <f t="shared" si="25"/>
        <v>0</v>
      </c>
      <c r="BG10" s="5">
        <f t="shared" si="26"/>
        <v>0</v>
      </c>
      <c r="BH10" s="5">
        <f t="shared" si="27"/>
        <v>0</v>
      </c>
      <c r="BI10" s="5">
        <f t="shared" si="28"/>
        <v>0</v>
      </c>
      <c r="BJ10" s="5">
        <f t="shared" si="29"/>
        <v>0</v>
      </c>
      <c r="BK10" s="5">
        <f t="shared" si="30"/>
        <v>0</v>
      </c>
      <c r="BL10" s="5">
        <f t="shared" si="31"/>
        <v>0</v>
      </c>
      <c r="BM10" s="6">
        <f t="shared" si="32"/>
        <v>2.5222929936305731</v>
      </c>
    </row>
    <row r="11" spans="1:65" x14ac:dyDescent="0.3">
      <c r="A11">
        <f t="shared" si="33"/>
        <v>9</v>
      </c>
      <c r="B11" s="5">
        <f>SUMIFS('Pres Converted'!I$2:I$10000,'Pres Converted'!$D$2:$D$10000,B$1,'Pres Converted'!$C$2:$C$10000,$A11)</f>
        <v>2008</v>
      </c>
      <c r="C11" s="5">
        <f>SUMIFS('Pres Converted'!G$2:G$10000,'Pres Converted'!$D$2:$D$10000,C$1,'Pres Converted'!$C$2:$C$10000,$A11)</f>
        <v>963</v>
      </c>
      <c r="D11" s="5">
        <f>SUMIFS('Pres Converted'!H$2:H$10000,'Pres Converted'!$D$2:$D$10000,D$1,'Pres Converted'!$C$2:$C$10000,$A11)</f>
        <v>1045</v>
      </c>
      <c r="E11" s="5"/>
      <c r="F11" s="5"/>
      <c r="G11" s="5"/>
      <c r="H11" s="5"/>
      <c r="I11" s="5"/>
      <c r="J11" s="5"/>
      <c r="K11" s="5"/>
      <c r="L11" s="5"/>
      <c r="M11" s="5">
        <f t="shared" si="0"/>
        <v>0.47958167330677293</v>
      </c>
      <c r="N11" s="5">
        <f t="shared" si="4"/>
        <v>0.52041832669322707</v>
      </c>
      <c r="O11" s="5">
        <f t="shared" si="5"/>
        <v>0</v>
      </c>
      <c r="P11" s="5">
        <f t="shared" si="6"/>
        <v>0</v>
      </c>
      <c r="Q11" s="5">
        <f t="shared" si="7"/>
        <v>0</v>
      </c>
      <c r="R11" s="5">
        <f t="shared" si="8"/>
        <v>0</v>
      </c>
      <c r="S11" s="5">
        <f t="shared" si="9"/>
        <v>0</v>
      </c>
      <c r="T11" s="5">
        <f t="shared" si="10"/>
        <v>0</v>
      </c>
      <c r="U11" s="5">
        <f t="shared" si="11"/>
        <v>0</v>
      </c>
      <c r="V11" s="5">
        <f t="shared" si="12"/>
        <v>0</v>
      </c>
      <c r="W11" s="5">
        <f>SUMIFS('Pres Converted'!I$2:I$10000,'Pres Converted'!$D$2:$D$10000,W$1,'Pres Converted'!$C$2:$C$10000,$A11)</f>
        <v>199</v>
      </c>
      <c r="X11" s="5">
        <f>SUMIFS('Pres Converted'!G$2:G$10000,'Pres Converted'!$D$2:$D$10000,X$1,'Pres Converted'!$C$2:$C$10000,$A11)</f>
        <v>91</v>
      </c>
      <c r="Y11" s="5">
        <f>SUMIFS('Pres Converted'!H$2:H$10000,'Pres Converted'!$D$2:$D$10000,Y$1,'Pres Converted'!$C$2:$C$10000,$A11)</f>
        <v>108</v>
      </c>
      <c r="Z11" s="5"/>
      <c r="AA11" s="5"/>
      <c r="AB11" s="5"/>
      <c r="AC11" s="5"/>
      <c r="AD11" s="5"/>
      <c r="AE11" s="5"/>
      <c r="AF11" s="5"/>
      <c r="AG11" s="5"/>
      <c r="AH11" s="5">
        <f t="shared" si="1"/>
        <v>0.457286432160804</v>
      </c>
      <c r="AI11" s="5">
        <f t="shared" si="13"/>
        <v>0.542713567839196</v>
      </c>
      <c r="AJ11" s="5">
        <f t="shared" si="14"/>
        <v>0</v>
      </c>
      <c r="AK11" s="5">
        <f t="shared" si="15"/>
        <v>0</v>
      </c>
      <c r="AL11" s="5">
        <f t="shared" si="16"/>
        <v>0</v>
      </c>
      <c r="AM11" s="5">
        <f t="shared" si="17"/>
        <v>0</v>
      </c>
      <c r="AN11" s="5">
        <f t="shared" si="18"/>
        <v>0</v>
      </c>
      <c r="AO11" s="5">
        <f t="shared" si="19"/>
        <v>0</v>
      </c>
      <c r="AP11" s="5">
        <f t="shared" si="20"/>
        <v>0</v>
      </c>
      <c r="AQ11" s="5">
        <f t="shared" si="21"/>
        <v>0</v>
      </c>
      <c r="AR11" s="5">
        <f t="shared" si="22"/>
        <v>2207</v>
      </c>
      <c r="AS11" s="5">
        <f t="shared" si="2"/>
        <v>1054</v>
      </c>
      <c r="AT11" s="5">
        <f t="shared" si="2"/>
        <v>1153</v>
      </c>
      <c r="AU11" s="5">
        <f t="shared" si="2"/>
        <v>0</v>
      </c>
      <c r="AV11" s="5">
        <f t="shared" si="2"/>
        <v>0</v>
      </c>
      <c r="AW11" s="5">
        <f t="shared" si="2"/>
        <v>0</v>
      </c>
      <c r="AX11" s="5">
        <f t="shared" si="2"/>
        <v>0</v>
      </c>
      <c r="AY11" s="5">
        <f t="shared" si="2"/>
        <v>0</v>
      </c>
      <c r="AZ11" s="5">
        <f t="shared" si="2"/>
        <v>0</v>
      </c>
      <c r="BA11" s="5">
        <f t="shared" si="2"/>
        <v>0</v>
      </c>
      <c r="BB11" s="5">
        <f t="shared" si="2"/>
        <v>0</v>
      </c>
      <c r="BC11" s="5">
        <f t="shared" si="3"/>
        <v>0.47757136384231991</v>
      </c>
      <c r="BD11" s="5">
        <f t="shared" si="23"/>
        <v>0.52242863615768009</v>
      </c>
      <c r="BE11" s="5">
        <f t="shared" si="24"/>
        <v>0</v>
      </c>
      <c r="BF11" s="5">
        <f t="shared" si="25"/>
        <v>0</v>
      </c>
      <c r="BG11" s="5">
        <f t="shared" si="26"/>
        <v>0</v>
      </c>
      <c r="BH11" s="5">
        <f t="shared" si="27"/>
        <v>0</v>
      </c>
      <c r="BI11" s="5">
        <f t="shared" si="28"/>
        <v>0</v>
      </c>
      <c r="BJ11" s="5">
        <f t="shared" si="29"/>
        <v>0</v>
      </c>
      <c r="BK11" s="5">
        <f t="shared" si="30"/>
        <v>0</v>
      </c>
      <c r="BL11" s="5">
        <f t="shared" si="31"/>
        <v>0</v>
      </c>
      <c r="BM11" s="6">
        <f t="shared" si="32"/>
        <v>0.52242863615768009</v>
      </c>
    </row>
    <row r="12" spans="1:65" x14ac:dyDescent="0.3">
      <c r="A12">
        <f t="shared" si="33"/>
        <v>10</v>
      </c>
      <c r="B12" s="5">
        <f>SUMIFS('Pres Converted'!I$2:I$10000,'Pres Converted'!$D$2:$D$10000,B$1,'Pres Converted'!$C$2:$C$10000,$A12)</f>
        <v>19708</v>
      </c>
      <c r="C12" s="5">
        <f>SUMIFS('Pres Converted'!G$2:G$10000,'Pres Converted'!$D$2:$D$10000,C$1,'Pres Converted'!$C$2:$C$10000,$A12)</f>
        <v>9171</v>
      </c>
      <c r="D12" s="5">
        <f>SUMIFS('Pres Converted'!H$2:H$10000,'Pres Converted'!$D$2:$D$10000,D$1,'Pres Converted'!$C$2:$C$10000,$A12)</f>
        <v>10537</v>
      </c>
      <c r="E12" s="5"/>
      <c r="F12" s="5"/>
      <c r="G12" s="5"/>
      <c r="H12" s="5"/>
      <c r="I12" s="5"/>
      <c r="J12" s="5"/>
      <c r="K12" s="5"/>
      <c r="L12" s="5"/>
      <c r="M12" s="5">
        <f t="shared" si="0"/>
        <v>0.46534402273188552</v>
      </c>
      <c r="N12" s="5">
        <f t="shared" si="4"/>
        <v>0.53465597726811442</v>
      </c>
      <c r="O12" s="5">
        <f t="shared" si="5"/>
        <v>0</v>
      </c>
      <c r="P12" s="5">
        <f t="shared" si="6"/>
        <v>0</v>
      </c>
      <c r="Q12" s="5">
        <f t="shared" si="7"/>
        <v>0</v>
      </c>
      <c r="R12" s="5">
        <f t="shared" si="8"/>
        <v>0</v>
      </c>
      <c r="S12" s="5">
        <f t="shared" si="9"/>
        <v>0</v>
      </c>
      <c r="T12" s="5">
        <f t="shared" si="10"/>
        <v>0</v>
      </c>
      <c r="U12" s="5">
        <f t="shared" si="11"/>
        <v>0</v>
      </c>
      <c r="V12" s="5">
        <f t="shared" si="12"/>
        <v>0</v>
      </c>
      <c r="W12" s="5">
        <f>SUMIFS('Pres Converted'!I$2:I$10000,'Pres Converted'!$D$2:$D$10000,W$1,'Pres Converted'!$C$2:$C$10000,$A12)</f>
        <v>992</v>
      </c>
      <c r="X12" s="5">
        <f>SUMIFS('Pres Converted'!G$2:G$10000,'Pres Converted'!$D$2:$D$10000,X$1,'Pres Converted'!$C$2:$C$10000,$A12)</f>
        <v>410</v>
      </c>
      <c r="Y12" s="5">
        <f>SUMIFS('Pres Converted'!H$2:H$10000,'Pres Converted'!$D$2:$D$10000,Y$1,'Pres Converted'!$C$2:$C$10000,$A12)</f>
        <v>582</v>
      </c>
      <c r="Z12" s="5"/>
      <c r="AA12" s="5"/>
      <c r="AB12" s="5"/>
      <c r="AC12" s="5"/>
      <c r="AD12" s="5"/>
      <c r="AE12" s="5"/>
      <c r="AF12" s="5"/>
      <c r="AG12" s="5"/>
      <c r="AH12" s="5">
        <f t="shared" si="1"/>
        <v>0.41330645161290325</v>
      </c>
      <c r="AI12" s="5">
        <f t="shared" si="13"/>
        <v>0.58669354838709675</v>
      </c>
      <c r="AJ12" s="5">
        <f t="shared" si="14"/>
        <v>0</v>
      </c>
      <c r="AK12" s="5">
        <f t="shared" si="15"/>
        <v>0</v>
      </c>
      <c r="AL12" s="5">
        <f t="shared" si="16"/>
        <v>0</v>
      </c>
      <c r="AM12" s="5">
        <f t="shared" si="17"/>
        <v>0</v>
      </c>
      <c r="AN12" s="5">
        <f t="shared" si="18"/>
        <v>0</v>
      </c>
      <c r="AO12" s="5">
        <f t="shared" si="19"/>
        <v>0</v>
      </c>
      <c r="AP12" s="5">
        <f t="shared" si="20"/>
        <v>0</v>
      </c>
      <c r="AQ12" s="5">
        <f t="shared" si="21"/>
        <v>0</v>
      </c>
      <c r="AR12" s="5">
        <f t="shared" si="22"/>
        <v>20700</v>
      </c>
      <c r="AS12" s="5">
        <f t="shared" si="2"/>
        <v>9581</v>
      </c>
      <c r="AT12" s="5">
        <f t="shared" si="2"/>
        <v>11119</v>
      </c>
      <c r="AU12" s="5">
        <f t="shared" si="2"/>
        <v>0</v>
      </c>
      <c r="AV12" s="5">
        <f t="shared" si="2"/>
        <v>0</v>
      </c>
      <c r="AW12" s="5">
        <f t="shared" si="2"/>
        <v>0</v>
      </c>
      <c r="AX12" s="5">
        <f t="shared" si="2"/>
        <v>0</v>
      </c>
      <c r="AY12" s="5">
        <f t="shared" si="2"/>
        <v>0</v>
      </c>
      <c r="AZ12" s="5">
        <f t="shared" si="2"/>
        <v>0</v>
      </c>
      <c r="BA12" s="5">
        <f t="shared" si="2"/>
        <v>0</v>
      </c>
      <c r="BB12" s="5">
        <f t="shared" si="2"/>
        <v>0</v>
      </c>
      <c r="BC12" s="5">
        <f t="shared" si="3"/>
        <v>0.46285024154589371</v>
      </c>
      <c r="BD12" s="5">
        <f t="shared" si="23"/>
        <v>0.53714975845410629</v>
      </c>
      <c r="BE12" s="5">
        <f t="shared" si="24"/>
        <v>0</v>
      </c>
      <c r="BF12" s="5">
        <f t="shared" si="25"/>
        <v>0</v>
      </c>
      <c r="BG12" s="5">
        <f t="shared" si="26"/>
        <v>0</v>
      </c>
      <c r="BH12" s="5">
        <f t="shared" si="27"/>
        <v>0</v>
      </c>
      <c r="BI12" s="5">
        <f t="shared" si="28"/>
        <v>0</v>
      </c>
      <c r="BJ12" s="5">
        <f t="shared" si="29"/>
        <v>0</v>
      </c>
      <c r="BK12" s="5">
        <f t="shared" si="30"/>
        <v>0</v>
      </c>
      <c r="BL12" s="5">
        <f t="shared" si="31"/>
        <v>0</v>
      </c>
      <c r="BM12" s="6">
        <f t="shared" si="32"/>
        <v>0.53714975845410629</v>
      </c>
    </row>
    <row r="13" spans="1:65" x14ac:dyDescent="0.3">
      <c r="A13">
        <f t="shared" si="33"/>
        <v>11</v>
      </c>
      <c r="B13" s="5">
        <f>SUMIFS('Pres Converted'!I$2:I$10000,'Pres Converted'!$D$2:$D$10000,B$1,'Pres Converted'!$C$2:$C$10000,$A13)</f>
        <v>1154</v>
      </c>
      <c r="C13" s="5">
        <f>SUMIFS('Pres Converted'!G$2:G$10000,'Pres Converted'!$D$2:$D$10000,C$1,'Pres Converted'!$C$2:$C$10000,$A13)</f>
        <v>615</v>
      </c>
      <c r="D13" s="5">
        <f>SUMIFS('Pres Converted'!H$2:H$10000,'Pres Converted'!$D$2:$D$10000,D$1,'Pres Converted'!$C$2:$C$10000,$A13)</f>
        <v>539</v>
      </c>
      <c r="E13" s="5"/>
      <c r="F13" s="5"/>
      <c r="G13" s="5"/>
      <c r="H13" s="5"/>
      <c r="I13" s="5"/>
      <c r="J13" s="5"/>
      <c r="K13" s="5"/>
      <c r="L13" s="5"/>
      <c r="M13" s="5">
        <f t="shared" si="0"/>
        <v>0.53292894280762571</v>
      </c>
      <c r="N13" s="5">
        <f t="shared" si="4"/>
        <v>0.46707105719237435</v>
      </c>
      <c r="O13" s="5">
        <f t="shared" si="5"/>
        <v>0</v>
      </c>
      <c r="P13" s="5">
        <f t="shared" si="6"/>
        <v>0</v>
      </c>
      <c r="Q13" s="5">
        <f t="shared" si="7"/>
        <v>0</v>
      </c>
      <c r="R13" s="5">
        <f t="shared" si="8"/>
        <v>0</v>
      </c>
      <c r="S13" s="5">
        <f t="shared" si="9"/>
        <v>0</v>
      </c>
      <c r="T13" s="5">
        <f t="shared" si="10"/>
        <v>0</v>
      </c>
      <c r="U13" s="5">
        <f t="shared" si="11"/>
        <v>0</v>
      </c>
      <c r="V13" s="5">
        <f t="shared" si="12"/>
        <v>0</v>
      </c>
      <c r="W13" s="5">
        <f>SUMIFS('Pres Converted'!I$2:I$10000,'Pres Converted'!$D$2:$D$10000,W$1,'Pres Converted'!$C$2:$C$10000,$A13)</f>
        <v>48</v>
      </c>
      <c r="X13" s="5">
        <f>SUMIFS('Pres Converted'!G$2:G$10000,'Pres Converted'!$D$2:$D$10000,X$1,'Pres Converted'!$C$2:$C$10000,$A13)</f>
        <v>19</v>
      </c>
      <c r="Y13" s="5">
        <f>SUMIFS('Pres Converted'!H$2:H$10000,'Pres Converted'!$D$2:$D$10000,Y$1,'Pres Converted'!$C$2:$C$10000,$A13)</f>
        <v>29</v>
      </c>
      <c r="Z13" s="5"/>
      <c r="AA13" s="5"/>
      <c r="AB13" s="5"/>
      <c r="AC13" s="5"/>
      <c r="AD13" s="5"/>
      <c r="AE13" s="5"/>
      <c r="AF13" s="5"/>
      <c r="AG13" s="5"/>
      <c r="AH13" s="5">
        <f t="shared" si="1"/>
        <v>0.39583333333333331</v>
      </c>
      <c r="AI13" s="5">
        <f t="shared" si="13"/>
        <v>0.60416666666666663</v>
      </c>
      <c r="AJ13" s="5">
        <f t="shared" si="14"/>
        <v>0</v>
      </c>
      <c r="AK13" s="5">
        <f t="shared" si="15"/>
        <v>0</v>
      </c>
      <c r="AL13" s="5">
        <f t="shared" si="16"/>
        <v>0</v>
      </c>
      <c r="AM13" s="5">
        <f t="shared" si="17"/>
        <v>0</v>
      </c>
      <c r="AN13" s="5">
        <f t="shared" si="18"/>
        <v>0</v>
      </c>
      <c r="AO13" s="5">
        <f t="shared" si="19"/>
        <v>0</v>
      </c>
      <c r="AP13" s="5">
        <f t="shared" si="20"/>
        <v>0</v>
      </c>
      <c r="AQ13" s="5">
        <f t="shared" si="21"/>
        <v>0</v>
      </c>
      <c r="AR13" s="5">
        <f t="shared" si="22"/>
        <v>1202</v>
      </c>
      <c r="AS13" s="5">
        <f t="shared" si="2"/>
        <v>634</v>
      </c>
      <c r="AT13" s="5">
        <f t="shared" si="2"/>
        <v>568</v>
      </c>
      <c r="AU13" s="5">
        <f t="shared" si="2"/>
        <v>0</v>
      </c>
      <c r="AV13" s="5">
        <f t="shared" si="2"/>
        <v>0</v>
      </c>
      <c r="AW13" s="5">
        <f t="shared" si="2"/>
        <v>0</v>
      </c>
      <c r="AX13" s="5">
        <f t="shared" si="2"/>
        <v>0</v>
      </c>
      <c r="AY13" s="5">
        <f t="shared" si="2"/>
        <v>0</v>
      </c>
      <c r="AZ13" s="5">
        <f t="shared" si="2"/>
        <v>0</v>
      </c>
      <c r="BA13" s="5">
        <f t="shared" si="2"/>
        <v>0</v>
      </c>
      <c r="BB13" s="5">
        <f t="shared" si="2"/>
        <v>0</v>
      </c>
      <c r="BC13" s="5">
        <f t="shared" si="3"/>
        <v>0.52745424292845255</v>
      </c>
      <c r="BD13" s="5">
        <f t="shared" si="23"/>
        <v>0.47254575707154745</v>
      </c>
      <c r="BE13" s="5">
        <f t="shared" si="24"/>
        <v>0</v>
      </c>
      <c r="BF13" s="5">
        <f t="shared" si="25"/>
        <v>0</v>
      </c>
      <c r="BG13" s="5">
        <f t="shared" si="26"/>
        <v>0</v>
      </c>
      <c r="BH13" s="5">
        <f t="shared" si="27"/>
        <v>0</v>
      </c>
      <c r="BI13" s="5">
        <f t="shared" si="28"/>
        <v>0</v>
      </c>
      <c r="BJ13" s="5">
        <f t="shared" si="29"/>
        <v>0</v>
      </c>
      <c r="BK13" s="5">
        <f t="shared" si="30"/>
        <v>0</v>
      </c>
      <c r="BL13" s="5">
        <f t="shared" si="31"/>
        <v>0</v>
      </c>
      <c r="BM13" s="6">
        <f t="shared" si="32"/>
        <v>2.5274542429284526</v>
      </c>
    </row>
    <row r="14" spans="1:65" x14ac:dyDescent="0.3">
      <c r="A14">
        <f t="shared" si="33"/>
        <v>12</v>
      </c>
      <c r="B14" s="5">
        <f>SUMIFS('Pres Converted'!I$2:I$10000,'Pres Converted'!$D$2:$D$10000,B$1,'Pres Converted'!$C$2:$C$10000,$A14)</f>
        <v>1952</v>
      </c>
      <c r="C14" s="5">
        <f>SUMIFS('Pres Converted'!G$2:G$10000,'Pres Converted'!$D$2:$D$10000,C$1,'Pres Converted'!$C$2:$C$10000,$A14)</f>
        <v>1045</v>
      </c>
      <c r="D14" s="5">
        <f>SUMIFS('Pres Converted'!H$2:H$10000,'Pres Converted'!$D$2:$D$10000,D$1,'Pres Converted'!$C$2:$C$10000,$A14)</f>
        <v>907</v>
      </c>
      <c r="E14" s="5"/>
      <c r="F14" s="5"/>
      <c r="G14" s="5"/>
      <c r="H14" s="5"/>
      <c r="I14" s="5"/>
      <c r="J14" s="5"/>
      <c r="K14" s="5"/>
      <c r="L14" s="5"/>
      <c r="M14" s="5">
        <f t="shared" si="0"/>
        <v>0.53534836065573765</v>
      </c>
      <c r="N14" s="5">
        <f t="shared" si="4"/>
        <v>0.46465163934426229</v>
      </c>
      <c r="O14" s="5">
        <f t="shared" si="5"/>
        <v>0</v>
      </c>
      <c r="P14" s="5">
        <f t="shared" si="6"/>
        <v>0</v>
      </c>
      <c r="Q14" s="5">
        <f t="shared" si="7"/>
        <v>0</v>
      </c>
      <c r="R14" s="5">
        <f t="shared" si="8"/>
        <v>0</v>
      </c>
      <c r="S14" s="5">
        <f t="shared" si="9"/>
        <v>0</v>
      </c>
      <c r="T14" s="5">
        <f t="shared" si="10"/>
        <v>0</v>
      </c>
      <c r="U14" s="5">
        <f t="shared" si="11"/>
        <v>0</v>
      </c>
      <c r="V14" s="5">
        <f t="shared" si="12"/>
        <v>0</v>
      </c>
      <c r="W14" s="5">
        <f>SUMIFS('Pres Converted'!I$2:I$10000,'Pres Converted'!$D$2:$D$10000,W$1,'Pres Converted'!$C$2:$C$10000,$A14)</f>
        <v>173</v>
      </c>
      <c r="X14" s="5">
        <f>SUMIFS('Pres Converted'!G$2:G$10000,'Pres Converted'!$D$2:$D$10000,X$1,'Pres Converted'!$C$2:$C$10000,$A14)</f>
        <v>75</v>
      </c>
      <c r="Y14" s="5">
        <f>SUMIFS('Pres Converted'!H$2:H$10000,'Pres Converted'!$D$2:$D$10000,Y$1,'Pres Converted'!$C$2:$C$10000,$A14)</f>
        <v>98</v>
      </c>
      <c r="Z14" s="5"/>
      <c r="AA14" s="5"/>
      <c r="AB14" s="5"/>
      <c r="AC14" s="5"/>
      <c r="AD14" s="5"/>
      <c r="AE14" s="5"/>
      <c r="AF14" s="5"/>
      <c r="AG14" s="5"/>
      <c r="AH14" s="5">
        <f t="shared" si="1"/>
        <v>0.43352601156069365</v>
      </c>
      <c r="AI14" s="5">
        <f t="shared" si="13"/>
        <v>0.56647398843930641</v>
      </c>
      <c r="AJ14" s="5">
        <f t="shared" si="14"/>
        <v>0</v>
      </c>
      <c r="AK14" s="5">
        <f t="shared" si="15"/>
        <v>0</v>
      </c>
      <c r="AL14" s="5">
        <f t="shared" si="16"/>
        <v>0</v>
      </c>
      <c r="AM14" s="5">
        <f t="shared" si="17"/>
        <v>0</v>
      </c>
      <c r="AN14" s="5">
        <f t="shared" si="18"/>
        <v>0</v>
      </c>
      <c r="AO14" s="5">
        <f t="shared" si="19"/>
        <v>0</v>
      </c>
      <c r="AP14" s="5">
        <f t="shared" si="20"/>
        <v>0</v>
      </c>
      <c r="AQ14" s="5">
        <f t="shared" si="21"/>
        <v>0</v>
      </c>
      <c r="AR14" s="5">
        <f t="shared" si="22"/>
        <v>2125</v>
      </c>
      <c r="AS14" s="5">
        <f t="shared" si="2"/>
        <v>1120</v>
      </c>
      <c r="AT14" s="5">
        <f t="shared" si="2"/>
        <v>1005</v>
      </c>
      <c r="AU14" s="5">
        <f t="shared" si="2"/>
        <v>0</v>
      </c>
      <c r="AV14" s="5">
        <f t="shared" si="2"/>
        <v>0</v>
      </c>
      <c r="AW14" s="5">
        <f t="shared" si="2"/>
        <v>0</v>
      </c>
      <c r="AX14" s="5">
        <f t="shared" si="2"/>
        <v>0</v>
      </c>
      <c r="AY14" s="5">
        <f t="shared" si="2"/>
        <v>0</v>
      </c>
      <c r="AZ14" s="5">
        <f t="shared" si="2"/>
        <v>0</v>
      </c>
      <c r="BA14" s="5">
        <f t="shared" si="2"/>
        <v>0</v>
      </c>
      <c r="BB14" s="5">
        <f t="shared" si="2"/>
        <v>0</v>
      </c>
      <c r="BC14" s="5">
        <f t="shared" si="3"/>
        <v>0.5270588235294118</v>
      </c>
      <c r="BD14" s="5">
        <f t="shared" si="23"/>
        <v>0.47294117647058825</v>
      </c>
      <c r="BE14" s="5">
        <f t="shared" si="24"/>
        <v>0</v>
      </c>
      <c r="BF14" s="5">
        <f t="shared" si="25"/>
        <v>0</v>
      </c>
      <c r="BG14" s="5">
        <f t="shared" si="26"/>
        <v>0</v>
      </c>
      <c r="BH14" s="5">
        <f t="shared" si="27"/>
        <v>0</v>
      </c>
      <c r="BI14" s="5">
        <f t="shared" si="28"/>
        <v>0</v>
      </c>
      <c r="BJ14" s="5">
        <f t="shared" si="29"/>
        <v>0</v>
      </c>
      <c r="BK14" s="5">
        <f t="shared" si="30"/>
        <v>0</v>
      </c>
      <c r="BL14" s="5">
        <f t="shared" si="31"/>
        <v>0</v>
      </c>
      <c r="BM14" s="6">
        <f t="shared" si="32"/>
        <v>2.527058823529412</v>
      </c>
    </row>
    <row r="15" spans="1:65" x14ac:dyDescent="0.3">
      <c r="A15">
        <f t="shared" si="33"/>
        <v>13</v>
      </c>
      <c r="B15" s="5">
        <f>SUMIFS('Pres Converted'!I$2:I$10000,'Pres Converted'!$D$2:$D$10000,B$1,'Pres Converted'!$C$2:$C$10000,$A15)</f>
        <v>1356</v>
      </c>
      <c r="C15" s="5">
        <f>SUMIFS('Pres Converted'!G$2:G$10000,'Pres Converted'!$D$2:$D$10000,C$1,'Pres Converted'!$C$2:$C$10000,$A15)</f>
        <v>801</v>
      </c>
      <c r="D15" s="5">
        <f>SUMIFS('Pres Converted'!H$2:H$10000,'Pres Converted'!$D$2:$D$10000,D$1,'Pres Converted'!$C$2:$C$10000,$A15)</f>
        <v>555</v>
      </c>
      <c r="E15" s="5"/>
      <c r="F15" s="5"/>
      <c r="G15" s="5"/>
      <c r="H15" s="5"/>
      <c r="I15" s="5"/>
      <c r="J15" s="5"/>
      <c r="K15" s="5"/>
      <c r="L15" s="5"/>
      <c r="M15" s="5">
        <f t="shared" si="0"/>
        <v>0.59070796460176989</v>
      </c>
      <c r="N15" s="5">
        <f t="shared" si="4"/>
        <v>0.40929203539823011</v>
      </c>
      <c r="O15" s="5">
        <f t="shared" si="5"/>
        <v>0</v>
      </c>
      <c r="P15" s="5">
        <f t="shared" si="6"/>
        <v>0</v>
      </c>
      <c r="Q15" s="5">
        <f t="shared" si="7"/>
        <v>0</v>
      </c>
      <c r="R15" s="5">
        <f t="shared" si="8"/>
        <v>0</v>
      </c>
      <c r="S15" s="5">
        <f t="shared" si="9"/>
        <v>0</v>
      </c>
      <c r="T15" s="5">
        <f t="shared" si="10"/>
        <v>0</v>
      </c>
      <c r="U15" s="5">
        <f t="shared" si="11"/>
        <v>0</v>
      </c>
      <c r="V15" s="5">
        <f t="shared" si="12"/>
        <v>0</v>
      </c>
      <c r="W15" s="5">
        <f>SUMIFS('Pres Converted'!I$2:I$10000,'Pres Converted'!$D$2:$D$10000,W$1,'Pres Converted'!$C$2:$C$10000,$A15)</f>
        <v>142</v>
      </c>
      <c r="X15" s="5">
        <f>SUMIFS('Pres Converted'!G$2:G$10000,'Pres Converted'!$D$2:$D$10000,X$1,'Pres Converted'!$C$2:$C$10000,$A15)</f>
        <v>66</v>
      </c>
      <c r="Y15" s="5">
        <f>SUMIFS('Pres Converted'!H$2:H$10000,'Pres Converted'!$D$2:$D$10000,Y$1,'Pres Converted'!$C$2:$C$10000,$A15)</f>
        <v>76</v>
      </c>
      <c r="Z15" s="5"/>
      <c r="AA15" s="5"/>
      <c r="AB15" s="5"/>
      <c r="AC15" s="5"/>
      <c r="AD15" s="5"/>
      <c r="AE15" s="5"/>
      <c r="AF15" s="5"/>
      <c r="AG15" s="5"/>
      <c r="AH15" s="5">
        <f t="shared" si="1"/>
        <v>0.46478873239436619</v>
      </c>
      <c r="AI15" s="5">
        <f t="shared" si="13"/>
        <v>0.53521126760563376</v>
      </c>
      <c r="AJ15" s="5">
        <f t="shared" si="14"/>
        <v>0</v>
      </c>
      <c r="AK15" s="5">
        <f t="shared" si="15"/>
        <v>0</v>
      </c>
      <c r="AL15" s="5">
        <f t="shared" si="16"/>
        <v>0</v>
      </c>
      <c r="AM15" s="5">
        <f t="shared" si="17"/>
        <v>0</v>
      </c>
      <c r="AN15" s="5">
        <f t="shared" si="18"/>
        <v>0</v>
      </c>
      <c r="AO15" s="5">
        <f t="shared" si="19"/>
        <v>0</v>
      </c>
      <c r="AP15" s="5">
        <f t="shared" si="20"/>
        <v>0</v>
      </c>
      <c r="AQ15" s="5">
        <f t="shared" si="21"/>
        <v>0</v>
      </c>
      <c r="AR15" s="5">
        <f t="shared" si="22"/>
        <v>1498</v>
      </c>
      <c r="AS15" s="5">
        <f t="shared" si="2"/>
        <v>867</v>
      </c>
      <c r="AT15" s="5">
        <f t="shared" si="2"/>
        <v>631</v>
      </c>
      <c r="AU15" s="5">
        <f t="shared" si="2"/>
        <v>0</v>
      </c>
      <c r="AV15" s="5">
        <f t="shared" si="2"/>
        <v>0</v>
      </c>
      <c r="AW15" s="5">
        <f t="shared" si="2"/>
        <v>0</v>
      </c>
      <c r="AX15" s="5">
        <f t="shared" si="2"/>
        <v>0</v>
      </c>
      <c r="AY15" s="5">
        <f t="shared" si="2"/>
        <v>0</v>
      </c>
      <c r="AZ15" s="5">
        <f t="shared" si="2"/>
        <v>0</v>
      </c>
      <c r="BA15" s="5">
        <f t="shared" si="2"/>
        <v>0</v>
      </c>
      <c r="BB15" s="5">
        <f t="shared" si="2"/>
        <v>0</v>
      </c>
      <c r="BC15" s="5">
        <f t="shared" si="3"/>
        <v>0.57877169559412545</v>
      </c>
      <c r="BD15" s="5">
        <f t="shared" si="23"/>
        <v>0.4212283044058745</v>
      </c>
      <c r="BE15" s="5">
        <f t="shared" si="24"/>
        <v>0</v>
      </c>
      <c r="BF15" s="5">
        <f t="shared" si="25"/>
        <v>0</v>
      </c>
      <c r="BG15" s="5">
        <f t="shared" si="26"/>
        <v>0</v>
      </c>
      <c r="BH15" s="5">
        <f t="shared" si="27"/>
        <v>0</v>
      </c>
      <c r="BI15" s="5">
        <f t="shared" si="28"/>
        <v>0</v>
      </c>
      <c r="BJ15" s="5">
        <f t="shared" si="29"/>
        <v>0</v>
      </c>
      <c r="BK15" s="5">
        <f t="shared" si="30"/>
        <v>0</v>
      </c>
      <c r="BL15" s="5">
        <f t="shared" si="31"/>
        <v>0</v>
      </c>
      <c r="BM15" s="6">
        <f t="shared" si="32"/>
        <v>2.5787716955941256</v>
      </c>
    </row>
    <row r="16" spans="1:65" x14ac:dyDescent="0.3">
      <c r="A16">
        <f t="shared" si="33"/>
        <v>14</v>
      </c>
      <c r="B16" s="5">
        <f>SUMIFS('Pres Converted'!I$2:I$10000,'Pres Converted'!$D$2:$D$10000,B$1,'Pres Converted'!$C$2:$C$10000,$A16)</f>
        <v>563</v>
      </c>
      <c r="C16" s="5">
        <f>SUMIFS('Pres Converted'!G$2:G$10000,'Pres Converted'!$D$2:$D$10000,C$1,'Pres Converted'!$C$2:$C$10000,$A16)</f>
        <v>402</v>
      </c>
      <c r="D16" s="5">
        <f>SUMIFS('Pres Converted'!H$2:H$10000,'Pres Converted'!$D$2:$D$10000,D$1,'Pres Converted'!$C$2:$C$10000,$A16)</f>
        <v>161</v>
      </c>
      <c r="E16" s="5"/>
      <c r="F16" s="5"/>
      <c r="G16" s="5"/>
      <c r="H16" s="5"/>
      <c r="I16" s="5"/>
      <c r="J16" s="5"/>
      <c r="K16" s="5"/>
      <c r="L16" s="5"/>
      <c r="M16" s="5">
        <f t="shared" si="0"/>
        <v>0.7140319715808171</v>
      </c>
      <c r="N16" s="5">
        <f t="shared" si="4"/>
        <v>0.28596802841918295</v>
      </c>
      <c r="O16" s="5">
        <f t="shared" si="5"/>
        <v>0</v>
      </c>
      <c r="P16" s="5">
        <f t="shared" si="6"/>
        <v>0</v>
      </c>
      <c r="Q16" s="5">
        <f t="shared" si="7"/>
        <v>0</v>
      </c>
      <c r="R16" s="5">
        <f t="shared" si="8"/>
        <v>0</v>
      </c>
      <c r="S16" s="5">
        <f t="shared" si="9"/>
        <v>0</v>
      </c>
      <c r="T16" s="5">
        <f t="shared" si="10"/>
        <v>0</v>
      </c>
      <c r="U16" s="5">
        <f t="shared" si="11"/>
        <v>0</v>
      </c>
      <c r="V16" s="5">
        <f t="shared" si="12"/>
        <v>0</v>
      </c>
      <c r="W16" s="5">
        <f>SUMIFS('Pres Converted'!I$2:I$10000,'Pres Converted'!$D$2:$D$10000,W$1,'Pres Converted'!$C$2:$C$10000,$A16)</f>
        <v>66</v>
      </c>
      <c r="X16" s="5">
        <f>SUMIFS('Pres Converted'!G$2:G$10000,'Pres Converted'!$D$2:$D$10000,X$1,'Pres Converted'!$C$2:$C$10000,$A16)</f>
        <v>41</v>
      </c>
      <c r="Y16" s="5">
        <f>SUMIFS('Pres Converted'!H$2:H$10000,'Pres Converted'!$D$2:$D$10000,Y$1,'Pres Converted'!$C$2:$C$10000,$A16)</f>
        <v>25</v>
      </c>
      <c r="Z16" s="5"/>
      <c r="AA16" s="5"/>
      <c r="AB16" s="5"/>
      <c r="AC16" s="5"/>
      <c r="AD16" s="5"/>
      <c r="AE16" s="5"/>
      <c r="AF16" s="5"/>
      <c r="AG16" s="5"/>
      <c r="AH16" s="5">
        <f t="shared" si="1"/>
        <v>0.62121212121212122</v>
      </c>
      <c r="AI16" s="5">
        <f t="shared" si="13"/>
        <v>0.37878787878787878</v>
      </c>
      <c r="AJ16" s="5">
        <f t="shared" si="14"/>
        <v>0</v>
      </c>
      <c r="AK16" s="5">
        <f t="shared" si="15"/>
        <v>0</v>
      </c>
      <c r="AL16" s="5">
        <f t="shared" si="16"/>
        <v>0</v>
      </c>
      <c r="AM16" s="5">
        <f t="shared" si="17"/>
        <v>0</v>
      </c>
      <c r="AN16" s="5">
        <f t="shared" si="18"/>
        <v>0</v>
      </c>
      <c r="AO16" s="5">
        <f t="shared" si="19"/>
        <v>0</v>
      </c>
      <c r="AP16" s="5">
        <f t="shared" si="20"/>
        <v>0</v>
      </c>
      <c r="AQ16" s="5">
        <f t="shared" si="21"/>
        <v>0</v>
      </c>
      <c r="AR16" s="5">
        <f t="shared" si="22"/>
        <v>629</v>
      </c>
      <c r="AS16" s="5">
        <f t="shared" si="2"/>
        <v>443</v>
      </c>
      <c r="AT16" s="5">
        <f t="shared" si="2"/>
        <v>186</v>
      </c>
      <c r="AU16" s="5">
        <f t="shared" si="2"/>
        <v>0</v>
      </c>
      <c r="AV16" s="5">
        <f t="shared" si="2"/>
        <v>0</v>
      </c>
      <c r="AW16" s="5">
        <f t="shared" si="2"/>
        <v>0</v>
      </c>
      <c r="AX16" s="5">
        <f t="shared" si="2"/>
        <v>0</v>
      </c>
      <c r="AY16" s="5">
        <f t="shared" si="2"/>
        <v>0</v>
      </c>
      <c r="AZ16" s="5">
        <f t="shared" si="2"/>
        <v>0</v>
      </c>
      <c r="BA16" s="5">
        <f t="shared" si="2"/>
        <v>0</v>
      </c>
      <c r="BB16" s="5">
        <f t="shared" si="2"/>
        <v>0</v>
      </c>
      <c r="BC16" s="5">
        <f t="shared" si="3"/>
        <v>0.70429252782193963</v>
      </c>
      <c r="BD16" s="5">
        <f t="shared" si="23"/>
        <v>0.29570747217806043</v>
      </c>
      <c r="BE16" s="5">
        <f t="shared" si="24"/>
        <v>0</v>
      </c>
      <c r="BF16" s="5">
        <f t="shared" si="25"/>
        <v>0</v>
      </c>
      <c r="BG16" s="5">
        <f t="shared" si="26"/>
        <v>0</v>
      </c>
      <c r="BH16" s="5">
        <f t="shared" si="27"/>
        <v>0</v>
      </c>
      <c r="BI16" s="5">
        <f t="shared" si="28"/>
        <v>0</v>
      </c>
      <c r="BJ16" s="5">
        <f t="shared" si="29"/>
        <v>0</v>
      </c>
      <c r="BK16" s="5">
        <f t="shared" si="30"/>
        <v>0</v>
      </c>
      <c r="BL16" s="5">
        <f t="shared" si="31"/>
        <v>0</v>
      </c>
      <c r="BM16" s="6">
        <f t="shared" si="32"/>
        <v>2.7042925278219396</v>
      </c>
    </row>
    <row r="17" spans="1:65" x14ac:dyDescent="0.3">
      <c r="A17">
        <f t="shared" si="33"/>
        <v>15</v>
      </c>
      <c r="B17" s="5">
        <f>SUMIFS('Pres Converted'!I$2:I$10000,'Pres Converted'!$D$2:$D$10000,B$1,'Pres Converted'!$C$2:$C$10000,$A17)</f>
        <v>817</v>
      </c>
      <c r="C17" s="5">
        <f>SUMIFS('Pres Converted'!G$2:G$10000,'Pres Converted'!$D$2:$D$10000,C$1,'Pres Converted'!$C$2:$C$10000,$A17)</f>
        <v>513</v>
      </c>
      <c r="D17" s="5">
        <f>SUMIFS('Pres Converted'!H$2:H$10000,'Pres Converted'!$D$2:$D$10000,D$1,'Pres Converted'!$C$2:$C$10000,$A17)</f>
        <v>304</v>
      </c>
      <c r="E17" s="5"/>
      <c r="F17" s="5"/>
      <c r="G17" s="5"/>
      <c r="H17" s="5"/>
      <c r="I17" s="5"/>
      <c r="J17" s="5"/>
      <c r="K17" s="5"/>
      <c r="L17" s="5"/>
      <c r="M17" s="5">
        <f t="shared" si="0"/>
        <v>0.62790697674418605</v>
      </c>
      <c r="N17" s="5">
        <f t="shared" si="4"/>
        <v>0.37209302325581395</v>
      </c>
      <c r="O17" s="5">
        <f t="shared" si="5"/>
        <v>0</v>
      </c>
      <c r="P17" s="5">
        <f t="shared" si="6"/>
        <v>0</v>
      </c>
      <c r="Q17" s="5">
        <f t="shared" si="7"/>
        <v>0</v>
      </c>
      <c r="R17" s="5">
        <f t="shared" si="8"/>
        <v>0</v>
      </c>
      <c r="S17" s="5">
        <f t="shared" si="9"/>
        <v>0</v>
      </c>
      <c r="T17" s="5">
        <f t="shared" si="10"/>
        <v>0</v>
      </c>
      <c r="U17" s="5">
        <f t="shared" si="11"/>
        <v>0</v>
      </c>
      <c r="V17" s="5">
        <f t="shared" si="12"/>
        <v>0</v>
      </c>
      <c r="W17" s="5">
        <f>SUMIFS('Pres Converted'!I$2:I$10000,'Pres Converted'!$D$2:$D$10000,W$1,'Pres Converted'!$C$2:$C$10000,$A17)</f>
        <v>189</v>
      </c>
      <c r="X17" s="5">
        <f>SUMIFS('Pres Converted'!G$2:G$10000,'Pres Converted'!$D$2:$D$10000,X$1,'Pres Converted'!$C$2:$C$10000,$A17)</f>
        <v>121</v>
      </c>
      <c r="Y17" s="5">
        <f>SUMIFS('Pres Converted'!H$2:H$10000,'Pres Converted'!$D$2:$D$10000,Y$1,'Pres Converted'!$C$2:$C$10000,$A17)</f>
        <v>68</v>
      </c>
      <c r="Z17" s="5"/>
      <c r="AA17" s="5"/>
      <c r="AB17" s="5"/>
      <c r="AC17" s="5"/>
      <c r="AD17" s="5"/>
      <c r="AE17" s="5"/>
      <c r="AF17" s="5"/>
      <c r="AG17" s="5"/>
      <c r="AH17" s="5">
        <f t="shared" si="1"/>
        <v>0.64021164021164023</v>
      </c>
      <c r="AI17" s="5">
        <f t="shared" si="13"/>
        <v>0.35978835978835977</v>
      </c>
      <c r="AJ17" s="5">
        <f t="shared" si="14"/>
        <v>0</v>
      </c>
      <c r="AK17" s="5">
        <f t="shared" si="15"/>
        <v>0</v>
      </c>
      <c r="AL17" s="5">
        <f t="shared" si="16"/>
        <v>0</v>
      </c>
      <c r="AM17" s="5">
        <f t="shared" si="17"/>
        <v>0</v>
      </c>
      <c r="AN17" s="5">
        <f t="shared" si="18"/>
        <v>0</v>
      </c>
      <c r="AO17" s="5">
        <f t="shared" si="19"/>
        <v>0</v>
      </c>
      <c r="AP17" s="5">
        <f t="shared" si="20"/>
        <v>0</v>
      </c>
      <c r="AQ17" s="5">
        <f t="shared" si="21"/>
        <v>0</v>
      </c>
      <c r="AR17" s="5">
        <f t="shared" si="22"/>
        <v>1006</v>
      </c>
      <c r="AS17" s="5">
        <f t="shared" si="2"/>
        <v>634</v>
      </c>
      <c r="AT17" s="5">
        <f t="shared" si="2"/>
        <v>372</v>
      </c>
      <c r="AU17" s="5">
        <f t="shared" si="2"/>
        <v>0</v>
      </c>
      <c r="AV17" s="5">
        <f t="shared" si="2"/>
        <v>0</v>
      </c>
      <c r="AW17" s="5">
        <f t="shared" si="2"/>
        <v>0</v>
      </c>
      <c r="AX17" s="5">
        <f t="shared" si="2"/>
        <v>0</v>
      </c>
      <c r="AY17" s="5">
        <f t="shared" si="2"/>
        <v>0</v>
      </c>
      <c r="AZ17" s="5">
        <f t="shared" si="2"/>
        <v>0</v>
      </c>
      <c r="BA17" s="5">
        <f t="shared" si="2"/>
        <v>0</v>
      </c>
      <c r="BB17" s="5">
        <f t="shared" si="2"/>
        <v>0</v>
      </c>
      <c r="BC17" s="5">
        <f t="shared" si="3"/>
        <v>0.63021868787276347</v>
      </c>
      <c r="BD17" s="5">
        <f t="shared" si="23"/>
        <v>0.36978131212723658</v>
      </c>
      <c r="BE17" s="5">
        <f t="shared" si="24"/>
        <v>0</v>
      </c>
      <c r="BF17" s="5">
        <f t="shared" si="25"/>
        <v>0</v>
      </c>
      <c r="BG17" s="5">
        <f t="shared" si="26"/>
        <v>0</v>
      </c>
      <c r="BH17" s="5">
        <f t="shared" si="27"/>
        <v>0</v>
      </c>
      <c r="BI17" s="5">
        <f t="shared" si="28"/>
        <v>0</v>
      </c>
      <c r="BJ17" s="5">
        <f t="shared" si="29"/>
        <v>0</v>
      </c>
      <c r="BK17" s="5">
        <f t="shared" si="30"/>
        <v>0</v>
      </c>
      <c r="BL17" s="5">
        <f t="shared" si="31"/>
        <v>0</v>
      </c>
      <c r="BM17" s="6">
        <f t="shared" si="32"/>
        <v>2.6302186878727634</v>
      </c>
    </row>
    <row r="18" spans="1:65" x14ac:dyDescent="0.3">
      <c r="A18">
        <f t="shared" si="33"/>
        <v>16</v>
      </c>
      <c r="B18" s="5">
        <f>SUMIFS('Pres Converted'!I$2:I$10000,'Pres Converted'!$D$2:$D$10000,B$1,'Pres Converted'!$C$2:$C$10000,$A18)</f>
        <v>724</v>
      </c>
      <c r="C18" s="5">
        <f>SUMIFS('Pres Converted'!G$2:G$10000,'Pres Converted'!$D$2:$D$10000,C$1,'Pres Converted'!$C$2:$C$10000,$A18)</f>
        <v>201</v>
      </c>
      <c r="D18" s="5">
        <f>SUMIFS('Pres Converted'!H$2:H$10000,'Pres Converted'!$D$2:$D$10000,D$1,'Pres Converted'!$C$2:$C$10000,$A18)</f>
        <v>523</v>
      </c>
      <c r="E18" s="5"/>
      <c r="F18" s="5"/>
      <c r="G18" s="5"/>
      <c r="H18" s="5"/>
      <c r="I18" s="5"/>
      <c r="J18" s="5"/>
      <c r="K18" s="5"/>
      <c r="L18" s="5"/>
      <c r="M18" s="5">
        <f t="shared" si="0"/>
        <v>0.27762430939226518</v>
      </c>
      <c r="N18" s="5">
        <f t="shared" si="4"/>
        <v>0.72237569060773477</v>
      </c>
      <c r="O18" s="5">
        <f t="shared" si="5"/>
        <v>0</v>
      </c>
      <c r="P18" s="5">
        <f t="shared" si="6"/>
        <v>0</v>
      </c>
      <c r="Q18" s="5">
        <f t="shared" si="7"/>
        <v>0</v>
      </c>
      <c r="R18" s="5">
        <f t="shared" si="8"/>
        <v>0</v>
      </c>
      <c r="S18" s="5">
        <f t="shared" si="9"/>
        <v>0</v>
      </c>
      <c r="T18" s="5">
        <f t="shared" si="10"/>
        <v>0</v>
      </c>
      <c r="U18" s="5">
        <f t="shared" si="11"/>
        <v>0</v>
      </c>
      <c r="V18" s="5">
        <f t="shared" si="12"/>
        <v>0</v>
      </c>
      <c r="W18" s="5">
        <f>SUMIFS('Pres Converted'!I$2:I$10000,'Pres Converted'!$D$2:$D$10000,W$1,'Pres Converted'!$C$2:$C$10000,$A18)</f>
        <v>157</v>
      </c>
      <c r="X18" s="5">
        <f>SUMIFS('Pres Converted'!G$2:G$10000,'Pres Converted'!$D$2:$D$10000,X$1,'Pres Converted'!$C$2:$C$10000,$A18)</f>
        <v>54</v>
      </c>
      <c r="Y18" s="5">
        <f>SUMIFS('Pres Converted'!H$2:H$10000,'Pres Converted'!$D$2:$D$10000,Y$1,'Pres Converted'!$C$2:$C$10000,$A18)</f>
        <v>103</v>
      </c>
      <c r="Z18" s="5"/>
      <c r="AA18" s="5"/>
      <c r="AB18" s="5"/>
      <c r="AC18" s="5"/>
      <c r="AD18" s="5"/>
      <c r="AE18" s="5"/>
      <c r="AF18" s="5"/>
      <c r="AG18" s="5"/>
      <c r="AH18" s="5">
        <f t="shared" si="1"/>
        <v>0.34394904458598724</v>
      </c>
      <c r="AI18" s="5">
        <f t="shared" si="13"/>
        <v>0.6560509554140127</v>
      </c>
      <c r="AJ18" s="5">
        <f t="shared" si="14"/>
        <v>0</v>
      </c>
      <c r="AK18" s="5">
        <f t="shared" si="15"/>
        <v>0</v>
      </c>
      <c r="AL18" s="5">
        <f t="shared" si="16"/>
        <v>0</v>
      </c>
      <c r="AM18" s="5">
        <f t="shared" si="17"/>
        <v>0</v>
      </c>
      <c r="AN18" s="5">
        <f t="shared" si="18"/>
        <v>0</v>
      </c>
      <c r="AO18" s="5">
        <f t="shared" si="19"/>
        <v>0</v>
      </c>
      <c r="AP18" s="5">
        <f t="shared" si="20"/>
        <v>0</v>
      </c>
      <c r="AQ18" s="5">
        <f t="shared" si="21"/>
        <v>0</v>
      </c>
      <c r="AR18" s="5">
        <f t="shared" si="22"/>
        <v>881</v>
      </c>
      <c r="AS18" s="5">
        <f t="shared" si="2"/>
        <v>255</v>
      </c>
      <c r="AT18" s="5">
        <f t="shared" si="2"/>
        <v>626</v>
      </c>
      <c r="AU18" s="5">
        <f t="shared" si="2"/>
        <v>0</v>
      </c>
      <c r="AV18" s="5">
        <f t="shared" si="2"/>
        <v>0</v>
      </c>
      <c r="AW18" s="5">
        <f t="shared" si="2"/>
        <v>0</v>
      </c>
      <c r="AX18" s="5">
        <f t="shared" si="2"/>
        <v>0</v>
      </c>
      <c r="AY18" s="5">
        <f t="shared" si="2"/>
        <v>0</v>
      </c>
      <c r="AZ18" s="5">
        <f t="shared" si="2"/>
        <v>0</v>
      </c>
      <c r="BA18" s="5">
        <f t="shared" si="2"/>
        <v>0</v>
      </c>
      <c r="BB18" s="5">
        <f t="shared" si="2"/>
        <v>0</v>
      </c>
      <c r="BC18" s="5">
        <f t="shared" si="3"/>
        <v>0.28944381384790013</v>
      </c>
      <c r="BD18" s="5">
        <f t="shared" si="23"/>
        <v>0.71055618615209992</v>
      </c>
      <c r="BE18" s="5">
        <f t="shared" si="24"/>
        <v>0</v>
      </c>
      <c r="BF18" s="5">
        <f t="shared" si="25"/>
        <v>0</v>
      </c>
      <c r="BG18" s="5">
        <f t="shared" si="26"/>
        <v>0</v>
      </c>
      <c r="BH18" s="5">
        <f t="shared" si="27"/>
        <v>0</v>
      </c>
      <c r="BI18" s="5">
        <f t="shared" si="28"/>
        <v>0</v>
      </c>
      <c r="BJ18" s="5">
        <f t="shared" si="29"/>
        <v>0</v>
      </c>
      <c r="BK18" s="5">
        <f t="shared" si="30"/>
        <v>0</v>
      </c>
      <c r="BL18" s="5">
        <f t="shared" si="31"/>
        <v>0</v>
      </c>
      <c r="BM18" s="6">
        <f t="shared" si="32"/>
        <v>0.71055618615209992</v>
      </c>
    </row>
    <row r="19" spans="1:65" x14ac:dyDescent="0.3">
      <c r="A19">
        <f t="shared" si="33"/>
        <v>17</v>
      </c>
      <c r="B19" s="5">
        <f>SUMIFS('Pres Converted'!I$2:I$10000,'Pres Converted'!$D$2:$D$10000,B$1,'Pres Converted'!$C$2:$C$10000,$A19)</f>
        <v>536</v>
      </c>
      <c r="C19" s="5">
        <f>SUMIFS('Pres Converted'!G$2:G$10000,'Pres Converted'!$D$2:$D$10000,C$1,'Pres Converted'!$C$2:$C$10000,$A19)</f>
        <v>241</v>
      </c>
      <c r="D19" s="5">
        <f>SUMIFS('Pres Converted'!H$2:H$10000,'Pres Converted'!$D$2:$D$10000,D$1,'Pres Converted'!$C$2:$C$10000,$A19)</f>
        <v>295</v>
      </c>
      <c r="E19" s="5"/>
      <c r="F19" s="5"/>
      <c r="G19" s="5"/>
      <c r="H19" s="5"/>
      <c r="I19" s="5"/>
      <c r="J19" s="5"/>
      <c r="K19" s="5"/>
      <c r="L19" s="5"/>
      <c r="M19" s="5">
        <f t="shared" si="0"/>
        <v>0.44962686567164178</v>
      </c>
      <c r="N19" s="5">
        <f t="shared" si="4"/>
        <v>0.55037313432835822</v>
      </c>
      <c r="O19" s="5">
        <f t="shared" si="5"/>
        <v>0</v>
      </c>
      <c r="P19" s="5">
        <f t="shared" si="6"/>
        <v>0</v>
      </c>
      <c r="Q19" s="5">
        <f t="shared" si="7"/>
        <v>0</v>
      </c>
      <c r="R19" s="5">
        <f t="shared" si="8"/>
        <v>0</v>
      </c>
      <c r="S19" s="5">
        <f t="shared" si="9"/>
        <v>0</v>
      </c>
      <c r="T19" s="5">
        <f t="shared" si="10"/>
        <v>0</v>
      </c>
      <c r="U19" s="5">
        <f t="shared" si="11"/>
        <v>0</v>
      </c>
      <c r="V19" s="5">
        <f t="shared" si="12"/>
        <v>0</v>
      </c>
      <c r="W19" s="5">
        <f>SUMIFS('Pres Converted'!I$2:I$10000,'Pres Converted'!$D$2:$D$10000,W$1,'Pres Converted'!$C$2:$C$10000,$A19)</f>
        <v>103</v>
      </c>
      <c r="X19" s="5">
        <f>SUMIFS('Pres Converted'!G$2:G$10000,'Pres Converted'!$D$2:$D$10000,X$1,'Pres Converted'!$C$2:$C$10000,$A19)</f>
        <v>38</v>
      </c>
      <c r="Y19" s="5">
        <f>SUMIFS('Pres Converted'!H$2:H$10000,'Pres Converted'!$D$2:$D$10000,Y$1,'Pres Converted'!$C$2:$C$10000,$A19)</f>
        <v>65</v>
      </c>
      <c r="Z19" s="5"/>
      <c r="AA19" s="5"/>
      <c r="AB19" s="5"/>
      <c r="AC19" s="5"/>
      <c r="AD19" s="5"/>
      <c r="AE19" s="5"/>
      <c r="AF19" s="5"/>
      <c r="AG19" s="5"/>
      <c r="AH19" s="5">
        <f t="shared" si="1"/>
        <v>0.36893203883495146</v>
      </c>
      <c r="AI19" s="5">
        <f t="shared" si="13"/>
        <v>0.6310679611650486</v>
      </c>
      <c r="AJ19" s="5">
        <f t="shared" si="14"/>
        <v>0</v>
      </c>
      <c r="AK19" s="5">
        <f t="shared" si="15"/>
        <v>0</v>
      </c>
      <c r="AL19" s="5">
        <f t="shared" si="16"/>
        <v>0</v>
      </c>
      <c r="AM19" s="5">
        <f t="shared" si="17"/>
        <v>0</v>
      </c>
      <c r="AN19" s="5">
        <f t="shared" si="18"/>
        <v>0</v>
      </c>
      <c r="AO19" s="5">
        <f t="shared" si="19"/>
        <v>0</v>
      </c>
      <c r="AP19" s="5">
        <f t="shared" si="20"/>
        <v>0</v>
      </c>
      <c r="AQ19" s="5">
        <f t="shared" si="21"/>
        <v>0</v>
      </c>
      <c r="AR19" s="5">
        <f t="shared" si="22"/>
        <v>639</v>
      </c>
      <c r="AS19" s="5">
        <f t="shared" si="2"/>
        <v>279</v>
      </c>
      <c r="AT19" s="5">
        <f t="shared" si="2"/>
        <v>360</v>
      </c>
      <c r="AU19" s="5">
        <f t="shared" si="2"/>
        <v>0</v>
      </c>
      <c r="AV19" s="5">
        <f t="shared" si="2"/>
        <v>0</v>
      </c>
      <c r="AW19" s="5">
        <f t="shared" si="2"/>
        <v>0</v>
      </c>
      <c r="AX19" s="5">
        <f t="shared" si="2"/>
        <v>0</v>
      </c>
      <c r="AY19" s="5">
        <f t="shared" si="2"/>
        <v>0</v>
      </c>
      <c r="AZ19" s="5">
        <f t="shared" si="2"/>
        <v>0</v>
      </c>
      <c r="BA19" s="5">
        <f t="shared" si="2"/>
        <v>0</v>
      </c>
      <c r="BB19" s="5">
        <f t="shared" si="2"/>
        <v>0</v>
      </c>
      <c r="BC19" s="5">
        <f t="shared" si="3"/>
        <v>0.43661971830985913</v>
      </c>
      <c r="BD19" s="5">
        <f t="shared" si="23"/>
        <v>0.56338028169014087</v>
      </c>
      <c r="BE19" s="5">
        <f t="shared" si="24"/>
        <v>0</v>
      </c>
      <c r="BF19" s="5">
        <f t="shared" si="25"/>
        <v>0</v>
      </c>
      <c r="BG19" s="5">
        <f t="shared" si="26"/>
        <v>0</v>
      </c>
      <c r="BH19" s="5">
        <f t="shared" si="27"/>
        <v>0</v>
      </c>
      <c r="BI19" s="5">
        <f t="shared" si="28"/>
        <v>0</v>
      </c>
      <c r="BJ19" s="5">
        <f t="shared" si="29"/>
        <v>0</v>
      </c>
      <c r="BK19" s="5">
        <f t="shared" si="30"/>
        <v>0</v>
      </c>
      <c r="BL19" s="5">
        <f t="shared" si="31"/>
        <v>0</v>
      </c>
      <c r="BM19" s="6">
        <f t="shared" si="32"/>
        <v>0.56338028169014087</v>
      </c>
    </row>
    <row r="20" spans="1:65" x14ac:dyDescent="0.3">
      <c r="A20">
        <f t="shared" si="33"/>
        <v>18</v>
      </c>
      <c r="B20" s="5">
        <f>SUMIFS('Pres Converted'!I$2:I$10000,'Pres Converted'!$D$2:$D$10000,B$1,'Pres Converted'!$C$2:$C$10000,$A20)</f>
        <v>861</v>
      </c>
      <c r="C20" s="5">
        <f>SUMIFS('Pres Converted'!G$2:G$10000,'Pres Converted'!$D$2:$D$10000,C$1,'Pres Converted'!$C$2:$C$10000,$A20)</f>
        <v>494</v>
      </c>
      <c r="D20" s="5">
        <f>SUMIFS('Pres Converted'!H$2:H$10000,'Pres Converted'!$D$2:$D$10000,D$1,'Pres Converted'!$C$2:$C$10000,$A20)</f>
        <v>367</v>
      </c>
      <c r="E20" s="5"/>
      <c r="F20" s="5"/>
      <c r="G20" s="5"/>
      <c r="H20" s="5"/>
      <c r="I20" s="5"/>
      <c r="J20" s="5"/>
      <c r="K20" s="5"/>
      <c r="L20" s="5"/>
      <c r="M20" s="5">
        <f t="shared" si="0"/>
        <v>0.57375145180023224</v>
      </c>
      <c r="N20" s="5">
        <f t="shared" si="4"/>
        <v>0.42624854819976771</v>
      </c>
      <c r="O20" s="5">
        <f t="shared" si="5"/>
        <v>0</v>
      </c>
      <c r="P20" s="5">
        <f t="shared" si="6"/>
        <v>0</v>
      </c>
      <c r="Q20" s="5">
        <f t="shared" si="7"/>
        <v>0</v>
      </c>
      <c r="R20" s="5">
        <f t="shared" si="8"/>
        <v>0</v>
      </c>
      <c r="S20" s="5">
        <f t="shared" si="9"/>
        <v>0</v>
      </c>
      <c r="T20" s="5">
        <f t="shared" si="10"/>
        <v>0</v>
      </c>
      <c r="U20" s="5">
        <f t="shared" si="11"/>
        <v>0</v>
      </c>
      <c r="V20" s="5">
        <f t="shared" si="12"/>
        <v>0</v>
      </c>
      <c r="W20" s="5">
        <f>SUMIFS('Pres Converted'!I$2:I$10000,'Pres Converted'!$D$2:$D$10000,W$1,'Pres Converted'!$C$2:$C$10000,$A20)</f>
        <v>115</v>
      </c>
      <c r="X20" s="5">
        <f>SUMIFS('Pres Converted'!G$2:G$10000,'Pres Converted'!$D$2:$D$10000,X$1,'Pres Converted'!$C$2:$C$10000,$A20)</f>
        <v>42</v>
      </c>
      <c r="Y20" s="5">
        <f>SUMIFS('Pres Converted'!H$2:H$10000,'Pres Converted'!$D$2:$D$10000,Y$1,'Pres Converted'!$C$2:$C$10000,$A20)</f>
        <v>73</v>
      </c>
      <c r="Z20" s="5"/>
      <c r="AA20" s="5"/>
      <c r="AB20" s="5"/>
      <c r="AC20" s="5"/>
      <c r="AD20" s="5"/>
      <c r="AE20" s="5"/>
      <c r="AF20" s="5"/>
      <c r="AG20" s="5"/>
      <c r="AH20" s="5">
        <f t="shared" si="1"/>
        <v>0.36521739130434783</v>
      </c>
      <c r="AI20" s="5">
        <f t="shared" si="13"/>
        <v>0.63478260869565217</v>
      </c>
      <c r="AJ20" s="5">
        <f t="shared" si="14"/>
        <v>0</v>
      </c>
      <c r="AK20" s="5">
        <f t="shared" si="15"/>
        <v>0</v>
      </c>
      <c r="AL20" s="5">
        <f t="shared" si="16"/>
        <v>0</v>
      </c>
      <c r="AM20" s="5">
        <f t="shared" si="17"/>
        <v>0</v>
      </c>
      <c r="AN20" s="5">
        <f t="shared" si="18"/>
        <v>0</v>
      </c>
      <c r="AO20" s="5">
        <f t="shared" si="19"/>
        <v>0</v>
      </c>
      <c r="AP20" s="5">
        <f t="shared" si="20"/>
        <v>0</v>
      </c>
      <c r="AQ20" s="5">
        <f t="shared" si="21"/>
        <v>0</v>
      </c>
      <c r="AR20" s="5">
        <f t="shared" si="22"/>
        <v>976</v>
      </c>
      <c r="AS20" s="5">
        <f t="shared" si="2"/>
        <v>536</v>
      </c>
      <c r="AT20" s="5">
        <f t="shared" si="2"/>
        <v>440</v>
      </c>
      <c r="AU20" s="5">
        <f t="shared" si="2"/>
        <v>0</v>
      </c>
      <c r="AV20" s="5">
        <f t="shared" si="2"/>
        <v>0</v>
      </c>
      <c r="AW20" s="5">
        <f t="shared" si="2"/>
        <v>0</v>
      </c>
      <c r="AX20" s="5">
        <f t="shared" si="2"/>
        <v>0</v>
      </c>
      <c r="AY20" s="5">
        <f t="shared" si="2"/>
        <v>0</v>
      </c>
      <c r="AZ20" s="5">
        <f t="shared" si="2"/>
        <v>0</v>
      </c>
      <c r="BA20" s="5">
        <f t="shared" si="2"/>
        <v>0</v>
      </c>
      <c r="BB20" s="5">
        <f t="shared" si="2"/>
        <v>0</v>
      </c>
      <c r="BC20" s="5">
        <f t="shared" si="3"/>
        <v>0.54918032786885251</v>
      </c>
      <c r="BD20" s="5">
        <f t="shared" si="23"/>
        <v>0.45081967213114754</v>
      </c>
      <c r="BE20" s="5">
        <f t="shared" si="24"/>
        <v>0</v>
      </c>
      <c r="BF20" s="5">
        <f t="shared" si="25"/>
        <v>0</v>
      </c>
      <c r="BG20" s="5">
        <f t="shared" si="26"/>
        <v>0</v>
      </c>
      <c r="BH20" s="5">
        <f t="shared" si="27"/>
        <v>0</v>
      </c>
      <c r="BI20" s="5">
        <f t="shared" si="28"/>
        <v>0</v>
      </c>
      <c r="BJ20" s="5">
        <f t="shared" si="29"/>
        <v>0</v>
      </c>
      <c r="BK20" s="5">
        <f t="shared" si="30"/>
        <v>0</v>
      </c>
      <c r="BL20" s="5">
        <f t="shared" si="31"/>
        <v>0</v>
      </c>
      <c r="BM20" s="6">
        <f t="shared" si="32"/>
        <v>2.5491803278688527</v>
      </c>
    </row>
    <row r="21" spans="1:65" x14ac:dyDescent="0.3">
      <c r="A21">
        <f t="shared" si="33"/>
        <v>19</v>
      </c>
      <c r="B21" s="5">
        <f>SUMIFS('Pres Converted'!I$2:I$10000,'Pres Converted'!$D$2:$D$10000,B$1,'Pres Converted'!$C$2:$C$10000,$A21)</f>
        <v>8664</v>
      </c>
      <c r="C21" s="5">
        <f>SUMIFS('Pres Converted'!G$2:G$10000,'Pres Converted'!$D$2:$D$10000,C$1,'Pres Converted'!$C$2:$C$10000,$A21)</f>
        <v>4435</v>
      </c>
      <c r="D21" s="5">
        <f>SUMIFS('Pres Converted'!H$2:H$10000,'Pres Converted'!$D$2:$D$10000,D$1,'Pres Converted'!$C$2:$C$10000,$A21)</f>
        <v>4229</v>
      </c>
      <c r="E21" s="5"/>
      <c r="F21" s="5"/>
      <c r="G21" s="5"/>
      <c r="H21" s="5"/>
      <c r="I21" s="5"/>
      <c r="J21" s="5"/>
      <c r="K21" s="5"/>
      <c r="L21" s="5"/>
      <c r="M21" s="5">
        <f t="shared" si="0"/>
        <v>0.51188827331486608</v>
      </c>
      <c r="N21" s="5">
        <f t="shared" si="4"/>
        <v>0.48811172668513386</v>
      </c>
      <c r="O21" s="5">
        <f t="shared" si="5"/>
        <v>0</v>
      </c>
      <c r="P21" s="5">
        <f t="shared" si="6"/>
        <v>0</v>
      </c>
      <c r="Q21" s="5">
        <f t="shared" si="7"/>
        <v>0</v>
      </c>
      <c r="R21" s="5">
        <f t="shared" si="8"/>
        <v>0</v>
      </c>
      <c r="S21" s="5">
        <f t="shared" si="9"/>
        <v>0</v>
      </c>
      <c r="T21" s="5">
        <f t="shared" si="10"/>
        <v>0</v>
      </c>
      <c r="U21" s="5">
        <f t="shared" si="11"/>
        <v>0</v>
      </c>
      <c r="V21" s="5">
        <f t="shared" si="12"/>
        <v>0</v>
      </c>
      <c r="W21" s="5">
        <f>SUMIFS('Pres Converted'!I$2:I$10000,'Pres Converted'!$D$2:$D$10000,W$1,'Pres Converted'!$C$2:$C$10000,$A21)</f>
        <v>730</v>
      </c>
      <c r="X21" s="5">
        <f>SUMIFS('Pres Converted'!G$2:G$10000,'Pres Converted'!$D$2:$D$10000,X$1,'Pres Converted'!$C$2:$C$10000,$A21)</f>
        <v>345</v>
      </c>
      <c r="Y21" s="5">
        <f>SUMIFS('Pres Converted'!H$2:H$10000,'Pres Converted'!$D$2:$D$10000,Y$1,'Pres Converted'!$C$2:$C$10000,$A21)</f>
        <v>385</v>
      </c>
      <c r="Z21" s="5"/>
      <c r="AA21" s="5"/>
      <c r="AB21" s="5"/>
      <c r="AC21" s="5"/>
      <c r="AD21" s="5"/>
      <c r="AE21" s="5"/>
      <c r="AF21" s="5"/>
      <c r="AG21" s="5"/>
      <c r="AH21" s="5">
        <f t="shared" si="1"/>
        <v>0.4726027397260274</v>
      </c>
      <c r="AI21" s="5">
        <f t="shared" si="13"/>
        <v>0.5273972602739726</v>
      </c>
      <c r="AJ21" s="5">
        <f t="shared" si="14"/>
        <v>0</v>
      </c>
      <c r="AK21" s="5">
        <f t="shared" si="15"/>
        <v>0</v>
      </c>
      <c r="AL21" s="5">
        <f t="shared" si="16"/>
        <v>0</v>
      </c>
      <c r="AM21" s="5">
        <f t="shared" si="17"/>
        <v>0</v>
      </c>
      <c r="AN21" s="5">
        <f t="shared" si="18"/>
        <v>0</v>
      </c>
      <c r="AO21" s="5">
        <f t="shared" si="19"/>
        <v>0</v>
      </c>
      <c r="AP21" s="5">
        <f t="shared" si="20"/>
        <v>0</v>
      </c>
      <c r="AQ21" s="5">
        <f t="shared" si="21"/>
        <v>0</v>
      </c>
      <c r="AR21" s="5">
        <f t="shared" si="22"/>
        <v>9394</v>
      </c>
      <c r="AS21" s="5">
        <f t="shared" si="2"/>
        <v>4780</v>
      </c>
      <c r="AT21" s="5">
        <f t="shared" si="2"/>
        <v>4614</v>
      </c>
      <c r="AU21" s="5">
        <f t="shared" si="2"/>
        <v>0</v>
      </c>
      <c r="AV21" s="5">
        <f t="shared" si="2"/>
        <v>0</v>
      </c>
      <c r="AW21" s="5">
        <f t="shared" si="2"/>
        <v>0</v>
      </c>
      <c r="AX21" s="5">
        <f t="shared" si="2"/>
        <v>0</v>
      </c>
      <c r="AY21" s="5">
        <f t="shared" si="2"/>
        <v>0</v>
      </c>
      <c r="AZ21" s="5">
        <f t="shared" si="2"/>
        <v>0</v>
      </c>
      <c r="BA21" s="5">
        <f t="shared" si="2"/>
        <v>0</v>
      </c>
      <c r="BB21" s="5">
        <f t="shared" si="2"/>
        <v>0</v>
      </c>
      <c r="BC21" s="5">
        <f t="shared" si="3"/>
        <v>0.5088354268682137</v>
      </c>
      <c r="BD21" s="5">
        <f t="shared" si="23"/>
        <v>0.49116457313178624</v>
      </c>
      <c r="BE21" s="5">
        <f t="shared" si="24"/>
        <v>0</v>
      </c>
      <c r="BF21" s="5">
        <f t="shared" si="25"/>
        <v>0</v>
      </c>
      <c r="BG21" s="5">
        <f t="shared" si="26"/>
        <v>0</v>
      </c>
      <c r="BH21" s="5">
        <f t="shared" si="27"/>
        <v>0</v>
      </c>
      <c r="BI21" s="5">
        <f t="shared" si="28"/>
        <v>0</v>
      </c>
      <c r="BJ21" s="5">
        <f t="shared" si="29"/>
        <v>0</v>
      </c>
      <c r="BK21" s="5">
        <f t="shared" si="30"/>
        <v>0</v>
      </c>
      <c r="BL21" s="5">
        <f t="shared" si="31"/>
        <v>0</v>
      </c>
      <c r="BM21" s="6">
        <f t="shared" si="32"/>
        <v>2.5088354268682136</v>
      </c>
    </row>
    <row r="22" spans="1:65" x14ac:dyDescent="0.3">
      <c r="A22">
        <v>20</v>
      </c>
      <c r="B22" s="5">
        <f>SUMIFS('Pres Converted'!I$2:I$10000,'Pres Converted'!$D$2:$D$10000,B$1,'Pres Converted'!$C$2:$C$10000,$A22)</f>
        <v>434</v>
      </c>
      <c r="C22" s="5">
        <f>SUMIFS('Pres Converted'!G$2:G$10000,'Pres Converted'!$D$2:$D$10000,C$1,'Pres Converted'!$C$2:$C$10000,$A22)</f>
        <v>256</v>
      </c>
      <c r="D22" s="5">
        <f>SUMIFS('Pres Converted'!H$2:H$10000,'Pres Converted'!$D$2:$D$10000,D$1,'Pres Converted'!$C$2:$C$10000,$A22)</f>
        <v>178</v>
      </c>
      <c r="E22" s="5"/>
      <c r="F22" s="5"/>
      <c r="G22" s="5"/>
      <c r="H22" s="5"/>
      <c r="I22" s="5"/>
      <c r="J22" s="5"/>
      <c r="K22" s="5"/>
      <c r="L22" s="5"/>
      <c r="M22" s="5">
        <f t="shared" ref="M22:M26" si="34">C22/B22</f>
        <v>0.58986175115207373</v>
      </c>
      <c r="N22" s="5">
        <f t="shared" ref="N22:N26" si="35">D22/B22</f>
        <v>0.41013824884792627</v>
      </c>
      <c r="O22" s="5">
        <f t="shared" ref="O22:O26" si="36">E22/B22</f>
        <v>0</v>
      </c>
      <c r="P22" s="5">
        <f t="shared" ref="P22:P26" si="37">F22/B22</f>
        <v>0</v>
      </c>
      <c r="Q22" s="5">
        <f t="shared" ref="Q22:Q26" si="38">G22/B22</f>
        <v>0</v>
      </c>
      <c r="R22" s="5">
        <f t="shared" ref="R22:R26" si="39">H22/B22</f>
        <v>0</v>
      </c>
      <c r="S22" s="5">
        <f t="shared" ref="S22:S26" si="40">I22/B22</f>
        <v>0</v>
      </c>
      <c r="T22" s="5">
        <f t="shared" ref="T22:T26" si="41">J22/B22</f>
        <v>0</v>
      </c>
      <c r="U22" s="5">
        <f t="shared" ref="U22:U26" si="42">K22/B22</f>
        <v>0</v>
      </c>
      <c r="V22" s="5">
        <f t="shared" ref="V22:V26" si="43">L22/B22</f>
        <v>0</v>
      </c>
      <c r="W22" s="5">
        <f>SUMIFS('Pres Converted'!I$2:I$10000,'Pres Converted'!$D$2:$D$10000,W$1,'Pres Converted'!$C$2:$C$10000,$A22)</f>
        <v>75</v>
      </c>
      <c r="X22" s="5">
        <f>SUMIFS('Pres Converted'!G$2:G$10000,'Pres Converted'!$D$2:$D$10000,X$1,'Pres Converted'!$C$2:$C$10000,$A22)</f>
        <v>48</v>
      </c>
      <c r="Y22" s="5">
        <f>SUMIFS('Pres Converted'!H$2:H$10000,'Pres Converted'!$D$2:$D$10000,Y$1,'Pres Converted'!$C$2:$C$10000,$A22)</f>
        <v>27</v>
      </c>
      <c r="Z22" s="5"/>
      <c r="AA22" s="5"/>
      <c r="AB22" s="5"/>
      <c r="AC22" s="5"/>
      <c r="AD22" s="5"/>
      <c r="AE22" s="5"/>
      <c r="AF22" s="5"/>
      <c r="AG22" s="5"/>
      <c r="AH22" s="5">
        <f t="shared" ref="AH22:AH26" si="44">X22/W22</f>
        <v>0.64</v>
      </c>
      <c r="AI22" s="5">
        <f t="shared" ref="AI22:AI26" si="45">Y22/W22</f>
        <v>0.36</v>
      </c>
      <c r="AJ22" s="5">
        <f t="shared" ref="AJ22:AJ26" si="46">Z22/W22</f>
        <v>0</v>
      </c>
      <c r="AK22" s="5">
        <f t="shared" ref="AK22:AK26" si="47">AA22/W22</f>
        <v>0</v>
      </c>
      <c r="AL22" s="5">
        <f t="shared" ref="AL22:AL26" si="48">AB22/W22</f>
        <v>0</v>
      </c>
      <c r="AM22" s="5">
        <f t="shared" ref="AM22:AM26" si="49">AC22/W22</f>
        <v>0</v>
      </c>
      <c r="AN22" s="5">
        <f t="shared" ref="AN22:AN26" si="50">AD22/W22</f>
        <v>0</v>
      </c>
      <c r="AO22" s="5">
        <f t="shared" ref="AO22:AO26" si="51">AE22/W22</f>
        <v>0</v>
      </c>
      <c r="AP22" s="5">
        <f t="shared" ref="AP22:AP26" si="52">AF22/W22</f>
        <v>0</v>
      </c>
      <c r="AQ22" s="5">
        <f t="shared" ref="AQ22:AQ26" si="53">AG22/W22</f>
        <v>0</v>
      </c>
      <c r="AR22" s="5">
        <f t="shared" ref="AR22:AR26" si="54">B22+W22</f>
        <v>509</v>
      </c>
      <c r="AS22" s="5">
        <f t="shared" ref="AS22:AS26" si="55">C22+X22</f>
        <v>304</v>
      </c>
      <c r="AT22" s="5">
        <f t="shared" ref="AT22:AT26" si="56">D22+Y22</f>
        <v>205</v>
      </c>
      <c r="AU22" s="5">
        <f t="shared" ref="AU22:AU26" si="57">E22+Z22</f>
        <v>0</v>
      </c>
      <c r="AV22" s="5">
        <f t="shared" ref="AV22:AV26" si="58">F22+AA22</f>
        <v>0</v>
      </c>
      <c r="AW22" s="5">
        <f t="shared" ref="AW22:AW26" si="59">G22+AB22</f>
        <v>0</v>
      </c>
      <c r="AX22" s="5">
        <f t="shared" ref="AX22:AX26" si="60">H22+AC22</f>
        <v>0</v>
      </c>
      <c r="AY22" s="5">
        <f t="shared" ref="AY22:AY26" si="61">I22+AD22</f>
        <v>0</v>
      </c>
      <c r="AZ22" s="5">
        <f t="shared" ref="AZ22:AZ26" si="62">J22+AE22</f>
        <v>0</v>
      </c>
      <c r="BA22" s="5">
        <f t="shared" ref="BA22:BA26" si="63">K22+AF22</f>
        <v>0</v>
      </c>
      <c r="BB22" s="5">
        <f t="shared" ref="BB22:BB26" si="64">L22+AG22</f>
        <v>0</v>
      </c>
      <c r="BC22" s="5">
        <f t="shared" ref="BC22:BC26" si="65">AS22/AR22</f>
        <v>0.59724950884086447</v>
      </c>
      <c r="BD22" s="5">
        <f t="shared" ref="BD22:BD26" si="66">AT22/AR22</f>
        <v>0.40275049115913558</v>
      </c>
      <c r="BE22" s="5">
        <f t="shared" ref="BE22:BE26" si="67">AU22/AR22</f>
        <v>0</v>
      </c>
      <c r="BF22" s="5">
        <f t="shared" ref="BF22:BF26" si="68">AV22/AR22</f>
        <v>0</v>
      </c>
      <c r="BG22" s="5">
        <f t="shared" ref="BG22:BG26" si="69">AW22/AR22</f>
        <v>0</v>
      </c>
      <c r="BH22" s="5">
        <f t="shared" ref="BH22:BH26" si="70">AX22/AR22</f>
        <v>0</v>
      </c>
      <c r="BI22" s="5">
        <f t="shared" ref="BI22:BI26" si="71">AY22/AR22</f>
        <v>0</v>
      </c>
      <c r="BJ22" s="5">
        <f t="shared" ref="BJ22:BJ26" si="72">AZ22/AR22</f>
        <v>0</v>
      </c>
      <c r="BK22" s="5">
        <f t="shared" ref="BK22:BK26" si="73">BA22/AR22</f>
        <v>0</v>
      </c>
      <c r="BL22" s="5">
        <f t="shared" ref="BL22:BL26" si="74">BB22/AR22</f>
        <v>0</v>
      </c>
      <c r="BM22" s="6">
        <f t="shared" ref="BM22:BM26" si="75">IF(AR22=0,10,IF(AS22=AT22,9,IF(AT22&gt;AS22,BD22,IF(AS22&gt;AT22,BC22+2,-1))))</f>
        <v>2.5972495088408643</v>
      </c>
    </row>
    <row r="23" spans="1:65" x14ac:dyDescent="0.3">
      <c r="A23">
        <v>21</v>
      </c>
      <c r="B23" s="5">
        <f>SUMIFS('Pres Converted'!I$2:I$10000,'Pres Converted'!$D$2:$D$10000,B$1,'Pres Converted'!$C$2:$C$10000,$A23)</f>
        <v>429</v>
      </c>
      <c r="C23" s="5">
        <f>SUMIFS('Pres Converted'!G$2:G$10000,'Pres Converted'!$D$2:$D$10000,C$1,'Pres Converted'!$C$2:$C$10000,$A23)</f>
        <v>243</v>
      </c>
      <c r="D23" s="5">
        <f>SUMIFS('Pres Converted'!H$2:H$10000,'Pres Converted'!$D$2:$D$10000,D$1,'Pres Converted'!$C$2:$C$10000,$A23)</f>
        <v>186</v>
      </c>
      <c r="E23" s="5"/>
      <c r="F23" s="5"/>
      <c r="G23" s="5"/>
      <c r="H23" s="5"/>
      <c r="I23" s="5"/>
      <c r="J23" s="5"/>
      <c r="K23" s="5"/>
      <c r="L23" s="5"/>
      <c r="M23" s="5">
        <f t="shared" si="34"/>
        <v>0.56643356643356646</v>
      </c>
      <c r="N23" s="5">
        <f t="shared" si="35"/>
        <v>0.43356643356643354</v>
      </c>
      <c r="O23" s="5">
        <f t="shared" si="36"/>
        <v>0</v>
      </c>
      <c r="P23" s="5">
        <f t="shared" si="37"/>
        <v>0</v>
      </c>
      <c r="Q23" s="5">
        <f t="shared" si="38"/>
        <v>0</v>
      </c>
      <c r="R23" s="5">
        <f t="shared" si="39"/>
        <v>0</v>
      </c>
      <c r="S23" s="5">
        <f t="shared" si="40"/>
        <v>0</v>
      </c>
      <c r="T23" s="5">
        <f t="shared" si="41"/>
        <v>0</v>
      </c>
      <c r="U23" s="5">
        <f t="shared" si="42"/>
        <v>0</v>
      </c>
      <c r="V23" s="5">
        <f t="shared" si="43"/>
        <v>0</v>
      </c>
      <c r="W23" s="5">
        <f>SUMIFS('Pres Converted'!I$2:I$10000,'Pres Converted'!$D$2:$D$10000,W$1,'Pres Converted'!$C$2:$C$10000,$A23)</f>
        <v>9</v>
      </c>
      <c r="X23" s="5">
        <f>SUMIFS('Pres Converted'!G$2:G$10000,'Pres Converted'!$D$2:$D$10000,X$1,'Pres Converted'!$C$2:$C$10000,$A23)</f>
        <v>3</v>
      </c>
      <c r="Y23" s="5">
        <f>SUMIFS('Pres Converted'!H$2:H$10000,'Pres Converted'!$D$2:$D$10000,Y$1,'Pres Converted'!$C$2:$C$10000,$A23)</f>
        <v>6</v>
      </c>
      <c r="Z23" s="5"/>
      <c r="AA23" s="5"/>
      <c r="AB23" s="5"/>
      <c r="AC23" s="5"/>
      <c r="AD23" s="5"/>
      <c r="AE23" s="5"/>
      <c r="AF23" s="5"/>
      <c r="AG23" s="5"/>
      <c r="AH23" s="5">
        <f t="shared" si="44"/>
        <v>0.33333333333333331</v>
      </c>
      <c r="AI23" s="5">
        <f t="shared" si="45"/>
        <v>0.66666666666666663</v>
      </c>
      <c r="AJ23" s="5">
        <f t="shared" si="46"/>
        <v>0</v>
      </c>
      <c r="AK23" s="5">
        <f t="shared" si="47"/>
        <v>0</v>
      </c>
      <c r="AL23" s="5">
        <f t="shared" si="48"/>
        <v>0</v>
      </c>
      <c r="AM23" s="5">
        <f t="shared" si="49"/>
        <v>0</v>
      </c>
      <c r="AN23" s="5">
        <f t="shared" si="50"/>
        <v>0</v>
      </c>
      <c r="AO23" s="5">
        <f t="shared" si="51"/>
        <v>0</v>
      </c>
      <c r="AP23" s="5">
        <f t="shared" si="52"/>
        <v>0</v>
      </c>
      <c r="AQ23" s="5">
        <f t="shared" si="53"/>
        <v>0</v>
      </c>
      <c r="AR23" s="5">
        <f t="shared" si="54"/>
        <v>438</v>
      </c>
      <c r="AS23" s="5">
        <f t="shared" si="55"/>
        <v>246</v>
      </c>
      <c r="AT23" s="5">
        <f t="shared" si="56"/>
        <v>192</v>
      </c>
      <c r="AU23" s="5">
        <f t="shared" si="57"/>
        <v>0</v>
      </c>
      <c r="AV23" s="5">
        <f t="shared" si="58"/>
        <v>0</v>
      </c>
      <c r="AW23" s="5">
        <f t="shared" si="59"/>
        <v>0</v>
      </c>
      <c r="AX23" s="5">
        <f t="shared" si="60"/>
        <v>0</v>
      </c>
      <c r="AY23" s="5">
        <f t="shared" si="61"/>
        <v>0</v>
      </c>
      <c r="AZ23" s="5">
        <f t="shared" si="62"/>
        <v>0</v>
      </c>
      <c r="BA23" s="5">
        <f t="shared" si="63"/>
        <v>0</v>
      </c>
      <c r="BB23" s="5">
        <f t="shared" si="64"/>
        <v>0</v>
      </c>
      <c r="BC23" s="5">
        <f t="shared" si="65"/>
        <v>0.56164383561643838</v>
      </c>
      <c r="BD23" s="5">
        <f t="shared" si="66"/>
        <v>0.43835616438356162</v>
      </c>
      <c r="BE23" s="5">
        <f t="shared" si="67"/>
        <v>0</v>
      </c>
      <c r="BF23" s="5">
        <f t="shared" si="68"/>
        <v>0</v>
      </c>
      <c r="BG23" s="5">
        <f t="shared" si="69"/>
        <v>0</v>
      </c>
      <c r="BH23" s="5">
        <f t="shared" si="70"/>
        <v>0</v>
      </c>
      <c r="BI23" s="5">
        <f t="shared" si="71"/>
        <v>0</v>
      </c>
      <c r="BJ23" s="5">
        <f t="shared" si="72"/>
        <v>0</v>
      </c>
      <c r="BK23" s="5">
        <f t="shared" si="73"/>
        <v>0</v>
      </c>
      <c r="BL23" s="5">
        <f t="shared" si="74"/>
        <v>0</v>
      </c>
      <c r="BM23" s="6">
        <f t="shared" si="75"/>
        <v>2.5616438356164384</v>
      </c>
    </row>
    <row r="24" spans="1:65" x14ac:dyDescent="0.3">
      <c r="A24">
        <v>22</v>
      </c>
      <c r="B24" s="5">
        <f>SUMIFS('Pres Converted'!I$2:I$10000,'Pres Converted'!$D$2:$D$10000,B$1,'Pres Converted'!$C$2:$C$10000,$A24)</f>
        <v>840</v>
      </c>
      <c r="C24" s="5">
        <f>SUMIFS('Pres Converted'!G$2:G$10000,'Pres Converted'!$D$2:$D$10000,C$1,'Pres Converted'!$C$2:$C$10000,$A24)</f>
        <v>293</v>
      </c>
      <c r="D24" s="5">
        <f>SUMIFS('Pres Converted'!H$2:H$10000,'Pres Converted'!$D$2:$D$10000,D$1,'Pres Converted'!$C$2:$C$10000,$A24)</f>
        <v>547</v>
      </c>
      <c r="E24" s="5"/>
      <c r="F24" s="5"/>
      <c r="G24" s="5"/>
      <c r="H24" s="5"/>
      <c r="I24" s="5"/>
      <c r="J24" s="5"/>
      <c r="K24" s="5"/>
      <c r="L24" s="5"/>
      <c r="M24" s="5">
        <f t="shared" si="34"/>
        <v>0.34880952380952379</v>
      </c>
      <c r="N24" s="5">
        <f t="shared" si="35"/>
        <v>0.65119047619047621</v>
      </c>
      <c r="O24" s="5">
        <f t="shared" si="36"/>
        <v>0</v>
      </c>
      <c r="P24" s="5">
        <f t="shared" si="37"/>
        <v>0</v>
      </c>
      <c r="Q24" s="5">
        <f t="shared" si="38"/>
        <v>0</v>
      </c>
      <c r="R24" s="5">
        <f t="shared" si="39"/>
        <v>0</v>
      </c>
      <c r="S24" s="5">
        <f t="shared" si="40"/>
        <v>0</v>
      </c>
      <c r="T24" s="5">
        <f t="shared" si="41"/>
        <v>0</v>
      </c>
      <c r="U24" s="5">
        <f t="shared" si="42"/>
        <v>0</v>
      </c>
      <c r="V24" s="5">
        <f t="shared" si="43"/>
        <v>0</v>
      </c>
      <c r="W24" s="5">
        <f>SUMIFS('Pres Converted'!I$2:I$10000,'Pres Converted'!$D$2:$D$10000,W$1,'Pres Converted'!$C$2:$C$10000,$A24)</f>
        <v>54</v>
      </c>
      <c r="X24" s="5">
        <f>SUMIFS('Pres Converted'!G$2:G$10000,'Pres Converted'!$D$2:$D$10000,X$1,'Pres Converted'!$C$2:$C$10000,$A24)</f>
        <v>30</v>
      </c>
      <c r="Y24" s="5">
        <f>SUMIFS('Pres Converted'!H$2:H$10000,'Pres Converted'!$D$2:$D$10000,Y$1,'Pres Converted'!$C$2:$C$10000,$A24)</f>
        <v>24</v>
      </c>
      <c r="Z24" s="5"/>
      <c r="AA24" s="5"/>
      <c r="AB24" s="5"/>
      <c r="AC24" s="5"/>
      <c r="AD24" s="5"/>
      <c r="AE24" s="5"/>
      <c r="AF24" s="5"/>
      <c r="AG24" s="5"/>
      <c r="AH24" s="5">
        <f t="shared" si="44"/>
        <v>0.55555555555555558</v>
      </c>
      <c r="AI24" s="5">
        <f t="shared" si="45"/>
        <v>0.44444444444444442</v>
      </c>
      <c r="AJ24" s="5">
        <f t="shared" si="46"/>
        <v>0</v>
      </c>
      <c r="AK24" s="5">
        <f t="shared" si="47"/>
        <v>0</v>
      </c>
      <c r="AL24" s="5">
        <f t="shared" si="48"/>
        <v>0</v>
      </c>
      <c r="AM24" s="5">
        <f t="shared" si="49"/>
        <v>0</v>
      </c>
      <c r="AN24" s="5">
        <f t="shared" si="50"/>
        <v>0</v>
      </c>
      <c r="AO24" s="5">
        <f t="shared" si="51"/>
        <v>0</v>
      </c>
      <c r="AP24" s="5">
        <f t="shared" si="52"/>
        <v>0</v>
      </c>
      <c r="AQ24" s="5">
        <f t="shared" si="53"/>
        <v>0</v>
      </c>
      <c r="AR24" s="5">
        <f t="shared" si="54"/>
        <v>894</v>
      </c>
      <c r="AS24" s="5">
        <f t="shared" si="55"/>
        <v>323</v>
      </c>
      <c r="AT24" s="5">
        <f t="shared" si="56"/>
        <v>571</v>
      </c>
      <c r="AU24" s="5">
        <f t="shared" si="57"/>
        <v>0</v>
      </c>
      <c r="AV24" s="5">
        <f t="shared" si="58"/>
        <v>0</v>
      </c>
      <c r="AW24" s="5">
        <f t="shared" si="59"/>
        <v>0</v>
      </c>
      <c r="AX24" s="5">
        <f t="shared" si="60"/>
        <v>0</v>
      </c>
      <c r="AY24" s="5">
        <f t="shared" si="61"/>
        <v>0</v>
      </c>
      <c r="AZ24" s="5">
        <f t="shared" si="62"/>
        <v>0</v>
      </c>
      <c r="BA24" s="5">
        <f t="shared" si="63"/>
        <v>0</v>
      </c>
      <c r="BB24" s="5">
        <f t="shared" si="64"/>
        <v>0</v>
      </c>
      <c r="BC24" s="5">
        <f t="shared" si="65"/>
        <v>0.36129753914988816</v>
      </c>
      <c r="BD24" s="5">
        <f t="shared" si="66"/>
        <v>0.63870246085011184</v>
      </c>
      <c r="BE24" s="5">
        <f t="shared" si="67"/>
        <v>0</v>
      </c>
      <c r="BF24" s="5">
        <f t="shared" si="68"/>
        <v>0</v>
      </c>
      <c r="BG24" s="5">
        <f t="shared" si="69"/>
        <v>0</v>
      </c>
      <c r="BH24" s="5">
        <f t="shared" si="70"/>
        <v>0</v>
      </c>
      <c r="BI24" s="5">
        <f t="shared" si="71"/>
        <v>0</v>
      </c>
      <c r="BJ24" s="5">
        <f t="shared" si="72"/>
        <v>0</v>
      </c>
      <c r="BK24" s="5">
        <f t="shared" si="73"/>
        <v>0</v>
      </c>
      <c r="BL24" s="5">
        <f t="shared" si="74"/>
        <v>0</v>
      </c>
      <c r="BM24" s="6">
        <f t="shared" si="75"/>
        <v>0.63870246085011184</v>
      </c>
    </row>
    <row r="25" spans="1:65" x14ac:dyDescent="0.3">
      <c r="A25">
        <v>23</v>
      </c>
      <c r="B25" s="5">
        <f>SUMIFS('Pres Converted'!I$2:I$10000,'Pres Converted'!$D$2:$D$10000,B$1,'Pres Converted'!$C$2:$C$10000,$A25)</f>
        <v>1693</v>
      </c>
      <c r="C25" s="5">
        <f>SUMIFS('Pres Converted'!G$2:G$10000,'Pres Converted'!$D$2:$D$10000,C$1,'Pres Converted'!$C$2:$C$10000,$A25)</f>
        <v>752</v>
      </c>
      <c r="D25" s="5">
        <f>SUMIFS('Pres Converted'!H$2:H$10000,'Pres Converted'!$D$2:$D$10000,D$1,'Pres Converted'!$C$2:$C$10000,$A25)</f>
        <v>941</v>
      </c>
      <c r="E25" s="5"/>
      <c r="F25" s="5"/>
      <c r="G25" s="5"/>
      <c r="H25" s="5"/>
      <c r="I25" s="5"/>
      <c r="J25" s="5"/>
      <c r="K25" s="5"/>
      <c r="L25" s="5"/>
      <c r="M25" s="5">
        <f t="shared" si="34"/>
        <v>0.44418192557590075</v>
      </c>
      <c r="N25" s="5">
        <f t="shared" si="35"/>
        <v>0.55581807442409925</v>
      </c>
      <c r="O25" s="5">
        <f t="shared" si="36"/>
        <v>0</v>
      </c>
      <c r="P25" s="5">
        <f t="shared" si="37"/>
        <v>0</v>
      </c>
      <c r="Q25" s="5">
        <f t="shared" si="38"/>
        <v>0</v>
      </c>
      <c r="R25" s="5">
        <f t="shared" si="39"/>
        <v>0</v>
      </c>
      <c r="S25" s="5">
        <f t="shared" si="40"/>
        <v>0</v>
      </c>
      <c r="T25" s="5">
        <f t="shared" si="41"/>
        <v>0</v>
      </c>
      <c r="U25" s="5">
        <f t="shared" si="42"/>
        <v>0</v>
      </c>
      <c r="V25" s="5">
        <f t="shared" si="43"/>
        <v>0</v>
      </c>
      <c r="W25" s="5">
        <f>SUMIFS('Pres Converted'!I$2:I$10000,'Pres Converted'!$D$2:$D$10000,W$1,'Pres Converted'!$C$2:$C$10000,$A25)</f>
        <v>106</v>
      </c>
      <c r="X25" s="5">
        <f>SUMIFS('Pres Converted'!G$2:G$10000,'Pres Converted'!$D$2:$D$10000,X$1,'Pres Converted'!$C$2:$C$10000,$A25)</f>
        <v>39</v>
      </c>
      <c r="Y25" s="5">
        <f>SUMIFS('Pres Converted'!H$2:H$10000,'Pres Converted'!$D$2:$D$10000,Y$1,'Pres Converted'!$C$2:$C$10000,$A25)</f>
        <v>67</v>
      </c>
      <c r="Z25" s="5"/>
      <c r="AA25" s="5"/>
      <c r="AB25" s="5"/>
      <c r="AC25" s="5"/>
      <c r="AD25" s="5"/>
      <c r="AE25" s="5"/>
      <c r="AF25" s="5"/>
      <c r="AG25" s="5"/>
      <c r="AH25" s="5">
        <f t="shared" si="44"/>
        <v>0.36792452830188677</v>
      </c>
      <c r="AI25" s="5">
        <f t="shared" si="45"/>
        <v>0.63207547169811318</v>
      </c>
      <c r="AJ25" s="5">
        <f t="shared" si="46"/>
        <v>0</v>
      </c>
      <c r="AK25" s="5">
        <f t="shared" si="47"/>
        <v>0</v>
      </c>
      <c r="AL25" s="5">
        <f t="shared" si="48"/>
        <v>0</v>
      </c>
      <c r="AM25" s="5">
        <f t="shared" si="49"/>
        <v>0</v>
      </c>
      <c r="AN25" s="5">
        <f t="shared" si="50"/>
        <v>0</v>
      </c>
      <c r="AO25" s="5">
        <f t="shared" si="51"/>
        <v>0</v>
      </c>
      <c r="AP25" s="5">
        <f t="shared" si="52"/>
        <v>0</v>
      </c>
      <c r="AQ25" s="5">
        <f t="shared" si="53"/>
        <v>0</v>
      </c>
      <c r="AR25" s="5">
        <f t="shared" si="54"/>
        <v>1799</v>
      </c>
      <c r="AS25" s="5">
        <f t="shared" si="55"/>
        <v>791</v>
      </c>
      <c r="AT25" s="5">
        <f t="shared" si="56"/>
        <v>1008</v>
      </c>
      <c r="AU25" s="5">
        <f t="shared" si="57"/>
        <v>0</v>
      </c>
      <c r="AV25" s="5">
        <f t="shared" si="58"/>
        <v>0</v>
      </c>
      <c r="AW25" s="5">
        <f t="shared" si="59"/>
        <v>0</v>
      </c>
      <c r="AX25" s="5">
        <f t="shared" si="60"/>
        <v>0</v>
      </c>
      <c r="AY25" s="5">
        <f t="shared" si="61"/>
        <v>0</v>
      </c>
      <c r="AZ25" s="5">
        <f t="shared" si="62"/>
        <v>0</v>
      </c>
      <c r="BA25" s="5">
        <f t="shared" si="63"/>
        <v>0</v>
      </c>
      <c r="BB25" s="5">
        <f t="shared" si="64"/>
        <v>0</v>
      </c>
      <c r="BC25" s="5">
        <f t="shared" si="65"/>
        <v>0.43968871595330739</v>
      </c>
      <c r="BD25" s="5">
        <f t="shared" si="66"/>
        <v>0.56031128404669261</v>
      </c>
      <c r="BE25" s="5">
        <f t="shared" si="67"/>
        <v>0</v>
      </c>
      <c r="BF25" s="5">
        <f t="shared" si="68"/>
        <v>0</v>
      </c>
      <c r="BG25" s="5">
        <f t="shared" si="69"/>
        <v>0</v>
      </c>
      <c r="BH25" s="5">
        <f t="shared" si="70"/>
        <v>0</v>
      </c>
      <c r="BI25" s="5">
        <f t="shared" si="71"/>
        <v>0</v>
      </c>
      <c r="BJ25" s="5">
        <f t="shared" si="72"/>
        <v>0</v>
      </c>
      <c r="BK25" s="5">
        <f t="shared" si="73"/>
        <v>0</v>
      </c>
      <c r="BL25" s="5">
        <f t="shared" si="74"/>
        <v>0</v>
      </c>
      <c r="BM25" s="6">
        <f t="shared" si="75"/>
        <v>0.56031128404669261</v>
      </c>
    </row>
    <row r="26" spans="1:65" x14ac:dyDescent="0.3">
      <c r="A26">
        <v>24</v>
      </c>
      <c r="B26" s="5">
        <f>SUMIFS('Pres Converted'!I$2:I$10000,'Pres Converted'!$D$2:$D$10000,B$1,'Pres Converted'!$C$2:$C$10000,$A26)</f>
        <v>265</v>
      </c>
      <c r="C26" s="5">
        <f>SUMIFS('Pres Converted'!G$2:G$10000,'Pres Converted'!$D$2:$D$10000,C$1,'Pres Converted'!$C$2:$C$10000,$A26)</f>
        <v>175</v>
      </c>
      <c r="D26" s="5">
        <f>SUMIFS('Pres Converted'!H$2:H$10000,'Pres Converted'!$D$2:$D$10000,D$1,'Pres Converted'!$C$2:$C$10000,$A26)</f>
        <v>90</v>
      </c>
      <c r="E26" s="5"/>
      <c r="F26" s="5"/>
      <c r="G26" s="5"/>
      <c r="H26" s="5"/>
      <c r="I26" s="5"/>
      <c r="J26" s="5"/>
      <c r="K26" s="5"/>
      <c r="L26" s="5"/>
      <c r="M26" s="5">
        <f t="shared" si="34"/>
        <v>0.660377358490566</v>
      </c>
      <c r="N26" s="5">
        <f t="shared" si="35"/>
        <v>0.33962264150943394</v>
      </c>
      <c r="O26" s="5">
        <f t="shared" si="36"/>
        <v>0</v>
      </c>
      <c r="P26" s="5">
        <f t="shared" si="37"/>
        <v>0</v>
      </c>
      <c r="Q26" s="5">
        <f t="shared" si="38"/>
        <v>0</v>
      </c>
      <c r="R26" s="5">
        <f t="shared" si="39"/>
        <v>0</v>
      </c>
      <c r="S26" s="5">
        <f t="shared" si="40"/>
        <v>0</v>
      </c>
      <c r="T26" s="5">
        <f t="shared" si="41"/>
        <v>0</v>
      </c>
      <c r="U26" s="5">
        <f t="shared" si="42"/>
        <v>0</v>
      </c>
      <c r="V26" s="5">
        <f t="shared" si="43"/>
        <v>0</v>
      </c>
      <c r="W26" s="5">
        <f>SUMIFS('Pres Converted'!I$2:I$10000,'Pres Converted'!$D$2:$D$10000,W$1,'Pres Converted'!$C$2:$C$10000,$A26)</f>
        <v>177</v>
      </c>
      <c r="X26" s="5">
        <f>SUMIFS('Pres Converted'!G$2:G$10000,'Pres Converted'!$D$2:$D$10000,X$1,'Pres Converted'!$C$2:$C$10000,$A26)</f>
        <v>116</v>
      </c>
      <c r="Y26" s="5">
        <f>SUMIFS('Pres Converted'!H$2:H$10000,'Pres Converted'!$D$2:$D$10000,Y$1,'Pres Converted'!$C$2:$C$10000,$A26)</f>
        <v>61</v>
      </c>
      <c r="Z26" s="5"/>
      <c r="AA26" s="5"/>
      <c r="AB26" s="5"/>
      <c r="AC26" s="5"/>
      <c r="AD26" s="5"/>
      <c r="AE26" s="5"/>
      <c r="AF26" s="5"/>
      <c r="AG26" s="5"/>
      <c r="AH26" s="5">
        <f t="shared" si="44"/>
        <v>0.65536723163841804</v>
      </c>
      <c r="AI26" s="5">
        <f t="shared" si="45"/>
        <v>0.34463276836158191</v>
      </c>
      <c r="AJ26" s="5">
        <f t="shared" si="46"/>
        <v>0</v>
      </c>
      <c r="AK26" s="5">
        <f t="shared" si="47"/>
        <v>0</v>
      </c>
      <c r="AL26" s="5">
        <f t="shared" si="48"/>
        <v>0</v>
      </c>
      <c r="AM26" s="5">
        <f t="shared" si="49"/>
        <v>0</v>
      </c>
      <c r="AN26" s="5">
        <f t="shared" si="50"/>
        <v>0</v>
      </c>
      <c r="AO26" s="5">
        <f t="shared" si="51"/>
        <v>0</v>
      </c>
      <c r="AP26" s="5">
        <f t="shared" si="52"/>
        <v>0</v>
      </c>
      <c r="AQ26" s="5">
        <f t="shared" si="53"/>
        <v>0</v>
      </c>
      <c r="AR26" s="5">
        <f t="shared" si="54"/>
        <v>442</v>
      </c>
      <c r="AS26" s="5">
        <f t="shared" si="55"/>
        <v>291</v>
      </c>
      <c r="AT26" s="5">
        <f t="shared" si="56"/>
        <v>151</v>
      </c>
      <c r="AU26" s="5">
        <f t="shared" si="57"/>
        <v>0</v>
      </c>
      <c r="AV26" s="5">
        <f t="shared" si="58"/>
        <v>0</v>
      </c>
      <c r="AW26" s="5">
        <f t="shared" si="59"/>
        <v>0</v>
      </c>
      <c r="AX26" s="5">
        <f t="shared" si="60"/>
        <v>0</v>
      </c>
      <c r="AY26" s="5">
        <f t="shared" si="61"/>
        <v>0</v>
      </c>
      <c r="AZ26" s="5">
        <f t="shared" si="62"/>
        <v>0</v>
      </c>
      <c r="BA26" s="5">
        <f t="shared" si="63"/>
        <v>0</v>
      </c>
      <c r="BB26" s="5">
        <f t="shared" si="64"/>
        <v>0</v>
      </c>
      <c r="BC26" s="5">
        <f t="shared" si="65"/>
        <v>0.65837104072398189</v>
      </c>
      <c r="BD26" s="5">
        <f t="shared" si="66"/>
        <v>0.34162895927601811</v>
      </c>
      <c r="BE26" s="5">
        <f t="shared" si="67"/>
        <v>0</v>
      </c>
      <c r="BF26" s="5">
        <f t="shared" si="68"/>
        <v>0</v>
      </c>
      <c r="BG26" s="5">
        <f t="shared" si="69"/>
        <v>0</v>
      </c>
      <c r="BH26" s="5">
        <f t="shared" si="70"/>
        <v>0</v>
      </c>
      <c r="BI26" s="5">
        <f t="shared" si="71"/>
        <v>0</v>
      </c>
      <c r="BJ26" s="5">
        <f t="shared" si="72"/>
        <v>0</v>
      </c>
      <c r="BK26" s="5">
        <f t="shared" si="73"/>
        <v>0</v>
      </c>
      <c r="BL26" s="5">
        <f t="shared" si="74"/>
        <v>0</v>
      </c>
      <c r="BM26" s="6">
        <f t="shared" si="75"/>
        <v>2.6583710407239818</v>
      </c>
    </row>
    <row r="27" spans="1:65" x14ac:dyDescent="0.3">
      <c r="A27" t="s">
        <v>337</v>
      </c>
      <c r="B27" s="5">
        <f t="shared" ref="B27:L27" si="76">SUM(B3:B21)</f>
        <v>52219</v>
      </c>
      <c r="C27" s="5">
        <f t="shared" si="76"/>
        <v>25872</v>
      </c>
      <c r="D27" s="5">
        <f t="shared" si="76"/>
        <v>26347</v>
      </c>
      <c r="E27" s="5">
        <f t="shared" si="76"/>
        <v>0</v>
      </c>
      <c r="F27" s="5">
        <f t="shared" si="76"/>
        <v>0</v>
      </c>
      <c r="G27" s="5">
        <f t="shared" si="76"/>
        <v>0</v>
      </c>
      <c r="H27" s="5">
        <f t="shared" si="76"/>
        <v>0</v>
      </c>
      <c r="I27" s="5">
        <f t="shared" si="76"/>
        <v>0</v>
      </c>
      <c r="J27" s="5">
        <f t="shared" si="76"/>
        <v>0</v>
      </c>
      <c r="K27" s="5">
        <f t="shared" si="76"/>
        <v>0</v>
      </c>
      <c r="L27" s="5">
        <f t="shared" si="76"/>
        <v>0</v>
      </c>
      <c r="M27" s="5">
        <f t="shared" si="0"/>
        <v>0.49545184702885925</v>
      </c>
      <c r="N27" s="5">
        <f t="shared" si="4"/>
        <v>0.50454815297114075</v>
      </c>
      <c r="O27" s="5">
        <f t="shared" si="5"/>
        <v>0</v>
      </c>
      <c r="P27" s="5">
        <f t="shared" si="6"/>
        <v>0</v>
      </c>
      <c r="Q27" s="5">
        <f t="shared" si="7"/>
        <v>0</v>
      </c>
      <c r="R27" s="5">
        <f t="shared" si="8"/>
        <v>0</v>
      </c>
      <c r="S27" s="5">
        <f t="shared" si="9"/>
        <v>0</v>
      </c>
      <c r="T27" s="5">
        <f t="shared" si="10"/>
        <v>0</v>
      </c>
      <c r="U27" s="5">
        <f t="shared" si="11"/>
        <v>0</v>
      </c>
      <c r="V27" s="5">
        <f t="shared" si="12"/>
        <v>0</v>
      </c>
      <c r="W27" s="5">
        <f t="shared" ref="W27:AG27" si="77">SUM(W3:W21)</f>
        <v>4461</v>
      </c>
      <c r="X27" s="5">
        <f t="shared" si="77"/>
        <v>1982</v>
      </c>
      <c r="Y27" s="5">
        <f t="shared" si="77"/>
        <v>2479</v>
      </c>
      <c r="Z27" s="5">
        <f t="shared" si="77"/>
        <v>0</v>
      </c>
      <c r="AA27" s="5">
        <f t="shared" si="77"/>
        <v>0</v>
      </c>
      <c r="AB27" s="5">
        <f t="shared" si="77"/>
        <v>0</v>
      </c>
      <c r="AC27" s="5">
        <f t="shared" si="77"/>
        <v>0</v>
      </c>
      <c r="AD27" s="5">
        <f t="shared" si="77"/>
        <v>0</v>
      </c>
      <c r="AE27" s="5">
        <f t="shared" si="77"/>
        <v>0</v>
      </c>
      <c r="AF27" s="5">
        <f t="shared" si="77"/>
        <v>0</v>
      </c>
      <c r="AG27" s="5">
        <f t="shared" si="77"/>
        <v>0</v>
      </c>
      <c r="AH27" s="5">
        <f t="shared" si="1"/>
        <v>0.44429500112082493</v>
      </c>
      <c r="AI27" s="5">
        <f t="shared" si="13"/>
        <v>0.55570499887917513</v>
      </c>
      <c r="AJ27" s="5">
        <f t="shared" si="14"/>
        <v>0</v>
      </c>
      <c r="AK27" s="5">
        <f t="shared" si="15"/>
        <v>0</v>
      </c>
      <c r="AL27" s="5">
        <f t="shared" si="16"/>
        <v>0</v>
      </c>
      <c r="AM27" s="5">
        <f t="shared" si="17"/>
        <v>0</v>
      </c>
      <c r="AN27" s="5">
        <f t="shared" si="18"/>
        <v>0</v>
      </c>
      <c r="AO27" s="5">
        <f t="shared" si="19"/>
        <v>0</v>
      </c>
      <c r="AP27" s="5">
        <f t="shared" si="20"/>
        <v>0</v>
      </c>
      <c r="AQ27" s="5">
        <f t="shared" si="21"/>
        <v>0</v>
      </c>
      <c r="AR27" s="5">
        <f t="shared" ref="AR27:BB27" si="78">SUM(AR3:AR21)</f>
        <v>56680</v>
      </c>
      <c r="AS27" s="5">
        <f t="shared" si="78"/>
        <v>27854</v>
      </c>
      <c r="AT27" s="5">
        <f t="shared" si="78"/>
        <v>28826</v>
      </c>
      <c r="AU27" s="5">
        <f t="shared" si="78"/>
        <v>0</v>
      </c>
      <c r="AV27" s="5">
        <f t="shared" si="78"/>
        <v>0</v>
      </c>
      <c r="AW27" s="5">
        <f t="shared" si="78"/>
        <v>0</v>
      </c>
      <c r="AX27" s="5">
        <f t="shared" si="78"/>
        <v>0</v>
      </c>
      <c r="AY27" s="5">
        <f t="shared" si="78"/>
        <v>0</v>
      </c>
      <c r="AZ27" s="5">
        <f t="shared" si="78"/>
        <v>0</v>
      </c>
      <c r="BA27" s="5">
        <f t="shared" si="78"/>
        <v>0</v>
      </c>
      <c r="BB27" s="5">
        <f t="shared" si="78"/>
        <v>0</v>
      </c>
      <c r="BC27" s="5">
        <f t="shared" si="3"/>
        <v>0.49142554693013407</v>
      </c>
      <c r="BD27" s="5">
        <f t="shared" si="23"/>
        <v>0.50857445306986593</v>
      </c>
      <c r="BE27" s="5">
        <f t="shared" si="24"/>
        <v>0</v>
      </c>
      <c r="BF27" s="5">
        <f t="shared" si="25"/>
        <v>0</v>
      </c>
      <c r="BG27" s="5">
        <f t="shared" si="26"/>
        <v>0</v>
      </c>
      <c r="BH27" s="5">
        <f t="shared" si="27"/>
        <v>0</v>
      </c>
      <c r="BI27" s="5">
        <f t="shared" si="28"/>
        <v>0</v>
      </c>
      <c r="BJ27" s="5">
        <f t="shared" si="29"/>
        <v>0</v>
      </c>
      <c r="BK27" s="5">
        <f t="shared" si="30"/>
        <v>0</v>
      </c>
      <c r="BL27" s="5">
        <f t="shared" si="31"/>
        <v>0</v>
      </c>
      <c r="BM27" s="6">
        <f t="shared" si="32"/>
        <v>0.50857445306986593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620FE-0BE9-4817-BAEA-E2A44CB53134}">
  <dimension ref="A1:XES176"/>
  <sheetViews>
    <sheetView workbookViewId="0">
      <selection activeCell="C2" sqref="C2:C30"/>
    </sheetView>
  </sheetViews>
  <sheetFormatPr defaultRowHeight="14.4" x14ac:dyDescent="0.3"/>
  <sheetData>
    <row r="1" spans="1:138" x14ac:dyDescent="0.3">
      <c r="A1" s="7" t="s">
        <v>346</v>
      </c>
      <c r="B1" t="s">
        <v>347</v>
      </c>
      <c r="C1" t="s">
        <v>348</v>
      </c>
      <c r="D1" t="s">
        <v>342</v>
      </c>
      <c r="E1" t="s">
        <v>4</v>
      </c>
      <c r="F1" t="s">
        <v>5</v>
      </c>
      <c r="K1" s="3"/>
      <c r="L1" s="3"/>
      <c r="M1" s="4"/>
      <c r="N1" s="3"/>
      <c r="O1" t="s">
        <v>339</v>
      </c>
      <c r="P1" t="s">
        <v>340</v>
      </c>
      <c r="T1" s="3"/>
      <c r="U1" s="3"/>
      <c r="V1" s="3"/>
      <c r="W1" s="3"/>
      <c r="X1" s="3"/>
      <c r="Y1" s="2" t="s">
        <v>400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t="s">
        <v>1</v>
      </c>
      <c r="AU1" t="s">
        <v>315</v>
      </c>
      <c r="AV1" s="5"/>
      <c r="AW1" s="5"/>
      <c r="AX1" s="5"/>
      <c r="AY1" s="5"/>
      <c r="AZ1" s="5"/>
      <c r="BA1" s="5"/>
      <c r="BB1" s="5"/>
      <c r="BC1" s="5"/>
      <c r="BD1" s="5"/>
      <c r="BF1" t="s">
        <v>349</v>
      </c>
      <c r="BG1" t="s">
        <v>13</v>
      </c>
      <c r="BH1" t="s">
        <v>13</v>
      </c>
      <c r="BI1" t="s">
        <v>13</v>
      </c>
      <c r="BJ1" t="s">
        <v>13</v>
      </c>
      <c r="BK1" t="s">
        <v>13</v>
      </c>
      <c r="BL1" t="s">
        <v>13</v>
      </c>
      <c r="BM1" t="s">
        <v>13</v>
      </c>
      <c r="BN1" t="s">
        <v>13</v>
      </c>
      <c r="BO1" t="s">
        <v>13</v>
      </c>
      <c r="BP1" s="1" t="s">
        <v>13</v>
      </c>
      <c r="BQ1" s="1" t="s">
        <v>13</v>
      </c>
      <c r="BR1" t="s">
        <v>350</v>
      </c>
      <c r="BS1" t="s">
        <v>71</v>
      </c>
      <c r="BT1" t="s">
        <v>71</v>
      </c>
      <c r="BU1" t="s">
        <v>71</v>
      </c>
      <c r="BV1" t="s">
        <v>71</v>
      </c>
      <c r="BW1" t="s">
        <v>71</v>
      </c>
      <c r="BX1" t="s">
        <v>71</v>
      </c>
      <c r="BY1" t="s">
        <v>71</v>
      </c>
      <c r="BZ1" t="s">
        <v>71</v>
      </c>
      <c r="CA1" t="s">
        <v>71</v>
      </c>
      <c r="CB1" s="2" t="s">
        <v>71</v>
      </c>
      <c r="CC1" s="2" t="s">
        <v>71</v>
      </c>
      <c r="CD1" t="s">
        <v>311</v>
      </c>
      <c r="CE1" t="s">
        <v>311</v>
      </c>
      <c r="CF1" t="s">
        <v>311</v>
      </c>
      <c r="CG1" t="s">
        <v>311</v>
      </c>
      <c r="CH1" t="s">
        <v>311</v>
      </c>
      <c r="CI1" t="s">
        <v>311</v>
      </c>
      <c r="CJ1" t="s">
        <v>311</v>
      </c>
      <c r="CK1" t="s">
        <v>311</v>
      </c>
      <c r="CL1" s="1" t="s">
        <v>311</v>
      </c>
      <c r="CM1" s="1" t="s">
        <v>311</v>
      </c>
      <c r="CN1" s="1" t="s">
        <v>311</v>
      </c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</row>
    <row r="2" spans="1:138" x14ac:dyDescent="0.3">
      <c r="A2" t="s">
        <v>351</v>
      </c>
      <c r="B2" t="s">
        <v>324</v>
      </c>
      <c r="C2" t="s">
        <v>324</v>
      </c>
      <c r="D2" s="5">
        <f>SUMIFS('Pres Converted'!I$2:I$10000,'Pres Converted'!$D$2:$D$10000,"ED",'Pres Converted'!$E$2:$E$10000,$C2)</f>
        <v>215</v>
      </c>
      <c r="E2" s="5">
        <f>SUMIFS('Pres Converted'!G$2:G$10000,'Pres Converted'!$D$2:$D$10000,"ED",'Pres Converted'!$E$2:$E$10000,$C2)</f>
        <v>153</v>
      </c>
      <c r="F2" s="5">
        <f>SUMIFS('Pres Converted'!H$2:H$10000,'Pres Converted'!$D$2:$D$10000,"ED",'Pres Converted'!$E$2:$E$10000,$C2)</f>
        <v>62</v>
      </c>
      <c r="G2" s="5"/>
      <c r="H2" s="5"/>
      <c r="I2" s="5"/>
      <c r="J2" s="5"/>
      <c r="K2" s="5"/>
      <c r="L2" s="5"/>
      <c r="M2" s="5"/>
      <c r="N2" s="5"/>
      <c r="O2" s="5">
        <f>E2/D2</f>
        <v>0.71162790697674416</v>
      </c>
      <c r="P2" s="5">
        <f>F2/D2</f>
        <v>0.28837209302325584</v>
      </c>
      <c r="Q2" s="5">
        <f>G2/D2</f>
        <v>0</v>
      </c>
      <c r="R2" s="5">
        <f>H2/D2</f>
        <v>0</v>
      </c>
      <c r="S2" s="5">
        <f>I2/D2</f>
        <v>0</v>
      </c>
      <c r="T2" s="5">
        <f>J2/D2</f>
        <v>0</v>
      </c>
      <c r="U2" s="5">
        <f>K2/D2</f>
        <v>0</v>
      </c>
      <c r="V2" s="5">
        <f>L2/D2</f>
        <v>0</v>
      </c>
      <c r="W2" s="5">
        <f>M2/D2</f>
        <v>0</v>
      </c>
      <c r="X2" s="5">
        <f>N2/D2</f>
        <v>0</v>
      </c>
      <c r="Y2" s="6">
        <f t="shared" ref="Y2:Y31" si="0">IF(D2=0,10,IF(E2=F2,9,IF(F2&gt;E2,P2,IF(E2&gt;F2,O2+2,-1))))</f>
        <v>2.7116279069767444</v>
      </c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>
        <v>1</v>
      </c>
      <c r="AU2" t="s">
        <v>316</v>
      </c>
      <c r="AV2" s="5"/>
      <c r="AW2" s="5"/>
      <c r="AX2" s="5"/>
      <c r="AY2" s="5"/>
      <c r="AZ2" s="5"/>
      <c r="BA2" s="5"/>
      <c r="BB2" s="5"/>
      <c r="BC2" s="5"/>
      <c r="BD2" s="5"/>
      <c r="BE2" t="s">
        <v>1</v>
      </c>
      <c r="BF2" t="s">
        <v>315</v>
      </c>
      <c r="BG2" t="s">
        <v>352</v>
      </c>
      <c r="BH2" t="s">
        <v>4</v>
      </c>
      <c r="BI2" t="s">
        <v>5</v>
      </c>
      <c r="BN2" s="3"/>
      <c r="BO2" s="3"/>
      <c r="BP2" s="4"/>
      <c r="BQ2" s="3"/>
      <c r="BR2" t="s">
        <v>353</v>
      </c>
      <c r="BS2" t="s">
        <v>354</v>
      </c>
      <c r="BT2" t="s">
        <v>4</v>
      </c>
      <c r="BU2" t="s">
        <v>5</v>
      </c>
      <c r="BZ2" s="3"/>
      <c r="CA2" s="3"/>
      <c r="CB2" s="4"/>
      <c r="CC2" s="3"/>
      <c r="CD2" t="s">
        <v>355</v>
      </c>
      <c r="CE2" t="s">
        <v>4</v>
      </c>
      <c r="CF2" t="s">
        <v>5</v>
      </c>
      <c r="CK2" s="3"/>
      <c r="CL2" s="3"/>
      <c r="CM2" s="4"/>
      <c r="CN2" s="3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</row>
    <row r="3" spans="1:138" x14ac:dyDescent="0.3">
      <c r="A3" t="s">
        <v>356</v>
      </c>
      <c r="B3" t="s">
        <v>325</v>
      </c>
      <c r="C3" t="s">
        <v>325</v>
      </c>
      <c r="D3" s="5">
        <f>SUMIFS('Pres Converted'!I$2:I$10000,'Pres Converted'!$D$2:$D$10000,"ED",'Pres Converted'!$E$2:$E$10000,$C3)</f>
        <v>282</v>
      </c>
      <c r="E3" s="5">
        <f>SUMIFS('Pres Converted'!G$2:G$10000,'Pres Converted'!$D$2:$D$10000,"ED",'Pres Converted'!$E$2:$E$10000,$C3)</f>
        <v>204</v>
      </c>
      <c r="F3" s="5">
        <f>SUMIFS('Pres Converted'!H$2:H$10000,'Pres Converted'!$D$2:$D$10000,"ED",'Pres Converted'!$E$2:$E$10000,$C3)</f>
        <v>78</v>
      </c>
      <c r="G3" s="5"/>
      <c r="H3" s="5"/>
      <c r="I3" s="5"/>
      <c r="J3" s="5"/>
      <c r="K3" s="5"/>
      <c r="L3" s="5"/>
      <c r="M3" s="5"/>
      <c r="N3" s="5"/>
      <c r="O3" s="5">
        <f t="shared" ref="O3:O31" si="1">E3/D3</f>
        <v>0.72340425531914898</v>
      </c>
      <c r="P3" s="5">
        <f t="shared" ref="P3:P31" si="2">F3/D3</f>
        <v>0.27659574468085107</v>
      </c>
      <c r="Q3" s="5">
        <f t="shared" ref="Q3:Q31" si="3">G3/D3</f>
        <v>0</v>
      </c>
      <c r="R3" s="5">
        <f t="shared" ref="R3:R31" si="4">H3/D3</f>
        <v>0</v>
      </c>
      <c r="S3" s="5">
        <f t="shared" ref="S3:S31" si="5">I3/D3</f>
        <v>0</v>
      </c>
      <c r="T3" s="5">
        <f t="shared" ref="T3:T31" si="6">J3/D3</f>
        <v>0</v>
      </c>
      <c r="U3" s="5">
        <f t="shared" ref="U3:U31" si="7">K3/D3</f>
        <v>0</v>
      </c>
      <c r="V3" s="5">
        <f t="shared" ref="V3:V31" si="8">L3/D3</f>
        <v>0</v>
      </c>
      <c r="W3" s="5">
        <f t="shared" ref="W3:W31" si="9">M3/D3</f>
        <v>0</v>
      </c>
      <c r="X3" s="5">
        <f t="shared" ref="X3:X31" si="10">N3/D3</f>
        <v>0</v>
      </c>
      <c r="Y3" s="6">
        <f t="shared" si="0"/>
        <v>2.7234042553191489</v>
      </c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>
        <v>2</v>
      </c>
      <c r="AU3" t="s">
        <v>316</v>
      </c>
      <c r="AV3" s="5"/>
      <c r="AW3" s="5"/>
      <c r="AX3" s="5"/>
      <c r="AY3" s="5"/>
      <c r="AZ3" s="5"/>
      <c r="BA3" s="5">
        <v>1</v>
      </c>
      <c r="BB3" s="5">
        <f t="shared" ref="BB3:BB42" si="11">SUMIF($BE$3:$BE$68,$BA3,$BR$3:$BR$68)</f>
        <v>1</v>
      </c>
      <c r="BC3" s="5"/>
      <c r="BD3" s="5"/>
      <c r="BE3">
        <v>1</v>
      </c>
      <c r="BF3" t="s">
        <v>316</v>
      </c>
      <c r="BG3">
        <f>SUMIFS('Pres Converted'!$I$2:I$10000,'Pres Converted'!$E$2:$E$10000,$BF3,'Pres Converted'!$D$2:$D$10000,"ED",'Pres Converted'!$C$2:$C$10000,$BE3)</f>
        <v>358</v>
      </c>
      <c r="BH3">
        <f>SUMIFS('Pres Converted'!G$2:G$10000,'Pres Converted'!$E$2:$E$10000,$BF3,'Pres Converted'!$D$2:$D$10000,"ED",'Pres Converted'!$C$2:$C$10000,$BE3)</f>
        <v>211</v>
      </c>
      <c r="BI3">
        <f>SUMIFS('Pres Converted'!H$2:H$10000,'Pres Converted'!$E$2:$E$10000,$BF3,'Pres Converted'!$D$2:$D$10000,"ED",'Pres Converted'!$C$2:$C$10000,$BE3)</f>
        <v>147</v>
      </c>
      <c r="BR3">
        <f>BG3/SUMIF('By HD'!$A$3:$A$42,$BE3,'By HD'!$B$3:$B$42)</f>
        <v>1</v>
      </c>
      <c r="BS3">
        <f>$BR3*SUMIF('By HD'!$A$3:$A$42,$BE3,'By HD'!W$3:W$42)</f>
        <v>79</v>
      </c>
      <c r="BT3">
        <f>$BR3*SUMIF('By HD'!$A$3:$A$42,$BE3,'By HD'!X$3:X$42)</f>
        <v>46</v>
      </c>
      <c r="BU3">
        <f>$BR3*SUMIF('By HD'!$A$3:$A$42,$BE3,'By HD'!Y$3:Y$42)</f>
        <v>33</v>
      </c>
      <c r="CD3">
        <f>BS3+BG3</f>
        <v>437</v>
      </c>
      <c r="CE3">
        <f>BT3+BH3</f>
        <v>257</v>
      </c>
      <c r="CF3">
        <f>BU3+BI3</f>
        <v>180</v>
      </c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</row>
    <row r="4" spans="1:138" x14ac:dyDescent="0.3">
      <c r="A4" t="s">
        <v>357</v>
      </c>
      <c r="B4" t="s">
        <v>323</v>
      </c>
      <c r="C4" t="s">
        <v>323</v>
      </c>
      <c r="D4" s="5">
        <f>SUMIFS('Pres Converted'!I$2:I$10000,'Pres Converted'!$D$2:$D$10000,"ED",'Pres Converted'!$E$2:$E$10000,$C4)</f>
        <v>19708</v>
      </c>
      <c r="E4" s="5">
        <f>SUMIFS('Pres Converted'!G$2:G$10000,'Pres Converted'!$D$2:$D$10000,"ED",'Pres Converted'!$E$2:$E$10000,$C4)</f>
        <v>9171</v>
      </c>
      <c r="F4" s="5">
        <f>SUMIFS('Pres Converted'!H$2:H$10000,'Pres Converted'!$D$2:$D$10000,"ED",'Pres Converted'!$E$2:$E$10000,$C4)</f>
        <v>10537</v>
      </c>
      <c r="G4" s="5"/>
      <c r="H4" s="5"/>
      <c r="I4" s="5"/>
      <c r="J4" s="5"/>
      <c r="K4" s="5"/>
      <c r="L4" s="5"/>
      <c r="M4" s="5"/>
      <c r="N4" s="5"/>
      <c r="O4" s="5">
        <f t="shared" si="1"/>
        <v>0.46534402273188552</v>
      </c>
      <c r="P4" s="5">
        <f t="shared" si="2"/>
        <v>0.53465597726811442</v>
      </c>
      <c r="Q4" s="5">
        <f t="shared" si="3"/>
        <v>0</v>
      </c>
      <c r="R4" s="5">
        <f t="shared" si="4"/>
        <v>0</v>
      </c>
      <c r="S4" s="5">
        <f t="shared" si="5"/>
        <v>0</v>
      </c>
      <c r="T4" s="5">
        <f t="shared" si="6"/>
        <v>0</v>
      </c>
      <c r="U4" s="5">
        <f t="shared" si="7"/>
        <v>0</v>
      </c>
      <c r="V4" s="5">
        <f t="shared" si="8"/>
        <v>0</v>
      </c>
      <c r="W4" s="5">
        <f t="shared" si="9"/>
        <v>0</v>
      </c>
      <c r="X4" s="5">
        <f t="shared" si="10"/>
        <v>0</v>
      </c>
      <c r="Y4" s="6">
        <f t="shared" si="0"/>
        <v>0.53465597726811442</v>
      </c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>
        <v>2</v>
      </c>
      <c r="AU4" t="s">
        <v>317</v>
      </c>
      <c r="AV4" s="5"/>
      <c r="AW4" s="5"/>
      <c r="AX4" s="5"/>
      <c r="AY4" s="5"/>
      <c r="AZ4" s="5"/>
      <c r="BA4" s="5">
        <f>BA3+1</f>
        <v>2</v>
      </c>
      <c r="BB4" s="5">
        <f t="shared" si="11"/>
        <v>1</v>
      </c>
      <c r="BC4" s="5"/>
      <c r="BD4" s="5"/>
      <c r="BE4">
        <v>2</v>
      </c>
      <c r="BF4" t="s">
        <v>316</v>
      </c>
      <c r="BG4">
        <f>SUMIFS('Pres Converted'!$I$2:I$10000,'Pres Converted'!$E$2:$E$10000,$BF4,'Pres Converted'!$D$2:$D$10000,"ED",'Pres Converted'!$C$2:$C$10000,$BE4)</f>
        <v>354</v>
      </c>
      <c r="BH4">
        <f>SUMIFS('Pres Converted'!G$2:G$10000,'Pres Converted'!$E$2:$E$10000,$BF4,'Pres Converted'!$D$2:$D$10000,"ED",'Pres Converted'!$C$2:$C$10000,$BE4)</f>
        <v>171</v>
      </c>
      <c r="BI4">
        <f>SUMIFS('Pres Converted'!H$2:H$10000,'Pres Converted'!$E$2:$E$10000,$BF4,'Pres Converted'!$D$2:$D$10000,"ED",'Pres Converted'!$C$2:$C$10000,$BE4)</f>
        <v>183</v>
      </c>
      <c r="BR4">
        <f>BG4/SUMIF('By HD'!$A$3:$A$42,$BE4,'By HD'!$B$3:$B$42)</f>
        <v>9.6986301369863012E-2</v>
      </c>
      <c r="BS4">
        <f>$BR4*SUMIF('By HD'!$A$3:$A$42,$BE4,'By HD'!W$3:W$42)</f>
        <v>36.951780821917808</v>
      </c>
      <c r="BT4">
        <f>$BR4*SUMIF('By HD'!$A$3:$A$42,$BE4,'By HD'!X$3:X$42)</f>
        <v>15.905753424657535</v>
      </c>
      <c r="BU4">
        <f>$BR4*SUMIF('By HD'!$A$3:$A$42,$BE4,'By HD'!Y$3:Y$42)</f>
        <v>21.046027397260275</v>
      </c>
      <c r="CD4">
        <f t="shared" ref="CD4:CF39" si="12">BS4+BG4</f>
        <v>390.95178082191779</v>
      </c>
      <c r="CE4">
        <f t="shared" si="12"/>
        <v>186.90575342465755</v>
      </c>
      <c r="CF4">
        <f t="shared" si="12"/>
        <v>204.04602739726027</v>
      </c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</row>
    <row r="5" spans="1:138" x14ac:dyDescent="0.3">
      <c r="A5" t="s">
        <v>358</v>
      </c>
      <c r="B5" t="s">
        <v>185</v>
      </c>
      <c r="C5" t="s">
        <v>185</v>
      </c>
      <c r="D5" s="5">
        <f>SUMIFS('Pres Converted'!I$2:I$10000,'Pres Converted'!$D$2:$D$10000,"ED",'Pres Converted'!$E$2:$E$10000,$C5)</f>
        <v>964</v>
      </c>
      <c r="E5" s="5">
        <f>SUMIFS('Pres Converted'!G$2:G$10000,'Pres Converted'!$D$2:$D$10000,"ED",'Pres Converted'!$E$2:$E$10000,$C5)</f>
        <v>310</v>
      </c>
      <c r="F5" s="5">
        <f>SUMIFS('Pres Converted'!H$2:H$10000,'Pres Converted'!$D$2:$D$10000,"ED",'Pres Converted'!$E$2:$E$10000,$C5)</f>
        <v>654</v>
      </c>
      <c r="G5" s="5"/>
      <c r="H5" s="5"/>
      <c r="I5" s="5"/>
      <c r="J5" s="5"/>
      <c r="K5" s="5"/>
      <c r="L5" s="5"/>
      <c r="M5" s="5"/>
      <c r="N5" s="5"/>
      <c r="O5" s="5">
        <f t="shared" si="1"/>
        <v>0.3215767634854772</v>
      </c>
      <c r="P5" s="5">
        <f t="shared" si="2"/>
        <v>0.67842323651452285</v>
      </c>
      <c r="Q5" s="5">
        <f t="shared" si="3"/>
        <v>0</v>
      </c>
      <c r="R5" s="5">
        <f t="shared" si="4"/>
        <v>0</v>
      </c>
      <c r="S5" s="5">
        <f t="shared" si="5"/>
        <v>0</v>
      </c>
      <c r="T5" s="5">
        <f t="shared" si="6"/>
        <v>0</v>
      </c>
      <c r="U5" s="5">
        <f t="shared" si="7"/>
        <v>0</v>
      </c>
      <c r="V5" s="5">
        <f t="shared" si="8"/>
        <v>0</v>
      </c>
      <c r="W5" s="5">
        <f t="shared" si="9"/>
        <v>0</v>
      </c>
      <c r="X5" s="5">
        <f t="shared" si="10"/>
        <v>0</v>
      </c>
      <c r="Y5" s="6">
        <f t="shared" si="0"/>
        <v>0.67842323651452285</v>
      </c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>
        <v>3</v>
      </c>
      <c r="AU5" t="s">
        <v>318</v>
      </c>
      <c r="AV5" s="5"/>
      <c r="AW5" s="5"/>
      <c r="AX5" s="5"/>
      <c r="AY5" s="5"/>
      <c r="AZ5" s="5"/>
      <c r="BA5" s="5">
        <f t="shared" ref="BA5:BA42" si="13">BA4+1</f>
        <v>3</v>
      </c>
      <c r="BB5" s="5">
        <f t="shared" si="11"/>
        <v>1</v>
      </c>
      <c r="BC5" s="5"/>
      <c r="BD5" s="5"/>
      <c r="BE5">
        <v>2</v>
      </c>
      <c r="BF5" t="s">
        <v>317</v>
      </c>
      <c r="BG5">
        <f>SUMIFS('Pres Converted'!$I$2:I$10000,'Pres Converted'!$E$2:$E$10000,$BF5,'Pres Converted'!$D$2:$D$10000,"ED",'Pres Converted'!$C$2:$C$10000,$BE5)</f>
        <v>3296</v>
      </c>
      <c r="BH5">
        <f>SUMIFS('Pres Converted'!G$2:G$10000,'Pres Converted'!$E$2:$E$10000,$BF5,'Pres Converted'!$D$2:$D$10000,"ED",'Pres Converted'!$C$2:$C$10000,$BE5)</f>
        <v>1581</v>
      </c>
      <c r="BI5">
        <f>SUMIFS('Pres Converted'!H$2:H$10000,'Pres Converted'!$E$2:$E$10000,$BF5,'Pres Converted'!$D$2:$D$10000,"ED",'Pres Converted'!$C$2:$C$10000,$BE5)</f>
        <v>1715</v>
      </c>
      <c r="BR5">
        <f>BG5/SUMIF('By HD'!$A$3:$A$42,$BE5,'By HD'!$B$3:$B$42)</f>
        <v>0.90301369863013703</v>
      </c>
      <c r="BS5">
        <f>$BR5*SUMIF('By HD'!$A$3:$A$42,$BE5,'By HD'!W$3:W$42)</f>
        <v>344.04821917808221</v>
      </c>
      <c r="BT5">
        <f>$BR5*SUMIF('By HD'!$A$3:$A$42,$BE5,'By HD'!X$3:X$42)</f>
        <v>148.09424657534248</v>
      </c>
      <c r="BU5">
        <f>$BR5*SUMIF('By HD'!$A$3:$A$42,$BE5,'By HD'!Y$3:Y$42)</f>
        <v>195.95397260273973</v>
      </c>
      <c r="CD5">
        <f t="shared" si="12"/>
        <v>3640.048219178082</v>
      </c>
      <c r="CE5">
        <f t="shared" si="12"/>
        <v>1729.0942465753424</v>
      </c>
      <c r="CF5">
        <f t="shared" si="12"/>
        <v>1910.9539726027397</v>
      </c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</row>
    <row r="6" spans="1:138" x14ac:dyDescent="0.3">
      <c r="A6" t="s">
        <v>359</v>
      </c>
      <c r="B6" t="s">
        <v>328</v>
      </c>
      <c r="C6" t="s">
        <v>328</v>
      </c>
      <c r="D6" s="5">
        <f>SUMIFS('Pres Converted'!I$2:I$10000,'Pres Converted'!$D$2:$D$10000,"ED",'Pres Converted'!$E$2:$E$10000,$C6)</f>
        <v>227</v>
      </c>
      <c r="E6" s="5">
        <f>SUMIFS('Pres Converted'!G$2:G$10000,'Pres Converted'!$D$2:$D$10000,"ED",'Pres Converted'!$E$2:$E$10000,$C6)</f>
        <v>159</v>
      </c>
      <c r="F6" s="5">
        <f>SUMIFS('Pres Converted'!H$2:H$10000,'Pres Converted'!$D$2:$D$10000,"ED",'Pres Converted'!$E$2:$E$10000,$C6)</f>
        <v>68</v>
      </c>
      <c r="G6" s="5"/>
      <c r="H6" s="5"/>
      <c r="I6" s="5"/>
      <c r="J6" s="5"/>
      <c r="K6" s="5"/>
      <c r="L6" s="5"/>
      <c r="M6" s="5"/>
      <c r="N6" s="5"/>
      <c r="O6" s="5">
        <f t="shared" si="1"/>
        <v>0.70044052863436124</v>
      </c>
      <c r="P6" s="5">
        <f t="shared" si="2"/>
        <v>0.29955947136563876</v>
      </c>
      <c r="Q6" s="5">
        <f t="shared" si="3"/>
        <v>0</v>
      </c>
      <c r="R6" s="5">
        <f t="shared" si="4"/>
        <v>0</v>
      </c>
      <c r="S6" s="5">
        <f t="shared" si="5"/>
        <v>0</v>
      </c>
      <c r="T6" s="5">
        <f t="shared" si="6"/>
        <v>0</v>
      </c>
      <c r="U6" s="5">
        <f t="shared" si="7"/>
        <v>0</v>
      </c>
      <c r="V6" s="5">
        <f t="shared" si="8"/>
        <v>0</v>
      </c>
      <c r="W6" s="5">
        <f t="shared" si="9"/>
        <v>0</v>
      </c>
      <c r="X6" s="5">
        <f t="shared" si="10"/>
        <v>0</v>
      </c>
      <c r="Y6" s="6">
        <f t="shared" si="0"/>
        <v>2.7004405286343611</v>
      </c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>
        <v>3</v>
      </c>
      <c r="AU6" t="s">
        <v>316</v>
      </c>
      <c r="AV6" s="5"/>
      <c r="AW6" s="5"/>
      <c r="AX6" s="5"/>
      <c r="AY6" s="5"/>
      <c r="AZ6" s="5"/>
      <c r="BA6" s="5">
        <f t="shared" si="13"/>
        <v>4</v>
      </c>
      <c r="BB6" s="5">
        <f t="shared" si="11"/>
        <v>1</v>
      </c>
      <c r="BC6" s="5"/>
      <c r="BD6" s="5"/>
      <c r="BE6">
        <v>3</v>
      </c>
      <c r="BF6" t="s">
        <v>318</v>
      </c>
      <c r="BG6">
        <f>SUMIFS('Pres Converted'!$I$2:I$10000,'Pres Converted'!$E$2:$E$10000,$BF6,'Pres Converted'!$D$2:$D$10000,"ED",'Pres Converted'!$C$2:$C$10000,$BE6)</f>
        <v>12</v>
      </c>
      <c r="BH6">
        <f>SUMIFS('Pres Converted'!G$2:G$10000,'Pres Converted'!$E$2:$E$10000,$BF6,'Pres Converted'!$D$2:$D$10000,"ED",'Pres Converted'!$C$2:$C$10000,$BE6)</f>
        <v>0</v>
      </c>
      <c r="BI6">
        <f>SUMIFS('Pres Converted'!H$2:H$10000,'Pres Converted'!$E$2:$E$10000,$BF6,'Pres Converted'!$D$2:$D$10000,"ED",'Pres Converted'!$C$2:$C$10000,$BE6)</f>
        <v>12</v>
      </c>
      <c r="BR6">
        <f>BG6/SUMIF('By HD'!$A$3:$A$42,$BE6,'By HD'!$B$3:$B$42)</f>
        <v>8.3391243919388458E-3</v>
      </c>
      <c r="BS6">
        <f>$BR6*SUMIF('By HD'!$A$3:$A$42,$BE6,'By HD'!W$3:W$42)</f>
        <v>1.4760250173731757</v>
      </c>
      <c r="BT6">
        <f>$BR6*SUMIF('By HD'!$A$3:$A$42,$BE6,'By HD'!X$3:X$42)</f>
        <v>0.70048644892286305</v>
      </c>
      <c r="BU6">
        <f>$BR6*SUMIF('By HD'!$A$3:$A$42,$BE6,'By HD'!Y$3:Y$42)</f>
        <v>0.77553856845031266</v>
      </c>
      <c r="CD6">
        <f t="shared" si="12"/>
        <v>13.476025017373175</v>
      </c>
      <c r="CE6">
        <f t="shared" si="12"/>
        <v>0.70048644892286305</v>
      </c>
      <c r="CF6">
        <f t="shared" si="12"/>
        <v>12.775538568450312</v>
      </c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</row>
    <row r="7" spans="1:138" x14ac:dyDescent="0.3">
      <c r="A7" t="s">
        <v>360</v>
      </c>
      <c r="B7" t="s">
        <v>330</v>
      </c>
      <c r="C7" t="s">
        <v>330</v>
      </c>
      <c r="D7" s="5">
        <f>SUMIFS('Pres Converted'!I$2:I$10000,'Pres Converted'!$D$2:$D$10000,"ED",'Pres Converted'!$E$2:$E$10000,$C7)</f>
        <v>156</v>
      </c>
      <c r="E7" s="5">
        <f>SUMIFS('Pres Converted'!G$2:G$10000,'Pres Converted'!$D$2:$D$10000,"ED",'Pres Converted'!$E$2:$E$10000,$C7)</f>
        <v>100</v>
      </c>
      <c r="F7" s="5">
        <f>SUMIFS('Pres Converted'!H$2:H$10000,'Pres Converted'!$D$2:$D$10000,"ED",'Pres Converted'!$E$2:$E$10000,$C7)</f>
        <v>56</v>
      </c>
      <c r="G7" s="5"/>
      <c r="H7" s="5"/>
      <c r="I7" s="5"/>
      <c r="J7" s="5"/>
      <c r="K7" s="5"/>
      <c r="L7" s="5"/>
      <c r="M7" s="5"/>
      <c r="N7" s="5"/>
      <c r="O7" s="5">
        <f t="shared" si="1"/>
        <v>0.64102564102564108</v>
      </c>
      <c r="P7" s="5">
        <f t="shared" si="2"/>
        <v>0.35897435897435898</v>
      </c>
      <c r="Q7" s="5">
        <f t="shared" si="3"/>
        <v>0</v>
      </c>
      <c r="R7" s="5">
        <f t="shared" si="4"/>
        <v>0</v>
      </c>
      <c r="S7" s="5">
        <f t="shared" si="5"/>
        <v>0</v>
      </c>
      <c r="T7" s="5">
        <f t="shared" si="6"/>
        <v>0</v>
      </c>
      <c r="U7" s="5">
        <f t="shared" si="7"/>
        <v>0</v>
      </c>
      <c r="V7" s="5">
        <f t="shared" si="8"/>
        <v>0</v>
      </c>
      <c r="W7" s="5">
        <f t="shared" si="9"/>
        <v>0</v>
      </c>
      <c r="X7" s="5">
        <f t="shared" si="10"/>
        <v>0</v>
      </c>
      <c r="Y7" s="6">
        <f t="shared" si="0"/>
        <v>2.641025641025641</v>
      </c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>
        <v>3</v>
      </c>
      <c r="AU7" t="s">
        <v>33</v>
      </c>
      <c r="AV7" s="5"/>
      <c r="AW7" s="5"/>
      <c r="AX7" s="5"/>
      <c r="AY7" s="5"/>
      <c r="AZ7" s="5"/>
      <c r="BA7" s="5">
        <f t="shared" si="13"/>
        <v>5</v>
      </c>
      <c r="BB7" s="5">
        <f t="shared" si="11"/>
        <v>1</v>
      </c>
      <c r="BC7" s="5"/>
      <c r="BD7" s="5"/>
      <c r="BE7">
        <v>3</v>
      </c>
      <c r="BF7" t="s">
        <v>316</v>
      </c>
      <c r="BG7">
        <f>SUMIFS('Pres Converted'!$I$2:I$10000,'Pres Converted'!$E$2:$E$10000,$BF7,'Pres Converted'!$D$2:$D$10000,"ED",'Pres Converted'!$C$2:$C$10000,$BE7)</f>
        <v>188</v>
      </c>
      <c r="BH7">
        <f>SUMIFS('Pres Converted'!G$2:G$10000,'Pres Converted'!$E$2:$E$10000,$BF7,'Pres Converted'!$D$2:$D$10000,"ED",'Pres Converted'!$C$2:$C$10000,$BE7)</f>
        <v>109</v>
      </c>
      <c r="BI7">
        <f>SUMIFS('Pres Converted'!H$2:H$10000,'Pres Converted'!$E$2:$E$10000,$BF7,'Pres Converted'!$D$2:$D$10000,"ED",'Pres Converted'!$C$2:$C$10000,$BE7)</f>
        <v>79</v>
      </c>
      <c r="BR7">
        <f>BG7/SUMIF('By HD'!$A$3:$A$42,$BE7,'By HD'!$B$3:$B$42)</f>
        <v>0.13064628214037527</v>
      </c>
      <c r="BS7">
        <f>$BR7*SUMIF('By HD'!$A$3:$A$42,$BE7,'By HD'!W$3:W$42)</f>
        <v>23.124391938846422</v>
      </c>
      <c r="BT7">
        <f>$BR7*SUMIF('By HD'!$A$3:$A$42,$BE7,'By HD'!X$3:X$42)</f>
        <v>10.974287699791523</v>
      </c>
      <c r="BU7">
        <f>$BR7*SUMIF('By HD'!$A$3:$A$42,$BE7,'By HD'!Y$3:Y$42)</f>
        <v>12.150104239054899</v>
      </c>
      <c r="CD7">
        <f t="shared" si="12"/>
        <v>211.12439193884643</v>
      </c>
      <c r="CE7">
        <f t="shared" si="12"/>
        <v>119.97428769979152</v>
      </c>
      <c r="CF7">
        <f t="shared" si="12"/>
        <v>91.150104239054897</v>
      </c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</row>
    <row r="8" spans="1:138" x14ac:dyDescent="0.3">
      <c r="A8" t="s">
        <v>361</v>
      </c>
      <c r="B8" t="s">
        <v>327</v>
      </c>
      <c r="C8" t="s">
        <v>327</v>
      </c>
      <c r="D8" s="5">
        <f>SUMIFS('Pres Converted'!I$2:I$10000,'Pres Converted'!$D$2:$D$10000,"ED",'Pres Converted'!$E$2:$E$10000,$C8)</f>
        <v>380</v>
      </c>
      <c r="E8" s="5">
        <f>SUMIFS('Pres Converted'!G$2:G$10000,'Pres Converted'!$D$2:$D$10000,"ED",'Pres Converted'!$E$2:$E$10000,$C8)</f>
        <v>223</v>
      </c>
      <c r="F8" s="5">
        <f>SUMIFS('Pres Converted'!H$2:H$10000,'Pres Converted'!$D$2:$D$10000,"ED",'Pres Converted'!$E$2:$E$10000,$C8)</f>
        <v>157</v>
      </c>
      <c r="G8" s="5"/>
      <c r="H8" s="5"/>
      <c r="I8" s="5"/>
      <c r="J8" s="5"/>
      <c r="K8" s="5"/>
      <c r="L8" s="5"/>
      <c r="M8" s="5"/>
      <c r="N8" s="5"/>
      <c r="O8" s="5">
        <f t="shared" si="1"/>
        <v>0.58684210526315794</v>
      </c>
      <c r="P8" s="5">
        <f t="shared" si="2"/>
        <v>0.41315789473684211</v>
      </c>
      <c r="Q8" s="5">
        <f t="shared" si="3"/>
        <v>0</v>
      </c>
      <c r="R8" s="5">
        <f t="shared" si="4"/>
        <v>0</v>
      </c>
      <c r="S8" s="5">
        <f t="shared" si="5"/>
        <v>0</v>
      </c>
      <c r="T8" s="5">
        <f t="shared" si="6"/>
        <v>0</v>
      </c>
      <c r="U8" s="5">
        <f t="shared" si="7"/>
        <v>0</v>
      </c>
      <c r="V8" s="5">
        <f t="shared" si="8"/>
        <v>0</v>
      </c>
      <c r="W8" s="5">
        <f t="shared" si="9"/>
        <v>0</v>
      </c>
      <c r="X8" s="5">
        <f t="shared" si="10"/>
        <v>0</v>
      </c>
      <c r="Y8" s="6">
        <f t="shared" si="0"/>
        <v>2.5868421052631581</v>
      </c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>
        <v>3</v>
      </c>
      <c r="AU8" t="s">
        <v>37</v>
      </c>
      <c r="AV8" s="5"/>
      <c r="AW8" s="5"/>
      <c r="AX8" s="5"/>
      <c r="AY8" s="5"/>
      <c r="AZ8" s="5"/>
      <c r="BA8" s="5">
        <f t="shared" si="13"/>
        <v>6</v>
      </c>
      <c r="BB8" s="5">
        <f t="shared" si="11"/>
        <v>1</v>
      </c>
      <c r="BC8" s="5"/>
      <c r="BD8" s="5"/>
      <c r="BE8">
        <v>3</v>
      </c>
      <c r="BF8" t="s">
        <v>33</v>
      </c>
      <c r="BG8">
        <f>SUMIFS('Pres Converted'!$I$2:I$10000,'Pres Converted'!$E$2:$E$10000,$BF8,'Pres Converted'!$D$2:$D$10000,"ED",'Pres Converted'!$C$2:$C$10000,$BE8)</f>
        <v>664</v>
      </c>
      <c r="BH8">
        <f>SUMIFS('Pres Converted'!G$2:G$10000,'Pres Converted'!$E$2:$E$10000,$BF8,'Pres Converted'!$D$2:$D$10000,"ED",'Pres Converted'!$C$2:$C$10000,$BE8)</f>
        <v>316</v>
      </c>
      <c r="BI8">
        <f>SUMIFS('Pres Converted'!H$2:H$10000,'Pres Converted'!$E$2:$E$10000,$BF8,'Pres Converted'!$D$2:$D$10000,"ED",'Pres Converted'!$C$2:$C$10000,$BE8)</f>
        <v>348</v>
      </c>
      <c r="BR8">
        <f>BG8/SUMIF('By HD'!$A$3:$A$42,$BE8,'By HD'!$B$3:$B$42)</f>
        <v>0.46143154968728284</v>
      </c>
      <c r="BS8">
        <f>$BR8*SUMIF('By HD'!$A$3:$A$42,$BE8,'By HD'!W$3:W$42)</f>
        <v>81.673384294649068</v>
      </c>
      <c r="BT8">
        <f>$BR8*SUMIF('By HD'!$A$3:$A$42,$BE8,'By HD'!X$3:X$42)</f>
        <v>38.760250173731755</v>
      </c>
      <c r="BU8">
        <f>$BR8*SUMIF('By HD'!$A$3:$A$42,$BE8,'By HD'!Y$3:Y$42)</f>
        <v>42.913134120917306</v>
      </c>
      <c r="CD8">
        <f t="shared" si="12"/>
        <v>745.67338429464905</v>
      </c>
      <c r="CE8">
        <f t="shared" si="12"/>
        <v>354.76025017373178</v>
      </c>
      <c r="CF8">
        <f t="shared" si="12"/>
        <v>390.91313412091733</v>
      </c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</row>
    <row r="9" spans="1:138" x14ac:dyDescent="0.3">
      <c r="A9" t="s">
        <v>362</v>
      </c>
      <c r="B9" t="s">
        <v>363</v>
      </c>
      <c r="C9" t="s">
        <v>332</v>
      </c>
      <c r="D9" s="5">
        <f>SUMIFS('Pres Converted'!I$2:I$10000,'Pres Converted'!$D$2:$D$10000,"ED",'Pres Converted'!$E$2:$E$10000,$C9)</f>
        <v>7275</v>
      </c>
      <c r="E9" s="5">
        <f>SUMIFS('Pres Converted'!G$2:G$10000,'Pres Converted'!$D$2:$D$10000,"ED",'Pres Converted'!$E$2:$E$10000,$C9)</f>
        <v>3774</v>
      </c>
      <c r="F9" s="5">
        <f>SUMIFS('Pres Converted'!H$2:H$10000,'Pres Converted'!$D$2:$D$10000,"ED",'Pres Converted'!$E$2:$E$10000,$C9)</f>
        <v>3501</v>
      </c>
      <c r="G9" s="5"/>
      <c r="H9" s="5"/>
      <c r="I9" s="5"/>
      <c r="J9" s="5"/>
      <c r="K9" s="5"/>
      <c r="L9" s="5"/>
      <c r="M9" s="5"/>
      <c r="N9" s="5"/>
      <c r="O9" s="5">
        <f t="shared" si="1"/>
        <v>0.51876288659793812</v>
      </c>
      <c r="P9" s="5">
        <f t="shared" si="2"/>
        <v>0.48123711340206188</v>
      </c>
      <c r="Q9" s="5">
        <f t="shared" si="3"/>
        <v>0</v>
      </c>
      <c r="R9" s="5">
        <f t="shared" si="4"/>
        <v>0</v>
      </c>
      <c r="S9" s="5">
        <f t="shared" si="5"/>
        <v>0</v>
      </c>
      <c r="T9" s="5">
        <f t="shared" si="6"/>
        <v>0</v>
      </c>
      <c r="U9" s="5">
        <f t="shared" si="7"/>
        <v>0</v>
      </c>
      <c r="V9" s="5">
        <f t="shared" si="8"/>
        <v>0</v>
      </c>
      <c r="W9" s="5">
        <f t="shared" si="9"/>
        <v>0</v>
      </c>
      <c r="X9" s="5">
        <f t="shared" si="10"/>
        <v>0</v>
      </c>
      <c r="Y9" s="6">
        <f t="shared" si="0"/>
        <v>2.5187628865979379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>
        <v>4</v>
      </c>
      <c r="AU9" t="s">
        <v>319</v>
      </c>
      <c r="AV9" s="5"/>
      <c r="AW9" s="5"/>
      <c r="AX9" s="5"/>
      <c r="AY9" s="5"/>
      <c r="AZ9" s="5"/>
      <c r="BA9" s="5">
        <f t="shared" si="13"/>
        <v>7</v>
      </c>
      <c r="BB9" s="5">
        <f t="shared" si="11"/>
        <v>1</v>
      </c>
      <c r="BC9" s="5"/>
      <c r="BD9" s="5"/>
      <c r="BE9">
        <v>3</v>
      </c>
      <c r="BF9" t="s">
        <v>37</v>
      </c>
      <c r="BG9">
        <f>SUMIFS('Pres Converted'!$I$2:I$10000,'Pres Converted'!$E$2:$E$10000,$BF9,'Pres Converted'!$D$2:$D$10000,"ED",'Pres Converted'!$C$2:$C$10000,$BE9)</f>
        <v>575</v>
      </c>
      <c r="BH9">
        <f>SUMIFS('Pres Converted'!G$2:G$10000,'Pres Converted'!$E$2:$E$10000,$BF9,'Pres Converted'!$D$2:$D$10000,"ED",'Pres Converted'!$C$2:$C$10000,$BE9)</f>
        <v>254</v>
      </c>
      <c r="BI9">
        <f>SUMIFS('Pres Converted'!H$2:H$10000,'Pres Converted'!$E$2:$E$10000,$BF9,'Pres Converted'!$D$2:$D$10000,"ED",'Pres Converted'!$C$2:$C$10000,$BE9)</f>
        <v>321</v>
      </c>
      <c r="BR9">
        <f>BG9/SUMIF('By HD'!$A$3:$A$42,$BE9,'By HD'!$B$3:$B$42)</f>
        <v>0.39958304378040305</v>
      </c>
      <c r="BS9">
        <f>$BR9*SUMIF('By HD'!$A$3:$A$42,$BE9,'By HD'!W$3:W$42)</f>
        <v>70.726198749131342</v>
      </c>
      <c r="BT9">
        <f>$BR9*SUMIF('By HD'!$A$3:$A$42,$BE9,'By HD'!X$3:X$42)</f>
        <v>33.564975677553853</v>
      </c>
      <c r="BU9">
        <f>$BR9*SUMIF('By HD'!$A$3:$A$42,$BE9,'By HD'!Y$3:Y$42)</f>
        <v>37.161223071577481</v>
      </c>
      <c r="CD9">
        <f t="shared" si="12"/>
        <v>645.7261987491313</v>
      </c>
      <c r="CE9">
        <f t="shared" si="12"/>
        <v>287.56497567755383</v>
      </c>
      <c r="CF9">
        <f t="shared" si="12"/>
        <v>358.16122307157747</v>
      </c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</row>
    <row r="10" spans="1:138" x14ac:dyDescent="0.3">
      <c r="A10" t="s">
        <v>364</v>
      </c>
      <c r="B10" t="s">
        <v>62</v>
      </c>
      <c r="C10" t="s">
        <v>62</v>
      </c>
      <c r="D10" s="5">
        <f>SUMIFS('Pres Converted'!I$2:I$10000,'Pres Converted'!$D$2:$D$10000,"ED",'Pres Converted'!$E$2:$E$10000,$C10)</f>
        <v>255</v>
      </c>
      <c r="E10" s="5">
        <f>SUMIFS('Pres Converted'!G$2:G$10000,'Pres Converted'!$D$2:$D$10000,"ED",'Pres Converted'!$E$2:$E$10000,$C10)</f>
        <v>117</v>
      </c>
      <c r="F10" s="5">
        <f>SUMIFS('Pres Converted'!H$2:H$10000,'Pres Converted'!$D$2:$D$10000,"ED",'Pres Converted'!$E$2:$E$10000,$C10)</f>
        <v>138</v>
      </c>
      <c r="G10" s="5"/>
      <c r="H10" s="5"/>
      <c r="I10" s="5"/>
      <c r="J10" s="5"/>
      <c r="K10" s="5"/>
      <c r="L10" s="5"/>
      <c r="M10" s="5"/>
      <c r="N10" s="5"/>
      <c r="O10" s="5">
        <f t="shared" si="1"/>
        <v>0.45882352941176469</v>
      </c>
      <c r="P10" s="5">
        <f t="shared" si="2"/>
        <v>0.54117647058823526</v>
      </c>
      <c r="Q10" s="5">
        <f t="shared" si="3"/>
        <v>0</v>
      </c>
      <c r="R10" s="5">
        <f t="shared" si="4"/>
        <v>0</v>
      </c>
      <c r="S10" s="5">
        <f t="shared" si="5"/>
        <v>0</v>
      </c>
      <c r="T10" s="5">
        <f t="shared" si="6"/>
        <v>0</v>
      </c>
      <c r="U10" s="5">
        <f t="shared" si="7"/>
        <v>0</v>
      </c>
      <c r="V10" s="5">
        <f t="shared" si="8"/>
        <v>0</v>
      </c>
      <c r="W10" s="5">
        <f t="shared" si="9"/>
        <v>0</v>
      </c>
      <c r="X10" s="5">
        <f t="shared" si="10"/>
        <v>0</v>
      </c>
      <c r="Y10" s="6">
        <f t="shared" si="0"/>
        <v>0.54117647058823526</v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>
        <v>4</v>
      </c>
      <c r="AU10" t="s">
        <v>318</v>
      </c>
      <c r="AV10" s="5"/>
      <c r="AW10" s="5"/>
      <c r="AX10" s="5"/>
      <c r="AY10" s="5"/>
      <c r="AZ10" s="5"/>
      <c r="BA10" s="5">
        <f t="shared" si="13"/>
        <v>8</v>
      </c>
      <c r="BB10" s="5">
        <f t="shared" si="11"/>
        <v>1</v>
      </c>
      <c r="BC10" s="5"/>
      <c r="BD10" s="5"/>
      <c r="BE10">
        <v>4</v>
      </c>
      <c r="BF10" t="s">
        <v>319</v>
      </c>
      <c r="BG10">
        <f>SUMIFS('Pres Converted'!$I$2:I$10000,'Pres Converted'!$E$2:$E$10000,$BF10,'Pres Converted'!$D$2:$D$10000,"ED",'Pres Converted'!$C$2:$C$10000,$BE10)</f>
        <v>173</v>
      </c>
      <c r="BH10">
        <f>SUMIFS('Pres Converted'!G$2:G$10000,'Pres Converted'!$E$2:$E$10000,$BF10,'Pres Converted'!$D$2:$D$10000,"ED",'Pres Converted'!$C$2:$C$10000,$BE10)</f>
        <v>81</v>
      </c>
      <c r="BI10">
        <f>SUMIFS('Pres Converted'!H$2:H$10000,'Pres Converted'!$E$2:$E$10000,$BF10,'Pres Converted'!$D$2:$D$10000,"ED",'Pres Converted'!$C$2:$C$10000,$BE10)</f>
        <v>92</v>
      </c>
      <c r="BR10">
        <f>BG10/SUMIF('By HD'!$A$3:$A$42,$BE10,'By HD'!$B$3:$B$42)</f>
        <v>8.1758034026465032E-2</v>
      </c>
      <c r="BS10">
        <f>$BR10*SUMIF('By HD'!$A$3:$A$42,$BE10,'By HD'!W$3:W$42)</f>
        <v>14.716446124763706</v>
      </c>
      <c r="BT10">
        <f>$BR10*SUMIF('By HD'!$A$3:$A$42,$BE10,'By HD'!X$3:X$42)</f>
        <v>7.7670132325141781</v>
      </c>
      <c r="BU10">
        <f>$BR10*SUMIF('By HD'!$A$3:$A$42,$BE10,'By HD'!Y$3:Y$42)</f>
        <v>6.9494328922495274</v>
      </c>
      <c r="CD10">
        <f t="shared" si="12"/>
        <v>187.71644612476371</v>
      </c>
      <c r="CE10">
        <f t="shared" si="12"/>
        <v>88.767013232514174</v>
      </c>
      <c r="CF10">
        <f t="shared" si="12"/>
        <v>98.949432892249533</v>
      </c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</row>
    <row r="11" spans="1:138" x14ac:dyDescent="0.3">
      <c r="A11" t="s">
        <v>365</v>
      </c>
      <c r="B11" t="s">
        <v>319</v>
      </c>
      <c r="C11" t="s">
        <v>319</v>
      </c>
      <c r="D11" s="5">
        <f>SUMIFS('Pres Converted'!I$2:I$10000,'Pres Converted'!$D$2:$D$10000,"ED",'Pres Converted'!$E$2:$E$10000,$C11)</f>
        <v>598</v>
      </c>
      <c r="E11" s="5">
        <f>SUMIFS('Pres Converted'!G$2:G$10000,'Pres Converted'!$D$2:$D$10000,"ED",'Pres Converted'!$E$2:$E$10000,$C11)</f>
        <v>325</v>
      </c>
      <c r="F11" s="5">
        <f>SUMIFS('Pres Converted'!H$2:H$10000,'Pres Converted'!$D$2:$D$10000,"ED",'Pres Converted'!$E$2:$E$10000,$C11)</f>
        <v>273</v>
      </c>
      <c r="G11" s="5"/>
      <c r="H11" s="5"/>
      <c r="I11" s="5"/>
      <c r="J11" s="5"/>
      <c r="K11" s="5"/>
      <c r="L11" s="5"/>
      <c r="M11" s="5"/>
      <c r="N11" s="5"/>
      <c r="O11" s="5">
        <f t="shared" si="1"/>
        <v>0.54347826086956519</v>
      </c>
      <c r="P11" s="5">
        <f t="shared" si="2"/>
        <v>0.45652173913043476</v>
      </c>
      <c r="Q11" s="5">
        <f t="shared" si="3"/>
        <v>0</v>
      </c>
      <c r="R11" s="5">
        <f t="shared" si="4"/>
        <v>0</v>
      </c>
      <c r="S11" s="5">
        <f t="shared" si="5"/>
        <v>0</v>
      </c>
      <c r="T11" s="5">
        <f t="shared" si="6"/>
        <v>0</v>
      </c>
      <c r="U11" s="5">
        <f t="shared" si="7"/>
        <v>0</v>
      </c>
      <c r="V11" s="5">
        <f t="shared" si="8"/>
        <v>0</v>
      </c>
      <c r="W11" s="5">
        <f t="shared" si="9"/>
        <v>0</v>
      </c>
      <c r="X11" s="5">
        <f t="shared" si="10"/>
        <v>0</v>
      </c>
      <c r="Y11" s="6">
        <f t="shared" si="0"/>
        <v>2.5434782608695654</v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>
        <v>5</v>
      </c>
      <c r="AU11" t="s">
        <v>320</v>
      </c>
      <c r="AV11" s="5"/>
      <c r="AW11" s="5"/>
      <c r="AX11" s="5"/>
      <c r="AY11" s="5"/>
      <c r="AZ11" s="5"/>
      <c r="BA11" s="5">
        <f t="shared" si="13"/>
        <v>9</v>
      </c>
      <c r="BB11" s="5">
        <f t="shared" si="11"/>
        <v>1</v>
      </c>
      <c r="BC11" s="5"/>
      <c r="BD11" s="5"/>
      <c r="BE11">
        <v>4</v>
      </c>
      <c r="BF11" t="s">
        <v>318</v>
      </c>
      <c r="BG11">
        <f>SUMIFS('Pres Converted'!$I$2:I$10000,'Pres Converted'!$E$2:$E$10000,$BF11,'Pres Converted'!$D$2:$D$10000,"ED",'Pres Converted'!$C$2:$C$10000,$BE11)</f>
        <v>1943</v>
      </c>
      <c r="BH11">
        <f>SUMIFS('Pres Converted'!G$2:G$10000,'Pres Converted'!$E$2:$E$10000,$BF11,'Pres Converted'!$D$2:$D$10000,"ED",'Pres Converted'!$C$2:$C$10000,$BE11)</f>
        <v>1051</v>
      </c>
      <c r="BI11">
        <f>SUMIFS('Pres Converted'!H$2:H$10000,'Pres Converted'!$E$2:$E$10000,$BF11,'Pres Converted'!$D$2:$D$10000,"ED",'Pres Converted'!$C$2:$C$10000,$BE11)</f>
        <v>892</v>
      </c>
      <c r="BR11">
        <f>BG11/SUMIF('By HD'!$A$3:$A$42,$BE11,'By HD'!$B$3:$B$42)</f>
        <v>0.91824196597353502</v>
      </c>
      <c r="BS11">
        <f>$BR11*SUMIF('By HD'!$A$3:$A$42,$BE11,'By HD'!W$3:W$42)</f>
        <v>165.28355387523629</v>
      </c>
      <c r="BT11">
        <f>$BR11*SUMIF('By HD'!$A$3:$A$42,$BE11,'By HD'!X$3:X$42)</f>
        <v>87.232986767485826</v>
      </c>
      <c r="BU11">
        <f>$BR11*SUMIF('By HD'!$A$3:$A$42,$BE11,'By HD'!Y$3:Y$42)</f>
        <v>78.050567107750481</v>
      </c>
      <c r="CD11">
        <f t="shared" si="12"/>
        <v>2108.2835538752361</v>
      </c>
      <c r="CE11">
        <f t="shared" si="12"/>
        <v>1138.2329867674857</v>
      </c>
      <c r="CF11">
        <f t="shared" si="12"/>
        <v>970.05056710775045</v>
      </c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</row>
    <row r="12" spans="1:138" x14ac:dyDescent="0.3">
      <c r="A12" t="s">
        <v>366</v>
      </c>
      <c r="B12" t="s">
        <v>320</v>
      </c>
      <c r="C12" t="s">
        <v>320</v>
      </c>
      <c r="D12" s="5">
        <f>SUMIFS('Pres Converted'!I$2:I$10000,'Pres Converted'!$D$2:$D$10000,"ED",'Pres Converted'!$E$2:$E$10000,$C12)</f>
        <v>3950</v>
      </c>
      <c r="E12" s="5">
        <f>SUMIFS('Pres Converted'!G$2:G$10000,'Pres Converted'!$D$2:$D$10000,"ED",'Pres Converted'!$E$2:$E$10000,$C12)</f>
        <v>1919</v>
      </c>
      <c r="F12" s="5">
        <f>SUMIFS('Pres Converted'!H$2:H$10000,'Pres Converted'!$D$2:$D$10000,"ED",'Pres Converted'!$E$2:$E$10000,$C12)</f>
        <v>2031</v>
      </c>
      <c r="G12" s="5"/>
      <c r="H12" s="5"/>
      <c r="I12" s="5"/>
      <c r="J12" s="5"/>
      <c r="K12" s="5"/>
      <c r="L12" s="5"/>
      <c r="M12" s="5"/>
      <c r="N12" s="5"/>
      <c r="O12" s="5">
        <f t="shared" si="1"/>
        <v>0.48582278481012658</v>
      </c>
      <c r="P12" s="5">
        <f t="shared" si="2"/>
        <v>0.51417721518987347</v>
      </c>
      <c r="Q12" s="5">
        <f t="shared" si="3"/>
        <v>0</v>
      </c>
      <c r="R12" s="5">
        <f t="shared" si="4"/>
        <v>0</v>
      </c>
      <c r="S12" s="5">
        <f t="shared" si="5"/>
        <v>0</v>
      </c>
      <c r="T12" s="5">
        <f t="shared" si="6"/>
        <v>0</v>
      </c>
      <c r="U12" s="5">
        <f t="shared" si="7"/>
        <v>0</v>
      </c>
      <c r="V12" s="5">
        <f t="shared" si="8"/>
        <v>0</v>
      </c>
      <c r="W12" s="5">
        <f t="shared" si="9"/>
        <v>0</v>
      </c>
      <c r="X12" s="5">
        <f t="shared" si="10"/>
        <v>0</v>
      </c>
      <c r="Y12" s="6">
        <f t="shared" si="0"/>
        <v>0.51417721518987347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>
        <v>6</v>
      </c>
      <c r="AU12" t="s">
        <v>62</v>
      </c>
      <c r="AV12" s="5"/>
      <c r="AW12" s="5"/>
      <c r="AX12" s="5"/>
      <c r="AY12" s="5"/>
      <c r="AZ12" s="5"/>
      <c r="BA12" s="5">
        <f t="shared" si="13"/>
        <v>10</v>
      </c>
      <c r="BB12" s="5">
        <f t="shared" si="11"/>
        <v>1</v>
      </c>
      <c r="BC12" s="5"/>
      <c r="BD12" s="5"/>
      <c r="BE12">
        <v>5</v>
      </c>
      <c r="BF12" t="s">
        <v>320</v>
      </c>
      <c r="BG12">
        <f>SUMIFS('Pres Converted'!$I$2:I$10000,'Pres Converted'!$E$2:$E$10000,$BF12,'Pres Converted'!$D$2:$D$10000,"ED",'Pres Converted'!$C$2:$C$10000,$BE12)</f>
        <v>3950</v>
      </c>
      <c r="BH12">
        <f>SUMIFS('Pres Converted'!G$2:G$10000,'Pres Converted'!$E$2:$E$10000,$BF12,'Pres Converted'!$D$2:$D$10000,"ED",'Pres Converted'!$C$2:$C$10000,$BE12)</f>
        <v>1919</v>
      </c>
      <c r="BI12">
        <f>SUMIFS('Pres Converted'!H$2:H$10000,'Pres Converted'!$E$2:$E$10000,$BF12,'Pres Converted'!$D$2:$D$10000,"ED",'Pres Converted'!$C$2:$C$10000,$BE12)</f>
        <v>2031</v>
      </c>
      <c r="BR12">
        <f>BG12/SUMIF('By HD'!$A$3:$A$42,$BE12,'By HD'!$B$3:$B$42)</f>
        <v>1</v>
      </c>
      <c r="BS12">
        <f>$BR12*SUMIF('By HD'!$A$3:$A$42,$BE12,'By HD'!W$3:W$42)</f>
        <v>485</v>
      </c>
      <c r="BT12">
        <f>$BR12*SUMIF('By HD'!$A$3:$A$42,$BE12,'By HD'!X$3:X$42)</f>
        <v>186</v>
      </c>
      <c r="BU12">
        <f>$BR12*SUMIF('By HD'!$A$3:$A$42,$BE12,'By HD'!Y$3:Y$42)</f>
        <v>299</v>
      </c>
      <c r="CD12">
        <f t="shared" si="12"/>
        <v>4435</v>
      </c>
      <c r="CE12">
        <f t="shared" si="12"/>
        <v>2105</v>
      </c>
      <c r="CF12">
        <f t="shared" si="12"/>
        <v>2330</v>
      </c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</row>
    <row r="13" spans="1:138" x14ac:dyDescent="0.3">
      <c r="A13" t="s">
        <v>367</v>
      </c>
      <c r="B13" t="s">
        <v>368</v>
      </c>
      <c r="C13" t="s">
        <v>137</v>
      </c>
      <c r="D13" s="5">
        <f>SUMIFS('Pres Converted'!I$2:I$10000,'Pres Converted'!$D$2:$D$10000,"ED",'Pres Converted'!$E$2:$E$10000,$C13)</f>
        <v>3106</v>
      </c>
      <c r="E13" s="5">
        <f>SUMIFS('Pres Converted'!G$2:G$10000,'Pres Converted'!$D$2:$D$10000,"ED",'Pres Converted'!$E$2:$E$10000,$C13)</f>
        <v>1660</v>
      </c>
      <c r="F13" s="5">
        <f>SUMIFS('Pres Converted'!H$2:H$10000,'Pres Converted'!$D$2:$D$10000,"ED",'Pres Converted'!$E$2:$E$10000,$C13)</f>
        <v>1446</v>
      </c>
      <c r="G13" s="5"/>
      <c r="H13" s="5"/>
      <c r="I13" s="5"/>
      <c r="J13" s="5"/>
      <c r="K13" s="5"/>
      <c r="L13" s="5"/>
      <c r="M13" s="5"/>
      <c r="N13" s="5"/>
      <c r="O13" s="5">
        <f t="shared" si="1"/>
        <v>0.5344494526722473</v>
      </c>
      <c r="P13" s="5">
        <f t="shared" si="2"/>
        <v>0.46555054732775275</v>
      </c>
      <c r="Q13" s="5">
        <f t="shared" si="3"/>
        <v>0</v>
      </c>
      <c r="R13" s="5">
        <f t="shared" si="4"/>
        <v>0</v>
      </c>
      <c r="S13" s="5">
        <f t="shared" si="5"/>
        <v>0</v>
      </c>
      <c r="T13" s="5">
        <f t="shared" si="6"/>
        <v>0</v>
      </c>
      <c r="U13" s="5">
        <f t="shared" si="7"/>
        <v>0</v>
      </c>
      <c r="V13" s="5">
        <f t="shared" si="8"/>
        <v>0</v>
      </c>
      <c r="W13" s="5">
        <f t="shared" si="9"/>
        <v>0</v>
      </c>
      <c r="X13" s="5">
        <f t="shared" si="10"/>
        <v>0</v>
      </c>
      <c r="Y13" s="6">
        <f t="shared" si="0"/>
        <v>2.5344494526722472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>
        <v>6</v>
      </c>
      <c r="AU13" t="s">
        <v>319</v>
      </c>
      <c r="AV13" s="5"/>
      <c r="AW13" s="5"/>
      <c r="AX13" s="5"/>
      <c r="AY13" s="5"/>
      <c r="AZ13" s="5"/>
      <c r="BA13" s="5">
        <f t="shared" si="13"/>
        <v>11</v>
      </c>
      <c r="BB13" s="5">
        <f t="shared" si="11"/>
        <v>1</v>
      </c>
      <c r="BC13" s="5"/>
      <c r="BD13" s="5"/>
      <c r="BE13">
        <v>6</v>
      </c>
      <c r="BF13" t="s">
        <v>62</v>
      </c>
      <c r="BG13">
        <f>SUMIFS('Pres Converted'!$I$2:I$10000,'Pres Converted'!$E$2:$E$10000,$BF13,'Pres Converted'!$D$2:$D$10000,"ED",'Pres Converted'!$C$2:$C$10000,$BE13)</f>
        <v>255</v>
      </c>
      <c r="BH13">
        <f>SUMIFS('Pres Converted'!G$2:G$10000,'Pres Converted'!$E$2:$E$10000,$BF13,'Pres Converted'!$D$2:$D$10000,"ED",'Pres Converted'!$C$2:$C$10000,$BE13)</f>
        <v>117</v>
      </c>
      <c r="BI13">
        <f>SUMIFS('Pres Converted'!H$2:H$10000,'Pres Converted'!$E$2:$E$10000,$BF13,'Pres Converted'!$D$2:$D$10000,"ED",'Pres Converted'!$C$2:$C$10000,$BE13)</f>
        <v>138</v>
      </c>
      <c r="BR13">
        <f>BG13/SUMIF('By HD'!$A$3:$A$42,$BE13,'By HD'!$B$3:$B$42)</f>
        <v>0.23202911737943585</v>
      </c>
      <c r="BS13">
        <f>$BR13*SUMIF('By HD'!$A$3:$A$42,$BE13,'By HD'!W$3:W$42)</f>
        <v>20.418562329390355</v>
      </c>
      <c r="BT13">
        <f>$BR13*SUMIF('By HD'!$A$3:$A$42,$BE13,'By HD'!X$3:X$42)</f>
        <v>8.5850773430391261</v>
      </c>
      <c r="BU13">
        <f>$BR13*SUMIF('By HD'!$A$3:$A$42,$BE13,'By HD'!Y$3:Y$42)</f>
        <v>11.833484986351229</v>
      </c>
      <c r="CD13">
        <f t="shared" si="12"/>
        <v>275.41856232939034</v>
      </c>
      <c r="CE13">
        <f t="shared" si="12"/>
        <v>125.58507734303913</v>
      </c>
      <c r="CF13">
        <f t="shared" si="12"/>
        <v>149.83348498635124</v>
      </c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</row>
    <row r="14" spans="1:138" x14ac:dyDescent="0.3">
      <c r="A14" t="s">
        <v>369</v>
      </c>
      <c r="B14" t="s">
        <v>370</v>
      </c>
      <c r="C14" t="s">
        <v>317</v>
      </c>
      <c r="D14" s="5">
        <f>SUMIFS('Pres Converted'!I$2:I$10000,'Pres Converted'!$D$2:$D$10000,"ED",'Pres Converted'!$E$2:$E$10000,$C14)</f>
        <v>3296</v>
      </c>
      <c r="E14" s="5">
        <f>SUMIFS('Pres Converted'!G$2:G$10000,'Pres Converted'!$D$2:$D$10000,"ED",'Pres Converted'!$E$2:$E$10000,$C14)</f>
        <v>1581</v>
      </c>
      <c r="F14" s="5">
        <f>SUMIFS('Pres Converted'!H$2:H$10000,'Pres Converted'!$D$2:$D$10000,"ED",'Pres Converted'!$E$2:$E$10000,$C14)</f>
        <v>1715</v>
      </c>
      <c r="G14" s="5"/>
      <c r="H14" s="5"/>
      <c r="I14" s="5"/>
      <c r="J14" s="5"/>
      <c r="K14" s="5"/>
      <c r="L14" s="5"/>
      <c r="M14" s="5"/>
      <c r="N14" s="5"/>
      <c r="O14" s="5">
        <f t="shared" si="1"/>
        <v>0.47967233009708737</v>
      </c>
      <c r="P14" s="5">
        <f t="shared" si="2"/>
        <v>0.52032766990291257</v>
      </c>
      <c r="Q14" s="5">
        <f t="shared" si="3"/>
        <v>0</v>
      </c>
      <c r="R14" s="5">
        <f t="shared" si="4"/>
        <v>0</v>
      </c>
      <c r="S14" s="5">
        <f t="shared" si="5"/>
        <v>0</v>
      </c>
      <c r="T14" s="5">
        <f t="shared" si="6"/>
        <v>0</v>
      </c>
      <c r="U14" s="5">
        <f t="shared" si="7"/>
        <v>0</v>
      </c>
      <c r="V14" s="5">
        <f t="shared" si="8"/>
        <v>0</v>
      </c>
      <c r="W14" s="5">
        <f t="shared" si="9"/>
        <v>0</v>
      </c>
      <c r="X14" s="5">
        <f t="shared" si="10"/>
        <v>0</v>
      </c>
      <c r="Y14" s="6">
        <f t="shared" si="0"/>
        <v>0.52032766990291257</v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>
        <v>6</v>
      </c>
      <c r="AU14" t="s">
        <v>69</v>
      </c>
      <c r="AV14" s="5"/>
      <c r="AW14" s="5"/>
      <c r="AX14" s="5"/>
      <c r="AY14" s="5"/>
      <c r="AZ14" s="5"/>
      <c r="BA14" s="5">
        <f t="shared" si="13"/>
        <v>12</v>
      </c>
      <c r="BB14" s="5">
        <f t="shared" si="11"/>
        <v>1</v>
      </c>
      <c r="BC14" s="5"/>
      <c r="BD14" s="5"/>
      <c r="BE14">
        <v>6</v>
      </c>
      <c r="BF14" t="s">
        <v>319</v>
      </c>
      <c r="BG14">
        <f>SUMIFS('Pres Converted'!$I$2:I$10000,'Pres Converted'!$E$2:$E$10000,$BF14,'Pres Converted'!$D$2:$D$10000,"ED",'Pres Converted'!$C$2:$C$10000,$BE14)</f>
        <v>425</v>
      </c>
      <c r="BH14">
        <f>SUMIFS('Pres Converted'!G$2:G$10000,'Pres Converted'!$E$2:$E$10000,$BF14,'Pres Converted'!$D$2:$D$10000,"ED",'Pres Converted'!$C$2:$C$10000,$BE14)</f>
        <v>244</v>
      </c>
      <c r="BI14">
        <f>SUMIFS('Pres Converted'!H$2:H$10000,'Pres Converted'!$E$2:$E$10000,$BF14,'Pres Converted'!$D$2:$D$10000,"ED",'Pres Converted'!$C$2:$C$10000,$BE14)</f>
        <v>181</v>
      </c>
      <c r="BR14">
        <f>BG14/SUMIF('By HD'!$A$3:$A$42,$BE14,'By HD'!$B$3:$B$42)</f>
        <v>0.38671519563239309</v>
      </c>
      <c r="BS14">
        <f>$BR14*SUMIF('By HD'!$A$3:$A$42,$BE14,'By HD'!W$3:W$42)</f>
        <v>34.030937215650596</v>
      </c>
      <c r="BT14">
        <f>$BR14*SUMIF('By HD'!$A$3:$A$42,$BE14,'By HD'!X$3:X$42)</f>
        <v>14.308462238398544</v>
      </c>
      <c r="BU14">
        <f>$BR14*SUMIF('By HD'!$A$3:$A$42,$BE14,'By HD'!Y$3:Y$42)</f>
        <v>19.722474977252048</v>
      </c>
      <c r="CD14">
        <f t="shared" si="12"/>
        <v>459.03093721565062</v>
      </c>
      <c r="CE14">
        <f t="shared" si="12"/>
        <v>258.30846223839853</v>
      </c>
      <c r="CF14">
        <f t="shared" si="12"/>
        <v>200.72247497725203</v>
      </c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</row>
    <row r="15" spans="1:138" x14ac:dyDescent="0.3">
      <c r="A15" t="s">
        <v>371</v>
      </c>
      <c r="B15" t="s">
        <v>372</v>
      </c>
      <c r="C15" t="s">
        <v>148</v>
      </c>
      <c r="D15" s="5">
        <f>SUMIFS('Pres Converted'!I$2:I$10000,'Pres Converted'!$D$2:$D$10000,"ED",'Pres Converted'!$E$2:$E$10000,$C15)</f>
        <v>1356</v>
      </c>
      <c r="E15" s="5">
        <f>SUMIFS('Pres Converted'!G$2:G$10000,'Pres Converted'!$D$2:$D$10000,"ED",'Pres Converted'!$E$2:$E$10000,$C15)</f>
        <v>801</v>
      </c>
      <c r="F15" s="5">
        <f>SUMIFS('Pres Converted'!H$2:H$10000,'Pres Converted'!$D$2:$D$10000,"ED",'Pres Converted'!$E$2:$E$10000,$C15)</f>
        <v>555</v>
      </c>
      <c r="G15" s="5"/>
      <c r="H15" s="5"/>
      <c r="I15" s="5"/>
      <c r="J15" s="5"/>
      <c r="K15" s="5"/>
      <c r="L15" s="5"/>
      <c r="M15" s="5"/>
      <c r="N15" s="5"/>
      <c r="O15" s="5">
        <f t="shared" si="1"/>
        <v>0.59070796460176989</v>
      </c>
      <c r="P15" s="5">
        <f t="shared" si="2"/>
        <v>0.40929203539823011</v>
      </c>
      <c r="Q15" s="5">
        <f t="shared" si="3"/>
        <v>0</v>
      </c>
      <c r="R15" s="5">
        <f t="shared" si="4"/>
        <v>0</v>
      </c>
      <c r="S15" s="5">
        <f t="shared" si="5"/>
        <v>0</v>
      </c>
      <c r="T15" s="5">
        <f t="shared" si="6"/>
        <v>0</v>
      </c>
      <c r="U15" s="5">
        <f t="shared" si="7"/>
        <v>0</v>
      </c>
      <c r="V15" s="5">
        <f t="shared" si="8"/>
        <v>0</v>
      </c>
      <c r="W15" s="5">
        <f t="shared" si="9"/>
        <v>0</v>
      </c>
      <c r="X15" s="5">
        <f t="shared" si="10"/>
        <v>0</v>
      </c>
      <c r="Y15" s="6">
        <f t="shared" si="0"/>
        <v>2.5907079646017701</v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>
        <v>6</v>
      </c>
      <c r="AU15" t="s">
        <v>67</v>
      </c>
      <c r="AV15" s="5"/>
      <c r="AW15" s="5"/>
      <c r="AX15" s="5"/>
      <c r="AY15" s="5"/>
      <c r="AZ15" s="5"/>
      <c r="BA15" s="5">
        <f t="shared" si="13"/>
        <v>13</v>
      </c>
      <c r="BB15" s="5">
        <f t="shared" si="11"/>
        <v>1</v>
      </c>
      <c r="BC15" s="5"/>
      <c r="BD15" s="5"/>
      <c r="BE15">
        <v>6</v>
      </c>
      <c r="BF15" t="s">
        <v>69</v>
      </c>
      <c r="BG15">
        <f>SUMIFS('Pres Converted'!$I$2:I$10000,'Pres Converted'!$E$2:$E$10000,$BF15,'Pres Converted'!$D$2:$D$10000,"ED",'Pres Converted'!$C$2:$C$10000,$BE15)</f>
        <v>297</v>
      </c>
      <c r="BH15">
        <f>SUMIFS('Pres Converted'!G$2:G$10000,'Pres Converted'!$E$2:$E$10000,$BF15,'Pres Converted'!$D$2:$D$10000,"ED",'Pres Converted'!$C$2:$C$10000,$BE15)</f>
        <v>208</v>
      </c>
      <c r="BI15">
        <f>SUMIFS('Pres Converted'!H$2:H$10000,'Pres Converted'!$E$2:$E$10000,$BF15,'Pres Converted'!$D$2:$D$10000,"ED",'Pres Converted'!$C$2:$C$10000,$BE15)</f>
        <v>89</v>
      </c>
      <c r="BR15">
        <f>BG15/SUMIF('By HD'!$A$3:$A$42,$BE15,'By HD'!$B$3:$B$42)</f>
        <v>0.27024567788899001</v>
      </c>
      <c r="BS15">
        <f>$BR15*SUMIF('By HD'!$A$3:$A$42,$BE15,'By HD'!W$3:W$42)</f>
        <v>23.781619654231122</v>
      </c>
      <c r="BT15">
        <f>$BR15*SUMIF('By HD'!$A$3:$A$42,$BE15,'By HD'!X$3:X$42)</f>
        <v>9.9990900818926303</v>
      </c>
      <c r="BU15">
        <f>$BR15*SUMIF('By HD'!$A$3:$A$42,$BE15,'By HD'!Y$3:Y$42)</f>
        <v>13.78252957233849</v>
      </c>
      <c r="CD15">
        <f t="shared" si="12"/>
        <v>320.78161965423112</v>
      </c>
      <c r="CE15">
        <f t="shared" si="12"/>
        <v>217.99909008189263</v>
      </c>
      <c r="CF15">
        <f t="shared" si="12"/>
        <v>102.78252957233849</v>
      </c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</row>
    <row r="16" spans="1:138" x14ac:dyDescent="0.3">
      <c r="A16" t="s">
        <v>373</v>
      </c>
      <c r="B16" t="s">
        <v>326</v>
      </c>
      <c r="C16" t="s">
        <v>326</v>
      </c>
      <c r="D16" s="5">
        <f>SUMIFS('Pres Converted'!I$2:I$10000,'Pres Converted'!$D$2:$D$10000,"ED",'Pres Converted'!$E$2:$E$10000,$C16)</f>
        <v>276</v>
      </c>
      <c r="E16" s="5">
        <f>SUMIFS('Pres Converted'!G$2:G$10000,'Pres Converted'!$D$2:$D$10000,"ED",'Pres Converted'!$E$2:$E$10000,$C16)</f>
        <v>176</v>
      </c>
      <c r="F16" s="5">
        <f>SUMIFS('Pres Converted'!H$2:H$10000,'Pres Converted'!$D$2:$D$10000,"ED",'Pres Converted'!$E$2:$E$10000,$C16)</f>
        <v>100</v>
      </c>
      <c r="G16" s="5"/>
      <c r="H16" s="5"/>
      <c r="I16" s="5"/>
      <c r="J16" s="5"/>
      <c r="K16" s="5"/>
      <c r="L16" s="5"/>
      <c r="M16" s="5"/>
      <c r="N16" s="5"/>
      <c r="O16" s="5">
        <f t="shared" si="1"/>
        <v>0.6376811594202898</v>
      </c>
      <c r="P16" s="5">
        <f t="shared" si="2"/>
        <v>0.36231884057971014</v>
      </c>
      <c r="Q16" s="5">
        <f t="shared" si="3"/>
        <v>0</v>
      </c>
      <c r="R16" s="5">
        <f t="shared" si="4"/>
        <v>0</v>
      </c>
      <c r="S16" s="5">
        <f t="shared" si="5"/>
        <v>0</v>
      </c>
      <c r="T16" s="5">
        <f t="shared" si="6"/>
        <v>0</v>
      </c>
      <c r="U16" s="5">
        <f t="shared" si="7"/>
        <v>0</v>
      </c>
      <c r="V16" s="5">
        <f t="shared" si="8"/>
        <v>0</v>
      </c>
      <c r="W16" s="5">
        <f t="shared" si="9"/>
        <v>0</v>
      </c>
      <c r="X16" s="5">
        <f t="shared" si="10"/>
        <v>0</v>
      </c>
      <c r="Y16" s="6">
        <f t="shared" si="0"/>
        <v>2.63768115942029</v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>
        <v>7</v>
      </c>
      <c r="AU16" t="s">
        <v>321</v>
      </c>
      <c r="AV16" s="5"/>
      <c r="AW16" s="5"/>
      <c r="AX16" s="5"/>
      <c r="AY16" s="5"/>
      <c r="AZ16" s="5"/>
      <c r="BA16" s="5">
        <f t="shared" si="13"/>
        <v>14</v>
      </c>
      <c r="BB16" s="5">
        <f t="shared" si="11"/>
        <v>0.99999999999999989</v>
      </c>
      <c r="BC16" s="5"/>
      <c r="BD16" s="5"/>
      <c r="BE16">
        <v>6</v>
      </c>
      <c r="BF16" t="s">
        <v>67</v>
      </c>
      <c r="BG16">
        <f>SUMIFS('Pres Converted'!$I$2:I$10000,'Pres Converted'!$E$2:$E$10000,$BF16,'Pres Converted'!$D$2:$D$10000,"ED",'Pres Converted'!$C$2:$C$10000,$BE16)</f>
        <v>122</v>
      </c>
      <c r="BH16">
        <f>SUMIFS('Pres Converted'!G$2:G$10000,'Pres Converted'!$E$2:$E$10000,$BF16,'Pres Converted'!$D$2:$D$10000,"ED",'Pres Converted'!$C$2:$C$10000,$BE16)</f>
        <v>69</v>
      </c>
      <c r="BI16">
        <f>SUMIFS('Pres Converted'!H$2:H$10000,'Pres Converted'!$E$2:$E$10000,$BF16,'Pres Converted'!$D$2:$D$10000,"ED",'Pres Converted'!$C$2:$C$10000,$BE16)</f>
        <v>53</v>
      </c>
      <c r="BR16">
        <f>BG16/SUMIF('By HD'!$A$3:$A$42,$BE16,'By HD'!$B$3:$B$42)</f>
        <v>0.11101000909918107</v>
      </c>
      <c r="BS16">
        <f>$BR16*SUMIF('By HD'!$A$3:$A$42,$BE16,'By HD'!W$3:W$42)</f>
        <v>9.7688808007279349</v>
      </c>
      <c r="BT16">
        <f>$BR16*SUMIF('By HD'!$A$3:$A$42,$BE16,'By HD'!X$3:X$42)</f>
        <v>4.1073703366696996</v>
      </c>
      <c r="BU16">
        <f>$BR16*SUMIF('By HD'!$A$3:$A$42,$BE16,'By HD'!Y$3:Y$42)</f>
        <v>5.6615104640582343</v>
      </c>
      <c r="CD16">
        <f t="shared" si="12"/>
        <v>131.76888080072794</v>
      </c>
      <c r="CE16">
        <f t="shared" si="12"/>
        <v>73.107370336669703</v>
      </c>
      <c r="CF16">
        <f t="shared" si="12"/>
        <v>58.661510464058232</v>
      </c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</row>
    <row r="17" spans="1:138" x14ac:dyDescent="0.3">
      <c r="A17" t="s">
        <v>374</v>
      </c>
      <c r="B17" t="s">
        <v>375</v>
      </c>
      <c r="C17" t="s">
        <v>322</v>
      </c>
      <c r="D17" s="5">
        <f>SUMIFS('Pres Converted'!I$2:I$10000,'Pres Converted'!$D$2:$D$10000,"ED",'Pres Converted'!$E$2:$E$10000,$C17)</f>
        <v>2008</v>
      </c>
      <c r="E17" s="5">
        <f>SUMIFS('Pres Converted'!G$2:G$10000,'Pres Converted'!$D$2:$D$10000,"ED",'Pres Converted'!$E$2:$E$10000,$C17)</f>
        <v>963</v>
      </c>
      <c r="F17" s="5">
        <f>SUMIFS('Pres Converted'!H$2:H$10000,'Pres Converted'!$D$2:$D$10000,"ED",'Pres Converted'!$E$2:$E$10000,$C17)</f>
        <v>1045</v>
      </c>
      <c r="G17" s="5"/>
      <c r="H17" s="5"/>
      <c r="I17" s="5"/>
      <c r="J17" s="5"/>
      <c r="K17" s="5"/>
      <c r="L17" s="5"/>
      <c r="M17" s="5"/>
      <c r="N17" s="5"/>
      <c r="O17" s="5">
        <f t="shared" si="1"/>
        <v>0.47958167330677293</v>
      </c>
      <c r="P17" s="5">
        <f t="shared" si="2"/>
        <v>0.52041832669322707</v>
      </c>
      <c r="Q17" s="5">
        <f t="shared" si="3"/>
        <v>0</v>
      </c>
      <c r="R17" s="5">
        <f t="shared" si="4"/>
        <v>0</v>
      </c>
      <c r="S17" s="5">
        <f t="shared" si="5"/>
        <v>0</v>
      </c>
      <c r="T17" s="5">
        <f t="shared" si="6"/>
        <v>0</v>
      </c>
      <c r="U17" s="5">
        <f t="shared" si="7"/>
        <v>0</v>
      </c>
      <c r="V17" s="5">
        <f t="shared" si="8"/>
        <v>0</v>
      </c>
      <c r="W17" s="5">
        <f t="shared" si="9"/>
        <v>0</v>
      </c>
      <c r="X17" s="5">
        <f t="shared" si="10"/>
        <v>0</v>
      </c>
      <c r="Y17" s="6">
        <f t="shared" si="0"/>
        <v>0.52041832669322707</v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>
        <v>8</v>
      </c>
      <c r="AU17" t="s">
        <v>321</v>
      </c>
      <c r="AV17" s="5"/>
      <c r="AW17" s="5"/>
      <c r="AX17" s="5"/>
      <c r="AY17" s="5"/>
      <c r="AZ17" s="5"/>
      <c r="BA17" s="5">
        <f t="shared" si="13"/>
        <v>15</v>
      </c>
      <c r="BB17" s="5">
        <f t="shared" si="11"/>
        <v>1</v>
      </c>
      <c r="BC17" s="5"/>
      <c r="BD17" s="5"/>
      <c r="BE17">
        <v>7</v>
      </c>
      <c r="BF17" t="s">
        <v>321</v>
      </c>
      <c r="BG17">
        <f>SUMIFS('Pres Converted'!$I$2:I$10000,'Pres Converted'!$E$2:$E$10000,$BF17,'Pres Converted'!$D$2:$D$10000,"ED",'Pres Converted'!$C$2:$C$10000,$BE17)</f>
        <v>542</v>
      </c>
      <c r="BH17">
        <f>SUMIFS('Pres Converted'!G$2:G$10000,'Pres Converted'!$E$2:$E$10000,$BF17,'Pres Converted'!$D$2:$D$10000,"ED",'Pres Converted'!$C$2:$C$10000,$BE17)</f>
        <v>275</v>
      </c>
      <c r="BI17">
        <f>SUMIFS('Pres Converted'!H$2:H$10000,'Pres Converted'!$E$2:$E$10000,$BF17,'Pres Converted'!$D$2:$D$10000,"ED",'Pres Converted'!$C$2:$C$10000,$BE17)</f>
        <v>267</v>
      </c>
      <c r="BR17">
        <f>BG17/SUMIF('By HD'!$A$3:$A$42,$BE17,'By HD'!$B$3:$B$42)</f>
        <v>1</v>
      </c>
      <c r="BS17">
        <f>$BR17*SUMIF('By HD'!$A$3:$A$42,$BE17,'By HD'!W$3:W$42)</f>
        <v>94</v>
      </c>
      <c r="BT17">
        <f>$BR17*SUMIF('By HD'!$A$3:$A$42,$BE17,'By HD'!X$3:X$42)</f>
        <v>43</v>
      </c>
      <c r="BU17">
        <f>$BR17*SUMIF('By HD'!$A$3:$A$42,$BE17,'By HD'!Y$3:Y$42)</f>
        <v>51</v>
      </c>
      <c r="CD17">
        <f t="shared" si="12"/>
        <v>636</v>
      </c>
      <c r="CE17">
        <f t="shared" si="12"/>
        <v>318</v>
      </c>
      <c r="CF17">
        <f t="shared" si="12"/>
        <v>318</v>
      </c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</row>
    <row r="18" spans="1:138" x14ac:dyDescent="0.3">
      <c r="A18" t="s">
        <v>376</v>
      </c>
      <c r="B18" t="s">
        <v>292</v>
      </c>
      <c r="C18" t="s">
        <v>292</v>
      </c>
      <c r="D18" s="5">
        <f>SUMIFS('Pres Converted'!I$2:I$10000,'Pres Converted'!$D$2:$D$10000,"ED",'Pres Converted'!$E$2:$E$10000,$C18)</f>
        <v>1693</v>
      </c>
      <c r="E18" s="5">
        <f>SUMIFS('Pres Converted'!G$2:G$10000,'Pres Converted'!$D$2:$D$10000,"ED",'Pres Converted'!$E$2:$E$10000,$C18)</f>
        <v>752</v>
      </c>
      <c r="F18" s="5">
        <f>SUMIFS('Pres Converted'!H$2:H$10000,'Pres Converted'!$D$2:$D$10000,"ED",'Pres Converted'!$E$2:$E$10000,$C18)</f>
        <v>941</v>
      </c>
      <c r="G18" s="5"/>
      <c r="H18" s="5"/>
      <c r="I18" s="5"/>
      <c r="J18" s="5"/>
      <c r="K18" s="5"/>
      <c r="L18" s="5"/>
      <c r="M18" s="5"/>
      <c r="N18" s="5"/>
      <c r="O18" s="5">
        <f t="shared" si="1"/>
        <v>0.44418192557590075</v>
      </c>
      <c r="P18" s="5">
        <f t="shared" si="2"/>
        <v>0.55581807442409925</v>
      </c>
      <c r="Q18" s="5">
        <f t="shared" si="3"/>
        <v>0</v>
      </c>
      <c r="R18" s="5">
        <f t="shared" si="4"/>
        <v>0</v>
      </c>
      <c r="S18" s="5">
        <f t="shared" si="5"/>
        <v>0</v>
      </c>
      <c r="T18" s="5">
        <f t="shared" si="6"/>
        <v>0</v>
      </c>
      <c r="U18" s="5">
        <f t="shared" si="7"/>
        <v>0</v>
      </c>
      <c r="V18" s="5">
        <f t="shared" si="8"/>
        <v>0</v>
      </c>
      <c r="W18" s="5">
        <f t="shared" si="9"/>
        <v>0</v>
      </c>
      <c r="X18" s="5">
        <f t="shared" si="10"/>
        <v>0</v>
      </c>
      <c r="Y18" s="6">
        <f t="shared" si="0"/>
        <v>0.55581807442409925</v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>
        <v>9</v>
      </c>
      <c r="AU18" t="s">
        <v>322</v>
      </c>
      <c r="AV18" s="5"/>
      <c r="AW18" s="5"/>
      <c r="AX18" s="5"/>
      <c r="AY18" s="5"/>
      <c r="AZ18" s="5"/>
      <c r="BA18" s="5">
        <f t="shared" si="13"/>
        <v>16</v>
      </c>
      <c r="BB18" s="5">
        <f t="shared" si="11"/>
        <v>1</v>
      </c>
      <c r="BC18" s="5"/>
      <c r="BD18" s="5"/>
      <c r="BE18">
        <v>8</v>
      </c>
      <c r="BF18" t="s">
        <v>321</v>
      </c>
      <c r="BG18">
        <f>SUMIFS('Pres Converted'!$I$2:I$10000,'Pres Converted'!$E$2:$E$10000,$BF18,'Pres Converted'!$D$2:$D$10000,"ED",'Pres Converted'!$C$2:$C$10000,$BE18)</f>
        <v>722</v>
      </c>
      <c r="BH18">
        <f>SUMIFS('Pres Converted'!G$2:G$10000,'Pres Converted'!$E$2:$E$10000,$BF18,'Pres Converted'!$D$2:$D$10000,"ED",'Pres Converted'!$C$2:$C$10000,$BE18)</f>
        <v>385</v>
      </c>
      <c r="BI18">
        <f>SUMIFS('Pres Converted'!H$2:H$10000,'Pres Converted'!$E$2:$E$10000,$BF18,'Pres Converted'!$D$2:$D$10000,"ED",'Pres Converted'!$C$2:$C$10000,$BE18)</f>
        <v>337</v>
      </c>
      <c r="BR18">
        <f>BG18/SUMIF('By HD'!$A$3:$A$42,$BE18,'By HD'!$B$3:$B$42)</f>
        <v>1</v>
      </c>
      <c r="BS18">
        <f>$BR18*SUMIF('By HD'!$A$3:$A$42,$BE18,'By HD'!W$3:W$42)</f>
        <v>63</v>
      </c>
      <c r="BT18">
        <f>$BR18*SUMIF('By HD'!$A$3:$A$42,$BE18,'By HD'!X$3:X$42)</f>
        <v>25</v>
      </c>
      <c r="BU18">
        <f>$BR18*SUMIF('By HD'!$A$3:$A$42,$BE18,'By HD'!Y$3:Y$42)</f>
        <v>38</v>
      </c>
      <c r="CD18">
        <f t="shared" si="12"/>
        <v>785</v>
      </c>
      <c r="CE18">
        <f t="shared" si="12"/>
        <v>410</v>
      </c>
      <c r="CF18">
        <f t="shared" si="12"/>
        <v>375</v>
      </c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</row>
    <row r="19" spans="1:138" x14ac:dyDescent="0.3">
      <c r="A19" t="s">
        <v>377</v>
      </c>
      <c r="B19" t="s">
        <v>331</v>
      </c>
      <c r="C19" t="s">
        <v>331</v>
      </c>
      <c r="D19" s="5">
        <f>SUMIFS('Pres Converted'!I$2:I$10000,'Pres Converted'!$D$2:$D$10000,"ED",'Pres Converted'!$E$2:$E$10000,$C19)</f>
        <v>835</v>
      </c>
      <c r="E19" s="5">
        <f>SUMIFS('Pres Converted'!G$2:G$10000,'Pres Converted'!$D$2:$D$10000,"ED",'Pres Converted'!$E$2:$E$10000,$C19)</f>
        <v>506</v>
      </c>
      <c r="F19" s="5">
        <f>SUMIFS('Pres Converted'!H$2:H$10000,'Pres Converted'!$D$2:$D$10000,"ED",'Pres Converted'!$E$2:$E$10000,$C19)</f>
        <v>329</v>
      </c>
      <c r="G19" s="5"/>
      <c r="H19" s="5"/>
      <c r="I19" s="5"/>
      <c r="J19" s="5"/>
      <c r="K19" s="5"/>
      <c r="L19" s="5"/>
      <c r="M19" s="5"/>
      <c r="N19" s="5"/>
      <c r="O19" s="5">
        <f t="shared" si="1"/>
        <v>0.60598802395209583</v>
      </c>
      <c r="P19" s="5">
        <f t="shared" si="2"/>
        <v>0.39401197604790417</v>
      </c>
      <c r="Q19" s="5">
        <f t="shared" si="3"/>
        <v>0</v>
      </c>
      <c r="R19" s="5">
        <f t="shared" si="4"/>
        <v>0</v>
      </c>
      <c r="S19" s="5">
        <f t="shared" si="5"/>
        <v>0</v>
      </c>
      <c r="T19" s="5">
        <f t="shared" si="6"/>
        <v>0</v>
      </c>
      <c r="U19" s="5">
        <f t="shared" si="7"/>
        <v>0</v>
      </c>
      <c r="V19" s="5">
        <f t="shared" si="8"/>
        <v>0</v>
      </c>
      <c r="W19" s="5">
        <f t="shared" si="9"/>
        <v>0</v>
      </c>
      <c r="X19" s="5">
        <f t="shared" si="10"/>
        <v>0</v>
      </c>
      <c r="Y19" s="6">
        <f t="shared" si="0"/>
        <v>2.6059880239520958</v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>
        <v>10</v>
      </c>
      <c r="AU19" t="s">
        <v>323</v>
      </c>
      <c r="AV19" s="5"/>
      <c r="AW19" s="5"/>
      <c r="AX19" s="5"/>
      <c r="AY19" s="5"/>
      <c r="AZ19" s="5"/>
      <c r="BA19" s="5">
        <f t="shared" si="13"/>
        <v>17</v>
      </c>
      <c r="BB19" s="5">
        <f t="shared" si="11"/>
        <v>1</v>
      </c>
      <c r="BC19" s="5"/>
      <c r="BD19" s="5"/>
      <c r="BE19">
        <v>9</v>
      </c>
      <c r="BF19" t="s">
        <v>322</v>
      </c>
      <c r="BG19">
        <f>SUMIFS('Pres Converted'!$I$2:I$10000,'Pres Converted'!$E$2:$E$10000,$BF19,'Pres Converted'!$D$2:$D$10000,"ED",'Pres Converted'!$C$2:$C$10000,$BE19)</f>
        <v>2008</v>
      </c>
      <c r="BH19">
        <f>SUMIFS('Pres Converted'!G$2:G$10000,'Pres Converted'!$E$2:$E$10000,$BF19,'Pres Converted'!$D$2:$D$10000,"ED",'Pres Converted'!$C$2:$C$10000,$BE19)</f>
        <v>963</v>
      </c>
      <c r="BI19">
        <f>SUMIFS('Pres Converted'!H$2:H$10000,'Pres Converted'!$E$2:$E$10000,$BF19,'Pres Converted'!$D$2:$D$10000,"ED",'Pres Converted'!$C$2:$C$10000,$BE19)</f>
        <v>1045</v>
      </c>
      <c r="BR19">
        <f>BG19/SUMIF('By HD'!$A$3:$A$42,$BE19,'By HD'!$B$3:$B$42)</f>
        <v>1</v>
      </c>
      <c r="BS19">
        <f>$BR19*SUMIF('By HD'!$A$3:$A$42,$BE19,'By HD'!W$3:W$42)</f>
        <v>199</v>
      </c>
      <c r="BT19">
        <f>$BR19*SUMIF('By HD'!$A$3:$A$42,$BE19,'By HD'!X$3:X$42)</f>
        <v>91</v>
      </c>
      <c r="BU19">
        <f>$BR19*SUMIF('By HD'!$A$3:$A$42,$BE19,'By HD'!Y$3:Y$42)</f>
        <v>108</v>
      </c>
      <c r="CD19">
        <f t="shared" si="12"/>
        <v>2207</v>
      </c>
      <c r="CE19">
        <f t="shared" si="12"/>
        <v>1054</v>
      </c>
      <c r="CF19">
        <f t="shared" si="12"/>
        <v>1153</v>
      </c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</row>
    <row r="20" spans="1:138" x14ac:dyDescent="0.3">
      <c r="A20" t="s">
        <v>378</v>
      </c>
      <c r="B20" t="s">
        <v>379</v>
      </c>
      <c r="C20" t="s">
        <v>334</v>
      </c>
      <c r="D20" s="5">
        <f>SUMIFS('Pres Converted'!I$2:I$10000,'Pres Converted'!$D$2:$D$10000,"ED",'Pres Converted'!$E$2:$E$10000,$C20)</f>
        <v>756</v>
      </c>
      <c r="E20" s="5">
        <f>SUMIFS('Pres Converted'!G$2:G$10000,'Pres Converted'!$D$2:$D$10000,"ED",'Pres Converted'!$E$2:$E$10000,$C20)</f>
        <v>226</v>
      </c>
      <c r="F20" s="5">
        <f>SUMIFS('Pres Converted'!H$2:H$10000,'Pres Converted'!$D$2:$D$10000,"ED",'Pres Converted'!$E$2:$E$10000,$C20)</f>
        <v>530</v>
      </c>
      <c r="G20" s="5"/>
      <c r="H20" s="5"/>
      <c r="I20" s="5"/>
      <c r="J20" s="5"/>
      <c r="K20" s="5"/>
      <c r="L20" s="5"/>
      <c r="M20" s="5"/>
      <c r="N20" s="5"/>
      <c r="O20" s="5">
        <f t="shared" si="1"/>
        <v>0.29894179894179895</v>
      </c>
      <c r="P20" s="5">
        <f t="shared" si="2"/>
        <v>0.70105820105820105</v>
      </c>
      <c r="Q20" s="5">
        <f t="shared" si="3"/>
        <v>0</v>
      </c>
      <c r="R20" s="5">
        <f t="shared" si="4"/>
        <v>0</v>
      </c>
      <c r="S20" s="5">
        <f t="shared" si="5"/>
        <v>0</v>
      </c>
      <c r="T20" s="5">
        <f t="shared" si="6"/>
        <v>0</v>
      </c>
      <c r="U20" s="5">
        <f t="shared" si="7"/>
        <v>0</v>
      </c>
      <c r="V20" s="5">
        <f t="shared" si="8"/>
        <v>0</v>
      </c>
      <c r="W20" s="5">
        <f t="shared" si="9"/>
        <v>0</v>
      </c>
      <c r="X20" s="5">
        <f t="shared" si="10"/>
        <v>0</v>
      </c>
      <c r="Y20" s="6">
        <f t="shared" si="0"/>
        <v>0.70105820105820105</v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>
        <v>11</v>
      </c>
      <c r="AU20" t="s">
        <v>137</v>
      </c>
      <c r="AV20" s="5"/>
      <c r="AW20" s="5"/>
      <c r="AX20" s="5"/>
      <c r="AY20" s="5"/>
      <c r="AZ20" s="5"/>
      <c r="BA20" s="5">
        <f t="shared" si="13"/>
        <v>18</v>
      </c>
      <c r="BB20" s="5">
        <f t="shared" si="11"/>
        <v>1</v>
      </c>
      <c r="BC20" s="5"/>
      <c r="BD20" s="5"/>
      <c r="BE20">
        <v>10</v>
      </c>
      <c r="BF20" t="s">
        <v>323</v>
      </c>
      <c r="BG20">
        <f>SUMIFS('Pres Converted'!$I$2:I$10000,'Pres Converted'!$E$2:$E$10000,$BF20,'Pres Converted'!$D$2:$D$10000,"ED",'Pres Converted'!$C$2:$C$10000,$BE20)</f>
        <v>19708</v>
      </c>
      <c r="BH20">
        <f>SUMIFS('Pres Converted'!G$2:G$10000,'Pres Converted'!$E$2:$E$10000,$BF20,'Pres Converted'!$D$2:$D$10000,"ED",'Pres Converted'!$C$2:$C$10000,$BE20)</f>
        <v>9171</v>
      </c>
      <c r="BI20">
        <f>SUMIFS('Pres Converted'!H$2:H$10000,'Pres Converted'!$E$2:$E$10000,$BF20,'Pres Converted'!$D$2:$D$10000,"ED",'Pres Converted'!$C$2:$C$10000,$BE20)</f>
        <v>10537</v>
      </c>
      <c r="BR20">
        <f>BG20/SUMIF('By HD'!$A$3:$A$42,$BE20,'By HD'!$B$3:$B$42)</f>
        <v>1</v>
      </c>
      <c r="BS20">
        <f>$BR20*SUMIF('By HD'!$A$3:$A$42,$BE20,'By HD'!W$3:W$42)</f>
        <v>992</v>
      </c>
      <c r="BT20">
        <f>$BR20*SUMIF('By HD'!$A$3:$A$42,$BE20,'By HD'!X$3:X$42)</f>
        <v>410</v>
      </c>
      <c r="BU20">
        <f>$BR20*SUMIF('By HD'!$A$3:$A$42,$BE20,'By HD'!Y$3:Y$42)</f>
        <v>582</v>
      </c>
      <c r="CD20">
        <f t="shared" si="12"/>
        <v>20700</v>
      </c>
      <c r="CE20">
        <f t="shared" si="12"/>
        <v>9581</v>
      </c>
      <c r="CF20">
        <f t="shared" si="12"/>
        <v>11119</v>
      </c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</row>
    <row r="21" spans="1:138" x14ac:dyDescent="0.3">
      <c r="A21" t="s">
        <v>380</v>
      </c>
      <c r="B21" t="s">
        <v>33</v>
      </c>
      <c r="C21" t="s">
        <v>33</v>
      </c>
      <c r="D21" s="5">
        <f>SUMIFS('Pres Converted'!I$2:I$10000,'Pres Converted'!$D$2:$D$10000,"ED",'Pres Converted'!$E$2:$E$10000,$C21)</f>
        <v>664</v>
      </c>
      <c r="E21" s="5">
        <f>SUMIFS('Pres Converted'!G$2:G$10000,'Pres Converted'!$D$2:$D$10000,"ED",'Pres Converted'!$E$2:$E$10000,$C21)</f>
        <v>316</v>
      </c>
      <c r="F21" s="5">
        <f>SUMIFS('Pres Converted'!H$2:H$10000,'Pres Converted'!$D$2:$D$10000,"ED",'Pres Converted'!$E$2:$E$10000,$C21)</f>
        <v>348</v>
      </c>
      <c r="G21" s="5"/>
      <c r="H21" s="5"/>
      <c r="I21" s="5"/>
      <c r="J21" s="5"/>
      <c r="K21" s="5"/>
      <c r="L21" s="5"/>
      <c r="M21" s="5"/>
      <c r="N21" s="5"/>
      <c r="O21" s="5">
        <f t="shared" si="1"/>
        <v>0.4759036144578313</v>
      </c>
      <c r="P21" s="5">
        <f t="shared" si="2"/>
        <v>0.52409638554216864</v>
      </c>
      <c r="Q21" s="5">
        <f t="shared" si="3"/>
        <v>0</v>
      </c>
      <c r="R21" s="5">
        <f t="shared" si="4"/>
        <v>0</v>
      </c>
      <c r="S21" s="5">
        <f t="shared" si="5"/>
        <v>0</v>
      </c>
      <c r="T21" s="5">
        <f t="shared" si="6"/>
        <v>0</v>
      </c>
      <c r="U21" s="5">
        <f t="shared" si="7"/>
        <v>0</v>
      </c>
      <c r="V21" s="5">
        <f t="shared" si="8"/>
        <v>0</v>
      </c>
      <c r="W21" s="5">
        <f t="shared" si="9"/>
        <v>0</v>
      </c>
      <c r="X21" s="5">
        <f t="shared" si="10"/>
        <v>0</v>
      </c>
      <c r="Y21" s="6">
        <f t="shared" si="0"/>
        <v>0.52409638554216864</v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>
        <v>12</v>
      </c>
      <c r="AU21" t="s">
        <v>137</v>
      </c>
      <c r="AV21" s="5"/>
      <c r="AW21" s="5"/>
      <c r="AX21" s="5"/>
      <c r="AY21" s="5"/>
      <c r="AZ21" s="5"/>
      <c r="BA21" s="5">
        <f t="shared" si="13"/>
        <v>19</v>
      </c>
      <c r="BB21" s="5">
        <f t="shared" si="11"/>
        <v>0.99999999999999989</v>
      </c>
      <c r="BC21" s="5"/>
      <c r="BD21" s="5"/>
      <c r="BE21">
        <v>11</v>
      </c>
      <c r="BF21" t="s">
        <v>137</v>
      </c>
      <c r="BG21">
        <f>SUMIFS('Pres Converted'!$I$2:I$10000,'Pres Converted'!$E$2:$E$10000,$BF21,'Pres Converted'!$D$2:$D$10000,"ED",'Pres Converted'!$C$2:$C$10000,$BE21)</f>
        <v>1154</v>
      </c>
      <c r="BH21">
        <f>SUMIFS('Pres Converted'!G$2:G$10000,'Pres Converted'!$E$2:$E$10000,$BF21,'Pres Converted'!$D$2:$D$10000,"ED",'Pres Converted'!$C$2:$C$10000,$BE21)</f>
        <v>615</v>
      </c>
      <c r="BI21">
        <f>SUMIFS('Pres Converted'!H$2:H$10000,'Pres Converted'!$E$2:$E$10000,$BF21,'Pres Converted'!$D$2:$D$10000,"ED",'Pres Converted'!$C$2:$C$10000,$BE21)</f>
        <v>539</v>
      </c>
      <c r="BR21">
        <f>BG21/SUMIF('By HD'!$A$3:$A$42,$BE21,'By HD'!$B$3:$B$42)</f>
        <v>1</v>
      </c>
      <c r="BS21">
        <f>$BR21*SUMIF('By HD'!$A$3:$A$42,$BE21,'By HD'!W$3:W$42)</f>
        <v>48</v>
      </c>
      <c r="BT21">
        <f>$BR21*SUMIF('By HD'!$A$3:$A$42,$BE21,'By HD'!X$3:X$42)</f>
        <v>19</v>
      </c>
      <c r="BU21">
        <f>$BR21*SUMIF('By HD'!$A$3:$A$42,$BE21,'By HD'!Y$3:Y$42)</f>
        <v>29</v>
      </c>
      <c r="CD21">
        <f t="shared" si="12"/>
        <v>1202</v>
      </c>
      <c r="CE21">
        <f t="shared" si="12"/>
        <v>634</v>
      </c>
      <c r="CF21">
        <f t="shared" si="12"/>
        <v>568</v>
      </c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</row>
    <row r="22" spans="1:138" x14ac:dyDescent="0.3">
      <c r="A22" t="s">
        <v>381</v>
      </c>
      <c r="B22" t="s">
        <v>316</v>
      </c>
      <c r="C22" t="s">
        <v>316</v>
      </c>
      <c r="D22" s="5">
        <f>SUMIFS('Pres Converted'!I$2:I$10000,'Pres Converted'!$D$2:$D$10000,"ED",'Pres Converted'!$E$2:$E$10000,$C22)</f>
        <v>900</v>
      </c>
      <c r="E22" s="5">
        <f>SUMIFS('Pres Converted'!G$2:G$10000,'Pres Converted'!$D$2:$D$10000,"ED",'Pres Converted'!$E$2:$E$10000,$C22)</f>
        <v>491</v>
      </c>
      <c r="F22" s="5">
        <f>SUMIFS('Pres Converted'!H$2:H$10000,'Pres Converted'!$D$2:$D$10000,"ED",'Pres Converted'!$E$2:$E$10000,$C22)</f>
        <v>409</v>
      </c>
      <c r="G22" s="5"/>
      <c r="H22" s="5"/>
      <c r="I22" s="5"/>
      <c r="J22" s="5"/>
      <c r="K22" s="5"/>
      <c r="L22" s="5"/>
      <c r="M22" s="5"/>
      <c r="N22" s="5"/>
      <c r="O22" s="5">
        <f t="shared" si="1"/>
        <v>0.54555555555555557</v>
      </c>
      <c r="P22" s="5">
        <f t="shared" si="2"/>
        <v>0.45444444444444443</v>
      </c>
      <c r="Q22" s="5">
        <f t="shared" si="3"/>
        <v>0</v>
      </c>
      <c r="R22" s="5">
        <f t="shared" si="4"/>
        <v>0</v>
      </c>
      <c r="S22" s="5">
        <f t="shared" si="5"/>
        <v>0</v>
      </c>
      <c r="T22" s="5">
        <f t="shared" si="6"/>
        <v>0</v>
      </c>
      <c r="U22" s="5">
        <f t="shared" si="7"/>
        <v>0</v>
      </c>
      <c r="V22" s="5">
        <f t="shared" si="8"/>
        <v>0</v>
      </c>
      <c r="W22" s="5">
        <f t="shared" si="9"/>
        <v>0</v>
      </c>
      <c r="X22" s="5">
        <f t="shared" si="10"/>
        <v>0</v>
      </c>
      <c r="Y22" s="6">
        <f t="shared" si="0"/>
        <v>2.5455555555555556</v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>
        <v>13</v>
      </c>
      <c r="AU22" t="s">
        <v>148</v>
      </c>
      <c r="AV22" s="5"/>
      <c r="AW22" s="5"/>
      <c r="AX22" s="5"/>
      <c r="AY22" s="5"/>
      <c r="AZ22" s="5"/>
      <c r="BA22" s="5">
        <f t="shared" si="13"/>
        <v>20</v>
      </c>
      <c r="BB22" s="5">
        <f t="shared" si="11"/>
        <v>1</v>
      </c>
      <c r="BC22" s="5"/>
      <c r="BD22" s="5"/>
      <c r="BE22">
        <v>12</v>
      </c>
      <c r="BF22" t="s">
        <v>137</v>
      </c>
      <c r="BG22">
        <f>SUMIFS('Pres Converted'!$I$2:I$10000,'Pres Converted'!$E$2:$E$10000,$BF22,'Pres Converted'!$D$2:$D$10000,"ED",'Pres Converted'!$C$2:$C$10000,$BE22)</f>
        <v>1952</v>
      </c>
      <c r="BH22">
        <f>SUMIFS('Pres Converted'!G$2:G$10000,'Pres Converted'!$E$2:$E$10000,$BF22,'Pres Converted'!$D$2:$D$10000,"ED",'Pres Converted'!$C$2:$C$10000,$BE22)</f>
        <v>1045</v>
      </c>
      <c r="BI22">
        <f>SUMIFS('Pres Converted'!H$2:H$10000,'Pres Converted'!$E$2:$E$10000,$BF22,'Pres Converted'!$D$2:$D$10000,"ED",'Pres Converted'!$C$2:$C$10000,$BE22)</f>
        <v>907</v>
      </c>
      <c r="BR22">
        <f>BG22/SUMIF('By HD'!$A$3:$A$42,$BE22,'By HD'!$B$3:$B$42)</f>
        <v>1</v>
      </c>
      <c r="BS22">
        <f>$BR22*SUMIF('By HD'!$A$3:$A$42,$BE22,'By HD'!W$3:W$42)</f>
        <v>173</v>
      </c>
      <c r="BT22">
        <f>$BR22*SUMIF('By HD'!$A$3:$A$42,$BE22,'By HD'!X$3:X$42)</f>
        <v>75</v>
      </c>
      <c r="BU22">
        <f>$BR22*SUMIF('By HD'!$A$3:$A$42,$BE22,'By HD'!Y$3:Y$42)</f>
        <v>98</v>
      </c>
      <c r="CD22">
        <f t="shared" si="12"/>
        <v>2125</v>
      </c>
      <c r="CE22">
        <f t="shared" si="12"/>
        <v>1120</v>
      </c>
      <c r="CF22">
        <f t="shared" si="12"/>
        <v>1005</v>
      </c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</row>
    <row r="23" spans="1:138" x14ac:dyDescent="0.3">
      <c r="A23" t="s">
        <v>382</v>
      </c>
      <c r="B23" t="s">
        <v>318</v>
      </c>
      <c r="C23" t="s">
        <v>318</v>
      </c>
      <c r="D23" s="5">
        <f>SUMIFS('Pres Converted'!I$2:I$10000,'Pres Converted'!$D$2:$D$10000,"ED",'Pres Converted'!$E$2:$E$10000,$C23)</f>
        <v>1955</v>
      </c>
      <c r="E23" s="5">
        <f>SUMIFS('Pres Converted'!G$2:G$10000,'Pres Converted'!$D$2:$D$10000,"ED",'Pres Converted'!$E$2:$E$10000,$C23)</f>
        <v>1051</v>
      </c>
      <c r="F23" s="5">
        <f>SUMIFS('Pres Converted'!H$2:H$10000,'Pres Converted'!$D$2:$D$10000,"ED",'Pres Converted'!$E$2:$E$10000,$C23)</f>
        <v>904</v>
      </c>
      <c r="G23" s="5"/>
      <c r="H23" s="5"/>
      <c r="I23" s="5"/>
      <c r="J23" s="5"/>
      <c r="K23" s="5"/>
      <c r="L23" s="5"/>
      <c r="M23" s="5"/>
      <c r="N23" s="5"/>
      <c r="O23" s="5">
        <f t="shared" si="1"/>
        <v>0.53759590792838874</v>
      </c>
      <c r="P23" s="5">
        <f t="shared" si="2"/>
        <v>0.46240409207161126</v>
      </c>
      <c r="Q23" s="5">
        <f t="shared" si="3"/>
        <v>0</v>
      </c>
      <c r="R23" s="5">
        <f t="shared" si="4"/>
        <v>0</v>
      </c>
      <c r="S23" s="5">
        <f t="shared" si="5"/>
        <v>0</v>
      </c>
      <c r="T23" s="5">
        <f t="shared" si="6"/>
        <v>0</v>
      </c>
      <c r="U23" s="5">
        <f t="shared" si="7"/>
        <v>0</v>
      </c>
      <c r="V23" s="5">
        <f t="shared" si="8"/>
        <v>0</v>
      </c>
      <c r="W23" s="5">
        <f t="shared" si="9"/>
        <v>0</v>
      </c>
      <c r="X23" s="5">
        <f t="shared" si="10"/>
        <v>0</v>
      </c>
      <c r="Y23" s="6">
        <f t="shared" si="0"/>
        <v>2.537595907928389</v>
      </c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>
        <v>14</v>
      </c>
      <c r="AU23" t="s">
        <v>324</v>
      </c>
      <c r="AV23" s="5"/>
      <c r="AW23" s="5"/>
      <c r="AX23" s="5"/>
      <c r="AY23" s="5"/>
      <c r="AZ23" s="5"/>
      <c r="BA23" s="5">
        <f t="shared" si="13"/>
        <v>21</v>
      </c>
      <c r="BB23" s="5">
        <f t="shared" si="11"/>
        <v>1</v>
      </c>
      <c r="BC23" s="5"/>
      <c r="BD23" s="5"/>
      <c r="BE23">
        <v>13</v>
      </c>
      <c r="BF23" t="s">
        <v>148</v>
      </c>
      <c r="BG23">
        <f>SUMIFS('Pres Converted'!$I$2:I$10000,'Pres Converted'!$E$2:$E$10000,$BF23,'Pres Converted'!$D$2:$D$10000,"ED",'Pres Converted'!$C$2:$C$10000,$BE23)</f>
        <v>1356</v>
      </c>
      <c r="BH23">
        <f>SUMIFS('Pres Converted'!G$2:G$10000,'Pres Converted'!$E$2:$E$10000,$BF23,'Pres Converted'!$D$2:$D$10000,"ED",'Pres Converted'!$C$2:$C$10000,$BE23)</f>
        <v>801</v>
      </c>
      <c r="BI23">
        <f>SUMIFS('Pres Converted'!H$2:H$10000,'Pres Converted'!$E$2:$E$10000,$BF23,'Pres Converted'!$D$2:$D$10000,"ED",'Pres Converted'!$C$2:$C$10000,$BE23)</f>
        <v>555</v>
      </c>
      <c r="BR23">
        <f>BG23/SUMIF('By HD'!$A$3:$A$42,$BE23,'By HD'!$B$3:$B$42)</f>
        <v>1</v>
      </c>
      <c r="BS23">
        <f>$BR23*SUMIF('By HD'!$A$3:$A$42,$BE23,'By HD'!W$3:W$42)</f>
        <v>142</v>
      </c>
      <c r="BT23">
        <f>$BR23*SUMIF('By HD'!$A$3:$A$42,$BE23,'By HD'!X$3:X$42)</f>
        <v>66</v>
      </c>
      <c r="BU23">
        <f>$BR23*SUMIF('By HD'!$A$3:$A$42,$BE23,'By HD'!Y$3:Y$42)</f>
        <v>76</v>
      </c>
      <c r="CD23">
        <f t="shared" si="12"/>
        <v>1498</v>
      </c>
      <c r="CE23">
        <f t="shared" si="12"/>
        <v>867</v>
      </c>
      <c r="CF23">
        <f t="shared" si="12"/>
        <v>631</v>
      </c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</row>
    <row r="24" spans="1:138" x14ac:dyDescent="0.3">
      <c r="A24" t="s">
        <v>383</v>
      </c>
      <c r="B24" t="s">
        <v>69</v>
      </c>
      <c r="C24" t="s">
        <v>69</v>
      </c>
      <c r="D24" s="5">
        <f>SUMIFS('Pres Converted'!I$2:I$10000,'Pres Converted'!$D$2:$D$10000,"ED",'Pres Converted'!$E$2:$E$10000,$C24)</f>
        <v>297</v>
      </c>
      <c r="E24" s="5">
        <f>SUMIFS('Pres Converted'!G$2:G$10000,'Pres Converted'!$D$2:$D$10000,"ED",'Pres Converted'!$E$2:$E$10000,$C24)</f>
        <v>208</v>
      </c>
      <c r="F24" s="5">
        <f>SUMIFS('Pres Converted'!H$2:H$10000,'Pres Converted'!$D$2:$D$10000,"ED",'Pres Converted'!$E$2:$E$10000,$C24)</f>
        <v>89</v>
      </c>
      <c r="G24" s="5"/>
      <c r="H24" s="5"/>
      <c r="I24" s="5"/>
      <c r="J24" s="5"/>
      <c r="K24" s="5"/>
      <c r="L24" s="5"/>
      <c r="M24" s="5"/>
      <c r="N24" s="5"/>
      <c r="O24" s="5">
        <f t="shared" si="1"/>
        <v>0.70033670033670037</v>
      </c>
      <c r="P24" s="5">
        <f t="shared" si="2"/>
        <v>0.29966329966329969</v>
      </c>
      <c r="Q24" s="5">
        <f t="shared" si="3"/>
        <v>0</v>
      </c>
      <c r="R24" s="5">
        <f t="shared" si="4"/>
        <v>0</v>
      </c>
      <c r="S24" s="5">
        <f t="shared" si="5"/>
        <v>0</v>
      </c>
      <c r="T24" s="5">
        <f t="shared" si="6"/>
        <v>0</v>
      </c>
      <c r="U24" s="5">
        <f t="shared" si="7"/>
        <v>0</v>
      </c>
      <c r="V24" s="5">
        <f t="shared" si="8"/>
        <v>0</v>
      </c>
      <c r="W24" s="5">
        <f t="shared" si="9"/>
        <v>0</v>
      </c>
      <c r="X24" s="5">
        <f t="shared" si="10"/>
        <v>0</v>
      </c>
      <c r="Y24" s="6">
        <f t="shared" si="0"/>
        <v>2.7003367003367003</v>
      </c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>
        <v>14</v>
      </c>
      <c r="AU24" t="s">
        <v>325</v>
      </c>
      <c r="AV24" s="5"/>
      <c r="AW24" s="5"/>
      <c r="AX24" s="5"/>
      <c r="AY24" s="5"/>
      <c r="AZ24" s="5"/>
      <c r="BA24" s="5">
        <f t="shared" si="13"/>
        <v>22</v>
      </c>
      <c r="BB24" s="5">
        <f t="shared" si="11"/>
        <v>1</v>
      </c>
      <c r="BC24" s="5"/>
      <c r="BD24" s="5"/>
      <c r="BE24">
        <v>14</v>
      </c>
      <c r="BF24" t="s">
        <v>324</v>
      </c>
      <c r="BG24">
        <f>SUMIFS('Pres Converted'!$I$2:I$10000,'Pres Converted'!$E$2:$E$10000,$BF24,'Pres Converted'!$D$2:$D$10000,"ED",'Pres Converted'!$C$2:$C$10000,$BE24)</f>
        <v>215</v>
      </c>
      <c r="BH24">
        <f>SUMIFS('Pres Converted'!G$2:G$10000,'Pres Converted'!$E$2:$E$10000,$BF24,'Pres Converted'!$D$2:$D$10000,"ED",'Pres Converted'!$C$2:$C$10000,$BE24)</f>
        <v>153</v>
      </c>
      <c r="BI24">
        <f>SUMIFS('Pres Converted'!H$2:H$10000,'Pres Converted'!$E$2:$E$10000,$BF24,'Pres Converted'!$D$2:$D$10000,"ED",'Pres Converted'!$C$2:$C$10000,$BE24)</f>
        <v>62</v>
      </c>
      <c r="BR24">
        <f>BG24/SUMIF('By HD'!$A$3:$A$42,$BE24,'By HD'!$B$3:$B$42)</f>
        <v>0.38188277087033745</v>
      </c>
      <c r="BS24">
        <f>$BR24*SUMIF('By HD'!$A$3:$A$42,$BE24,'By HD'!W$3:W$42)</f>
        <v>25.204262877442272</v>
      </c>
      <c r="BT24">
        <f>$BR24*SUMIF('By HD'!$A$3:$A$42,$BE24,'By HD'!X$3:X$42)</f>
        <v>15.657193605683835</v>
      </c>
      <c r="BU24">
        <f>$BR24*SUMIF('By HD'!$A$3:$A$42,$BE24,'By HD'!Y$3:Y$42)</f>
        <v>9.5470692717584367</v>
      </c>
      <c r="CD24">
        <f t="shared" si="12"/>
        <v>240.20426287744226</v>
      </c>
      <c r="CE24">
        <f t="shared" si="12"/>
        <v>168.65719360568383</v>
      </c>
      <c r="CF24">
        <f t="shared" si="12"/>
        <v>71.547069271758431</v>
      </c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</row>
    <row r="25" spans="1:138" x14ac:dyDescent="0.3">
      <c r="A25" t="s">
        <v>384</v>
      </c>
      <c r="B25" t="s">
        <v>385</v>
      </c>
      <c r="C25" t="s">
        <v>333</v>
      </c>
      <c r="D25" s="5">
        <f>SUMIFS('Pres Converted'!I$2:I$10000,'Pres Converted'!$D$2:$D$10000,"ED",'Pres Converted'!$E$2:$E$10000,$C25)</f>
        <v>607</v>
      </c>
      <c r="E25" s="5">
        <f>SUMIFS('Pres Converted'!G$2:G$10000,'Pres Converted'!$D$2:$D$10000,"ED",'Pres Converted'!$E$2:$E$10000,$C25)</f>
        <v>274</v>
      </c>
      <c r="F25" s="5">
        <f>SUMIFS('Pres Converted'!H$2:H$10000,'Pres Converted'!$D$2:$D$10000,"ED",'Pres Converted'!$E$2:$E$10000,$C25)</f>
        <v>333</v>
      </c>
      <c r="G25" s="5"/>
      <c r="H25" s="5"/>
      <c r="I25" s="5"/>
      <c r="J25" s="5"/>
      <c r="K25" s="5"/>
      <c r="L25" s="5"/>
      <c r="M25" s="5"/>
      <c r="N25" s="5"/>
      <c r="O25" s="5">
        <f t="shared" si="1"/>
        <v>0.4514003294892916</v>
      </c>
      <c r="P25" s="5">
        <f t="shared" si="2"/>
        <v>0.54859967051070835</v>
      </c>
      <c r="Q25" s="5">
        <f t="shared" si="3"/>
        <v>0</v>
      </c>
      <c r="R25" s="5">
        <f t="shared" si="4"/>
        <v>0</v>
      </c>
      <c r="S25" s="5">
        <f t="shared" si="5"/>
        <v>0</v>
      </c>
      <c r="T25" s="5">
        <f t="shared" si="6"/>
        <v>0</v>
      </c>
      <c r="U25" s="5">
        <f t="shared" si="7"/>
        <v>0</v>
      </c>
      <c r="V25" s="5">
        <f t="shared" si="8"/>
        <v>0</v>
      </c>
      <c r="W25" s="5">
        <f t="shared" si="9"/>
        <v>0</v>
      </c>
      <c r="X25" s="5">
        <f t="shared" si="10"/>
        <v>0</v>
      </c>
      <c r="Y25" s="6">
        <f t="shared" si="0"/>
        <v>0.54859967051070835</v>
      </c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>
        <v>14</v>
      </c>
      <c r="AU25" t="s">
        <v>326</v>
      </c>
      <c r="AV25" s="5"/>
      <c r="AW25" s="5"/>
      <c r="AX25" s="5"/>
      <c r="AY25" s="5"/>
      <c r="AZ25" s="5"/>
      <c r="BA25" s="5">
        <f t="shared" si="13"/>
        <v>23</v>
      </c>
      <c r="BB25" s="5">
        <f t="shared" si="11"/>
        <v>1</v>
      </c>
      <c r="BC25" s="5"/>
      <c r="BD25" s="5"/>
      <c r="BE25">
        <v>14</v>
      </c>
      <c r="BF25" t="s">
        <v>325</v>
      </c>
      <c r="BG25">
        <f>SUMIFS('Pres Converted'!$I$2:I$10000,'Pres Converted'!$E$2:$E$10000,$BF25,'Pres Converted'!$D$2:$D$10000,"ED",'Pres Converted'!$C$2:$C$10000,$BE25)</f>
        <v>282</v>
      </c>
      <c r="BH25">
        <f>SUMIFS('Pres Converted'!G$2:G$10000,'Pres Converted'!$E$2:$E$10000,$BF25,'Pres Converted'!$D$2:$D$10000,"ED",'Pres Converted'!$C$2:$C$10000,$BE25)</f>
        <v>204</v>
      </c>
      <c r="BI25">
        <f>SUMIFS('Pres Converted'!H$2:H$10000,'Pres Converted'!$E$2:$E$10000,$BF25,'Pres Converted'!$D$2:$D$10000,"ED",'Pres Converted'!$C$2:$C$10000,$BE25)</f>
        <v>78</v>
      </c>
      <c r="BR25">
        <f>BG25/SUMIF('By HD'!$A$3:$A$42,$BE25,'By HD'!$B$3:$B$42)</f>
        <v>0.5008880994671403</v>
      </c>
      <c r="BS25">
        <f>$BR25*SUMIF('By HD'!$A$3:$A$42,$BE25,'By HD'!W$3:W$42)</f>
        <v>33.058614564831259</v>
      </c>
      <c r="BT25">
        <f>$BR25*SUMIF('By HD'!$A$3:$A$42,$BE25,'By HD'!X$3:X$42)</f>
        <v>20.536412078152754</v>
      </c>
      <c r="BU25">
        <f>$BR25*SUMIF('By HD'!$A$3:$A$42,$BE25,'By HD'!Y$3:Y$42)</f>
        <v>12.522202486678507</v>
      </c>
      <c r="CD25">
        <f t="shared" si="12"/>
        <v>315.05861456483126</v>
      </c>
      <c r="CE25">
        <f t="shared" si="12"/>
        <v>224.53641207815275</v>
      </c>
      <c r="CF25">
        <f t="shared" si="12"/>
        <v>90.522202486678509</v>
      </c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</row>
    <row r="26" spans="1:138" x14ac:dyDescent="0.3">
      <c r="A26" t="s">
        <v>386</v>
      </c>
      <c r="B26" t="s">
        <v>387</v>
      </c>
      <c r="C26" t="s">
        <v>321</v>
      </c>
      <c r="D26" s="5">
        <f>SUMIFS('Pres Converted'!I$2:I$10000,'Pres Converted'!$D$2:$D$10000,"ED",'Pres Converted'!$E$2:$E$10000,$C26)</f>
        <v>1264</v>
      </c>
      <c r="E26" s="5">
        <f>SUMIFS('Pres Converted'!G$2:G$10000,'Pres Converted'!$D$2:$D$10000,"ED",'Pres Converted'!$E$2:$E$10000,$C26)</f>
        <v>660</v>
      </c>
      <c r="F26" s="5">
        <f>SUMIFS('Pres Converted'!H$2:H$10000,'Pres Converted'!$D$2:$D$10000,"ED",'Pres Converted'!$E$2:$E$10000,$C26)</f>
        <v>604</v>
      </c>
      <c r="G26" s="5"/>
      <c r="H26" s="5"/>
      <c r="I26" s="5"/>
      <c r="J26" s="5"/>
      <c r="K26" s="5"/>
      <c r="L26" s="5"/>
      <c r="M26" s="5"/>
      <c r="N26" s="5"/>
      <c r="O26" s="5">
        <f t="shared" si="1"/>
        <v>0.52215189873417722</v>
      </c>
      <c r="P26" s="5">
        <f t="shared" si="2"/>
        <v>0.47784810126582278</v>
      </c>
      <c r="Q26" s="5">
        <f t="shared" si="3"/>
        <v>0</v>
      </c>
      <c r="R26" s="5">
        <f t="shared" si="4"/>
        <v>0</v>
      </c>
      <c r="S26" s="5">
        <f t="shared" si="5"/>
        <v>0</v>
      </c>
      <c r="T26" s="5">
        <f t="shared" si="6"/>
        <v>0</v>
      </c>
      <c r="U26" s="5">
        <f t="shared" si="7"/>
        <v>0</v>
      </c>
      <c r="V26" s="5">
        <f t="shared" si="8"/>
        <v>0</v>
      </c>
      <c r="W26" s="5">
        <f t="shared" si="9"/>
        <v>0</v>
      </c>
      <c r="X26" s="5">
        <f t="shared" si="10"/>
        <v>0</v>
      </c>
      <c r="Y26" s="6">
        <f t="shared" si="0"/>
        <v>2.5221518987341773</v>
      </c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>
        <v>15</v>
      </c>
      <c r="AU26" t="s">
        <v>327</v>
      </c>
      <c r="AV26" s="5"/>
      <c r="AW26" s="5"/>
      <c r="AX26" s="5"/>
      <c r="AY26" s="5"/>
      <c r="AZ26" s="5"/>
      <c r="BA26" s="5">
        <f t="shared" si="13"/>
        <v>24</v>
      </c>
      <c r="BB26" s="5">
        <f t="shared" si="11"/>
        <v>1</v>
      </c>
      <c r="BC26" s="5"/>
      <c r="BD26" s="5"/>
      <c r="BE26">
        <v>14</v>
      </c>
      <c r="BF26" t="s">
        <v>326</v>
      </c>
      <c r="BG26">
        <f>SUMIFS('Pres Converted'!$I$2:I$10000,'Pres Converted'!$E$2:$E$10000,$BF26,'Pres Converted'!$D$2:$D$10000,"ED",'Pres Converted'!$C$2:$C$10000,$BE26)</f>
        <v>66</v>
      </c>
      <c r="BH26">
        <f>SUMIFS('Pres Converted'!G$2:G$10000,'Pres Converted'!$E$2:$E$10000,$BF26,'Pres Converted'!$D$2:$D$10000,"ED",'Pres Converted'!$C$2:$C$10000,$BE26)</f>
        <v>45</v>
      </c>
      <c r="BI26">
        <f>SUMIFS('Pres Converted'!H$2:H$10000,'Pres Converted'!$E$2:$E$10000,$BF26,'Pres Converted'!$D$2:$D$10000,"ED",'Pres Converted'!$C$2:$C$10000,$BE26)</f>
        <v>21</v>
      </c>
      <c r="BR26">
        <f>BG26/SUMIF('By HD'!$A$3:$A$42,$BE26,'By HD'!$B$3:$B$42)</f>
        <v>0.11722912966252221</v>
      </c>
      <c r="BS26">
        <f>$BR26*SUMIF('By HD'!$A$3:$A$42,$BE26,'By HD'!W$3:W$42)</f>
        <v>7.7371225577264653</v>
      </c>
      <c r="BT26">
        <f>$BR26*SUMIF('By HD'!$A$3:$A$42,$BE26,'By HD'!X$3:X$42)</f>
        <v>4.8063943161634102</v>
      </c>
      <c r="BU26">
        <f>$BR26*SUMIF('By HD'!$A$3:$A$42,$BE26,'By HD'!Y$3:Y$42)</f>
        <v>2.9307282415630551</v>
      </c>
      <c r="CD26">
        <f t="shared" si="12"/>
        <v>73.737122557726465</v>
      </c>
      <c r="CE26">
        <f t="shared" si="12"/>
        <v>49.806394316163413</v>
      </c>
      <c r="CF26">
        <f t="shared" si="12"/>
        <v>23.930728241563056</v>
      </c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</row>
    <row r="27" spans="1:138" x14ac:dyDescent="0.3">
      <c r="A27" t="s">
        <v>388</v>
      </c>
      <c r="B27" t="s">
        <v>389</v>
      </c>
      <c r="C27" t="s">
        <v>335</v>
      </c>
      <c r="D27" s="5">
        <f>SUMIFS('Pres Converted'!I$2:I$10000,'Pres Converted'!$D$2:$D$10000,"ED",'Pres Converted'!$E$2:$E$10000,$C27)</f>
        <v>265</v>
      </c>
      <c r="E27" s="5">
        <f>SUMIFS('Pres Converted'!G$2:G$10000,'Pres Converted'!$D$2:$D$10000,"ED",'Pres Converted'!$E$2:$E$10000,$C27)</f>
        <v>175</v>
      </c>
      <c r="F27" s="5">
        <f>SUMIFS('Pres Converted'!H$2:H$10000,'Pres Converted'!$D$2:$D$10000,"ED",'Pres Converted'!$E$2:$E$10000,$C27)</f>
        <v>90</v>
      </c>
      <c r="G27" s="5"/>
      <c r="H27" s="5"/>
      <c r="I27" s="5"/>
      <c r="J27" s="5"/>
      <c r="K27" s="5"/>
      <c r="L27" s="5"/>
      <c r="M27" s="5"/>
      <c r="N27" s="5"/>
      <c r="O27" s="5">
        <f t="shared" si="1"/>
        <v>0.660377358490566</v>
      </c>
      <c r="P27" s="5">
        <f t="shared" si="2"/>
        <v>0.33962264150943394</v>
      </c>
      <c r="Q27" s="5">
        <f t="shared" si="3"/>
        <v>0</v>
      </c>
      <c r="R27" s="5">
        <f t="shared" si="4"/>
        <v>0</v>
      </c>
      <c r="S27" s="5">
        <f t="shared" si="5"/>
        <v>0</v>
      </c>
      <c r="T27" s="5">
        <f t="shared" si="6"/>
        <v>0</v>
      </c>
      <c r="U27" s="5">
        <f t="shared" si="7"/>
        <v>0</v>
      </c>
      <c r="V27" s="5">
        <f t="shared" si="8"/>
        <v>0</v>
      </c>
      <c r="W27" s="5">
        <f t="shared" si="9"/>
        <v>0</v>
      </c>
      <c r="X27" s="5">
        <f t="shared" si="10"/>
        <v>0</v>
      </c>
      <c r="Y27" s="6">
        <f t="shared" si="0"/>
        <v>2.6603773584905661</v>
      </c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>
        <v>15</v>
      </c>
      <c r="AU27" t="s">
        <v>326</v>
      </c>
      <c r="AV27" s="5"/>
      <c r="AW27" s="5"/>
      <c r="AX27" s="5"/>
      <c r="AY27" s="5"/>
      <c r="AZ27" s="5"/>
      <c r="BA27" s="5">
        <f t="shared" si="13"/>
        <v>25</v>
      </c>
      <c r="BB27" s="5">
        <f t="shared" si="11"/>
        <v>0</v>
      </c>
      <c r="BC27" s="5"/>
      <c r="BD27" s="5"/>
      <c r="BE27">
        <v>15</v>
      </c>
      <c r="BF27" t="s">
        <v>327</v>
      </c>
      <c r="BG27">
        <f>SUMIFS('Pres Converted'!$I$2:I$10000,'Pres Converted'!$E$2:$E$10000,$BF27,'Pres Converted'!$D$2:$D$10000,"ED",'Pres Converted'!$C$2:$C$10000,$BE27)</f>
        <v>380</v>
      </c>
      <c r="BH27">
        <f>SUMIFS('Pres Converted'!G$2:G$10000,'Pres Converted'!$E$2:$E$10000,$BF27,'Pres Converted'!$D$2:$D$10000,"ED",'Pres Converted'!$C$2:$C$10000,$BE27)</f>
        <v>223</v>
      </c>
      <c r="BI27">
        <f>SUMIFS('Pres Converted'!H$2:H$10000,'Pres Converted'!$E$2:$E$10000,$BF27,'Pres Converted'!$D$2:$D$10000,"ED",'Pres Converted'!$C$2:$C$10000,$BE27)</f>
        <v>157</v>
      </c>
      <c r="BR27">
        <f>BG27/SUMIF('By HD'!$A$3:$A$42,$BE27,'By HD'!$B$3:$B$42)</f>
        <v>0.46511627906976744</v>
      </c>
      <c r="BS27">
        <f>$BR27*SUMIF('By HD'!$A$3:$A$42,$BE27,'By HD'!W$3:W$42)</f>
        <v>87.906976744186039</v>
      </c>
      <c r="BT27">
        <f>$BR27*SUMIF('By HD'!$A$3:$A$42,$BE27,'By HD'!X$3:X$42)</f>
        <v>56.279069767441861</v>
      </c>
      <c r="BU27">
        <f>$BR27*SUMIF('By HD'!$A$3:$A$42,$BE27,'By HD'!Y$3:Y$42)</f>
        <v>31.627906976744185</v>
      </c>
      <c r="CD27">
        <f t="shared" si="12"/>
        <v>467.90697674418607</v>
      </c>
      <c r="CE27">
        <f t="shared" si="12"/>
        <v>279.27906976744185</v>
      </c>
      <c r="CF27">
        <f t="shared" si="12"/>
        <v>188.62790697674419</v>
      </c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</row>
    <row r="28" spans="1:138" x14ac:dyDescent="0.3">
      <c r="A28" t="s">
        <v>390</v>
      </c>
      <c r="B28" t="s">
        <v>37</v>
      </c>
      <c r="C28" t="s">
        <v>37</v>
      </c>
      <c r="D28" s="5">
        <f>SUMIFS('Pres Converted'!I$2:I$10000,'Pres Converted'!$D$2:$D$10000,"ED",'Pres Converted'!$E$2:$E$10000,$C28)</f>
        <v>575</v>
      </c>
      <c r="E28" s="5">
        <f>SUMIFS('Pres Converted'!G$2:G$10000,'Pres Converted'!$D$2:$D$10000,"ED",'Pres Converted'!$E$2:$E$10000,$C28)</f>
        <v>254</v>
      </c>
      <c r="F28" s="5">
        <f>SUMIFS('Pres Converted'!H$2:H$10000,'Pres Converted'!$D$2:$D$10000,"ED",'Pres Converted'!$E$2:$E$10000,$C28)</f>
        <v>321</v>
      </c>
      <c r="G28" s="5"/>
      <c r="H28" s="5"/>
      <c r="I28" s="5"/>
      <c r="J28" s="5"/>
      <c r="K28" s="5"/>
      <c r="L28" s="5"/>
      <c r="M28" s="5"/>
      <c r="N28" s="5"/>
      <c r="O28" s="5">
        <f t="shared" si="1"/>
        <v>0.44173913043478263</v>
      </c>
      <c r="P28" s="5">
        <f t="shared" si="2"/>
        <v>0.55826086956521737</v>
      </c>
      <c r="Q28" s="5">
        <f t="shared" si="3"/>
        <v>0</v>
      </c>
      <c r="R28" s="5">
        <f t="shared" si="4"/>
        <v>0</v>
      </c>
      <c r="S28" s="5">
        <f t="shared" si="5"/>
        <v>0</v>
      </c>
      <c r="T28" s="5">
        <f t="shared" si="6"/>
        <v>0</v>
      </c>
      <c r="U28" s="5">
        <f t="shared" si="7"/>
        <v>0</v>
      </c>
      <c r="V28" s="5">
        <f t="shared" si="8"/>
        <v>0</v>
      </c>
      <c r="W28" s="5">
        <f t="shared" si="9"/>
        <v>0</v>
      </c>
      <c r="X28" s="5">
        <f t="shared" si="10"/>
        <v>0</v>
      </c>
      <c r="Y28" s="6">
        <f t="shared" si="0"/>
        <v>0.55826086956521737</v>
      </c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>
        <v>15</v>
      </c>
      <c r="AU28" t="s">
        <v>328</v>
      </c>
      <c r="AV28" s="5"/>
      <c r="AW28" s="5"/>
      <c r="AX28" s="5"/>
      <c r="AY28" s="5"/>
      <c r="AZ28" s="5"/>
      <c r="BA28" s="5">
        <f t="shared" si="13"/>
        <v>26</v>
      </c>
      <c r="BB28" s="5">
        <f t="shared" si="11"/>
        <v>0</v>
      </c>
      <c r="BC28" s="5"/>
      <c r="BD28" s="5"/>
      <c r="BE28">
        <v>15</v>
      </c>
      <c r="BF28" t="s">
        <v>326</v>
      </c>
      <c r="BG28">
        <f>SUMIFS('Pres Converted'!$I$2:I$10000,'Pres Converted'!$E$2:$E$10000,$BF28,'Pres Converted'!$D$2:$D$10000,"ED",'Pres Converted'!$C$2:$C$10000,$BE28)</f>
        <v>210</v>
      </c>
      <c r="BH28">
        <f>SUMIFS('Pres Converted'!G$2:G$10000,'Pres Converted'!$E$2:$E$10000,$BF28,'Pres Converted'!$D$2:$D$10000,"ED",'Pres Converted'!$C$2:$C$10000,$BE28)</f>
        <v>131</v>
      </c>
      <c r="BI28">
        <f>SUMIFS('Pres Converted'!H$2:H$10000,'Pres Converted'!$E$2:$E$10000,$BF28,'Pres Converted'!$D$2:$D$10000,"ED",'Pres Converted'!$C$2:$C$10000,$BE28)</f>
        <v>79</v>
      </c>
      <c r="BR28">
        <f>BG28/SUMIF('By HD'!$A$3:$A$42,$BE28,'By HD'!$B$3:$B$42)</f>
        <v>0.25703794369645044</v>
      </c>
      <c r="BS28">
        <f>$BR28*SUMIF('By HD'!$A$3:$A$42,$BE28,'By HD'!W$3:W$42)</f>
        <v>48.580171358629137</v>
      </c>
      <c r="BT28">
        <f>$BR28*SUMIF('By HD'!$A$3:$A$42,$BE28,'By HD'!X$3:X$42)</f>
        <v>31.101591187270504</v>
      </c>
      <c r="BU28">
        <f>$BR28*SUMIF('By HD'!$A$3:$A$42,$BE28,'By HD'!Y$3:Y$42)</f>
        <v>17.47858017135863</v>
      </c>
      <c r="CD28">
        <f t="shared" si="12"/>
        <v>258.58017135862912</v>
      </c>
      <c r="CE28">
        <f t="shared" si="12"/>
        <v>162.10159118727051</v>
      </c>
      <c r="CF28">
        <f t="shared" si="12"/>
        <v>96.47858017135863</v>
      </c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</row>
    <row r="29" spans="1:138" x14ac:dyDescent="0.3">
      <c r="A29" t="s">
        <v>391</v>
      </c>
      <c r="B29" t="s">
        <v>67</v>
      </c>
      <c r="C29" t="s">
        <v>67</v>
      </c>
      <c r="D29" s="5">
        <f>SUMIFS('Pres Converted'!I$2:I$10000,'Pres Converted'!$D$2:$D$10000,"ED",'Pres Converted'!$E$2:$E$10000,$C29)</f>
        <v>122</v>
      </c>
      <c r="E29" s="5">
        <f>SUMIFS('Pres Converted'!G$2:G$10000,'Pres Converted'!$D$2:$D$10000,"ED",'Pres Converted'!$E$2:$E$10000,$C29)</f>
        <v>69</v>
      </c>
      <c r="F29" s="5">
        <f>SUMIFS('Pres Converted'!H$2:H$10000,'Pres Converted'!$D$2:$D$10000,"ED",'Pres Converted'!$E$2:$E$10000,$C29)</f>
        <v>53</v>
      </c>
      <c r="G29" s="5"/>
      <c r="H29" s="5"/>
      <c r="I29" s="5"/>
      <c r="J29" s="5"/>
      <c r="K29" s="5"/>
      <c r="L29" s="5"/>
      <c r="M29" s="5"/>
      <c r="N29" s="5"/>
      <c r="O29" s="5">
        <f t="shared" si="1"/>
        <v>0.56557377049180324</v>
      </c>
      <c r="P29" s="5">
        <f t="shared" si="2"/>
        <v>0.4344262295081967</v>
      </c>
      <c r="Q29" s="5">
        <f t="shared" si="3"/>
        <v>0</v>
      </c>
      <c r="R29" s="5">
        <f t="shared" si="4"/>
        <v>0</v>
      </c>
      <c r="S29" s="5">
        <f t="shared" si="5"/>
        <v>0</v>
      </c>
      <c r="T29" s="5">
        <f t="shared" si="6"/>
        <v>0</v>
      </c>
      <c r="U29" s="5">
        <f t="shared" si="7"/>
        <v>0</v>
      </c>
      <c r="V29" s="5">
        <f t="shared" si="8"/>
        <v>0</v>
      </c>
      <c r="W29" s="5">
        <f t="shared" si="9"/>
        <v>0</v>
      </c>
      <c r="X29" s="5">
        <f t="shared" si="10"/>
        <v>0</v>
      </c>
      <c r="Y29" s="6">
        <f t="shared" si="0"/>
        <v>2.5655737704918034</v>
      </c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>
        <v>16</v>
      </c>
      <c r="AU29" t="s">
        <v>185</v>
      </c>
      <c r="AV29" s="5"/>
      <c r="AW29" s="5"/>
      <c r="AX29" s="5"/>
      <c r="AY29" s="5"/>
      <c r="AZ29" s="5"/>
      <c r="BA29" s="5">
        <f t="shared" si="13"/>
        <v>27</v>
      </c>
      <c r="BB29" s="5">
        <f t="shared" si="11"/>
        <v>0</v>
      </c>
      <c r="BC29" s="5"/>
      <c r="BD29" s="5"/>
      <c r="BE29">
        <v>15</v>
      </c>
      <c r="BF29" t="s">
        <v>328</v>
      </c>
      <c r="BG29">
        <f>SUMIFS('Pres Converted'!$I$2:I$10000,'Pres Converted'!$E$2:$E$10000,$BF29,'Pres Converted'!$D$2:$D$10000,"ED",'Pres Converted'!$C$2:$C$10000,$BE29)</f>
        <v>227</v>
      </c>
      <c r="BH29">
        <f>SUMIFS('Pres Converted'!G$2:G$10000,'Pres Converted'!$E$2:$E$10000,$BF29,'Pres Converted'!$D$2:$D$10000,"ED",'Pres Converted'!$C$2:$C$10000,$BE29)</f>
        <v>159</v>
      </c>
      <c r="BI29">
        <f>SUMIFS('Pres Converted'!H$2:H$10000,'Pres Converted'!$E$2:$E$10000,$BF29,'Pres Converted'!$D$2:$D$10000,"ED",'Pres Converted'!$C$2:$C$10000,$BE29)</f>
        <v>68</v>
      </c>
      <c r="BR29">
        <f>BG29/SUMIF('By HD'!$A$3:$A$42,$BE29,'By HD'!$B$3:$B$42)</f>
        <v>0.27784577723378212</v>
      </c>
      <c r="BS29">
        <f>$BR29*SUMIF('By HD'!$A$3:$A$42,$BE29,'By HD'!W$3:W$42)</f>
        <v>52.512851897184824</v>
      </c>
      <c r="BT29">
        <f>$BR29*SUMIF('By HD'!$A$3:$A$42,$BE29,'By HD'!X$3:X$42)</f>
        <v>33.619339045287639</v>
      </c>
      <c r="BU29">
        <f>$BR29*SUMIF('By HD'!$A$3:$A$42,$BE29,'By HD'!Y$3:Y$42)</f>
        <v>18.893512851897185</v>
      </c>
      <c r="CD29">
        <f t="shared" si="12"/>
        <v>279.51285189718482</v>
      </c>
      <c r="CE29">
        <f t="shared" si="12"/>
        <v>192.61933904528763</v>
      </c>
      <c r="CF29">
        <f t="shared" si="12"/>
        <v>86.893512851897185</v>
      </c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</row>
    <row r="30" spans="1:138" x14ac:dyDescent="0.3">
      <c r="A30" t="s">
        <v>392</v>
      </c>
      <c r="B30" t="s">
        <v>393</v>
      </c>
      <c r="C30" t="s">
        <v>329</v>
      </c>
      <c r="D30" s="5">
        <f>SUMIFS('Pres Converted'!I$2:I$10000,'Pres Converted'!$D$2:$D$10000,"ED",'Pres Converted'!$E$2:$E$10000,$C30)</f>
        <v>1895</v>
      </c>
      <c r="E30" s="5">
        <f>SUMIFS('Pres Converted'!G$2:G$10000,'Pres Converted'!$D$2:$D$10000,"ED",'Pres Converted'!$E$2:$E$10000,$C30)</f>
        <v>973</v>
      </c>
      <c r="F30" s="5">
        <f>SUMIFS('Pres Converted'!H$2:H$10000,'Pres Converted'!$D$2:$D$10000,"ED",'Pres Converted'!$E$2:$E$10000,$C30)</f>
        <v>922</v>
      </c>
      <c r="G30" s="5"/>
      <c r="H30" s="5"/>
      <c r="I30" s="5"/>
      <c r="J30" s="5"/>
      <c r="K30" s="5"/>
      <c r="L30" s="5"/>
      <c r="M30" s="5"/>
      <c r="N30" s="5"/>
      <c r="O30" s="5">
        <f t="shared" si="1"/>
        <v>0.51345646437994719</v>
      </c>
      <c r="P30" s="5">
        <f t="shared" si="2"/>
        <v>0.48654353562005276</v>
      </c>
      <c r="Q30" s="5">
        <f t="shared" si="3"/>
        <v>0</v>
      </c>
      <c r="R30" s="5">
        <f t="shared" si="4"/>
        <v>0</v>
      </c>
      <c r="S30" s="5">
        <f t="shared" si="5"/>
        <v>0</v>
      </c>
      <c r="T30" s="5">
        <f t="shared" si="6"/>
        <v>0</v>
      </c>
      <c r="U30" s="5">
        <f t="shared" si="7"/>
        <v>0</v>
      </c>
      <c r="V30" s="5">
        <f t="shared" si="8"/>
        <v>0</v>
      </c>
      <c r="W30" s="5">
        <f t="shared" si="9"/>
        <v>0</v>
      </c>
      <c r="X30" s="5">
        <f t="shared" si="10"/>
        <v>0</v>
      </c>
      <c r="Y30" s="6">
        <f t="shared" si="0"/>
        <v>2.5134564643799471</v>
      </c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>
        <v>17</v>
      </c>
      <c r="AU30" t="s">
        <v>185</v>
      </c>
      <c r="AV30" s="5"/>
      <c r="AW30" s="5"/>
      <c r="AX30" s="5"/>
      <c r="AY30" s="5"/>
      <c r="AZ30" s="5"/>
      <c r="BA30" s="5">
        <f t="shared" si="13"/>
        <v>28</v>
      </c>
      <c r="BB30" s="5">
        <f t="shared" si="11"/>
        <v>0</v>
      </c>
      <c r="BC30" s="5"/>
      <c r="BD30" s="5"/>
      <c r="BE30">
        <v>16</v>
      </c>
      <c r="BF30" t="s">
        <v>185</v>
      </c>
      <c r="BG30">
        <f>SUMIFS('Pres Converted'!$I$2:I$10000,'Pres Converted'!$E$2:$E$10000,$BF30,'Pres Converted'!$D$2:$D$10000,"ED",'Pres Converted'!$C$2:$C$10000,$BE30)</f>
        <v>724</v>
      </c>
      <c r="BH30">
        <f>SUMIFS('Pres Converted'!G$2:G$10000,'Pres Converted'!$E$2:$E$10000,$BF30,'Pres Converted'!$D$2:$D$10000,"ED",'Pres Converted'!$C$2:$C$10000,$BE30)</f>
        <v>201</v>
      </c>
      <c r="BI30">
        <f>SUMIFS('Pres Converted'!H$2:H$10000,'Pres Converted'!$E$2:$E$10000,$BF30,'Pres Converted'!$D$2:$D$10000,"ED",'Pres Converted'!$C$2:$C$10000,$BE30)</f>
        <v>523</v>
      </c>
      <c r="BR30">
        <f>BG30/SUMIF('By HD'!$A$3:$A$42,$BE30,'By HD'!$B$3:$B$42)</f>
        <v>1</v>
      </c>
      <c r="BS30">
        <f>$BR30*SUMIF('By HD'!$A$3:$A$42,$BE30,'By HD'!W$3:W$42)</f>
        <v>157</v>
      </c>
      <c r="BT30">
        <f>$BR30*SUMIF('By HD'!$A$3:$A$42,$BE30,'By HD'!X$3:X$42)</f>
        <v>54</v>
      </c>
      <c r="BU30">
        <f>$BR30*SUMIF('By HD'!$A$3:$A$42,$BE30,'By HD'!Y$3:Y$42)</f>
        <v>103</v>
      </c>
      <c r="CD30">
        <f t="shared" si="12"/>
        <v>881</v>
      </c>
      <c r="CE30">
        <f t="shared" si="12"/>
        <v>255</v>
      </c>
      <c r="CF30">
        <f t="shared" si="12"/>
        <v>626</v>
      </c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</row>
    <row r="31" spans="1:138" x14ac:dyDescent="0.3">
      <c r="B31" t="s">
        <v>337</v>
      </c>
      <c r="D31" s="5">
        <f t="shared" ref="D31:N31" si="14">SUM(D2:D30)</f>
        <v>55880</v>
      </c>
      <c r="E31" s="5">
        <f t="shared" si="14"/>
        <v>27591</v>
      </c>
      <c r="F31" s="5">
        <f t="shared" si="14"/>
        <v>28289</v>
      </c>
      <c r="G31" s="5">
        <f t="shared" si="14"/>
        <v>0</v>
      </c>
      <c r="H31" s="5">
        <f t="shared" si="14"/>
        <v>0</v>
      </c>
      <c r="I31" s="5">
        <f t="shared" si="14"/>
        <v>0</v>
      </c>
      <c r="J31" s="5">
        <f t="shared" si="14"/>
        <v>0</v>
      </c>
      <c r="K31" s="5">
        <f t="shared" si="14"/>
        <v>0</v>
      </c>
      <c r="L31" s="5">
        <f t="shared" si="14"/>
        <v>0</v>
      </c>
      <c r="M31" s="5">
        <f t="shared" si="14"/>
        <v>0</v>
      </c>
      <c r="N31" s="5">
        <f t="shared" si="14"/>
        <v>0</v>
      </c>
      <c r="O31" s="5">
        <f t="shared" si="1"/>
        <v>0.49375447387258409</v>
      </c>
      <c r="P31" s="5">
        <f t="shared" si="2"/>
        <v>0.50624552612741591</v>
      </c>
      <c r="Q31" s="5">
        <f t="shared" si="3"/>
        <v>0</v>
      </c>
      <c r="R31" s="5">
        <f t="shared" si="4"/>
        <v>0</v>
      </c>
      <c r="S31" s="5">
        <f t="shared" si="5"/>
        <v>0</v>
      </c>
      <c r="T31" s="5">
        <f t="shared" si="6"/>
        <v>0</v>
      </c>
      <c r="U31" s="5">
        <f t="shared" si="7"/>
        <v>0</v>
      </c>
      <c r="V31" s="5">
        <f t="shared" si="8"/>
        <v>0</v>
      </c>
      <c r="W31" s="5">
        <f t="shared" si="9"/>
        <v>0</v>
      </c>
      <c r="X31" s="5">
        <f t="shared" si="10"/>
        <v>0</v>
      </c>
      <c r="Y31" s="6">
        <f t="shared" si="0"/>
        <v>0.50624552612741591</v>
      </c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>
        <v>17</v>
      </c>
      <c r="AU31" t="s">
        <v>329</v>
      </c>
      <c r="AV31" s="5"/>
      <c r="AW31" s="5"/>
      <c r="AX31" s="5"/>
      <c r="AY31" s="5"/>
      <c r="AZ31" s="5"/>
      <c r="BA31" s="5">
        <f t="shared" si="13"/>
        <v>29</v>
      </c>
      <c r="BB31" s="5">
        <f t="shared" si="11"/>
        <v>0</v>
      </c>
      <c r="BC31" s="5"/>
      <c r="BD31" s="5"/>
      <c r="BE31">
        <v>17</v>
      </c>
      <c r="BF31" t="s">
        <v>185</v>
      </c>
      <c r="BG31">
        <f>SUMIFS('Pres Converted'!$I$2:I$10000,'Pres Converted'!$E$2:$E$10000,$BF31,'Pres Converted'!$D$2:$D$10000,"ED",'Pres Converted'!$C$2:$C$10000,$BE31)</f>
        <v>240</v>
      </c>
      <c r="BH31">
        <f>SUMIFS('Pres Converted'!G$2:G$10000,'Pres Converted'!$E$2:$E$10000,$BF31,'Pres Converted'!$D$2:$D$10000,"ED",'Pres Converted'!$C$2:$C$10000,$BE31)</f>
        <v>109</v>
      </c>
      <c r="BI31">
        <f>SUMIFS('Pres Converted'!H$2:H$10000,'Pres Converted'!$E$2:$E$10000,$BF31,'Pres Converted'!$D$2:$D$10000,"ED",'Pres Converted'!$C$2:$C$10000,$BE31)</f>
        <v>131</v>
      </c>
      <c r="BR31">
        <f>BG31/SUMIF('By HD'!$A$3:$A$42,$BE31,'By HD'!$B$3:$B$42)</f>
        <v>0.44776119402985076</v>
      </c>
      <c r="BS31">
        <f>$BR31*SUMIF('By HD'!$A$3:$A$42,$BE31,'By HD'!W$3:W$42)</f>
        <v>46.119402985074629</v>
      </c>
      <c r="BT31">
        <f>$BR31*SUMIF('By HD'!$A$3:$A$42,$BE31,'By HD'!X$3:X$42)</f>
        <v>17.014925373134329</v>
      </c>
      <c r="BU31">
        <f>$BR31*SUMIF('By HD'!$A$3:$A$42,$BE31,'By HD'!Y$3:Y$42)</f>
        <v>29.1044776119403</v>
      </c>
      <c r="CD31">
        <f t="shared" si="12"/>
        <v>286.11940298507466</v>
      </c>
      <c r="CE31">
        <f t="shared" si="12"/>
        <v>126.01492537313433</v>
      </c>
      <c r="CF31">
        <f t="shared" si="12"/>
        <v>160.1044776119403</v>
      </c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</row>
    <row r="32" spans="1:138" x14ac:dyDescent="0.3"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>
        <v>18</v>
      </c>
      <c r="AU32" t="s">
        <v>329</v>
      </c>
      <c r="AV32" s="5"/>
      <c r="AW32" s="5"/>
      <c r="AX32" s="5"/>
      <c r="AY32" s="5"/>
      <c r="AZ32" s="5"/>
      <c r="BA32" s="5">
        <f t="shared" si="13"/>
        <v>30</v>
      </c>
      <c r="BB32" s="5">
        <f t="shared" si="11"/>
        <v>0</v>
      </c>
      <c r="BC32" s="5"/>
      <c r="BD32" s="5"/>
      <c r="BE32">
        <v>17</v>
      </c>
      <c r="BF32" t="s">
        <v>329</v>
      </c>
      <c r="BG32">
        <f>SUMIFS('Pres Converted'!$I$2:I$10000,'Pres Converted'!$E$2:$E$10000,$BF32,'Pres Converted'!$D$2:$D$10000,"ED",'Pres Converted'!$C$2:$C$10000,$BE32)</f>
        <v>296</v>
      </c>
      <c r="BH32">
        <f>SUMIFS('Pres Converted'!G$2:G$10000,'Pres Converted'!$E$2:$E$10000,$BF32,'Pres Converted'!$D$2:$D$10000,"ED",'Pres Converted'!$C$2:$C$10000,$BE32)</f>
        <v>132</v>
      </c>
      <c r="BI32">
        <f>SUMIFS('Pres Converted'!H$2:H$10000,'Pres Converted'!$E$2:$E$10000,$BF32,'Pres Converted'!$D$2:$D$10000,"ED",'Pres Converted'!$C$2:$C$10000,$BE32)</f>
        <v>164</v>
      </c>
      <c r="BR32">
        <f>BG32/SUMIF('By HD'!$A$3:$A$42,$BE32,'By HD'!$B$3:$B$42)</f>
        <v>0.55223880597014929</v>
      </c>
      <c r="BS32">
        <f>$BR32*SUMIF('By HD'!$A$3:$A$42,$BE32,'By HD'!W$3:W$42)</f>
        <v>56.880597014925378</v>
      </c>
      <c r="BT32">
        <f>$BR32*SUMIF('By HD'!$A$3:$A$42,$BE32,'By HD'!X$3:X$42)</f>
        <v>20.985074626865675</v>
      </c>
      <c r="BU32">
        <f>$BR32*SUMIF('By HD'!$A$3:$A$42,$BE32,'By HD'!Y$3:Y$42)</f>
        <v>35.895522388059703</v>
      </c>
      <c r="CD32">
        <f t="shared" si="12"/>
        <v>352.8805970149254</v>
      </c>
      <c r="CE32">
        <f t="shared" si="12"/>
        <v>152.98507462686567</v>
      </c>
      <c r="CF32">
        <f t="shared" si="12"/>
        <v>199.8955223880597</v>
      </c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</row>
    <row r="33" spans="1:138" x14ac:dyDescent="0.3"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>
        <v>18</v>
      </c>
      <c r="AU33" t="s">
        <v>330</v>
      </c>
      <c r="AV33" s="5"/>
      <c r="AW33" s="5"/>
      <c r="AX33" s="5"/>
      <c r="AY33" s="5"/>
      <c r="AZ33" s="5"/>
      <c r="BA33" s="5">
        <f t="shared" si="13"/>
        <v>31</v>
      </c>
      <c r="BB33" s="5">
        <f t="shared" si="11"/>
        <v>0</v>
      </c>
      <c r="BC33" s="5"/>
      <c r="BD33" s="5"/>
      <c r="BE33">
        <v>18</v>
      </c>
      <c r="BF33" t="s">
        <v>329</v>
      </c>
      <c r="BG33">
        <f>SUMIFS('Pres Converted'!$I$2:I$10000,'Pres Converted'!$E$2:$E$10000,$BF33,'Pres Converted'!$D$2:$D$10000,"ED",'Pres Converted'!$C$2:$C$10000,$BE33)</f>
        <v>705</v>
      </c>
      <c r="BH33">
        <f>SUMIFS('Pres Converted'!G$2:G$10000,'Pres Converted'!$E$2:$E$10000,$BF33,'Pres Converted'!$D$2:$D$10000,"ED",'Pres Converted'!$C$2:$C$10000,$BE33)</f>
        <v>394</v>
      </c>
      <c r="BI33">
        <f>SUMIFS('Pres Converted'!H$2:H$10000,'Pres Converted'!$E$2:$E$10000,$BF33,'Pres Converted'!$D$2:$D$10000,"ED",'Pres Converted'!$C$2:$C$10000,$BE33)</f>
        <v>311</v>
      </c>
      <c r="BR33">
        <f>BG33/SUMIF('By HD'!$A$3:$A$42,$BE33,'By HD'!$B$3:$B$42)</f>
        <v>0.81881533101045301</v>
      </c>
      <c r="BS33">
        <f>$BR33*SUMIF('By HD'!$A$3:$A$42,$BE33,'By HD'!W$3:W$42)</f>
        <v>94.163763066202094</v>
      </c>
      <c r="BT33">
        <f>$BR33*SUMIF('By HD'!$A$3:$A$42,$BE33,'By HD'!X$3:X$42)</f>
        <v>34.390243902439025</v>
      </c>
      <c r="BU33">
        <f>$BR33*SUMIF('By HD'!$A$3:$A$42,$BE33,'By HD'!Y$3:Y$42)</f>
        <v>59.773519163763069</v>
      </c>
      <c r="CD33">
        <f t="shared" si="12"/>
        <v>799.16376306620214</v>
      </c>
      <c r="CE33">
        <f t="shared" si="12"/>
        <v>428.39024390243901</v>
      </c>
      <c r="CF33">
        <f t="shared" si="12"/>
        <v>370.77351916376307</v>
      </c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</row>
    <row r="34" spans="1:138" x14ac:dyDescent="0.3">
      <c r="A34" s="7" t="s">
        <v>394</v>
      </c>
      <c r="B34" t="s">
        <v>347</v>
      </c>
      <c r="C34" t="s">
        <v>348</v>
      </c>
      <c r="D34" t="s">
        <v>395</v>
      </c>
      <c r="E34" t="s">
        <v>4</v>
      </c>
      <c r="F34" t="s">
        <v>5</v>
      </c>
      <c r="K34" s="3"/>
      <c r="L34" s="3"/>
      <c r="M34" s="4"/>
      <c r="N34" s="3"/>
      <c r="O34" t="s">
        <v>339</v>
      </c>
      <c r="P34" t="s">
        <v>340</v>
      </c>
      <c r="T34" s="3"/>
      <c r="U34" s="3"/>
      <c r="V34" s="3"/>
      <c r="W34" s="3"/>
      <c r="X34" s="3"/>
      <c r="Y34" s="2" t="s">
        <v>399</v>
      </c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>
        <v>19</v>
      </c>
      <c r="AU34" t="s">
        <v>331</v>
      </c>
      <c r="AV34" s="5"/>
      <c r="AW34" s="5"/>
      <c r="AX34" s="5"/>
      <c r="AY34" s="5"/>
      <c r="AZ34" s="5"/>
      <c r="BA34" s="5">
        <f t="shared" si="13"/>
        <v>32</v>
      </c>
      <c r="BB34" s="5">
        <f t="shared" si="11"/>
        <v>0</v>
      </c>
      <c r="BC34" s="5"/>
      <c r="BD34" s="5"/>
      <c r="BE34">
        <v>18</v>
      </c>
      <c r="BF34" t="s">
        <v>330</v>
      </c>
      <c r="BG34">
        <f>SUMIFS('Pres Converted'!$I$2:I$10000,'Pres Converted'!$E$2:$E$10000,$BF34,'Pres Converted'!$D$2:$D$10000,"ED",'Pres Converted'!$C$2:$C$10000,$BE34)</f>
        <v>156</v>
      </c>
      <c r="BH34">
        <f>SUMIFS('Pres Converted'!G$2:G$10000,'Pres Converted'!$E$2:$E$10000,$BF34,'Pres Converted'!$D$2:$D$10000,"ED",'Pres Converted'!$C$2:$C$10000,$BE34)</f>
        <v>100</v>
      </c>
      <c r="BI34">
        <f>SUMIFS('Pres Converted'!H$2:H$10000,'Pres Converted'!$E$2:$E$10000,$BF34,'Pres Converted'!$D$2:$D$10000,"ED",'Pres Converted'!$C$2:$C$10000,$BE34)</f>
        <v>56</v>
      </c>
      <c r="BR34">
        <f>BG34/SUMIF('By HD'!$A$3:$A$42,$BE34,'By HD'!$B$3:$B$42)</f>
        <v>0.18118466898954705</v>
      </c>
      <c r="BS34">
        <f>$BR34*SUMIF('By HD'!$A$3:$A$42,$BE34,'By HD'!W$3:W$42)</f>
        <v>20.83623693379791</v>
      </c>
      <c r="BT34">
        <f>$BR34*SUMIF('By HD'!$A$3:$A$42,$BE34,'By HD'!X$3:X$42)</f>
        <v>7.6097560975609762</v>
      </c>
      <c r="BU34">
        <f>$BR34*SUMIF('By HD'!$A$3:$A$42,$BE34,'By HD'!Y$3:Y$42)</f>
        <v>13.226480836236934</v>
      </c>
      <c r="CD34">
        <f t="shared" si="12"/>
        <v>176.83623693379792</v>
      </c>
      <c r="CE34">
        <f t="shared" si="12"/>
        <v>107.60975609756098</v>
      </c>
      <c r="CF34">
        <f t="shared" si="12"/>
        <v>69.226480836236931</v>
      </c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</row>
    <row r="35" spans="1:138" x14ac:dyDescent="0.3">
      <c r="A35" t="s">
        <v>351</v>
      </c>
      <c r="B35" t="s">
        <v>324</v>
      </c>
      <c r="C35" t="s">
        <v>324</v>
      </c>
      <c r="D35" s="5">
        <f t="shared" ref="D35:D63" si="15">SUMIF($BF$3:$BF$69,$C68,CD$3:CD$69)</f>
        <v>240.20426287744226</v>
      </c>
      <c r="E35" s="5">
        <f t="shared" ref="E35:E63" si="16">SUMIF($BF$3:$BF$69,$C68,CE$3:CE$69)</f>
        <v>168.65719360568383</v>
      </c>
      <c r="F35" s="5">
        <f t="shared" ref="F35:F63" si="17">SUMIF($BF$3:$BF$69,$C68,CF$3:CF$69)</f>
        <v>71.547069271758431</v>
      </c>
      <c r="G35" s="5">
        <f t="shared" ref="G35:G63" si="18">SUMIF($BF$3:$BF$69,$C68,CG$3:CG$69)</f>
        <v>0</v>
      </c>
      <c r="H35" s="5">
        <f t="shared" ref="H35:H63" si="19">SUMIF($BF$3:$BF$69,$C68,CH$3:CH$69)</f>
        <v>0</v>
      </c>
      <c r="I35" s="5">
        <f t="shared" ref="I35:I63" si="20">SUMIF($BF$3:$BF$69,$C68,CI$3:CI$69)</f>
        <v>0</v>
      </c>
      <c r="J35" s="5">
        <f t="shared" ref="J35:J63" si="21">SUMIF($BF$3:$BF$69,$C68,CJ$3:CJ$69)</f>
        <v>0</v>
      </c>
      <c r="K35" s="5">
        <f t="shared" ref="K35:K63" si="22">SUMIF($BF$3:$BF$69,$C68,CK$3:CK$69)</f>
        <v>0</v>
      </c>
      <c r="L35" s="5">
        <f t="shared" ref="L35:L63" si="23">SUMIF($BF$3:$BF$69,$C68,CL$3:CL$69)</f>
        <v>0</v>
      </c>
      <c r="M35" s="5">
        <f t="shared" ref="M35:M63" si="24">SUMIF($BF$3:$BF$69,$C68,CM$3:CM$69)</f>
        <v>0</v>
      </c>
      <c r="N35" s="5">
        <f t="shared" ref="N35:N63" si="25">SUMIF($BF$3:$BF$69,$C68,CN$3:CN$69)</f>
        <v>0</v>
      </c>
      <c r="O35" s="5">
        <f>E35/$D35</f>
        <v>0.70214071800939104</v>
      </c>
      <c r="P35" s="5">
        <f t="shared" ref="P35:X63" si="26">F35/$D35</f>
        <v>0.29785928199060896</v>
      </c>
      <c r="Q35" s="5">
        <f t="shared" si="26"/>
        <v>0</v>
      </c>
      <c r="R35" s="5">
        <f t="shared" si="26"/>
        <v>0</v>
      </c>
      <c r="S35" s="5">
        <f t="shared" si="26"/>
        <v>0</v>
      </c>
      <c r="T35" s="5">
        <f t="shared" si="26"/>
        <v>0</v>
      </c>
      <c r="U35" s="5">
        <f t="shared" si="26"/>
        <v>0</v>
      </c>
      <c r="V35" s="5">
        <f t="shared" si="26"/>
        <v>0</v>
      </c>
      <c r="W35" s="5">
        <f t="shared" si="26"/>
        <v>0</v>
      </c>
      <c r="X35" s="5">
        <f t="shared" si="26"/>
        <v>0</v>
      </c>
      <c r="Y35" s="6">
        <f t="shared" ref="Y35:Y64" si="27">IF(D35=0,10,IF(E35=F35,9,IF(F35&gt;E35,P35,IF(E35&gt;F35,O35+2,-1))))</f>
        <v>2.702140718009391</v>
      </c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>
        <v>19</v>
      </c>
      <c r="AU35" t="s">
        <v>332</v>
      </c>
      <c r="AV35" s="5"/>
      <c r="AW35" s="5"/>
      <c r="AX35" s="5"/>
      <c r="AY35" s="5"/>
      <c r="AZ35" s="5"/>
      <c r="BA35" s="5">
        <f t="shared" si="13"/>
        <v>33</v>
      </c>
      <c r="BB35" s="5">
        <f t="shared" si="11"/>
        <v>0</v>
      </c>
      <c r="BC35" s="5"/>
      <c r="BD35" s="5"/>
      <c r="BE35">
        <v>19</v>
      </c>
      <c r="BF35" t="s">
        <v>331</v>
      </c>
      <c r="BG35">
        <f>SUMIFS('Pres Converted'!$I$2:I$10000,'Pres Converted'!$E$2:$E$10000,$BF35,'Pres Converted'!$D$2:$D$10000,"ED",'Pres Converted'!$C$2:$C$10000,$BE35)</f>
        <v>282</v>
      </c>
      <c r="BH35">
        <f>SUMIFS('Pres Converted'!G$2:G$10000,'Pres Converted'!$E$2:$E$10000,$BF35,'Pres Converted'!$D$2:$D$10000,"ED",'Pres Converted'!$C$2:$C$10000,$BE35)</f>
        <v>176</v>
      </c>
      <c r="BI35">
        <f>SUMIFS('Pres Converted'!H$2:H$10000,'Pres Converted'!$E$2:$E$10000,$BF35,'Pres Converted'!$D$2:$D$10000,"ED",'Pres Converted'!$C$2:$C$10000,$BE35)</f>
        <v>106</v>
      </c>
      <c r="BR35">
        <f>BG35/SUMIF('By HD'!$A$3:$A$42,$BE35,'By HD'!$B$3:$B$42)</f>
        <v>3.254847645429363E-2</v>
      </c>
      <c r="BS35">
        <f>$BR35*SUMIF('By HD'!$A$3:$A$42,$BE35,'By HD'!W$3:W$42)</f>
        <v>23.760387811634349</v>
      </c>
      <c r="BT35">
        <f>$BR35*SUMIF('By HD'!$A$3:$A$42,$BE35,'By HD'!X$3:X$42)</f>
        <v>11.229224376731302</v>
      </c>
      <c r="BU35">
        <f>$BR35*SUMIF('By HD'!$A$3:$A$42,$BE35,'By HD'!Y$3:Y$42)</f>
        <v>12.531163434903048</v>
      </c>
      <c r="CD35">
        <f t="shared" si="12"/>
        <v>305.76038781163436</v>
      </c>
      <c r="CE35">
        <f t="shared" si="12"/>
        <v>187.22922437673131</v>
      </c>
      <c r="CF35">
        <f t="shared" si="12"/>
        <v>118.53116343490305</v>
      </c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</row>
    <row r="36" spans="1:138" x14ac:dyDescent="0.3">
      <c r="A36" t="s">
        <v>356</v>
      </c>
      <c r="B36" t="s">
        <v>325</v>
      </c>
      <c r="C36" t="s">
        <v>325</v>
      </c>
      <c r="D36" s="5">
        <f t="shared" si="15"/>
        <v>315.05861456483126</v>
      </c>
      <c r="E36" s="5">
        <f t="shared" si="16"/>
        <v>224.53641207815275</v>
      </c>
      <c r="F36" s="5">
        <f t="shared" si="17"/>
        <v>90.522202486678509</v>
      </c>
      <c r="G36" s="5">
        <f t="shared" si="18"/>
        <v>0</v>
      </c>
      <c r="H36" s="5">
        <f t="shared" si="19"/>
        <v>0</v>
      </c>
      <c r="I36" s="5">
        <f t="shared" si="20"/>
        <v>0</v>
      </c>
      <c r="J36" s="5">
        <f t="shared" si="21"/>
        <v>0</v>
      </c>
      <c r="K36" s="5">
        <f t="shared" si="22"/>
        <v>0</v>
      </c>
      <c r="L36" s="5">
        <f t="shared" si="23"/>
        <v>0</v>
      </c>
      <c r="M36" s="5">
        <f t="shared" si="24"/>
        <v>0</v>
      </c>
      <c r="N36" s="5">
        <f t="shared" si="25"/>
        <v>0</v>
      </c>
      <c r="O36" s="5">
        <f t="shared" ref="O36:R64" si="28">E36/$D36</f>
        <v>0.71268139228089167</v>
      </c>
      <c r="P36" s="5">
        <f t="shared" si="26"/>
        <v>0.28731860771910833</v>
      </c>
      <c r="Q36" s="5">
        <f t="shared" si="26"/>
        <v>0</v>
      </c>
      <c r="R36" s="5">
        <f t="shared" si="26"/>
        <v>0</v>
      </c>
      <c r="S36" s="5">
        <f t="shared" si="26"/>
        <v>0</v>
      </c>
      <c r="T36" s="5">
        <f t="shared" si="26"/>
        <v>0</v>
      </c>
      <c r="U36" s="5">
        <f t="shared" si="26"/>
        <v>0</v>
      </c>
      <c r="V36" s="5">
        <f t="shared" si="26"/>
        <v>0</v>
      </c>
      <c r="W36" s="5">
        <f t="shared" si="26"/>
        <v>0</v>
      </c>
      <c r="X36" s="5">
        <f t="shared" si="26"/>
        <v>0</v>
      </c>
      <c r="Y36" s="6">
        <f t="shared" si="27"/>
        <v>2.7126813922808917</v>
      </c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>
        <v>19</v>
      </c>
      <c r="AU36" t="s">
        <v>333</v>
      </c>
      <c r="AV36" s="5"/>
      <c r="AW36" s="5"/>
      <c r="AX36" s="5"/>
      <c r="AY36" s="5"/>
      <c r="AZ36" s="5"/>
      <c r="BA36" s="5">
        <f t="shared" si="13"/>
        <v>34</v>
      </c>
      <c r="BB36" s="5">
        <f t="shared" si="11"/>
        <v>0</v>
      </c>
      <c r="BC36" s="5"/>
      <c r="BD36" s="5"/>
      <c r="BE36">
        <v>19</v>
      </c>
      <c r="BF36" t="s">
        <v>332</v>
      </c>
      <c r="BG36">
        <f>SUMIFS('Pres Converted'!$I$2:I$10000,'Pres Converted'!$E$2:$E$10000,$BF36,'Pres Converted'!$D$2:$D$10000,"ED",'Pres Converted'!$C$2:$C$10000,$BE36)</f>
        <v>7275</v>
      </c>
      <c r="BH36">
        <f>SUMIFS('Pres Converted'!G$2:G$10000,'Pres Converted'!$E$2:$E$10000,$BF36,'Pres Converted'!$D$2:$D$10000,"ED",'Pres Converted'!$C$2:$C$10000,$BE36)</f>
        <v>3774</v>
      </c>
      <c r="BI36">
        <f>SUMIFS('Pres Converted'!H$2:H$10000,'Pres Converted'!$E$2:$E$10000,$BF36,'Pres Converted'!$D$2:$D$10000,"ED",'Pres Converted'!$C$2:$C$10000,$BE36)</f>
        <v>3501</v>
      </c>
      <c r="BR36">
        <f>BG36/SUMIF('By HD'!$A$3:$A$42,$BE36,'By HD'!$B$3:$B$42)</f>
        <v>0.83968144044321325</v>
      </c>
      <c r="BS36">
        <f>$BR36*SUMIF('By HD'!$A$3:$A$42,$BE36,'By HD'!W$3:W$42)</f>
        <v>612.96745152354572</v>
      </c>
      <c r="BT36">
        <f>$BR36*SUMIF('By HD'!$A$3:$A$42,$BE36,'By HD'!X$3:X$42)</f>
        <v>289.69009695290856</v>
      </c>
      <c r="BU36">
        <f>$BR36*SUMIF('By HD'!$A$3:$A$42,$BE36,'By HD'!Y$3:Y$42)</f>
        <v>323.2773545706371</v>
      </c>
      <c r="CD36">
        <f t="shared" si="12"/>
        <v>7887.9674515235456</v>
      </c>
      <c r="CE36">
        <f t="shared" si="12"/>
        <v>4063.6900969529088</v>
      </c>
      <c r="CF36">
        <f t="shared" si="12"/>
        <v>3824.2773545706373</v>
      </c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</row>
    <row r="37" spans="1:138" x14ac:dyDescent="0.3">
      <c r="A37" t="s">
        <v>357</v>
      </c>
      <c r="B37" t="s">
        <v>323</v>
      </c>
      <c r="C37" t="s">
        <v>323</v>
      </c>
      <c r="D37" s="5">
        <f t="shared" si="15"/>
        <v>20700</v>
      </c>
      <c r="E37" s="5">
        <f t="shared" si="16"/>
        <v>9581</v>
      </c>
      <c r="F37" s="5">
        <f t="shared" si="17"/>
        <v>11119</v>
      </c>
      <c r="G37" s="5">
        <f t="shared" si="18"/>
        <v>0</v>
      </c>
      <c r="H37" s="5">
        <f t="shared" si="19"/>
        <v>0</v>
      </c>
      <c r="I37" s="5">
        <f t="shared" si="20"/>
        <v>0</v>
      </c>
      <c r="J37" s="5">
        <f t="shared" si="21"/>
        <v>0</v>
      </c>
      <c r="K37" s="5">
        <f t="shared" si="22"/>
        <v>0</v>
      </c>
      <c r="L37" s="5">
        <f t="shared" si="23"/>
        <v>0</v>
      </c>
      <c r="M37" s="5">
        <f t="shared" si="24"/>
        <v>0</v>
      </c>
      <c r="N37" s="5">
        <f t="shared" si="25"/>
        <v>0</v>
      </c>
      <c r="O37" s="5">
        <f t="shared" si="28"/>
        <v>0.46285024154589371</v>
      </c>
      <c r="P37" s="5">
        <f t="shared" si="26"/>
        <v>0.53714975845410629</v>
      </c>
      <c r="Q37" s="5">
        <f t="shared" si="26"/>
        <v>0</v>
      </c>
      <c r="R37" s="5">
        <f t="shared" si="26"/>
        <v>0</v>
      </c>
      <c r="S37" s="5">
        <f t="shared" si="26"/>
        <v>0</v>
      </c>
      <c r="T37" s="5">
        <f t="shared" si="26"/>
        <v>0</v>
      </c>
      <c r="U37" s="5">
        <f t="shared" si="26"/>
        <v>0</v>
      </c>
      <c r="V37" s="5">
        <f t="shared" si="26"/>
        <v>0</v>
      </c>
      <c r="W37" s="5">
        <f t="shared" si="26"/>
        <v>0</v>
      </c>
      <c r="X37" s="5">
        <f t="shared" si="26"/>
        <v>0</v>
      </c>
      <c r="Y37" s="6">
        <f t="shared" si="27"/>
        <v>0.53714975845410629</v>
      </c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>
        <v>19</v>
      </c>
      <c r="AU37" t="s">
        <v>329</v>
      </c>
      <c r="AV37" s="5"/>
      <c r="AW37" s="5"/>
      <c r="AX37" s="5"/>
      <c r="AY37" s="5"/>
      <c r="AZ37" s="5"/>
      <c r="BA37" s="5">
        <f t="shared" si="13"/>
        <v>35</v>
      </c>
      <c r="BB37" s="5">
        <f t="shared" si="11"/>
        <v>0</v>
      </c>
      <c r="BC37" s="5"/>
      <c r="BD37" s="5"/>
      <c r="BE37">
        <v>19</v>
      </c>
      <c r="BF37" t="s">
        <v>333</v>
      </c>
      <c r="BG37">
        <f>SUMIFS('Pres Converted'!$I$2:I$10000,'Pres Converted'!$E$2:$E$10000,$BF37,'Pres Converted'!$D$2:$D$10000,"ED",'Pres Converted'!$C$2:$C$10000,$BE37)</f>
        <v>562</v>
      </c>
      <c r="BH37">
        <f>SUMIFS('Pres Converted'!G$2:G$10000,'Pres Converted'!$E$2:$E$10000,$BF37,'Pres Converted'!$D$2:$D$10000,"ED",'Pres Converted'!$C$2:$C$10000,$BE37)</f>
        <v>256</v>
      </c>
      <c r="BI37">
        <f>SUMIFS('Pres Converted'!H$2:H$10000,'Pres Converted'!$E$2:$E$10000,$BF37,'Pres Converted'!$D$2:$D$10000,"ED",'Pres Converted'!$C$2:$C$10000,$BE37)</f>
        <v>306</v>
      </c>
      <c r="BR37">
        <f>BG37/SUMIF('By HD'!$A$3:$A$42,$BE37,'By HD'!$B$3:$B$42)</f>
        <v>6.4866112650046173E-2</v>
      </c>
      <c r="BS37">
        <f>$BR37*SUMIF('By HD'!$A$3:$A$42,$BE37,'By HD'!W$3:W$42)</f>
        <v>47.352262234533704</v>
      </c>
      <c r="BT37">
        <f>$BR37*SUMIF('By HD'!$A$3:$A$42,$BE37,'By HD'!X$3:X$42)</f>
        <v>22.378808864265931</v>
      </c>
      <c r="BU37">
        <f>$BR37*SUMIF('By HD'!$A$3:$A$42,$BE37,'By HD'!Y$3:Y$42)</f>
        <v>24.973453370267777</v>
      </c>
      <c r="CD37">
        <f t="shared" si="12"/>
        <v>609.35226223453367</v>
      </c>
      <c r="CE37">
        <f t="shared" si="12"/>
        <v>278.37880886426592</v>
      </c>
      <c r="CF37">
        <f t="shared" si="12"/>
        <v>330.97345337026775</v>
      </c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</row>
    <row r="38" spans="1:138" x14ac:dyDescent="0.3">
      <c r="A38" t="s">
        <v>358</v>
      </c>
      <c r="B38" t="s">
        <v>185</v>
      </c>
      <c r="C38" t="s">
        <v>185</v>
      </c>
      <c r="D38" s="5">
        <f t="shared" si="15"/>
        <v>1167.1194029850747</v>
      </c>
      <c r="E38" s="5">
        <f t="shared" si="16"/>
        <v>381.01492537313436</v>
      </c>
      <c r="F38" s="5">
        <f t="shared" si="17"/>
        <v>786.1044776119403</v>
      </c>
      <c r="G38" s="5">
        <f t="shared" si="18"/>
        <v>0</v>
      </c>
      <c r="H38" s="5">
        <f t="shared" si="19"/>
        <v>0</v>
      </c>
      <c r="I38" s="5">
        <f t="shared" si="20"/>
        <v>0</v>
      </c>
      <c r="J38" s="5">
        <f t="shared" si="21"/>
        <v>0</v>
      </c>
      <c r="K38" s="5">
        <f t="shared" si="22"/>
        <v>0</v>
      </c>
      <c r="L38" s="5">
        <f t="shared" si="23"/>
        <v>0</v>
      </c>
      <c r="M38" s="5">
        <f t="shared" si="24"/>
        <v>0</v>
      </c>
      <c r="N38" s="5">
        <f t="shared" si="25"/>
        <v>0</v>
      </c>
      <c r="O38" s="5">
        <f t="shared" si="28"/>
        <v>0.32645753673414585</v>
      </c>
      <c r="P38" s="5">
        <f t="shared" si="26"/>
        <v>0.67354246326585421</v>
      </c>
      <c r="Q38" s="5">
        <f t="shared" si="26"/>
        <v>0</v>
      </c>
      <c r="R38" s="5">
        <f t="shared" si="26"/>
        <v>0</v>
      </c>
      <c r="S38" s="5">
        <f t="shared" si="26"/>
        <v>0</v>
      </c>
      <c r="T38" s="5">
        <f t="shared" si="26"/>
        <v>0</v>
      </c>
      <c r="U38" s="5">
        <f t="shared" si="26"/>
        <v>0</v>
      </c>
      <c r="V38" s="5">
        <f t="shared" si="26"/>
        <v>0</v>
      </c>
      <c r="W38" s="5">
        <f t="shared" si="26"/>
        <v>0</v>
      </c>
      <c r="X38" s="5">
        <f t="shared" si="26"/>
        <v>0</v>
      </c>
      <c r="Y38" s="6">
        <f t="shared" si="27"/>
        <v>0.67354246326585421</v>
      </c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>
        <v>20</v>
      </c>
      <c r="AU38" t="s">
        <v>329</v>
      </c>
      <c r="AV38" s="5"/>
      <c r="AW38" s="5"/>
      <c r="AX38" s="5"/>
      <c r="AY38" s="5"/>
      <c r="AZ38" s="5"/>
      <c r="BA38" s="5">
        <f t="shared" si="13"/>
        <v>36</v>
      </c>
      <c r="BB38" s="5">
        <f t="shared" si="11"/>
        <v>0</v>
      </c>
      <c r="BC38" s="5"/>
      <c r="BD38" s="5"/>
      <c r="BE38">
        <v>19</v>
      </c>
      <c r="BF38" t="s">
        <v>329</v>
      </c>
      <c r="BG38">
        <f>SUMIFS('Pres Converted'!$I$2:I$10000,'Pres Converted'!$E$2:$E$10000,$BF38,'Pres Converted'!$D$2:$D$10000,"ED",'Pres Converted'!$C$2:$C$10000,$BE38)</f>
        <v>545</v>
      </c>
      <c r="BH38">
        <f>SUMIFS('Pres Converted'!G$2:G$10000,'Pres Converted'!$E$2:$E$10000,$BF38,'Pres Converted'!$D$2:$D$10000,"ED",'Pres Converted'!$C$2:$C$10000,$BE38)</f>
        <v>229</v>
      </c>
      <c r="BI38">
        <f>SUMIFS('Pres Converted'!H$2:H$10000,'Pres Converted'!$E$2:$E$10000,$BF38,'Pres Converted'!$D$2:$D$10000,"ED",'Pres Converted'!$C$2:$C$10000,$BE38)</f>
        <v>316</v>
      </c>
      <c r="BR38">
        <f>BG38/SUMIF('By HD'!$A$3:$A$42,$BE38,'By HD'!$B$3:$B$42)</f>
        <v>6.2903970452446903E-2</v>
      </c>
      <c r="BS38">
        <f>$BR38*SUMIF('By HD'!$A$3:$A$42,$BE38,'By HD'!W$3:W$42)</f>
        <v>45.919898430286239</v>
      </c>
      <c r="BT38">
        <f>$BR38*SUMIF('By HD'!$A$3:$A$42,$BE38,'By HD'!X$3:X$42)</f>
        <v>21.70186980609418</v>
      </c>
      <c r="BU38">
        <f>$BR38*SUMIF('By HD'!$A$3:$A$42,$BE38,'By HD'!Y$3:Y$42)</f>
        <v>24.218028624192058</v>
      </c>
      <c r="CD38">
        <f t="shared" si="12"/>
        <v>590.91989843028625</v>
      </c>
      <c r="CE38">
        <f t="shared" si="12"/>
        <v>250.70186980609418</v>
      </c>
      <c r="CF38">
        <f t="shared" si="12"/>
        <v>340.21802862419207</v>
      </c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</row>
    <row r="39" spans="1:138" x14ac:dyDescent="0.3">
      <c r="A39" t="s">
        <v>359</v>
      </c>
      <c r="B39" t="s">
        <v>328</v>
      </c>
      <c r="C39" t="s">
        <v>328</v>
      </c>
      <c r="D39" s="5">
        <f t="shared" si="15"/>
        <v>279.51285189718482</v>
      </c>
      <c r="E39" s="5">
        <f t="shared" si="16"/>
        <v>192.61933904528763</v>
      </c>
      <c r="F39" s="5">
        <f t="shared" si="17"/>
        <v>86.893512851897185</v>
      </c>
      <c r="G39" s="5">
        <f t="shared" si="18"/>
        <v>0</v>
      </c>
      <c r="H39" s="5">
        <f t="shared" si="19"/>
        <v>0</v>
      </c>
      <c r="I39" s="5">
        <f t="shared" si="20"/>
        <v>0</v>
      </c>
      <c r="J39" s="5">
        <f t="shared" si="21"/>
        <v>0</v>
      </c>
      <c r="K39" s="5">
        <f t="shared" si="22"/>
        <v>0</v>
      </c>
      <c r="L39" s="5">
        <f t="shared" si="23"/>
        <v>0</v>
      </c>
      <c r="M39" s="5">
        <f t="shared" si="24"/>
        <v>0</v>
      </c>
      <c r="N39" s="5">
        <f t="shared" si="25"/>
        <v>0</v>
      </c>
      <c r="O39" s="5">
        <f t="shared" si="28"/>
        <v>0.68912516092870091</v>
      </c>
      <c r="P39" s="5">
        <f t="shared" si="26"/>
        <v>0.31087483907129909</v>
      </c>
      <c r="Q39" s="5">
        <f t="shared" si="26"/>
        <v>0</v>
      </c>
      <c r="R39" s="5">
        <f t="shared" si="26"/>
        <v>0</v>
      </c>
      <c r="S39" s="5">
        <f t="shared" si="26"/>
        <v>0</v>
      </c>
      <c r="T39" s="5">
        <f t="shared" si="26"/>
        <v>0</v>
      </c>
      <c r="U39" s="5">
        <f t="shared" si="26"/>
        <v>0</v>
      </c>
      <c r="V39" s="5">
        <f t="shared" si="26"/>
        <v>0</v>
      </c>
      <c r="W39" s="5">
        <f t="shared" si="26"/>
        <v>0</v>
      </c>
      <c r="X39" s="5">
        <f t="shared" si="26"/>
        <v>0</v>
      </c>
      <c r="Y39" s="6">
        <f t="shared" si="27"/>
        <v>2.6891251609287008</v>
      </c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>
        <v>20</v>
      </c>
      <c r="AU39" t="s">
        <v>331</v>
      </c>
      <c r="AV39" s="5"/>
      <c r="AW39" s="5"/>
      <c r="AX39" s="5"/>
      <c r="AY39" s="5"/>
      <c r="AZ39" s="5"/>
      <c r="BA39" s="5">
        <f t="shared" si="13"/>
        <v>37</v>
      </c>
      <c r="BB39" s="5">
        <f t="shared" si="11"/>
        <v>0</v>
      </c>
      <c r="BC39" s="5"/>
      <c r="BD39" s="5"/>
      <c r="BE39">
        <v>20</v>
      </c>
      <c r="BF39" t="s">
        <v>329</v>
      </c>
      <c r="BG39">
        <f>SUMIFS('Pres Converted'!$I$2:I$10000,'Pres Converted'!$E$2:$E$10000,$BF39,'Pres Converted'!$D$2:$D$10000,"ED",'Pres Converted'!$C$2:$C$10000,$BE39)</f>
        <v>349</v>
      </c>
      <c r="BH39">
        <f>SUMIFS('Pres Converted'!G$2:G$10000,'Pres Converted'!$E$2:$E$10000,$BF39,'Pres Converted'!$D$2:$D$10000,"ED",'Pres Converted'!$C$2:$C$10000,$BE39)</f>
        <v>218</v>
      </c>
      <c r="BI39">
        <f>SUMIFS('Pres Converted'!H$2:H$10000,'Pres Converted'!$E$2:$E$10000,$BF39,'Pres Converted'!$D$2:$D$10000,"ED",'Pres Converted'!$C$2:$C$10000,$BE39)</f>
        <v>131</v>
      </c>
      <c r="BR39">
        <f>BG39/SUMIF('By HD'!$A$3:$A$42,$BE39,'By HD'!$B$3:$B$42)</f>
        <v>0.80414746543778803</v>
      </c>
      <c r="BS39">
        <f>$BR39*SUMIF('By HD'!$A$3:$A$42,$BE39,'By HD'!W$3:W$42)</f>
        <v>60.3110599078341</v>
      </c>
      <c r="BT39">
        <f>$BR39*SUMIF('By HD'!$A$3:$A$42,$BE39,'By HD'!X$3:X$42)</f>
        <v>38.599078341013822</v>
      </c>
      <c r="BU39">
        <f>$BR39*SUMIF('By HD'!$A$3:$A$42,$BE39,'By HD'!Y$3:Y$42)</f>
        <v>21.711981566820278</v>
      </c>
      <c r="CD39">
        <f t="shared" si="12"/>
        <v>409.31105990783408</v>
      </c>
      <c r="CE39">
        <f t="shared" si="12"/>
        <v>256.59907834101381</v>
      </c>
      <c r="CF39">
        <f t="shared" si="12"/>
        <v>152.71198156682027</v>
      </c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</row>
    <row r="40" spans="1:138" x14ac:dyDescent="0.3">
      <c r="A40" t="s">
        <v>360</v>
      </c>
      <c r="B40" t="s">
        <v>330</v>
      </c>
      <c r="C40" t="s">
        <v>330</v>
      </c>
      <c r="D40" s="5">
        <f t="shared" si="15"/>
        <v>176.83623693379792</v>
      </c>
      <c r="E40" s="5">
        <f t="shared" si="16"/>
        <v>107.60975609756098</v>
      </c>
      <c r="F40" s="5">
        <f t="shared" si="17"/>
        <v>69.226480836236931</v>
      </c>
      <c r="G40" s="5">
        <f t="shared" si="18"/>
        <v>0</v>
      </c>
      <c r="H40" s="5">
        <f t="shared" si="19"/>
        <v>0</v>
      </c>
      <c r="I40" s="5">
        <f t="shared" si="20"/>
        <v>0</v>
      </c>
      <c r="J40" s="5">
        <f t="shared" si="21"/>
        <v>0</v>
      </c>
      <c r="K40" s="5">
        <f t="shared" si="22"/>
        <v>0</v>
      </c>
      <c r="L40" s="5">
        <f t="shared" si="23"/>
        <v>0</v>
      </c>
      <c r="M40" s="5">
        <f t="shared" si="24"/>
        <v>0</v>
      </c>
      <c r="N40" s="5">
        <f t="shared" si="25"/>
        <v>0</v>
      </c>
      <c r="O40" s="5">
        <f t="shared" si="28"/>
        <v>0.60852774274905419</v>
      </c>
      <c r="P40" s="5">
        <f t="shared" si="26"/>
        <v>0.39147225725094575</v>
      </c>
      <c r="Q40" s="5">
        <f t="shared" si="26"/>
        <v>0</v>
      </c>
      <c r="R40" s="5">
        <f t="shared" si="26"/>
        <v>0</v>
      </c>
      <c r="S40" s="5">
        <f t="shared" si="26"/>
        <v>0</v>
      </c>
      <c r="T40" s="5">
        <f t="shared" si="26"/>
        <v>0</v>
      </c>
      <c r="U40" s="5">
        <f t="shared" si="26"/>
        <v>0</v>
      </c>
      <c r="V40" s="5">
        <f t="shared" si="26"/>
        <v>0</v>
      </c>
      <c r="W40" s="5">
        <f t="shared" si="26"/>
        <v>0</v>
      </c>
      <c r="X40" s="5">
        <f t="shared" si="26"/>
        <v>0</v>
      </c>
      <c r="Y40" s="6">
        <f t="shared" si="27"/>
        <v>2.6085277427490543</v>
      </c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>
        <v>20</v>
      </c>
      <c r="AU40" t="s">
        <v>333</v>
      </c>
      <c r="AV40" s="5"/>
      <c r="AW40" s="5"/>
      <c r="AX40" s="5"/>
      <c r="AY40" s="5"/>
      <c r="AZ40" s="5"/>
      <c r="BA40" s="5">
        <f t="shared" si="13"/>
        <v>38</v>
      </c>
      <c r="BB40" s="5">
        <f t="shared" si="11"/>
        <v>0</v>
      </c>
      <c r="BC40" s="5"/>
      <c r="BD40" s="5"/>
      <c r="BE40">
        <v>20</v>
      </c>
      <c r="BF40" t="s">
        <v>331</v>
      </c>
      <c r="BG40">
        <f>SUMIFS('Pres Converted'!$I$2:I$10000,'Pres Converted'!$E$2:$E$10000,$BF40,'Pres Converted'!$D$2:$D$10000,"ED",'Pres Converted'!$C$2:$C$10000,$BE40)</f>
        <v>40</v>
      </c>
      <c r="BH40">
        <f>SUMIFS('Pres Converted'!G$2:G$10000,'Pres Converted'!$E$2:$E$10000,$BF40,'Pres Converted'!$D$2:$D$10000,"ED",'Pres Converted'!$C$2:$C$10000,$BE40)</f>
        <v>20</v>
      </c>
      <c r="BI40">
        <f>SUMIFS('Pres Converted'!H$2:H$10000,'Pres Converted'!$E$2:$E$10000,$BF40,'Pres Converted'!$D$2:$D$10000,"ED",'Pres Converted'!$C$2:$C$10000,$BE40)</f>
        <v>20</v>
      </c>
      <c r="BR40">
        <f>BG40/SUMIF('By HD'!$A$3:$A$42,$BE40,'By HD'!$B$3:$B$42)</f>
        <v>9.2165898617511524E-2</v>
      </c>
      <c r="BS40">
        <f>$BR40*SUMIF('By HD'!$A$3:$A$42,$BE40,'By HD'!W$3:W$42)</f>
        <v>6.9124423963133639</v>
      </c>
      <c r="BT40">
        <f>$BR40*SUMIF('By HD'!$A$3:$A$42,$BE40,'By HD'!X$3:X$42)</f>
        <v>4.4239631336405534</v>
      </c>
      <c r="BU40">
        <f>$BR40*SUMIF('By HD'!$A$3:$A$42,$BE40,'By HD'!Y$3:Y$42)</f>
        <v>2.4884792626728109</v>
      </c>
      <c r="CD40">
        <f t="shared" ref="CD40:CD41" si="29">BS40+BG40</f>
        <v>46.912442396313367</v>
      </c>
      <c r="CE40">
        <f t="shared" ref="CE40:CE41" si="30">BT40+BH40</f>
        <v>24.423963133640555</v>
      </c>
      <c r="CF40">
        <f t="shared" ref="CF40:CF41" si="31">BU40+BI40</f>
        <v>22.488479262672811</v>
      </c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</row>
    <row r="41" spans="1:138" x14ac:dyDescent="0.3">
      <c r="A41" t="s">
        <v>361</v>
      </c>
      <c r="B41" t="s">
        <v>327</v>
      </c>
      <c r="C41" t="s">
        <v>327</v>
      </c>
      <c r="D41" s="5">
        <f t="shared" si="15"/>
        <v>467.90697674418607</v>
      </c>
      <c r="E41" s="5">
        <f t="shared" si="16"/>
        <v>279.27906976744185</v>
      </c>
      <c r="F41" s="5">
        <f t="shared" si="17"/>
        <v>188.62790697674419</v>
      </c>
      <c r="G41" s="5">
        <f t="shared" si="18"/>
        <v>0</v>
      </c>
      <c r="H41" s="5">
        <f t="shared" si="19"/>
        <v>0</v>
      </c>
      <c r="I41" s="5">
        <f t="shared" si="20"/>
        <v>0</v>
      </c>
      <c r="J41" s="5">
        <f t="shared" si="21"/>
        <v>0</v>
      </c>
      <c r="K41" s="5">
        <f t="shared" si="22"/>
        <v>0</v>
      </c>
      <c r="L41" s="5">
        <f t="shared" si="23"/>
        <v>0</v>
      </c>
      <c r="M41" s="5">
        <f t="shared" si="24"/>
        <v>0</v>
      </c>
      <c r="N41" s="5">
        <f t="shared" si="25"/>
        <v>0</v>
      </c>
      <c r="O41" s="5">
        <f t="shared" si="28"/>
        <v>0.59686878727634196</v>
      </c>
      <c r="P41" s="5">
        <f t="shared" si="26"/>
        <v>0.40313121272365804</v>
      </c>
      <c r="Q41" s="5">
        <f t="shared" si="26"/>
        <v>0</v>
      </c>
      <c r="R41" s="5">
        <f t="shared" si="26"/>
        <v>0</v>
      </c>
      <c r="S41" s="5">
        <f t="shared" si="26"/>
        <v>0</v>
      </c>
      <c r="T41" s="5">
        <f t="shared" si="26"/>
        <v>0</v>
      </c>
      <c r="U41" s="5">
        <f t="shared" si="26"/>
        <v>0</v>
      </c>
      <c r="V41" s="5">
        <f t="shared" si="26"/>
        <v>0</v>
      </c>
      <c r="W41" s="5">
        <f t="shared" si="26"/>
        <v>0</v>
      </c>
      <c r="X41" s="5">
        <f t="shared" si="26"/>
        <v>0</v>
      </c>
      <c r="Y41" s="6">
        <f t="shared" si="27"/>
        <v>2.5968687872763421</v>
      </c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>
        <v>20</v>
      </c>
      <c r="AU41" t="s">
        <v>321</v>
      </c>
      <c r="AV41" s="5"/>
      <c r="AW41" s="5"/>
      <c r="AX41" s="5"/>
      <c r="AY41" s="5"/>
      <c r="AZ41" s="5"/>
      <c r="BA41" s="5">
        <f t="shared" si="13"/>
        <v>39</v>
      </c>
      <c r="BB41" s="5">
        <f t="shared" si="11"/>
        <v>0</v>
      </c>
      <c r="BC41" s="5"/>
      <c r="BD41" s="5"/>
      <c r="BE41">
        <v>20</v>
      </c>
      <c r="BF41" t="s">
        <v>333</v>
      </c>
      <c r="BG41">
        <f>SUMIFS('Pres Converted'!$I$2:I$10000,'Pres Converted'!$E$2:$E$10000,$BF41,'Pres Converted'!$D$2:$D$10000,"ED",'Pres Converted'!$C$2:$C$10000,$BE41)</f>
        <v>45</v>
      </c>
      <c r="BH41">
        <f>SUMIFS('Pres Converted'!G$2:G$10000,'Pres Converted'!$E$2:$E$10000,$BF41,'Pres Converted'!$D$2:$D$10000,"ED",'Pres Converted'!$C$2:$C$10000,$BE41)</f>
        <v>18</v>
      </c>
      <c r="BI41">
        <f>SUMIFS('Pres Converted'!H$2:H$10000,'Pres Converted'!$E$2:$E$10000,$BF41,'Pres Converted'!$D$2:$D$10000,"ED",'Pres Converted'!$C$2:$C$10000,$BE41)</f>
        <v>27</v>
      </c>
      <c r="BR41">
        <f>BG41/SUMIF('By HD'!$A$3:$A$42,$BE41,'By HD'!$B$3:$B$42)</f>
        <v>0.10368663594470046</v>
      </c>
      <c r="BS41">
        <f>$BR41*SUMIF('By HD'!$A$3:$A$42,$BE41,'By HD'!W$3:W$42)</f>
        <v>7.7764976958525338</v>
      </c>
      <c r="BT41">
        <f>$BR41*SUMIF('By HD'!$A$3:$A$42,$BE41,'By HD'!X$3:X$42)</f>
        <v>4.9769585253456219</v>
      </c>
      <c r="BU41">
        <f>$BR41*SUMIF('By HD'!$A$3:$A$42,$BE41,'By HD'!Y$3:Y$42)</f>
        <v>2.7995391705069124</v>
      </c>
      <c r="CD41">
        <f t="shared" si="29"/>
        <v>52.776497695852534</v>
      </c>
      <c r="CE41">
        <f t="shared" si="30"/>
        <v>22.976958525345623</v>
      </c>
      <c r="CF41">
        <f t="shared" si="31"/>
        <v>29.799539170506911</v>
      </c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</row>
    <row r="42" spans="1:138" x14ac:dyDescent="0.3">
      <c r="A42" t="s">
        <v>362</v>
      </c>
      <c r="B42" t="s">
        <v>363</v>
      </c>
      <c r="C42" t="s">
        <v>332</v>
      </c>
      <c r="D42" s="5">
        <f t="shared" si="15"/>
        <v>7887.9674515235456</v>
      </c>
      <c r="E42" s="5">
        <f t="shared" si="16"/>
        <v>4063.6900969529088</v>
      </c>
      <c r="F42" s="5">
        <f t="shared" si="17"/>
        <v>3824.2773545706373</v>
      </c>
      <c r="G42" s="5">
        <f t="shared" si="18"/>
        <v>0</v>
      </c>
      <c r="H42" s="5">
        <f t="shared" si="19"/>
        <v>0</v>
      </c>
      <c r="I42" s="5">
        <f t="shared" si="20"/>
        <v>0</v>
      </c>
      <c r="J42" s="5">
        <f t="shared" si="21"/>
        <v>0</v>
      </c>
      <c r="K42" s="5">
        <f t="shared" si="22"/>
        <v>0</v>
      </c>
      <c r="L42" s="5">
        <f t="shared" si="23"/>
        <v>0</v>
      </c>
      <c r="M42" s="5">
        <f t="shared" si="24"/>
        <v>0</v>
      </c>
      <c r="N42" s="5">
        <f t="shared" si="25"/>
        <v>0</v>
      </c>
      <c r="O42" s="5">
        <f t="shared" si="28"/>
        <v>0.51517581961725956</v>
      </c>
      <c r="P42" s="5">
        <f t="shared" si="26"/>
        <v>0.4848241803827405</v>
      </c>
      <c r="Q42" s="5">
        <f t="shared" si="26"/>
        <v>0</v>
      </c>
      <c r="R42" s="5">
        <f t="shared" si="26"/>
        <v>0</v>
      </c>
      <c r="S42" s="5">
        <f t="shared" si="26"/>
        <v>0</v>
      </c>
      <c r="T42" s="5">
        <f t="shared" si="26"/>
        <v>0</v>
      </c>
      <c r="U42" s="5">
        <f t="shared" si="26"/>
        <v>0</v>
      </c>
      <c r="V42" s="5">
        <f t="shared" si="26"/>
        <v>0</v>
      </c>
      <c r="W42" s="5">
        <f t="shared" si="26"/>
        <v>0</v>
      </c>
      <c r="X42" s="5">
        <f t="shared" si="26"/>
        <v>0</v>
      </c>
      <c r="Y42" s="6">
        <f t="shared" si="27"/>
        <v>2.5151758196172596</v>
      </c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>
        <v>21</v>
      </c>
      <c r="AU42" t="s">
        <v>331</v>
      </c>
      <c r="AV42" s="5"/>
      <c r="AW42" s="5"/>
      <c r="AX42" s="5"/>
      <c r="AY42" s="5"/>
      <c r="AZ42" s="5"/>
      <c r="BA42" s="5">
        <f t="shared" si="13"/>
        <v>40</v>
      </c>
      <c r="BB42" s="5">
        <f t="shared" si="11"/>
        <v>0</v>
      </c>
      <c r="BC42" s="5"/>
      <c r="BD42" s="5"/>
      <c r="BE42">
        <v>21</v>
      </c>
      <c r="BF42" t="s">
        <v>331</v>
      </c>
      <c r="BG42">
        <f>SUMIFS('Pres Converted'!$I$2:I$10000,'Pres Converted'!$E$2:$E$10000,$BF42,'Pres Converted'!$D$2:$D$10000,"ED",'Pres Converted'!$C$2:$C$10000,$BE42)</f>
        <v>429</v>
      </c>
      <c r="BH42">
        <f>SUMIFS('Pres Converted'!G$2:G$10000,'Pres Converted'!$E$2:$E$10000,$BF42,'Pres Converted'!$D$2:$D$10000,"ED",'Pres Converted'!$C$2:$C$10000,$BE42)</f>
        <v>243</v>
      </c>
      <c r="BI42">
        <f>SUMIFS('Pres Converted'!H$2:H$10000,'Pres Converted'!$E$2:$E$10000,$BF42,'Pres Converted'!$D$2:$D$10000,"ED",'Pres Converted'!$C$2:$C$10000,$BE42)</f>
        <v>186</v>
      </c>
      <c r="BR42">
        <f>BG42/SUMIF('By HD'!$A$3:$A$42,$BE42,'By HD'!$B$3:$B$42)</f>
        <v>1</v>
      </c>
      <c r="BS42">
        <f>$BR42*SUMIF('By HD'!$A$3:$A$42,$BE42,'By HD'!W$3:W$42)</f>
        <v>9</v>
      </c>
      <c r="BT42">
        <f>$BR42*SUMIF('By HD'!$A$3:$A$42,$BE42,'By HD'!X$3:X$42)</f>
        <v>3</v>
      </c>
      <c r="BU42">
        <f>$BR42*SUMIF('By HD'!$A$3:$A$42,$BE42,'By HD'!Y$3:Y$42)</f>
        <v>6</v>
      </c>
      <c r="CD42">
        <f t="shared" ref="CD42:CF46" si="32">BS42+BG42</f>
        <v>438</v>
      </c>
      <c r="CE42">
        <f t="shared" si="32"/>
        <v>246</v>
      </c>
      <c r="CF42">
        <f t="shared" si="32"/>
        <v>192</v>
      </c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</row>
    <row r="43" spans="1:138" x14ac:dyDescent="0.3">
      <c r="A43" t="s">
        <v>364</v>
      </c>
      <c r="B43" t="s">
        <v>62</v>
      </c>
      <c r="C43" t="s">
        <v>62</v>
      </c>
      <c r="D43" s="5">
        <f t="shared" si="15"/>
        <v>275.41856232939034</v>
      </c>
      <c r="E43" s="5">
        <f t="shared" si="16"/>
        <v>125.58507734303913</v>
      </c>
      <c r="F43" s="5">
        <f t="shared" si="17"/>
        <v>149.83348498635124</v>
      </c>
      <c r="G43" s="5">
        <f t="shared" si="18"/>
        <v>0</v>
      </c>
      <c r="H43" s="5">
        <f t="shared" si="19"/>
        <v>0</v>
      </c>
      <c r="I43" s="5">
        <f t="shared" si="20"/>
        <v>0</v>
      </c>
      <c r="J43" s="5">
        <f t="shared" si="21"/>
        <v>0</v>
      </c>
      <c r="K43" s="5">
        <f t="shared" si="22"/>
        <v>0</v>
      </c>
      <c r="L43" s="5">
        <f t="shared" si="23"/>
        <v>0</v>
      </c>
      <c r="M43" s="5">
        <f t="shared" si="24"/>
        <v>0</v>
      </c>
      <c r="N43" s="5">
        <f t="shared" si="25"/>
        <v>0</v>
      </c>
      <c r="O43" s="5">
        <f t="shared" si="28"/>
        <v>0.45597898805689085</v>
      </c>
      <c r="P43" s="5">
        <f t="shared" si="26"/>
        <v>0.54402101194310926</v>
      </c>
      <c r="Q43" s="5">
        <f t="shared" si="26"/>
        <v>0</v>
      </c>
      <c r="R43" s="5">
        <f t="shared" si="26"/>
        <v>0</v>
      </c>
      <c r="S43" s="5">
        <f t="shared" si="26"/>
        <v>0</v>
      </c>
      <c r="T43" s="5">
        <f t="shared" si="26"/>
        <v>0</v>
      </c>
      <c r="U43" s="5">
        <f t="shared" si="26"/>
        <v>0</v>
      </c>
      <c r="V43" s="5">
        <f t="shared" si="26"/>
        <v>0</v>
      </c>
      <c r="W43" s="5">
        <f t="shared" si="26"/>
        <v>0</v>
      </c>
      <c r="X43" s="5">
        <f t="shared" si="26"/>
        <v>0</v>
      </c>
      <c r="Y43" s="6">
        <f t="shared" si="27"/>
        <v>0.54402101194310926</v>
      </c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>
        <v>22</v>
      </c>
      <c r="AU43" t="s">
        <v>334</v>
      </c>
      <c r="AV43" s="5"/>
      <c r="AW43" s="5"/>
      <c r="AX43" s="5"/>
      <c r="AY43" s="5"/>
      <c r="AZ43" s="5"/>
      <c r="BA43" s="5"/>
      <c r="BB43" s="5"/>
      <c r="BC43" s="5"/>
      <c r="BD43" s="5"/>
      <c r="BE43">
        <v>22</v>
      </c>
      <c r="BF43" t="s">
        <v>334</v>
      </c>
      <c r="BG43">
        <f>SUMIFS('Pres Converted'!$I$2:I$10000,'Pres Converted'!$E$2:$E$10000,$BF43,'Pres Converted'!$D$2:$D$10000,"ED",'Pres Converted'!$C$2:$C$10000,$BE43)</f>
        <v>756</v>
      </c>
      <c r="BH43">
        <f>SUMIFS('Pres Converted'!G$2:G$10000,'Pres Converted'!$E$2:$E$10000,$BF43,'Pres Converted'!$D$2:$D$10000,"ED",'Pres Converted'!$C$2:$C$10000,$BE43)</f>
        <v>226</v>
      </c>
      <c r="BI43">
        <f>SUMIFS('Pres Converted'!H$2:H$10000,'Pres Converted'!$E$2:$E$10000,$BF43,'Pres Converted'!$D$2:$D$10000,"ED",'Pres Converted'!$C$2:$C$10000,$BE43)</f>
        <v>530</v>
      </c>
      <c r="BR43">
        <f>BG43/SUMIF('By HD'!$A$3:$A$42,$BE43,'By HD'!$B$3:$B$42)</f>
        <v>0.9</v>
      </c>
      <c r="BS43">
        <f>$BR43*SUMIF('By HD'!$A$3:$A$42,$BE43,'By HD'!W$3:W$42)</f>
        <v>48.6</v>
      </c>
      <c r="BT43">
        <f>$BR43*SUMIF('By HD'!$A$3:$A$42,$BE43,'By HD'!X$3:X$42)</f>
        <v>27</v>
      </c>
      <c r="BU43">
        <f>$BR43*SUMIF('By HD'!$A$3:$A$42,$BE43,'By HD'!Y$3:Y$42)</f>
        <v>21.6</v>
      </c>
      <c r="CD43">
        <f t="shared" si="32"/>
        <v>804.6</v>
      </c>
      <c r="CE43">
        <f t="shared" si="32"/>
        <v>253</v>
      </c>
      <c r="CF43">
        <f t="shared" si="32"/>
        <v>551.6</v>
      </c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</row>
    <row r="44" spans="1:138" x14ac:dyDescent="0.3">
      <c r="A44" t="s">
        <v>365</v>
      </c>
      <c r="B44" t="s">
        <v>319</v>
      </c>
      <c r="C44" t="s">
        <v>319</v>
      </c>
      <c r="D44" s="5">
        <f t="shared" si="15"/>
        <v>646.74738334041433</v>
      </c>
      <c r="E44" s="5">
        <f t="shared" si="16"/>
        <v>347.07547547091269</v>
      </c>
      <c r="F44" s="5">
        <f t="shared" si="17"/>
        <v>299.67190786950158</v>
      </c>
      <c r="G44" s="5">
        <f t="shared" si="18"/>
        <v>0</v>
      </c>
      <c r="H44" s="5">
        <f t="shared" si="19"/>
        <v>0</v>
      </c>
      <c r="I44" s="5">
        <f t="shared" si="20"/>
        <v>0</v>
      </c>
      <c r="J44" s="5">
        <f t="shared" si="21"/>
        <v>0</v>
      </c>
      <c r="K44" s="5">
        <f t="shared" si="22"/>
        <v>0</v>
      </c>
      <c r="L44" s="5">
        <f t="shared" si="23"/>
        <v>0</v>
      </c>
      <c r="M44" s="5">
        <f t="shared" si="24"/>
        <v>0</v>
      </c>
      <c r="N44" s="5">
        <f t="shared" si="25"/>
        <v>0</v>
      </c>
      <c r="O44" s="5">
        <f t="shared" si="28"/>
        <v>0.53664766864349278</v>
      </c>
      <c r="P44" s="5">
        <f t="shared" si="26"/>
        <v>0.46335233135650711</v>
      </c>
      <c r="Q44" s="5">
        <f t="shared" si="26"/>
        <v>0</v>
      </c>
      <c r="R44" s="5">
        <f t="shared" si="26"/>
        <v>0</v>
      </c>
      <c r="S44" s="5">
        <f t="shared" si="26"/>
        <v>0</v>
      </c>
      <c r="T44" s="5">
        <f t="shared" si="26"/>
        <v>0</v>
      </c>
      <c r="U44" s="5">
        <f t="shared" si="26"/>
        <v>0</v>
      </c>
      <c r="V44" s="5">
        <f t="shared" si="26"/>
        <v>0</v>
      </c>
      <c r="W44" s="5">
        <f t="shared" si="26"/>
        <v>0</v>
      </c>
      <c r="X44" s="5">
        <f t="shared" si="26"/>
        <v>0</v>
      </c>
      <c r="Y44" s="6">
        <f t="shared" si="27"/>
        <v>2.5366476686434929</v>
      </c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>
        <v>22</v>
      </c>
      <c r="AU44" t="s">
        <v>331</v>
      </c>
      <c r="AV44" s="5"/>
      <c r="AW44" s="5"/>
      <c r="AX44" s="5"/>
      <c r="AY44" s="5"/>
      <c r="AZ44" s="5"/>
      <c r="BA44" s="5"/>
      <c r="BB44" s="5"/>
      <c r="BC44" s="5"/>
      <c r="BD44" s="5"/>
      <c r="BE44">
        <v>22</v>
      </c>
      <c r="BF44" t="s">
        <v>331</v>
      </c>
      <c r="BG44">
        <f>SUMIFS('Pres Converted'!$I$2:I$10000,'Pres Converted'!$E$2:$E$10000,$BF44,'Pres Converted'!$D$2:$D$10000,"ED",'Pres Converted'!$C$2:$C$10000,$BE44)</f>
        <v>84</v>
      </c>
      <c r="BH44">
        <f>SUMIFS('Pres Converted'!G$2:G$10000,'Pres Converted'!$E$2:$E$10000,$BF44,'Pres Converted'!$D$2:$D$10000,"ED",'Pres Converted'!$C$2:$C$10000,$BE44)</f>
        <v>67</v>
      </c>
      <c r="BI44">
        <f>SUMIFS('Pres Converted'!H$2:H$10000,'Pres Converted'!$E$2:$E$10000,$BF44,'Pres Converted'!$D$2:$D$10000,"ED",'Pres Converted'!$C$2:$C$10000,$BE44)</f>
        <v>17</v>
      </c>
      <c r="BR44">
        <f>BG44/SUMIF('By HD'!$A$3:$A$42,$BE44,'By HD'!$B$3:$B$42)</f>
        <v>0.1</v>
      </c>
      <c r="BS44">
        <f>$BR44*SUMIF('By HD'!$A$3:$A$42,$BE44,'By HD'!W$3:W$42)</f>
        <v>5.4</v>
      </c>
      <c r="BT44">
        <f>$BR44*SUMIF('By HD'!$A$3:$A$42,$BE44,'By HD'!X$3:X$42)</f>
        <v>3</v>
      </c>
      <c r="BU44">
        <f>$BR44*SUMIF('By HD'!$A$3:$A$42,$BE44,'By HD'!Y$3:Y$42)</f>
        <v>2.4000000000000004</v>
      </c>
      <c r="CD44">
        <f t="shared" si="32"/>
        <v>89.4</v>
      </c>
      <c r="CE44">
        <f t="shared" si="32"/>
        <v>70</v>
      </c>
      <c r="CF44">
        <f t="shared" si="32"/>
        <v>19.399999999999999</v>
      </c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</row>
    <row r="45" spans="1:138" x14ac:dyDescent="0.3">
      <c r="A45" t="s">
        <v>366</v>
      </c>
      <c r="B45" t="s">
        <v>320</v>
      </c>
      <c r="C45" t="s">
        <v>320</v>
      </c>
      <c r="D45" s="5">
        <f t="shared" si="15"/>
        <v>4435</v>
      </c>
      <c r="E45" s="5">
        <f t="shared" si="16"/>
        <v>2105</v>
      </c>
      <c r="F45" s="5">
        <f t="shared" si="17"/>
        <v>2330</v>
      </c>
      <c r="G45" s="5">
        <f t="shared" si="18"/>
        <v>0</v>
      </c>
      <c r="H45" s="5">
        <f t="shared" si="19"/>
        <v>0</v>
      </c>
      <c r="I45" s="5">
        <f t="shared" si="20"/>
        <v>0</v>
      </c>
      <c r="J45" s="5">
        <f t="shared" si="21"/>
        <v>0</v>
      </c>
      <c r="K45" s="5">
        <f t="shared" si="22"/>
        <v>0</v>
      </c>
      <c r="L45" s="5">
        <f t="shared" si="23"/>
        <v>0</v>
      </c>
      <c r="M45" s="5">
        <f t="shared" si="24"/>
        <v>0</v>
      </c>
      <c r="N45" s="5">
        <f t="shared" si="25"/>
        <v>0</v>
      </c>
      <c r="O45" s="5">
        <f t="shared" si="28"/>
        <v>0.47463359639233371</v>
      </c>
      <c r="P45" s="5">
        <f t="shared" si="26"/>
        <v>0.52536640360766629</v>
      </c>
      <c r="Q45" s="5">
        <f t="shared" si="26"/>
        <v>0</v>
      </c>
      <c r="R45" s="5">
        <f t="shared" si="26"/>
        <v>0</v>
      </c>
      <c r="S45" s="5">
        <f t="shared" si="26"/>
        <v>0</v>
      </c>
      <c r="T45" s="5">
        <f t="shared" si="26"/>
        <v>0</v>
      </c>
      <c r="U45" s="5">
        <f t="shared" si="26"/>
        <v>0</v>
      </c>
      <c r="V45" s="5">
        <f t="shared" si="26"/>
        <v>0</v>
      </c>
      <c r="W45" s="5">
        <f t="shared" si="26"/>
        <v>0</v>
      </c>
      <c r="X45" s="5">
        <f t="shared" si="26"/>
        <v>0</v>
      </c>
      <c r="Y45" s="6">
        <f t="shared" si="27"/>
        <v>0.52536640360766629</v>
      </c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>
        <v>23</v>
      </c>
      <c r="AU45" t="s">
        <v>292</v>
      </c>
      <c r="AV45" s="5"/>
      <c r="AW45" s="5"/>
      <c r="AX45" s="5"/>
      <c r="AY45" s="5"/>
      <c r="AZ45" s="5"/>
      <c r="BA45" s="5"/>
      <c r="BB45" s="5"/>
      <c r="BC45" s="5"/>
      <c r="BD45" s="5"/>
      <c r="BE45">
        <v>23</v>
      </c>
      <c r="BF45" t="s">
        <v>292</v>
      </c>
      <c r="BG45">
        <f>SUMIFS('Pres Converted'!$I$2:I$10000,'Pres Converted'!$E$2:$E$10000,$BF45,'Pres Converted'!$D$2:$D$10000,"ED",'Pres Converted'!$C$2:$C$10000,$BE45)</f>
        <v>1693</v>
      </c>
      <c r="BH45">
        <f>SUMIFS('Pres Converted'!G$2:G$10000,'Pres Converted'!$E$2:$E$10000,$BF45,'Pres Converted'!$D$2:$D$10000,"ED",'Pres Converted'!$C$2:$C$10000,$BE45)</f>
        <v>752</v>
      </c>
      <c r="BI45">
        <f>SUMIFS('Pres Converted'!H$2:H$10000,'Pres Converted'!$E$2:$E$10000,$BF45,'Pres Converted'!$D$2:$D$10000,"ED",'Pres Converted'!$C$2:$C$10000,$BE45)</f>
        <v>941</v>
      </c>
      <c r="BR45">
        <f>BG45/SUMIF('By HD'!$A$3:$A$42,$BE45,'By HD'!$B$3:$B$42)</f>
        <v>1</v>
      </c>
      <c r="BS45">
        <f>$BR45*SUMIF('By HD'!$A$3:$A$42,$BE45,'By HD'!W$3:W$42)</f>
        <v>106</v>
      </c>
      <c r="BT45">
        <f>$BR45*SUMIF('By HD'!$A$3:$A$42,$BE45,'By HD'!X$3:X$42)</f>
        <v>39</v>
      </c>
      <c r="BU45">
        <f>$BR45*SUMIF('By HD'!$A$3:$A$42,$BE45,'By HD'!Y$3:Y$42)</f>
        <v>67</v>
      </c>
      <c r="CD45">
        <f t="shared" si="32"/>
        <v>1799</v>
      </c>
      <c r="CE45">
        <f t="shared" si="32"/>
        <v>791</v>
      </c>
      <c r="CF45">
        <f t="shared" si="32"/>
        <v>1008</v>
      </c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</row>
    <row r="46" spans="1:138" x14ac:dyDescent="0.3">
      <c r="A46" t="s">
        <v>367</v>
      </c>
      <c r="B46" t="s">
        <v>368</v>
      </c>
      <c r="C46" t="s">
        <v>137</v>
      </c>
      <c r="D46" s="5">
        <f t="shared" si="15"/>
        <v>3327</v>
      </c>
      <c r="E46" s="5">
        <f t="shared" si="16"/>
        <v>1754</v>
      </c>
      <c r="F46" s="5">
        <f t="shared" si="17"/>
        <v>1573</v>
      </c>
      <c r="G46" s="5">
        <f t="shared" si="18"/>
        <v>0</v>
      </c>
      <c r="H46" s="5">
        <f t="shared" si="19"/>
        <v>0</v>
      </c>
      <c r="I46" s="5">
        <f t="shared" si="20"/>
        <v>0</v>
      </c>
      <c r="J46" s="5">
        <f t="shared" si="21"/>
        <v>0</v>
      </c>
      <c r="K46" s="5">
        <f t="shared" si="22"/>
        <v>0</v>
      </c>
      <c r="L46" s="5">
        <f t="shared" si="23"/>
        <v>0</v>
      </c>
      <c r="M46" s="5">
        <f t="shared" si="24"/>
        <v>0</v>
      </c>
      <c r="N46" s="5">
        <f t="shared" si="25"/>
        <v>0</v>
      </c>
      <c r="O46" s="5">
        <f t="shared" si="28"/>
        <v>0.52720168319807637</v>
      </c>
      <c r="P46" s="5">
        <f t="shared" si="26"/>
        <v>0.47279831680192363</v>
      </c>
      <c r="Q46" s="5">
        <f t="shared" si="26"/>
        <v>0</v>
      </c>
      <c r="R46" s="5">
        <f t="shared" si="26"/>
        <v>0</v>
      </c>
      <c r="S46" s="5">
        <f t="shared" si="26"/>
        <v>0</v>
      </c>
      <c r="T46" s="5">
        <f t="shared" si="26"/>
        <v>0</v>
      </c>
      <c r="U46" s="5">
        <f t="shared" si="26"/>
        <v>0</v>
      </c>
      <c r="V46" s="5">
        <f t="shared" si="26"/>
        <v>0</v>
      </c>
      <c r="W46" s="5">
        <f t="shared" si="26"/>
        <v>0</v>
      </c>
      <c r="X46" s="5">
        <f t="shared" si="26"/>
        <v>0</v>
      </c>
      <c r="Y46" s="6">
        <f t="shared" si="27"/>
        <v>2.5272016831980766</v>
      </c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>
        <v>24</v>
      </c>
      <c r="AU46" t="s">
        <v>335</v>
      </c>
      <c r="AV46" s="5"/>
      <c r="AW46" s="5"/>
      <c r="AX46" s="5"/>
      <c r="AY46" s="5"/>
      <c r="AZ46" s="5"/>
      <c r="BA46" s="5"/>
      <c r="BB46" s="5"/>
      <c r="BC46" s="5"/>
      <c r="BD46" s="5"/>
      <c r="BE46">
        <v>24</v>
      </c>
      <c r="BF46" t="s">
        <v>335</v>
      </c>
      <c r="BG46">
        <f>SUMIFS('Pres Converted'!$I$2:I$10000,'Pres Converted'!$E$2:$E$10000,$BF46,'Pres Converted'!$D$2:$D$10000,"ED",'Pres Converted'!$C$2:$C$10000,$BE46)</f>
        <v>265</v>
      </c>
      <c r="BH46">
        <f>SUMIFS('Pres Converted'!G$2:G$10000,'Pres Converted'!$E$2:$E$10000,$BF46,'Pres Converted'!$D$2:$D$10000,"ED",'Pres Converted'!$C$2:$C$10000,$BE46)</f>
        <v>175</v>
      </c>
      <c r="BI46">
        <f>SUMIFS('Pres Converted'!H$2:H$10000,'Pres Converted'!$E$2:$E$10000,$BF46,'Pres Converted'!$D$2:$D$10000,"ED",'Pres Converted'!$C$2:$C$10000,$BE46)</f>
        <v>90</v>
      </c>
      <c r="BR46">
        <f>BG46/SUMIF('By HD'!$A$3:$A$42,$BE46,'By HD'!$B$3:$B$42)</f>
        <v>1</v>
      </c>
      <c r="BS46">
        <f>$BR46*SUMIF('By HD'!$A$3:$A$42,$BE46,'By HD'!W$3:W$42)</f>
        <v>177</v>
      </c>
      <c r="BT46">
        <f>$BR46*SUMIF('By HD'!$A$3:$A$42,$BE46,'By HD'!X$3:X$42)</f>
        <v>116</v>
      </c>
      <c r="BU46">
        <f>$BR46*SUMIF('By HD'!$A$3:$A$42,$BE46,'By HD'!Y$3:Y$42)</f>
        <v>61</v>
      </c>
      <c r="CD46">
        <f t="shared" si="32"/>
        <v>442</v>
      </c>
      <c r="CE46">
        <f t="shared" si="32"/>
        <v>291</v>
      </c>
      <c r="CF46">
        <f t="shared" si="32"/>
        <v>151</v>
      </c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</row>
    <row r="47" spans="1:138" x14ac:dyDescent="0.3">
      <c r="A47" t="s">
        <v>369</v>
      </c>
      <c r="B47" t="s">
        <v>370</v>
      </c>
      <c r="C47" t="s">
        <v>317</v>
      </c>
      <c r="D47" s="5">
        <f t="shared" si="15"/>
        <v>3640.048219178082</v>
      </c>
      <c r="E47" s="5">
        <f t="shared" si="16"/>
        <v>1729.0942465753424</v>
      </c>
      <c r="F47" s="5">
        <f t="shared" si="17"/>
        <v>1910.9539726027397</v>
      </c>
      <c r="G47" s="5">
        <f t="shared" si="18"/>
        <v>0</v>
      </c>
      <c r="H47" s="5">
        <f t="shared" si="19"/>
        <v>0</v>
      </c>
      <c r="I47" s="5">
        <f t="shared" si="20"/>
        <v>0</v>
      </c>
      <c r="J47" s="5">
        <f t="shared" si="21"/>
        <v>0</v>
      </c>
      <c r="K47" s="5">
        <f t="shared" si="22"/>
        <v>0</v>
      </c>
      <c r="L47" s="5">
        <f t="shared" si="23"/>
        <v>0</v>
      </c>
      <c r="M47" s="5">
        <f t="shared" si="24"/>
        <v>0</v>
      </c>
      <c r="N47" s="5">
        <f t="shared" si="25"/>
        <v>0</v>
      </c>
      <c r="O47" s="5">
        <f t="shared" si="28"/>
        <v>0.475019599318871</v>
      </c>
      <c r="P47" s="5">
        <f t="shared" si="26"/>
        <v>0.52498040068112906</v>
      </c>
      <c r="Q47" s="5">
        <f t="shared" si="26"/>
        <v>0</v>
      </c>
      <c r="R47" s="5">
        <f t="shared" si="26"/>
        <v>0</v>
      </c>
      <c r="S47" s="5">
        <f t="shared" si="26"/>
        <v>0</v>
      </c>
      <c r="T47" s="5">
        <f t="shared" si="26"/>
        <v>0</v>
      </c>
      <c r="U47" s="5">
        <f t="shared" si="26"/>
        <v>0</v>
      </c>
      <c r="V47" s="5">
        <f t="shared" si="26"/>
        <v>0</v>
      </c>
      <c r="W47" s="5">
        <f t="shared" si="26"/>
        <v>0</v>
      </c>
      <c r="X47" s="5">
        <f t="shared" si="26"/>
        <v>0</v>
      </c>
      <c r="Y47" s="6">
        <f t="shared" si="27"/>
        <v>0.52498040068112906</v>
      </c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V47" s="5"/>
      <c r="AW47" s="5"/>
      <c r="AX47" s="5"/>
      <c r="AY47" s="5"/>
      <c r="AZ47" s="5"/>
      <c r="BA47" s="5"/>
      <c r="BB47" s="5"/>
      <c r="BC47" s="5"/>
      <c r="BD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</row>
    <row r="48" spans="1:138" x14ac:dyDescent="0.3">
      <c r="A48" t="s">
        <v>371</v>
      </c>
      <c r="B48" t="s">
        <v>372</v>
      </c>
      <c r="C48" t="s">
        <v>148</v>
      </c>
      <c r="D48" s="5">
        <f t="shared" si="15"/>
        <v>1498</v>
      </c>
      <c r="E48" s="5">
        <f t="shared" si="16"/>
        <v>867</v>
      </c>
      <c r="F48" s="5">
        <f t="shared" si="17"/>
        <v>631</v>
      </c>
      <c r="G48" s="5">
        <f t="shared" si="18"/>
        <v>0</v>
      </c>
      <c r="H48" s="5">
        <f t="shared" si="19"/>
        <v>0</v>
      </c>
      <c r="I48" s="5">
        <f t="shared" si="20"/>
        <v>0</v>
      </c>
      <c r="J48" s="5">
        <f t="shared" si="21"/>
        <v>0</v>
      </c>
      <c r="K48" s="5">
        <f t="shared" si="22"/>
        <v>0</v>
      </c>
      <c r="L48" s="5">
        <f t="shared" si="23"/>
        <v>0</v>
      </c>
      <c r="M48" s="5">
        <f t="shared" si="24"/>
        <v>0</v>
      </c>
      <c r="N48" s="5">
        <f t="shared" si="25"/>
        <v>0</v>
      </c>
      <c r="O48" s="5">
        <f t="shared" si="28"/>
        <v>0.57877169559412545</v>
      </c>
      <c r="P48" s="5">
        <f t="shared" si="26"/>
        <v>0.4212283044058745</v>
      </c>
      <c r="Q48" s="5">
        <f t="shared" si="26"/>
        <v>0</v>
      </c>
      <c r="R48" s="5">
        <f t="shared" si="26"/>
        <v>0</v>
      </c>
      <c r="S48" s="5">
        <f t="shared" si="26"/>
        <v>0</v>
      </c>
      <c r="T48" s="5">
        <f t="shared" si="26"/>
        <v>0</v>
      </c>
      <c r="U48" s="5">
        <f t="shared" si="26"/>
        <v>0</v>
      </c>
      <c r="V48" s="5">
        <f t="shared" si="26"/>
        <v>0</v>
      </c>
      <c r="W48" s="5">
        <f t="shared" si="26"/>
        <v>0</v>
      </c>
      <c r="X48" s="5">
        <f t="shared" si="26"/>
        <v>0</v>
      </c>
      <c r="Y48" s="6">
        <f t="shared" si="27"/>
        <v>2.5787716955941256</v>
      </c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V48" s="5"/>
      <c r="AW48" s="5"/>
      <c r="AX48" s="5"/>
      <c r="AY48" s="5"/>
      <c r="AZ48" s="5"/>
      <c r="BA48" s="5"/>
      <c r="BB48" s="5"/>
      <c r="BC48" s="5"/>
      <c r="BD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</row>
    <row r="49" spans="1:138" x14ac:dyDescent="0.3">
      <c r="A49" t="s">
        <v>373</v>
      </c>
      <c r="B49" t="s">
        <v>326</v>
      </c>
      <c r="C49" t="s">
        <v>326</v>
      </c>
      <c r="D49" s="5">
        <f t="shared" si="15"/>
        <v>332.3172939163556</v>
      </c>
      <c r="E49" s="5">
        <f t="shared" si="16"/>
        <v>211.90798550343393</v>
      </c>
      <c r="F49" s="5">
        <f t="shared" si="17"/>
        <v>120.40930841292169</v>
      </c>
      <c r="G49" s="5">
        <f t="shared" si="18"/>
        <v>0</v>
      </c>
      <c r="H49" s="5">
        <f t="shared" si="19"/>
        <v>0</v>
      </c>
      <c r="I49" s="5">
        <f t="shared" si="20"/>
        <v>0</v>
      </c>
      <c r="J49" s="5">
        <f t="shared" si="21"/>
        <v>0</v>
      </c>
      <c r="K49" s="5">
        <f t="shared" si="22"/>
        <v>0</v>
      </c>
      <c r="L49" s="5">
        <f t="shared" si="23"/>
        <v>0</v>
      </c>
      <c r="M49" s="5">
        <f t="shared" si="24"/>
        <v>0</v>
      </c>
      <c r="N49" s="5">
        <f t="shared" si="25"/>
        <v>0</v>
      </c>
      <c r="O49" s="5">
        <f t="shared" si="28"/>
        <v>0.63766764289062627</v>
      </c>
      <c r="P49" s="5">
        <f t="shared" si="26"/>
        <v>0.36233235710937378</v>
      </c>
      <c r="Q49" s="5">
        <f t="shared" si="26"/>
        <v>0</v>
      </c>
      <c r="R49" s="5">
        <f t="shared" si="26"/>
        <v>0</v>
      </c>
      <c r="S49" s="5">
        <f t="shared" si="26"/>
        <v>0</v>
      </c>
      <c r="T49" s="5">
        <f t="shared" si="26"/>
        <v>0</v>
      </c>
      <c r="U49" s="5">
        <f t="shared" si="26"/>
        <v>0</v>
      </c>
      <c r="V49" s="5">
        <f t="shared" si="26"/>
        <v>0</v>
      </c>
      <c r="W49" s="5">
        <f t="shared" si="26"/>
        <v>0</v>
      </c>
      <c r="X49" s="5">
        <f t="shared" si="26"/>
        <v>0</v>
      </c>
      <c r="Y49" s="6">
        <f t="shared" si="27"/>
        <v>2.6376676428906265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V49" s="5"/>
      <c r="AW49" s="5"/>
      <c r="AX49" s="5"/>
      <c r="AY49" s="5"/>
      <c r="AZ49" s="5"/>
      <c r="BA49" s="5"/>
      <c r="BB49" s="5"/>
      <c r="BC49" s="5"/>
      <c r="BD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</row>
    <row r="50" spans="1:138" x14ac:dyDescent="0.3">
      <c r="A50" t="s">
        <v>374</v>
      </c>
      <c r="B50" t="s">
        <v>375</v>
      </c>
      <c r="C50" t="s">
        <v>322</v>
      </c>
      <c r="D50" s="5">
        <f t="shared" si="15"/>
        <v>2207</v>
      </c>
      <c r="E50" s="5">
        <f t="shared" si="16"/>
        <v>1054</v>
      </c>
      <c r="F50" s="5">
        <f t="shared" si="17"/>
        <v>1153</v>
      </c>
      <c r="G50" s="5">
        <f t="shared" si="18"/>
        <v>0</v>
      </c>
      <c r="H50" s="5">
        <f t="shared" si="19"/>
        <v>0</v>
      </c>
      <c r="I50" s="5">
        <f t="shared" si="20"/>
        <v>0</v>
      </c>
      <c r="J50" s="5">
        <f t="shared" si="21"/>
        <v>0</v>
      </c>
      <c r="K50" s="5">
        <f t="shared" si="22"/>
        <v>0</v>
      </c>
      <c r="L50" s="5">
        <f t="shared" si="23"/>
        <v>0</v>
      </c>
      <c r="M50" s="5">
        <f t="shared" si="24"/>
        <v>0</v>
      </c>
      <c r="N50" s="5">
        <f t="shared" si="25"/>
        <v>0</v>
      </c>
      <c r="O50" s="5">
        <f t="shared" si="28"/>
        <v>0.47757136384231991</v>
      </c>
      <c r="P50" s="5">
        <f t="shared" si="26"/>
        <v>0.52242863615768009</v>
      </c>
      <c r="Q50" s="5">
        <f t="shared" si="26"/>
        <v>0</v>
      </c>
      <c r="R50" s="5">
        <f t="shared" si="26"/>
        <v>0</v>
      </c>
      <c r="S50" s="5">
        <f t="shared" si="26"/>
        <v>0</v>
      </c>
      <c r="T50" s="5">
        <f t="shared" si="26"/>
        <v>0</v>
      </c>
      <c r="U50" s="5">
        <f t="shared" si="26"/>
        <v>0</v>
      </c>
      <c r="V50" s="5">
        <f t="shared" si="26"/>
        <v>0</v>
      </c>
      <c r="W50" s="5">
        <f t="shared" si="26"/>
        <v>0</v>
      </c>
      <c r="X50" s="5">
        <f t="shared" si="26"/>
        <v>0</v>
      </c>
      <c r="Y50" s="6">
        <f t="shared" si="27"/>
        <v>0.52242863615768009</v>
      </c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V50" s="5"/>
      <c r="AW50" s="5"/>
      <c r="AX50" s="5"/>
      <c r="AY50" s="5"/>
      <c r="AZ50" s="5"/>
      <c r="BA50" s="5"/>
      <c r="BB50" s="5"/>
      <c r="BC50" s="5"/>
      <c r="BD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</row>
    <row r="51" spans="1:138" x14ac:dyDescent="0.3">
      <c r="A51" t="s">
        <v>376</v>
      </c>
      <c r="B51" t="s">
        <v>292</v>
      </c>
      <c r="C51" t="s">
        <v>292</v>
      </c>
      <c r="D51" s="5">
        <f t="shared" si="15"/>
        <v>1799</v>
      </c>
      <c r="E51" s="5">
        <f t="shared" si="16"/>
        <v>791</v>
      </c>
      <c r="F51" s="5">
        <f t="shared" si="17"/>
        <v>1008</v>
      </c>
      <c r="G51" s="5">
        <f t="shared" si="18"/>
        <v>0</v>
      </c>
      <c r="H51" s="5">
        <f t="shared" si="19"/>
        <v>0</v>
      </c>
      <c r="I51" s="5">
        <f t="shared" si="20"/>
        <v>0</v>
      </c>
      <c r="J51" s="5">
        <f t="shared" si="21"/>
        <v>0</v>
      </c>
      <c r="K51" s="5">
        <f t="shared" si="22"/>
        <v>0</v>
      </c>
      <c r="L51" s="5">
        <f t="shared" si="23"/>
        <v>0</v>
      </c>
      <c r="M51" s="5">
        <f t="shared" si="24"/>
        <v>0</v>
      </c>
      <c r="N51" s="5">
        <f t="shared" si="25"/>
        <v>0</v>
      </c>
      <c r="O51" s="5">
        <f t="shared" si="28"/>
        <v>0.43968871595330739</v>
      </c>
      <c r="P51" s="5">
        <f t="shared" si="26"/>
        <v>0.56031128404669261</v>
      </c>
      <c r="Q51" s="5">
        <f t="shared" si="26"/>
        <v>0</v>
      </c>
      <c r="R51" s="5">
        <f t="shared" si="26"/>
        <v>0</v>
      </c>
      <c r="S51" s="5">
        <f t="shared" si="26"/>
        <v>0</v>
      </c>
      <c r="T51" s="5">
        <f t="shared" si="26"/>
        <v>0</v>
      </c>
      <c r="U51" s="5">
        <f t="shared" si="26"/>
        <v>0</v>
      </c>
      <c r="V51" s="5">
        <f t="shared" si="26"/>
        <v>0</v>
      </c>
      <c r="W51" s="5">
        <f t="shared" si="26"/>
        <v>0</v>
      </c>
      <c r="X51" s="5">
        <f t="shared" si="26"/>
        <v>0</v>
      </c>
      <c r="Y51" s="6">
        <f t="shared" si="27"/>
        <v>0.56031128404669261</v>
      </c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V51" s="5"/>
      <c r="AW51" s="5"/>
      <c r="AX51" s="5"/>
      <c r="AY51" s="5"/>
      <c r="AZ51" s="5"/>
      <c r="BA51" s="5"/>
      <c r="BB51" s="5"/>
      <c r="BC51" s="5"/>
      <c r="BD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</row>
    <row r="52" spans="1:138" x14ac:dyDescent="0.3">
      <c r="A52" t="s">
        <v>377</v>
      </c>
      <c r="B52" t="s">
        <v>331</v>
      </c>
      <c r="C52" t="s">
        <v>331</v>
      </c>
      <c r="D52" s="5">
        <f t="shared" si="15"/>
        <v>880.07283020794773</v>
      </c>
      <c r="E52" s="5">
        <f t="shared" si="16"/>
        <v>527.65318751037194</v>
      </c>
      <c r="F52" s="5">
        <f t="shared" si="17"/>
        <v>352.41964269757585</v>
      </c>
      <c r="G52" s="5">
        <f t="shared" si="18"/>
        <v>0</v>
      </c>
      <c r="H52" s="5">
        <f t="shared" si="19"/>
        <v>0</v>
      </c>
      <c r="I52" s="5">
        <f t="shared" si="20"/>
        <v>0</v>
      </c>
      <c r="J52" s="5">
        <f t="shared" si="21"/>
        <v>0</v>
      </c>
      <c r="K52" s="5">
        <f t="shared" si="22"/>
        <v>0</v>
      </c>
      <c r="L52" s="5">
        <f t="shared" si="23"/>
        <v>0</v>
      </c>
      <c r="M52" s="5">
        <f t="shared" si="24"/>
        <v>0</v>
      </c>
      <c r="N52" s="5">
        <f t="shared" si="25"/>
        <v>0</v>
      </c>
      <c r="O52" s="5">
        <f t="shared" si="28"/>
        <v>0.59955627466160455</v>
      </c>
      <c r="P52" s="5">
        <f t="shared" si="26"/>
        <v>0.40044372533839556</v>
      </c>
      <c r="Q52" s="5">
        <f t="shared" si="26"/>
        <v>0</v>
      </c>
      <c r="R52" s="5">
        <f t="shared" si="26"/>
        <v>0</v>
      </c>
      <c r="S52" s="5">
        <f t="shared" si="26"/>
        <v>0</v>
      </c>
      <c r="T52" s="5">
        <f t="shared" si="26"/>
        <v>0</v>
      </c>
      <c r="U52" s="5">
        <f t="shared" si="26"/>
        <v>0</v>
      </c>
      <c r="V52" s="5">
        <f t="shared" si="26"/>
        <v>0</v>
      </c>
      <c r="W52" s="5">
        <f t="shared" si="26"/>
        <v>0</v>
      </c>
      <c r="X52" s="5">
        <f t="shared" si="26"/>
        <v>0</v>
      </c>
      <c r="Y52" s="6">
        <f t="shared" si="27"/>
        <v>2.5995562746616043</v>
      </c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V52" s="5"/>
      <c r="AW52" s="5"/>
      <c r="AX52" s="5"/>
      <c r="AY52" s="5"/>
      <c r="AZ52" s="5"/>
      <c r="BA52" s="5"/>
      <c r="BB52" s="5"/>
      <c r="BC52" s="5"/>
      <c r="BD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</row>
    <row r="53" spans="1:138" x14ac:dyDescent="0.3">
      <c r="A53" t="s">
        <v>378</v>
      </c>
      <c r="B53" t="s">
        <v>379</v>
      </c>
      <c r="C53" t="s">
        <v>334</v>
      </c>
      <c r="D53" s="5">
        <f t="shared" si="15"/>
        <v>804.6</v>
      </c>
      <c r="E53" s="5">
        <f t="shared" si="16"/>
        <v>253</v>
      </c>
      <c r="F53" s="5">
        <f t="shared" si="17"/>
        <v>551.6</v>
      </c>
      <c r="G53" s="5">
        <f t="shared" si="18"/>
        <v>0</v>
      </c>
      <c r="H53" s="5">
        <f t="shared" si="19"/>
        <v>0</v>
      </c>
      <c r="I53" s="5">
        <f t="shared" si="20"/>
        <v>0</v>
      </c>
      <c r="J53" s="5">
        <f t="shared" si="21"/>
        <v>0</v>
      </c>
      <c r="K53" s="5">
        <f t="shared" si="22"/>
        <v>0</v>
      </c>
      <c r="L53" s="5">
        <f t="shared" si="23"/>
        <v>0</v>
      </c>
      <c r="M53" s="5">
        <f t="shared" si="24"/>
        <v>0</v>
      </c>
      <c r="N53" s="5">
        <f t="shared" si="25"/>
        <v>0</v>
      </c>
      <c r="O53" s="5">
        <f t="shared" si="28"/>
        <v>0.31444195873726072</v>
      </c>
      <c r="P53" s="5">
        <f t="shared" si="26"/>
        <v>0.68555804126273923</v>
      </c>
      <c r="Q53" s="5">
        <f t="shared" si="26"/>
        <v>0</v>
      </c>
      <c r="R53" s="5">
        <f t="shared" si="26"/>
        <v>0</v>
      </c>
      <c r="S53" s="5">
        <f t="shared" si="26"/>
        <v>0</v>
      </c>
      <c r="T53" s="5">
        <f t="shared" si="26"/>
        <v>0</v>
      </c>
      <c r="U53" s="5">
        <f t="shared" si="26"/>
        <v>0</v>
      </c>
      <c r="V53" s="5">
        <f t="shared" si="26"/>
        <v>0</v>
      </c>
      <c r="W53" s="5">
        <f t="shared" si="26"/>
        <v>0</v>
      </c>
      <c r="X53" s="5">
        <f t="shared" si="26"/>
        <v>0</v>
      </c>
      <c r="Y53" s="6">
        <f t="shared" si="27"/>
        <v>0.68555804126273923</v>
      </c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V53" s="5"/>
      <c r="AW53" s="5"/>
      <c r="AX53" s="5"/>
      <c r="AY53" s="5"/>
      <c r="AZ53" s="5"/>
      <c r="BA53" s="5"/>
      <c r="BB53" s="5"/>
      <c r="BC53" s="5"/>
      <c r="BD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</row>
    <row r="54" spans="1:138" x14ac:dyDescent="0.3">
      <c r="A54" t="s">
        <v>380</v>
      </c>
      <c r="B54" t="s">
        <v>33</v>
      </c>
      <c r="C54" t="s">
        <v>33</v>
      </c>
      <c r="D54" s="5">
        <f t="shared" si="15"/>
        <v>745.67338429464905</v>
      </c>
      <c r="E54" s="5">
        <f t="shared" si="16"/>
        <v>354.76025017373178</v>
      </c>
      <c r="F54" s="5">
        <f t="shared" si="17"/>
        <v>390.91313412091733</v>
      </c>
      <c r="G54" s="5">
        <f t="shared" si="18"/>
        <v>0</v>
      </c>
      <c r="H54" s="5">
        <f t="shared" si="19"/>
        <v>0</v>
      </c>
      <c r="I54" s="5">
        <f t="shared" si="20"/>
        <v>0</v>
      </c>
      <c r="J54" s="5">
        <f t="shared" si="21"/>
        <v>0</v>
      </c>
      <c r="K54" s="5">
        <f t="shared" si="22"/>
        <v>0</v>
      </c>
      <c r="L54" s="5">
        <f t="shared" si="23"/>
        <v>0</v>
      </c>
      <c r="M54" s="5">
        <f t="shared" si="24"/>
        <v>0</v>
      </c>
      <c r="N54" s="5">
        <f t="shared" si="25"/>
        <v>0</v>
      </c>
      <c r="O54" s="5">
        <f t="shared" si="28"/>
        <v>0.47575823094357633</v>
      </c>
      <c r="P54" s="5">
        <f t="shared" si="26"/>
        <v>0.52424176905642372</v>
      </c>
      <c r="Q54" s="5">
        <f t="shared" si="26"/>
        <v>0</v>
      </c>
      <c r="R54" s="5">
        <f t="shared" si="26"/>
        <v>0</v>
      </c>
      <c r="S54" s="5">
        <f t="shared" si="26"/>
        <v>0</v>
      </c>
      <c r="T54" s="5">
        <f t="shared" si="26"/>
        <v>0</v>
      </c>
      <c r="U54" s="5">
        <f t="shared" si="26"/>
        <v>0</v>
      </c>
      <c r="V54" s="5">
        <f t="shared" si="26"/>
        <v>0</v>
      </c>
      <c r="W54" s="5">
        <f t="shared" si="26"/>
        <v>0</v>
      </c>
      <c r="X54" s="5">
        <f t="shared" si="26"/>
        <v>0</v>
      </c>
      <c r="Y54" s="6">
        <f t="shared" si="27"/>
        <v>0.52424176905642372</v>
      </c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V54" s="5"/>
      <c r="AW54" s="5"/>
      <c r="AX54" s="5"/>
      <c r="AY54" s="5"/>
      <c r="AZ54" s="5"/>
      <c r="BA54" s="5"/>
      <c r="BB54" s="5"/>
      <c r="BC54" s="5"/>
      <c r="BD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</row>
    <row r="55" spans="1:138" x14ac:dyDescent="0.3">
      <c r="A55" t="s">
        <v>381</v>
      </c>
      <c r="B55" t="s">
        <v>316</v>
      </c>
      <c r="C55" t="s">
        <v>316</v>
      </c>
      <c r="D55" s="5">
        <f t="shared" si="15"/>
        <v>1039.0761727607642</v>
      </c>
      <c r="E55" s="5">
        <f t="shared" si="16"/>
        <v>563.88004112444901</v>
      </c>
      <c r="F55" s="5">
        <f t="shared" si="17"/>
        <v>475.19613163631516</v>
      </c>
      <c r="G55" s="5">
        <f t="shared" si="18"/>
        <v>0</v>
      </c>
      <c r="H55" s="5">
        <f t="shared" si="19"/>
        <v>0</v>
      </c>
      <c r="I55" s="5">
        <f t="shared" si="20"/>
        <v>0</v>
      </c>
      <c r="J55" s="5">
        <f t="shared" si="21"/>
        <v>0</v>
      </c>
      <c r="K55" s="5">
        <f t="shared" si="22"/>
        <v>0</v>
      </c>
      <c r="L55" s="5">
        <f t="shared" si="23"/>
        <v>0</v>
      </c>
      <c r="M55" s="5">
        <f t="shared" si="24"/>
        <v>0</v>
      </c>
      <c r="N55" s="5">
        <f t="shared" si="25"/>
        <v>0</v>
      </c>
      <c r="O55" s="5">
        <f t="shared" si="28"/>
        <v>0.54267440242254128</v>
      </c>
      <c r="P55" s="5">
        <f t="shared" si="26"/>
        <v>0.45732559757745866</v>
      </c>
      <c r="Q55" s="5">
        <f t="shared" si="26"/>
        <v>0</v>
      </c>
      <c r="R55" s="5">
        <f t="shared" si="26"/>
        <v>0</v>
      </c>
      <c r="S55" s="5">
        <f t="shared" si="26"/>
        <v>0</v>
      </c>
      <c r="T55" s="5">
        <f t="shared" si="26"/>
        <v>0</v>
      </c>
      <c r="U55" s="5">
        <f t="shared" si="26"/>
        <v>0</v>
      </c>
      <c r="V55" s="5">
        <f t="shared" si="26"/>
        <v>0</v>
      </c>
      <c r="W55" s="5">
        <f t="shared" si="26"/>
        <v>0</v>
      </c>
      <c r="X55" s="5">
        <f t="shared" si="26"/>
        <v>0</v>
      </c>
      <c r="Y55" s="6">
        <f t="shared" si="27"/>
        <v>2.5426744024225414</v>
      </c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V55" s="5"/>
      <c r="AW55" s="5"/>
      <c r="AX55" s="5"/>
      <c r="AY55" s="5"/>
      <c r="AZ55" s="5"/>
      <c r="BA55" s="5"/>
      <c r="BB55" s="5"/>
      <c r="BC55" s="5"/>
      <c r="BD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</row>
    <row r="56" spans="1:138" x14ac:dyDescent="0.3">
      <c r="A56" t="s">
        <v>382</v>
      </c>
      <c r="B56" t="s">
        <v>318</v>
      </c>
      <c r="C56" t="s">
        <v>318</v>
      </c>
      <c r="D56" s="5">
        <f t="shared" si="15"/>
        <v>2121.7595788926092</v>
      </c>
      <c r="E56" s="5">
        <f t="shared" si="16"/>
        <v>1138.9334732164086</v>
      </c>
      <c r="F56" s="5">
        <f t="shared" si="17"/>
        <v>982.82610567620077</v>
      </c>
      <c r="G56" s="5">
        <f t="shared" si="18"/>
        <v>0</v>
      </c>
      <c r="H56" s="5">
        <f t="shared" si="19"/>
        <v>0</v>
      </c>
      <c r="I56" s="5">
        <f t="shared" si="20"/>
        <v>0</v>
      </c>
      <c r="J56" s="5">
        <f t="shared" si="21"/>
        <v>0</v>
      </c>
      <c r="K56" s="5">
        <f t="shared" si="22"/>
        <v>0</v>
      </c>
      <c r="L56" s="5">
        <f t="shared" si="23"/>
        <v>0</v>
      </c>
      <c r="M56" s="5">
        <f t="shared" si="24"/>
        <v>0</v>
      </c>
      <c r="N56" s="5">
        <f t="shared" si="25"/>
        <v>0</v>
      </c>
      <c r="O56" s="5">
        <f t="shared" si="28"/>
        <v>0.53678724231839781</v>
      </c>
      <c r="P56" s="5">
        <f t="shared" si="26"/>
        <v>0.46321275768160231</v>
      </c>
      <c r="Q56" s="5">
        <f t="shared" si="26"/>
        <v>0</v>
      </c>
      <c r="R56" s="5">
        <f t="shared" si="26"/>
        <v>0</v>
      </c>
      <c r="S56" s="5">
        <f t="shared" si="26"/>
        <v>0</v>
      </c>
      <c r="T56" s="5">
        <f t="shared" si="26"/>
        <v>0</v>
      </c>
      <c r="U56" s="5">
        <f t="shared" si="26"/>
        <v>0</v>
      </c>
      <c r="V56" s="5">
        <f t="shared" si="26"/>
        <v>0</v>
      </c>
      <c r="W56" s="5">
        <f t="shared" si="26"/>
        <v>0</v>
      </c>
      <c r="X56" s="5">
        <f t="shared" si="26"/>
        <v>0</v>
      </c>
      <c r="Y56" s="6">
        <f t="shared" si="27"/>
        <v>2.5367872423183977</v>
      </c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V56" s="5"/>
      <c r="AW56" s="5"/>
      <c r="AX56" s="5"/>
      <c r="AY56" s="5"/>
      <c r="AZ56" s="5"/>
      <c r="BA56" s="5"/>
      <c r="BB56" s="5"/>
      <c r="BC56" s="5"/>
      <c r="BD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</row>
    <row r="57" spans="1:138" x14ac:dyDescent="0.3">
      <c r="A57" t="s">
        <v>383</v>
      </c>
      <c r="B57" t="s">
        <v>69</v>
      </c>
      <c r="C57" t="s">
        <v>69</v>
      </c>
      <c r="D57" s="5">
        <f t="shared" si="15"/>
        <v>320.78161965423112</v>
      </c>
      <c r="E57" s="5">
        <f t="shared" si="16"/>
        <v>217.99909008189263</v>
      </c>
      <c r="F57" s="5">
        <f t="shared" si="17"/>
        <v>102.78252957233849</v>
      </c>
      <c r="G57" s="5">
        <f t="shared" si="18"/>
        <v>0</v>
      </c>
      <c r="H57" s="5">
        <f t="shared" si="19"/>
        <v>0</v>
      </c>
      <c r="I57" s="5">
        <f t="shared" si="20"/>
        <v>0</v>
      </c>
      <c r="J57" s="5">
        <f t="shared" si="21"/>
        <v>0</v>
      </c>
      <c r="K57" s="5">
        <f t="shared" si="22"/>
        <v>0</v>
      </c>
      <c r="L57" s="5">
        <f t="shared" si="23"/>
        <v>0</v>
      </c>
      <c r="M57" s="5">
        <f t="shared" si="24"/>
        <v>0</v>
      </c>
      <c r="N57" s="5">
        <f t="shared" si="25"/>
        <v>0</v>
      </c>
      <c r="O57" s="5">
        <f t="shared" si="28"/>
        <v>0.67958722297391205</v>
      </c>
      <c r="P57" s="5">
        <f t="shared" si="26"/>
        <v>0.32041277702608789</v>
      </c>
      <c r="Q57" s="5">
        <f t="shared" si="26"/>
        <v>0</v>
      </c>
      <c r="R57" s="5">
        <f t="shared" si="26"/>
        <v>0</v>
      </c>
      <c r="S57" s="5">
        <f t="shared" si="26"/>
        <v>0</v>
      </c>
      <c r="T57" s="5">
        <f t="shared" si="26"/>
        <v>0</v>
      </c>
      <c r="U57" s="5">
        <f t="shared" si="26"/>
        <v>0</v>
      </c>
      <c r="V57" s="5">
        <f t="shared" si="26"/>
        <v>0</v>
      </c>
      <c r="W57" s="5">
        <f t="shared" si="26"/>
        <v>0</v>
      </c>
      <c r="X57" s="5">
        <f t="shared" si="26"/>
        <v>0</v>
      </c>
      <c r="Y57" s="6">
        <f t="shared" si="27"/>
        <v>2.6795872229739119</v>
      </c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V57" s="5"/>
      <c r="AW57" s="5"/>
      <c r="AX57" s="5"/>
      <c r="AY57" s="5"/>
      <c r="AZ57" s="5"/>
      <c r="BA57" s="5"/>
      <c r="BB57" s="5"/>
      <c r="BC57" s="5"/>
      <c r="BD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</row>
    <row r="58" spans="1:138" x14ac:dyDescent="0.3">
      <c r="A58" t="s">
        <v>384</v>
      </c>
      <c r="B58" t="s">
        <v>385</v>
      </c>
      <c r="C58" t="s">
        <v>333</v>
      </c>
      <c r="D58" s="5">
        <f t="shared" si="15"/>
        <v>662.1287599303862</v>
      </c>
      <c r="E58" s="5">
        <f t="shared" si="16"/>
        <v>301.35576738961151</v>
      </c>
      <c r="F58" s="5">
        <f t="shared" si="17"/>
        <v>360.77299254077468</v>
      </c>
      <c r="G58" s="5">
        <f t="shared" si="18"/>
        <v>0</v>
      </c>
      <c r="H58" s="5">
        <f t="shared" si="19"/>
        <v>0</v>
      </c>
      <c r="I58" s="5">
        <f t="shared" si="20"/>
        <v>0</v>
      </c>
      <c r="J58" s="5">
        <f t="shared" si="21"/>
        <v>0</v>
      </c>
      <c r="K58" s="5">
        <f t="shared" si="22"/>
        <v>0</v>
      </c>
      <c r="L58" s="5">
        <f t="shared" si="23"/>
        <v>0</v>
      </c>
      <c r="M58" s="5">
        <f t="shared" si="24"/>
        <v>0</v>
      </c>
      <c r="N58" s="5">
        <f t="shared" si="25"/>
        <v>0</v>
      </c>
      <c r="O58" s="5">
        <f t="shared" si="28"/>
        <v>0.45513166868222876</v>
      </c>
      <c r="P58" s="5">
        <f t="shared" si="26"/>
        <v>0.54486833131777124</v>
      </c>
      <c r="Q58" s="5">
        <f t="shared" si="26"/>
        <v>0</v>
      </c>
      <c r="R58" s="5">
        <f t="shared" si="26"/>
        <v>0</v>
      </c>
      <c r="S58" s="5">
        <f t="shared" si="26"/>
        <v>0</v>
      </c>
      <c r="T58" s="5">
        <f t="shared" si="26"/>
        <v>0</v>
      </c>
      <c r="U58" s="5">
        <f t="shared" si="26"/>
        <v>0</v>
      </c>
      <c r="V58" s="5">
        <f t="shared" si="26"/>
        <v>0</v>
      </c>
      <c r="W58" s="5">
        <f t="shared" si="26"/>
        <v>0</v>
      </c>
      <c r="X58" s="5">
        <f t="shared" si="26"/>
        <v>0</v>
      </c>
      <c r="Y58" s="6">
        <f t="shared" si="27"/>
        <v>0.54486833131777124</v>
      </c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V58" s="5"/>
      <c r="AW58" s="5"/>
      <c r="AX58" s="5"/>
      <c r="AY58" s="5"/>
      <c r="AZ58" s="5"/>
      <c r="BA58" s="5"/>
      <c r="BB58" s="5"/>
      <c r="BC58" s="5"/>
      <c r="BD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</row>
    <row r="59" spans="1:138" x14ac:dyDescent="0.3">
      <c r="A59" t="s">
        <v>386</v>
      </c>
      <c r="B59" t="s">
        <v>387</v>
      </c>
      <c r="C59" t="s">
        <v>321</v>
      </c>
      <c r="D59" s="5">
        <f t="shared" si="15"/>
        <v>1421</v>
      </c>
      <c r="E59" s="5">
        <f t="shared" si="16"/>
        <v>728</v>
      </c>
      <c r="F59" s="5">
        <f t="shared" si="17"/>
        <v>693</v>
      </c>
      <c r="G59" s="5">
        <f t="shared" si="18"/>
        <v>0</v>
      </c>
      <c r="H59" s="5">
        <f t="shared" si="19"/>
        <v>0</v>
      </c>
      <c r="I59" s="5">
        <f t="shared" si="20"/>
        <v>0</v>
      </c>
      <c r="J59" s="5">
        <f t="shared" si="21"/>
        <v>0</v>
      </c>
      <c r="K59" s="5">
        <f t="shared" si="22"/>
        <v>0</v>
      </c>
      <c r="L59" s="5">
        <f t="shared" si="23"/>
        <v>0</v>
      </c>
      <c r="M59" s="5">
        <f t="shared" si="24"/>
        <v>0</v>
      </c>
      <c r="N59" s="5">
        <f t="shared" si="25"/>
        <v>0</v>
      </c>
      <c r="O59" s="5">
        <f t="shared" si="28"/>
        <v>0.51231527093596063</v>
      </c>
      <c r="P59" s="5">
        <f t="shared" si="26"/>
        <v>0.48768472906403942</v>
      </c>
      <c r="Q59" s="5">
        <f t="shared" si="26"/>
        <v>0</v>
      </c>
      <c r="R59" s="5">
        <f t="shared" si="26"/>
        <v>0</v>
      </c>
      <c r="S59" s="5">
        <f t="shared" si="26"/>
        <v>0</v>
      </c>
      <c r="T59" s="5">
        <f t="shared" si="26"/>
        <v>0</v>
      </c>
      <c r="U59" s="5">
        <f t="shared" si="26"/>
        <v>0</v>
      </c>
      <c r="V59" s="5">
        <f t="shared" si="26"/>
        <v>0</v>
      </c>
      <c r="W59" s="5">
        <f t="shared" si="26"/>
        <v>0</v>
      </c>
      <c r="X59" s="5">
        <f t="shared" si="26"/>
        <v>0</v>
      </c>
      <c r="Y59" s="6">
        <f t="shared" si="27"/>
        <v>2.5123152709359609</v>
      </c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V59" s="5"/>
      <c r="AW59" s="5"/>
      <c r="AX59" s="5"/>
      <c r="AY59" s="5"/>
      <c r="AZ59" s="5"/>
      <c r="BA59" s="5"/>
      <c r="BB59" s="5"/>
      <c r="BC59" s="5"/>
      <c r="BD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</row>
    <row r="60" spans="1:138" x14ac:dyDescent="0.3">
      <c r="A60" t="s">
        <v>388</v>
      </c>
      <c r="B60" t="s">
        <v>389</v>
      </c>
      <c r="C60" t="s">
        <v>335</v>
      </c>
      <c r="D60" s="5">
        <f t="shared" si="15"/>
        <v>442</v>
      </c>
      <c r="E60" s="5">
        <f t="shared" si="16"/>
        <v>291</v>
      </c>
      <c r="F60" s="5">
        <f t="shared" si="17"/>
        <v>151</v>
      </c>
      <c r="G60" s="5">
        <f t="shared" si="18"/>
        <v>0</v>
      </c>
      <c r="H60" s="5">
        <f t="shared" si="19"/>
        <v>0</v>
      </c>
      <c r="I60" s="5">
        <f t="shared" si="20"/>
        <v>0</v>
      </c>
      <c r="J60" s="5">
        <f t="shared" si="21"/>
        <v>0</v>
      </c>
      <c r="K60" s="5">
        <f t="shared" si="22"/>
        <v>0</v>
      </c>
      <c r="L60" s="5">
        <f t="shared" si="23"/>
        <v>0</v>
      </c>
      <c r="M60" s="5">
        <f t="shared" si="24"/>
        <v>0</v>
      </c>
      <c r="N60" s="5">
        <f t="shared" si="25"/>
        <v>0</v>
      </c>
      <c r="O60" s="5">
        <f t="shared" si="28"/>
        <v>0.65837104072398189</v>
      </c>
      <c r="P60" s="5">
        <f t="shared" si="26"/>
        <v>0.34162895927601811</v>
      </c>
      <c r="Q60" s="5">
        <f t="shared" si="26"/>
        <v>0</v>
      </c>
      <c r="R60" s="5">
        <f t="shared" si="26"/>
        <v>0</v>
      </c>
      <c r="S60" s="5">
        <f t="shared" si="26"/>
        <v>0</v>
      </c>
      <c r="T60" s="5">
        <f t="shared" si="26"/>
        <v>0</v>
      </c>
      <c r="U60" s="5">
        <f t="shared" si="26"/>
        <v>0</v>
      </c>
      <c r="V60" s="5">
        <f t="shared" si="26"/>
        <v>0</v>
      </c>
      <c r="W60" s="5">
        <f t="shared" si="26"/>
        <v>0</v>
      </c>
      <c r="X60" s="5">
        <f t="shared" si="26"/>
        <v>0</v>
      </c>
      <c r="Y60" s="6">
        <f t="shared" si="27"/>
        <v>2.6583710407239818</v>
      </c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V60" s="5"/>
      <c r="AW60" s="5"/>
      <c r="AX60" s="5"/>
      <c r="AY60" s="5"/>
      <c r="AZ60" s="5"/>
      <c r="BA60" s="5"/>
      <c r="BB60" s="5"/>
      <c r="BC60" s="5"/>
      <c r="BD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</row>
    <row r="61" spans="1:138" x14ac:dyDescent="0.3">
      <c r="A61" t="s">
        <v>390</v>
      </c>
      <c r="B61" t="s">
        <v>37</v>
      </c>
      <c r="C61" t="s">
        <v>37</v>
      </c>
      <c r="D61" s="5">
        <f t="shared" si="15"/>
        <v>645.7261987491313</v>
      </c>
      <c r="E61" s="5">
        <f t="shared" si="16"/>
        <v>287.56497567755383</v>
      </c>
      <c r="F61" s="5">
        <f t="shared" si="17"/>
        <v>358.16122307157747</v>
      </c>
      <c r="G61" s="5">
        <f t="shared" si="18"/>
        <v>0</v>
      </c>
      <c r="H61" s="5">
        <f t="shared" si="19"/>
        <v>0</v>
      </c>
      <c r="I61" s="5">
        <f t="shared" si="20"/>
        <v>0</v>
      </c>
      <c r="J61" s="5">
        <f t="shared" si="21"/>
        <v>0</v>
      </c>
      <c r="K61" s="5">
        <f t="shared" si="22"/>
        <v>0</v>
      </c>
      <c r="L61" s="5">
        <f t="shared" si="23"/>
        <v>0</v>
      </c>
      <c r="M61" s="5">
        <f t="shared" si="24"/>
        <v>0</v>
      </c>
      <c r="N61" s="5">
        <f t="shared" si="25"/>
        <v>0</v>
      </c>
      <c r="O61" s="5">
        <f t="shared" si="28"/>
        <v>0.44533577270770552</v>
      </c>
      <c r="P61" s="5">
        <f t="shared" si="26"/>
        <v>0.55466422729229448</v>
      </c>
      <c r="Q61" s="5">
        <f t="shared" si="26"/>
        <v>0</v>
      </c>
      <c r="R61" s="5">
        <f t="shared" si="26"/>
        <v>0</v>
      </c>
      <c r="S61" s="5">
        <f t="shared" si="26"/>
        <v>0</v>
      </c>
      <c r="T61" s="5">
        <f t="shared" si="26"/>
        <v>0</v>
      </c>
      <c r="U61" s="5">
        <f t="shared" si="26"/>
        <v>0</v>
      </c>
      <c r="V61" s="5">
        <f t="shared" si="26"/>
        <v>0</v>
      </c>
      <c r="W61" s="5">
        <f t="shared" si="26"/>
        <v>0</v>
      </c>
      <c r="X61" s="5">
        <f t="shared" si="26"/>
        <v>0</v>
      </c>
      <c r="Y61" s="6">
        <f t="shared" si="27"/>
        <v>0.55466422729229448</v>
      </c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V61" s="5"/>
      <c r="AW61" s="5"/>
      <c r="AX61" s="5"/>
      <c r="AY61" s="5"/>
      <c r="AZ61" s="5"/>
      <c r="BA61" s="5"/>
      <c r="BB61" s="5"/>
      <c r="BC61" s="5"/>
      <c r="BD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</row>
    <row r="62" spans="1:138" x14ac:dyDescent="0.3">
      <c r="A62" t="s">
        <v>391</v>
      </c>
      <c r="B62" t="s">
        <v>67</v>
      </c>
      <c r="C62" t="s">
        <v>67</v>
      </c>
      <c r="D62" s="5">
        <f t="shared" si="15"/>
        <v>131.76888080072794</v>
      </c>
      <c r="E62" s="5">
        <f t="shared" si="16"/>
        <v>73.107370336669703</v>
      </c>
      <c r="F62" s="5">
        <f t="shared" si="17"/>
        <v>58.661510464058232</v>
      </c>
      <c r="G62" s="5">
        <f t="shared" si="18"/>
        <v>0</v>
      </c>
      <c r="H62" s="5">
        <f t="shared" si="19"/>
        <v>0</v>
      </c>
      <c r="I62" s="5">
        <f t="shared" si="20"/>
        <v>0</v>
      </c>
      <c r="J62" s="5">
        <f t="shared" si="21"/>
        <v>0</v>
      </c>
      <c r="K62" s="5">
        <f t="shared" si="22"/>
        <v>0</v>
      </c>
      <c r="L62" s="5">
        <f t="shared" si="23"/>
        <v>0</v>
      </c>
      <c r="M62" s="5">
        <f t="shared" si="24"/>
        <v>0</v>
      </c>
      <c r="N62" s="5">
        <f t="shared" si="25"/>
        <v>0</v>
      </c>
      <c r="O62" s="5">
        <f t="shared" si="28"/>
        <v>0.5548151421823857</v>
      </c>
      <c r="P62" s="5">
        <f t="shared" si="26"/>
        <v>0.44518485781761424</v>
      </c>
      <c r="Q62" s="5">
        <f t="shared" si="26"/>
        <v>0</v>
      </c>
      <c r="R62" s="5">
        <f t="shared" si="26"/>
        <v>0</v>
      </c>
      <c r="S62" s="5">
        <f t="shared" si="26"/>
        <v>0</v>
      </c>
      <c r="T62" s="5">
        <f t="shared" si="26"/>
        <v>0</v>
      </c>
      <c r="U62" s="5">
        <f t="shared" si="26"/>
        <v>0</v>
      </c>
      <c r="V62" s="5">
        <f t="shared" si="26"/>
        <v>0</v>
      </c>
      <c r="W62" s="5">
        <f t="shared" si="26"/>
        <v>0</v>
      </c>
      <c r="X62" s="5">
        <f t="shared" si="26"/>
        <v>0</v>
      </c>
      <c r="Y62" s="6">
        <f t="shared" si="27"/>
        <v>2.5548151421823855</v>
      </c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V62" s="5"/>
      <c r="AW62" s="5"/>
      <c r="AX62" s="5"/>
      <c r="AY62" s="5"/>
      <c r="AZ62" s="5"/>
      <c r="BA62" s="5"/>
      <c r="BB62" s="5"/>
      <c r="BC62" s="5"/>
      <c r="BD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</row>
    <row r="63" spans="1:138" x14ac:dyDescent="0.3">
      <c r="A63" t="s">
        <v>392</v>
      </c>
      <c r="B63" t="s">
        <v>393</v>
      </c>
      <c r="C63" t="s">
        <v>329</v>
      </c>
      <c r="D63" s="5">
        <f t="shared" si="15"/>
        <v>2152.2753184192479</v>
      </c>
      <c r="E63" s="5">
        <f t="shared" si="16"/>
        <v>1088.6762666764128</v>
      </c>
      <c r="F63" s="5">
        <f t="shared" si="17"/>
        <v>1063.5990517428352</v>
      </c>
      <c r="G63" s="5">
        <f t="shared" si="18"/>
        <v>0</v>
      </c>
      <c r="H63" s="5">
        <f t="shared" si="19"/>
        <v>0</v>
      </c>
      <c r="I63" s="5">
        <f t="shared" si="20"/>
        <v>0</v>
      </c>
      <c r="J63" s="5">
        <f t="shared" si="21"/>
        <v>0</v>
      </c>
      <c r="K63" s="5">
        <f t="shared" si="22"/>
        <v>0</v>
      </c>
      <c r="L63" s="5">
        <f t="shared" si="23"/>
        <v>0</v>
      </c>
      <c r="M63" s="5">
        <f t="shared" si="24"/>
        <v>0</v>
      </c>
      <c r="N63" s="5">
        <f t="shared" si="25"/>
        <v>0</v>
      </c>
      <c r="O63" s="5">
        <f t="shared" si="28"/>
        <v>0.50582574513561673</v>
      </c>
      <c r="P63" s="5">
        <f t="shared" si="26"/>
        <v>0.49417425486438332</v>
      </c>
      <c r="Q63" s="5">
        <f t="shared" si="26"/>
        <v>0</v>
      </c>
      <c r="R63" s="5">
        <f t="shared" si="26"/>
        <v>0</v>
      </c>
      <c r="S63" s="5">
        <f t="shared" ref="S63:X64" si="33">I63/$D63</f>
        <v>0</v>
      </c>
      <c r="T63" s="5">
        <f t="shared" si="33"/>
        <v>0</v>
      </c>
      <c r="U63" s="5">
        <f t="shared" si="33"/>
        <v>0</v>
      </c>
      <c r="V63" s="5">
        <f t="shared" si="33"/>
        <v>0</v>
      </c>
      <c r="W63" s="5">
        <f t="shared" si="33"/>
        <v>0</v>
      </c>
      <c r="X63" s="5">
        <f t="shared" si="33"/>
        <v>0</v>
      </c>
      <c r="Y63" s="6">
        <f t="shared" si="27"/>
        <v>2.505825745135617</v>
      </c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V63" s="5"/>
      <c r="AW63" s="5"/>
      <c r="AX63" s="5"/>
      <c r="AY63" s="5"/>
      <c r="AZ63" s="5"/>
      <c r="BA63" s="5"/>
      <c r="BB63" s="5"/>
      <c r="BC63" s="5"/>
      <c r="BD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</row>
    <row r="64" spans="1:138" x14ac:dyDescent="0.3">
      <c r="B64" t="s">
        <v>337</v>
      </c>
      <c r="D64" s="5">
        <f>SUM(D35:D63)</f>
        <v>60761.999999999993</v>
      </c>
      <c r="E64" s="5">
        <f t="shared" ref="E64:N64" si="34">SUM(E35:E63)</f>
        <v>29809</v>
      </c>
      <c r="F64" s="5">
        <f t="shared" si="34"/>
        <v>30952.999999999996</v>
      </c>
      <c r="G64" s="5">
        <f t="shared" si="34"/>
        <v>0</v>
      </c>
      <c r="H64" s="5">
        <f t="shared" si="34"/>
        <v>0</v>
      </c>
      <c r="I64" s="5">
        <f t="shared" si="34"/>
        <v>0</v>
      </c>
      <c r="J64" s="5">
        <f t="shared" si="34"/>
        <v>0</v>
      </c>
      <c r="K64" s="5">
        <f t="shared" si="34"/>
        <v>0</v>
      </c>
      <c r="L64" s="5">
        <f t="shared" si="34"/>
        <v>0</v>
      </c>
      <c r="M64" s="5">
        <f t="shared" si="34"/>
        <v>0</v>
      </c>
      <c r="N64" s="5">
        <f t="shared" si="34"/>
        <v>0</v>
      </c>
      <c r="O64" s="5">
        <f t="shared" si="28"/>
        <v>0.49058622165169025</v>
      </c>
      <c r="P64" s="5">
        <f t="shared" si="28"/>
        <v>0.50941377834830981</v>
      </c>
      <c r="Q64" s="5">
        <f t="shared" si="28"/>
        <v>0</v>
      </c>
      <c r="R64" s="5">
        <f t="shared" si="28"/>
        <v>0</v>
      </c>
      <c r="S64" s="5">
        <f t="shared" si="33"/>
        <v>0</v>
      </c>
      <c r="T64" s="5">
        <f t="shared" si="33"/>
        <v>0</v>
      </c>
      <c r="U64" s="5">
        <f t="shared" si="33"/>
        <v>0</v>
      </c>
      <c r="V64" s="5">
        <f t="shared" si="33"/>
        <v>0</v>
      </c>
      <c r="W64" s="5">
        <f t="shared" si="33"/>
        <v>0</v>
      </c>
      <c r="X64" s="5">
        <f t="shared" si="33"/>
        <v>0</v>
      </c>
      <c r="Y64" s="6">
        <f t="shared" si="27"/>
        <v>0.50941377834830981</v>
      </c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V64" s="5"/>
      <c r="AW64" s="5"/>
      <c r="AX64" s="5"/>
      <c r="AY64" s="5"/>
      <c r="AZ64" s="5"/>
      <c r="BA64" s="5"/>
      <c r="BB64" s="5"/>
      <c r="BC64" s="5"/>
      <c r="BD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</row>
    <row r="65" spans="1:138" x14ac:dyDescent="0.3"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V65" s="5"/>
      <c r="AW65" s="5"/>
      <c r="AX65" s="5"/>
      <c r="AY65" s="5"/>
      <c r="AZ65" s="5"/>
      <c r="BA65" s="5"/>
      <c r="BB65" s="5"/>
      <c r="BC65" s="5"/>
      <c r="BD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</row>
    <row r="66" spans="1:138" x14ac:dyDescent="0.3"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V66" s="5"/>
      <c r="AW66" s="5"/>
      <c r="AX66" s="5"/>
      <c r="AY66" s="5"/>
      <c r="AZ66" s="5"/>
      <c r="BA66" s="5"/>
      <c r="BB66" s="5"/>
      <c r="BC66" s="5"/>
      <c r="BD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</row>
    <row r="67" spans="1:138" x14ac:dyDescent="0.3">
      <c r="A67" s="7" t="s">
        <v>396</v>
      </c>
      <c r="B67" t="s">
        <v>347</v>
      </c>
      <c r="C67" t="s">
        <v>348</v>
      </c>
      <c r="D67" t="s">
        <v>397</v>
      </c>
      <c r="E67" t="s">
        <v>4</v>
      </c>
      <c r="F67" t="s">
        <v>5</v>
      </c>
      <c r="K67" s="3"/>
      <c r="L67" s="3"/>
      <c r="M67" s="4"/>
      <c r="N67" s="3"/>
      <c r="O67" t="s">
        <v>339</v>
      </c>
      <c r="P67" t="s">
        <v>340</v>
      </c>
      <c r="T67" s="3"/>
      <c r="U67" s="3"/>
      <c r="V67" s="3"/>
      <c r="W67" s="3"/>
      <c r="X67" s="3"/>
      <c r="Y67" s="2" t="s">
        <v>398</v>
      </c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V67" s="5"/>
      <c r="AW67" s="5"/>
      <c r="AX67" s="5"/>
      <c r="AY67" s="5"/>
      <c r="AZ67" s="5"/>
      <c r="BA67" s="5"/>
      <c r="BB67" s="5"/>
      <c r="BC67" s="5"/>
      <c r="BD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</row>
    <row r="68" spans="1:138" x14ac:dyDescent="0.3">
      <c r="A68" t="s">
        <v>351</v>
      </c>
      <c r="B68" t="s">
        <v>324</v>
      </c>
      <c r="C68" t="s">
        <v>324</v>
      </c>
      <c r="D68" s="5">
        <f t="shared" ref="D68:D96" si="35">SUMIF($BF$78:$BF$145,$C68,CD$78:CD$145)</f>
        <v>240.20426287744226</v>
      </c>
      <c r="E68" s="5">
        <f t="shared" ref="E68:E96" si="36">SUMIF($BF$78:$BF$145,$C68,CE$78:CE$145)</f>
        <v>168.59660092942843</v>
      </c>
      <c r="F68" s="5">
        <f t="shared" ref="F68:F96" si="37">SUMIF($BF$78:$BF$145,$C68,CF$78:CF$145)</f>
        <v>71.607661948013842</v>
      </c>
      <c r="G68" s="5">
        <f t="shared" ref="G68:G96" si="38">SUMIF($BF$78:$BF$145,$C68,CG$78:CG$145)</f>
        <v>0</v>
      </c>
      <c r="H68" s="5">
        <f t="shared" ref="H68:H96" si="39">SUMIF($BF$78:$BF$145,$C68,CH$78:CH$145)</f>
        <v>0</v>
      </c>
      <c r="I68" s="5">
        <f t="shared" ref="I68:I96" si="40">SUMIF($BF$78:$BF$145,$C68,CI$78:CI$145)</f>
        <v>0</v>
      </c>
      <c r="J68" s="5">
        <f t="shared" ref="J68:J96" si="41">SUMIF($BF$78:$BF$145,$C68,CJ$78:CJ$145)</f>
        <v>0</v>
      </c>
      <c r="K68" s="5">
        <f t="shared" ref="K68:K96" si="42">SUMIF($BF$78:$BF$145,$C68,CK$78:CK$145)</f>
        <v>0</v>
      </c>
      <c r="L68" s="5">
        <f t="shared" ref="L68:L96" si="43">SUMIF($BF$78:$BF$145,$C68,CL$78:CL$145)</f>
        <v>0</v>
      </c>
      <c r="M68" s="5">
        <f t="shared" ref="M68:M96" si="44">SUMIF($BF$78:$BF$145,$C68,CM$78:CM$145)</f>
        <v>0</v>
      </c>
      <c r="N68" s="5">
        <f t="shared" ref="N68:N96" si="45">SUMIF($BF$78:$BF$145,$C68,CN$78:CN$145)</f>
        <v>0</v>
      </c>
      <c r="O68" s="5">
        <f t="shared" ref="O68:X93" si="46">E68/$D68</f>
        <v>0.7018884632178668</v>
      </c>
      <c r="P68" s="5">
        <f t="shared" si="46"/>
        <v>0.29811153678213331</v>
      </c>
      <c r="Q68" s="5">
        <f t="shared" si="46"/>
        <v>0</v>
      </c>
      <c r="R68" s="5">
        <f t="shared" si="46"/>
        <v>0</v>
      </c>
      <c r="S68" s="5">
        <f t="shared" si="46"/>
        <v>0</v>
      </c>
      <c r="T68" s="5">
        <f t="shared" si="46"/>
        <v>0</v>
      </c>
      <c r="U68" s="5">
        <f t="shared" si="46"/>
        <v>0</v>
      </c>
      <c r="V68" s="5">
        <f t="shared" si="46"/>
        <v>0</v>
      </c>
      <c r="W68" s="5">
        <f t="shared" si="46"/>
        <v>0</v>
      </c>
      <c r="X68" s="5">
        <f t="shared" si="46"/>
        <v>0</v>
      </c>
      <c r="Y68" s="6">
        <f t="shared" ref="Y68:Y97" si="47">IF(D68=0,10,IF(E68=F68,9,IF(F68&gt;E68,P68,IF(E68&gt;F68,O68+2,-1))))</f>
        <v>2.701888463217867</v>
      </c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V68" s="5"/>
      <c r="AW68" s="5"/>
      <c r="AX68" s="5"/>
      <c r="AY68" s="5"/>
      <c r="AZ68" s="5"/>
      <c r="BA68" s="5"/>
      <c r="BB68" s="5"/>
      <c r="BC68" s="5"/>
      <c r="BD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</row>
    <row r="69" spans="1:138" x14ac:dyDescent="0.3">
      <c r="A69" t="s">
        <v>356</v>
      </c>
      <c r="B69" t="s">
        <v>325</v>
      </c>
      <c r="C69" t="s">
        <v>325</v>
      </c>
      <c r="D69" s="5">
        <f t="shared" si="35"/>
        <v>315.05861456483126</v>
      </c>
      <c r="E69" s="5">
        <f t="shared" si="36"/>
        <v>224.8462467938505</v>
      </c>
      <c r="F69" s="5">
        <f t="shared" si="37"/>
        <v>90.212367770980762</v>
      </c>
      <c r="G69" s="5">
        <f t="shared" si="38"/>
        <v>0</v>
      </c>
      <c r="H69" s="5">
        <f t="shared" si="39"/>
        <v>0</v>
      </c>
      <c r="I69" s="5">
        <f t="shared" si="40"/>
        <v>0</v>
      </c>
      <c r="J69" s="5">
        <f t="shared" si="41"/>
        <v>0</v>
      </c>
      <c r="K69" s="5">
        <f t="shared" si="42"/>
        <v>0</v>
      </c>
      <c r="L69" s="5">
        <f t="shared" si="43"/>
        <v>0</v>
      </c>
      <c r="M69" s="5">
        <f t="shared" si="44"/>
        <v>0</v>
      </c>
      <c r="N69" s="5">
        <f t="shared" si="45"/>
        <v>0</v>
      </c>
      <c r="O69" s="5">
        <f t="shared" si="46"/>
        <v>0.71366481156027151</v>
      </c>
      <c r="P69" s="5">
        <f t="shared" si="46"/>
        <v>0.28633518843972855</v>
      </c>
      <c r="Q69" s="5">
        <f t="shared" si="46"/>
        <v>0</v>
      </c>
      <c r="R69" s="5">
        <f t="shared" si="46"/>
        <v>0</v>
      </c>
      <c r="S69" s="5">
        <f t="shared" si="46"/>
        <v>0</v>
      </c>
      <c r="T69" s="5">
        <f t="shared" si="46"/>
        <v>0</v>
      </c>
      <c r="U69" s="5">
        <f t="shared" si="46"/>
        <v>0</v>
      </c>
      <c r="V69" s="5">
        <f t="shared" si="46"/>
        <v>0</v>
      </c>
      <c r="W69" s="5">
        <f t="shared" si="46"/>
        <v>0</v>
      </c>
      <c r="X69" s="5">
        <f t="shared" si="46"/>
        <v>0</v>
      </c>
      <c r="Y69" s="6">
        <f t="shared" si="47"/>
        <v>2.7136648115602715</v>
      </c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V69" s="5"/>
      <c r="AW69" s="5"/>
      <c r="AX69" s="5"/>
      <c r="AY69" s="5"/>
      <c r="AZ69" s="5"/>
      <c r="BA69" s="5"/>
      <c r="BB69" s="5"/>
      <c r="BC69" s="5"/>
      <c r="BD69" s="5"/>
      <c r="BE69" s="8"/>
      <c r="BF69" s="1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</row>
    <row r="70" spans="1:138" x14ac:dyDescent="0.3">
      <c r="A70" t="s">
        <v>357</v>
      </c>
      <c r="B70" t="s">
        <v>323</v>
      </c>
      <c r="C70" t="s">
        <v>323</v>
      </c>
      <c r="D70" s="5">
        <f t="shared" si="35"/>
        <v>20700</v>
      </c>
      <c r="E70" s="5">
        <f t="shared" si="36"/>
        <v>9581</v>
      </c>
      <c r="F70" s="5">
        <f t="shared" si="37"/>
        <v>11119</v>
      </c>
      <c r="G70" s="5">
        <f t="shared" si="38"/>
        <v>0</v>
      </c>
      <c r="H70" s="5">
        <f t="shared" si="39"/>
        <v>0</v>
      </c>
      <c r="I70" s="5">
        <f t="shared" si="40"/>
        <v>0</v>
      </c>
      <c r="J70" s="5">
        <f t="shared" si="41"/>
        <v>0</v>
      </c>
      <c r="K70" s="5">
        <f t="shared" si="42"/>
        <v>0</v>
      </c>
      <c r="L70" s="5">
        <f t="shared" si="43"/>
        <v>0</v>
      </c>
      <c r="M70" s="5">
        <f t="shared" si="44"/>
        <v>0</v>
      </c>
      <c r="N70" s="5">
        <f t="shared" si="45"/>
        <v>0</v>
      </c>
      <c r="O70" s="5">
        <f t="shared" si="46"/>
        <v>0.46285024154589371</v>
      </c>
      <c r="P70" s="5">
        <f t="shared" si="46"/>
        <v>0.53714975845410629</v>
      </c>
      <c r="Q70" s="5">
        <f t="shared" si="46"/>
        <v>0</v>
      </c>
      <c r="R70" s="5">
        <f t="shared" si="46"/>
        <v>0</v>
      </c>
      <c r="S70" s="5">
        <f t="shared" si="46"/>
        <v>0</v>
      </c>
      <c r="T70" s="5">
        <f t="shared" si="46"/>
        <v>0</v>
      </c>
      <c r="U70" s="5">
        <f t="shared" si="46"/>
        <v>0</v>
      </c>
      <c r="V70" s="5">
        <f t="shared" si="46"/>
        <v>0</v>
      </c>
      <c r="W70" s="5">
        <f t="shared" si="46"/>
        <v>0</v>
      </c>
      <c r="X70" s="5">
        <f t="shared" si="46"/>
        <v>0</v>
      </c>
      <c r="Y70" s="6">
        <f t="shared" si="47"/>
        <v>0.53714975845410629</v>
      </c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</row>
    <row r="71" spans="1:138" x14ac:dyDescent="0.3">
      <c r="A71" t="s">
        <v>358</v>
      </c>
      <c r="B71" t="s">
        <v>185</v>
      </c>
      <c r="C71" t="s">
        <v>185</v>
      </c>
      <c r="D71" s="5">
        <f t="shared" si="35"/>
        <v>1167.1194029850747</v>
      </c>
      <c r="E71" s="5">
        <f t="shared" si="36"/>
        <v>381.22429828469592</v>
      </c>
      <c r="F71" s="5">
        <f t="shared" si="37"/>
        <v>785.89510470037874</v>
      </c>
      <c r="G71" s="5">
        <f t="shared" si="38"/>
        <v>0</v>
      </c>
      <c r="H71" s="5">
        <f t="shared" si="39"/>
        <v>0</v>
      </c>
      <c r="I71" s="5">
        <f t="shared" si="40"/>
        <v>0</v>
      </c>
      <c r="J71" s="5">
        <f t="shared" si="41"/>
        <v>0</v>
      </c>
      <c r="K71" s="5">
        <f t="shared" si="42"/>
        <v>0</v>
      </c>
      <c r="L71" s="5">
        <f t="shared" si="43"/>
        <v>0</v>
      </c>
      <c r="M71" s="5">
        <f t="shared" si="44"/>
        <v>0</v>
      </c>
      <c r="N71" s="5">
        <f t="shared" si="45"/>
        <v>0</v>
      </c>
      <c r="O71" s="5">
        <f t="shared" si="46"/>
        <v>0.32663692961462237</v>
      </c>
      <c r="P71" s="5">
        <f t="shared" si="46"/>
        <v>0.67336307038537757</v>
      </c>
      <c r="Q71" s="5">
        <f t="shared" si="46"/>
        <v>0</v>
      </c>
      <c r="R71" s="5">
        <f t="shared" si="46"/>
        <v>0</v>
      </c>
      <c r="S71" s="5">
        <f t="shared" si="46"/>
        <v>0</v>
      </c>
      <c r="T71" s="5">
        <f t="shared" si="46"/>
        <v>0</v>
      </c>
      <c r="U71" s="5">
        <f t="shared" si="46"/>
        <v>0</v>
      </c>
      <c r="V71" s="5">
        <f t="shared" si="46"/>
        <v>0</v>
      </c>
      <c r="W71" s="5">
        <f t="shared" si="46"/>
        <v>0</v>
      </c>
      <c r="X71" s="5">
        <f t="shared" si="46"/>
        <v>0</v>
      </c>
      <c r="Y71" s="6">
        <f t="shared" si="47"/>
        <v>0.67336307038537757</v>
      </c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V71" s="5"/>
      <c r="AW71" s="5"/>
      <c r="AX71" s="5"/>
      <c r="AY71" s="5"/>
      <c r="AZ71" s="5"/>
      <c r="BA71" s="5"/>
      <c r="BB71" s="5"/>
      <c r="BC71" s="5"/>
      <c r="BD71" s="5"/>
      <c r="BE71" t="s">
        <v>337</v>
      </c>
      <c r="BG71">
        <f t="shared" ref="BG71:BW71" si="48">SUM(BG3:BG69)</f>
        <v>55880</v>
      </c>
      <c r="BH71">
        <f t="shared" si="48"/>
        <v>27591</v>
      </c>
      <c r="BI71">
        <f t="shared" si="48"/>
        <v>28289</v>
      </c>
      <c r="BJ71">
        <f t="shared" si="48"/>
        <v>0</v>
      </c>
      <c r="BK71">
        <f t="shared" si="48"/>
        <v>0</v>
      </c>
      <c r="BL71">
        <f t="shared" si="48"/>
        <v>0</v>
      </c>
      <c r="BM71">
        <f t="shared" si="48"/>
        <v>0</v>
      </c>
      <c r="BN71">
        <f t="shared" si="48"/>
        <v>0</v>
      </c>
      <c r="BO71">
        <f t="shared" si="48"/>
        <v>0</v>
      </c>
      <c r="BP71">
        <f t="shared" si="48"/>
        <v>0</v>
      </c>
      <c r="BQ71">
        <f t="shared" si="48"/>
        <v>0</v>
      </c>
      <c r="BR71">
        <f t="shared" si="48"/>
        <v>24.000000000000004</v>
      </c>
      <c r="BS71">
        <f t="shared" si="48"/>
        <v>4882</v>
      </c>
      <c r="BT71">
        <f t="shared" si="48"/>
        <v>2218.0000000000005</v>
      </c>
      <c r="BU71">
        <f t="shared" si="48"/>
        <v>2663.9999999999995</v>
      </c>
      <c r="BV71">
        <f t="shared" si="48"/>
        <v>0</v>
      </c>
      <c r="BW71">
        <f t="shared" si="48"/>
        <v>0</v>
      </c>
      <c r="BY71">
        <f t="shared" ref="BY71:CN71" si="49">SUM(BY3:BY69)</f>
        <v>0</v>
      </c>
      <c r="BZ71">
        <f t="shared" si="49"/>
        <v>0</v>
      </c>
      <c r="CA71">
        <f t="shared" si="49"/>
        <v>0</v>
      </c>
      <c r="CB71">
        <f t="shared" si="49"/>
        <v>0</v>
      </c>
      <c r="CC71">
        <f t="shared" si="49"/>
        <v>0</v>
      </c>
      <c r="CD71">
        <f t="shared" si="49"/>
        <v>60762</v>
      </c>
      <c r="CE71">
        <f t="shared" si="49"/>
        <v>29808.999999999996</v>
      </c>
      <c r="CF71">
        <f t="shared" si="49"/>
        <v>30953</v>
      </c>
      <c r="CG71">
        <f t="shared" si="49"/>
        <v>0</v>
      </c>
      <c r="CH71">
        <f t="shared" si="49"/>
        <v>0</v>
      </c>
      <c r="CI71">
        <f t="shared" si="49"/>
        <v>0</v>
      </c>
      <c r="CJ71">
        <f t="shared" si="49"/>
        <v>0</v>
      </c>
      <c r="CK71">
        <f t="shared" si="49"/>
        <v>0</v>
      </c>
      <c r="CL71">
        <f t="shared" si="49"/>
        <v>0</v>
      </c>
      <c r="CM71">
        <f t="shared" si="49"/>
        <v>0</v>
      </c>
      <c r="CN71">
        <f t="shared" si="49"/>
        <v>0</v>
      </c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</row>
    <row r="72" spans="1:138" x14ac:dyDescent="0.3">
      <c r="A72" t="s">
        <v>359</v>
      </c>
      <c r="B72" t="s">
        <v>328</v>
      </c>
      <c r="C72" t="s">
        <v>328</v>
      </c>
      <c r="D72" s="5">
        <f t="shared" si="35"/>
        <v>279.51285189718482</v>
      </c>
      <c r="E72" s="5">
        <f t="shared" si="36"/>
        <v>196.42828271327318</v>
      </c>
      <c r="F72" s="5">
        <f t="shared" si="37"/>
        <v>83.08456918391164</v>
      </c>
      <c r="G72" s="5">
        <f t="shared" si="38"/>
        <v>0</v>
      </c>
      <c r="H72" s="5">
        <f t="shared" si="39"/>
        <v>0</v>
      </c>
      <c r="I72" s="5">
        <f t="shared" si="40"/>
        <v>0</v>
      </c>
      <c r="J72" s="5">
        <f t="shared" si="41"/>
        <v>0</v>
      </c>
      <c r="K72" s="5">
        <f t="shared" si="42"/>
        <v>0</v>
      </c>
      <c r="L72" s="5">
        <f t="shared" si="43"/>
        <v>0</v>
      </c>
      <c r="M72" s="5">
        <f t="shared" si="44"/>
        <v>0</v>
      </c>
      <c r="N72" s="5">
        <f t="shared" si="45"/>
        <v>0</v>
      </c>
      <c r="O72" s="5">
        <f t="shared" si="46"/>
        <v>0.70275223976293866</v>
      </c>
      <c r="P72" s="5">
        <f t="shared" si="46"/>
        <v>0.2972477602370614</v>
      </c>
      <c r="Q72" s="5">
        <f t="shared" si="46"/>
        <v>0</v>
      </c>
      <c r="R72" s="5">
        <f t="shared" si="46"/>
        <v>0</v>
      </c>
      <c r="S72" s="5">
        <f t="shared" si="46"/>
        <v>0</v>
      </c>
      <c r="T72" s="5">
        <f t="shared" si="46"/>
        <v>0</v>
      </c>
      <c r="U72" s="5">
        <f t="shared" si="46"/>
        <v>0</v>
      </c>
      <c r="V72" s="5">
        <f t="shared" si="46"/>
        <v>0</v>
      </c>
      <c r="W72" s="5">
        <f t="shared" si="46"/>
        <v>0</v>
      </c>
      <c r="X72" s="5">
        <f t="shared" si="46"/>
        <v>0</v>
      </c>
      <c r="Y72" s="6">
        <f t="shared" si="47"/>
        <v>2.7027522397629387</v>
      </c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V72" s="5"/>
      <c r="AW72" s="5"/>
      <c r="AX72" s="5"/>
      <c r="AY72" s="5"/>
      <c r="AZ72" s="5"/>
      <c r="BA72" s="5"/>
      <c r="BB72" s="5"/>
      <c r="BC72" s="5"/>
      <c r="BD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</row>
    <row r="73" spans="1:138" x14ac:dyDescent="0.3">
      <c r="A73" t="s">
        <v>360</v>
      </c>
      <c r="B73" t="s">
        <v>330</v>
      </c>
      <c r="C73" t="s">
        <v>330</v>
      </c>
      <c r="D73" s="5">
        <f t="shared" si="35"/>
        <v>176.83623693379792</v>
      </c>
      <c r="E73" s="5">
        <f t="shared" si="36"/>
        <v>109.01149704379075</v>
      </c>
      <c r="F73" s="5">
        <f t="shared" si="37"/>
        <v>67.824739890007166</v>
      </c>
      <c r="G73" s="5">
        <f t="shared" si="38"/>
        <v>0</v>
      </c>
      <c r="H73" s="5">
        <f t="shared" si="39"/>
        <v>0</v>
      </c>
      <c r="I73" s="5">
        <f t="shared" si="40"/>
        <v>0</v>
      </c>
      <c r="J73" s="5">
        <f t="shared" si="41"/>
        <v>0</v>
      </c>
      <c r="K73" s="5">
        <f t="shared" si="42"/>
        <v>0</v>
      </c>
      <c r="L73" s="5">
        <f t="shared" si="43"/>
        <v>0</v>
      </c>
      <c r="M73" s="5">
        <f t="shared" si="44"/>
        <v>0</v>
      </c>
      <c r="N73" s="5">
        <f t="shared" si="45"/>
        <v>0</v>
      </c>
      <c r="O73" s="5">
        <f t="shared" si="46"/>
        <v>0.61645451709426125</v>
      </c>
      <c r="P73" s="5">
        <f t="shared" si="46"/>
        <v>0.38354548290573881</v>
      </c>
      <c r="Q73" s="5">
        <f t="shared" si="46"/>
        <v>0</v>
      </c>
      <c r="R73" s="5">
        <f t="shared" si="46"/>
        <v>0</v>
      </c>
      <c r="S73" s="5">
        <f t="shared" si="46"/>
        <v>0</v>
      </c>
      <c r="T73" s="5">
        <f t="shared" si="46"/>
        <v>0</v>
      </c>
      <c r="U73" s="5">
        <f t="shared" si="46"/>
        <v>0</v>
      </c>
      <c r="V73" s="5">
        <f t="shared" si="46"/>
        <v>0</v>
      </c>
      <c r="W73" s="5">
        <f t="shared" si="46"/>
        <v>0</v>
      </c>
      <c r="X73" s="5">
        <f t="shared" si="46"/>
        <v>0</v>
      </c>
      <c r="Y73" s="6">
        <f t="shared" si="47"/>
        <v>2.6164545170942612</v>
      </c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V73" s="5"/>
      <c r="AW73" s="5"/>
      <c r="AX73" s="5"/>
      <c r="AY73" s="5"/>
      <c r="AZ73" s="5"/>
      <c r="BA73" s="5"/>
      <c r="BB73" s="5"/>
      <c r="BC73" s="5"/>
      <c r="BD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</row>
    <row r="74" spans="1:138" x14ac:dyDescent="0.3">
      <c r="A74" t="s">
        <v>361</v>
      </c>
      <c r="B74" t="s">
        <v>327</v>
      </c>
      <c r="C74" t="s">
        <v>327</v>
      </c>
      <c r="D74" s="5">
        <f t="shared" si="35"/>
        <v>467.90697674418607</v>
      </c>
      <c r="E74" s="5">
        <f t="shared" si="36"/>
        <v>275.66918106515612</v>
      </c>
      <c r="F74" s="5">
        <f t="shared" si="37"/>
        <v>192.23779567902992</v>
      </c>
      <c r="G74" s="5">
        <f t="shared" si="38"/>
        <v>0</v>
      </c>
      <c r="H74" s="5">
        <f t="shared" si="39"/>
        <v>0</v>
      </c>
      <c r="I74" s="5">
        <f t="shared" si="40"/>
        <v>0</v>
      </c>
      <c r="J74" s="5">
        <f t="shared" si="41"/>
        <v>0</v>
      </c>
      <c r="K74" s="5">
        <f t="shared" si="42"/>
        <v>0</v>
      </c>
      <c r="L74" s="5">
        <f t="shared" si="43"/>
        <v>0</v>
      </c>
      <c r="M74" s="5">
        <f t="shared" si="44"/>
        <v>0</v>
      </c>
      <c r="N74" s="5">
        <f t="shared" si="45"/>
        <v>0</v>
      </c>
      <c r="O74" s="5">
        <f t="shared" si="46"/>
        <v>0.58915381639173525</v>
      </c>
      <c r="P74" s="5">
        <f t="shared" si="46"/>
        <v>0.41084618360826469</v>
      </c>
      <c r="Q74" s="5">
        <f t="shared" si="46"/>
        <v>0</v>
      </c>
      <c r="R74" s="5">
        <f t="shared" si="46"/>
        <v>0</v>
      </c>
      <c r="S74" s="5">
        <f t="shared" si="46"/>
        <v>0</v>
      </c>
      <c r="T74" s="5">
        <f t="shared" si="46"/>
        <v>0</v>
      </c>
      <c r="U74" s="5">
        <f t="shared" si="46"/>
        <v>0</v>
      </c>
      <c r="V74" s="5">
        <f t="shared" si="46"/>
        <v>0</v>
      </c>
      <c r="W74" s="5">
        <f t="shared" si="46"/>
        <v>0</v>
      </c>
      <c r="X74" s="5">
        <f t="shared" si="46"/>
        <v>0</v>
      </c>
      <c r="Y74" s="6">
        <f t="shared" si="47"/>
        <v>2.5891538163917351</v>
      </c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V74" s="5"/>
      <c r="AW74" s="5"/>
      <c r="AX74" s="5"/>
      <c r="AY74" s="5"/>
      <c r="AZ74" s="5"/>
      <c r="BA74" s="5"/>
      <c r="BB74" s="5"/>
      <c r="BC74" s="5"/>
      <c r="BD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</row>
    <row r="75" spans="1:138" x14ac:dyDescent="0.3">
      <c r="A75" t="s">
        <v>362</v>
      </c>
      <c r="B75" t="s">
        <v>363</v>
      </c>
      <c r="C75" t="s">
        <v>332</v>
      </c>
      <c r="D75" s="5">
        <f t="shared" si="35"/>
        <v>7887.9674515235456</v>
      </c>
      <c r="E75" s="5">
        <f t="shared" si="36"/>
        <v>4067.9040111372433</v>
      </c>
      <c r="F75" s="5">
        <f t="shared" si="37"/>
        <v>3820.0634403863023</v>
      </c>
      <c r="G75" s="5">
        <f t="shared" si="38"/>
        <v>0</v>
      </c>
      <c r="H75" s="5">
        <f t="shared" si="39"/>
        <v>0</v>
      </c>
      <c r="I75" s="5">
        <f t="shared" si="40"/>
        <v>0</v>
      </c>
      <c r="J75" s="5">
        <f t="shared" si="41"/>
        <v>0</v>
      </c>
      <c r="K75" s="5">
        <f t="shared" si="42"/>
        <v>0</v>
      </c>
      <c r="L75" s="5">
        <f t="shared" si="43"/>
        <v>0</v>
      </c>
      <c r="M75" s="5">
        <f t="shared" si="44"/>
        <v>0</v>
      </c>
      <c r="N75" s="5">
        <f t="shared" si="45"/>
        <v>0</v>
      </c>
      <c r="O75" s="5">
        <f t="shared" si="46"/>
        <v>0.51571004015128585</v>
      </c>
      <c r="P75" s="5">
        <f t="shared" si="46"/>
        <v>0.4842899598487142</v>
      </c>
      <c r="Q75" s="5">
        <f t="shared" si="46"/>
        <v>0</v>
      </c>
      <c r="R75" s="5">
        <f t="shared" si="46"/>
        <v>0</v>
      </c>
      <c r="S75" s="5">
        <f t="shared" si="46"/>
        <v>0</v>
      </c>
      <c r="T75" s="5">
        <f t="shared" si="46"/>
        <v>0</v>
      </c>
      <c r="U75" s="5">
        <f t="shared" si="46"/>
        <v>0</v>
      </c>
      <c r="V75" s="5">
        <f t="shared" si="46"/>
        <v>0</v>
      </c>
      <c r="W75" s="5">
        <f t="shared" si="46"/>
        <v>0</v>
      </c>
      <c r="X75" s="5">
        <f t="shared" si="46"/>
        <v>0</v>
      </c>
      <c r="Y75" s="6">
        <f t="shared" si="47"/>
        <v>2.5157100401512857</v>
      </c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V75" s="5"/>
      <c r="AW75" s="5"/>
      <c r="AX75" s="5"/>
      <c r="AY75" s="5"/>
      <c r="AZ75" s="5"/>
      <c r="BA75" s="5"/>
      <c r="BB75" s="5"/>
      <c r="BC75" s="5"/>
      <c r="BD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</row>
    <row r="76" spans="1:138" x14ac:dyDescent="0.3">
      <c r="A76" t="s">
        <v>364</v>
      </c>
      <c r="B76" t="s">
        <v>62</v>
      </c>
      <c r="C76" t="s">
        <v>62</v>
      </c>
      <c r="D76" s="5">
        <f t="shared" si="35"/>
        <v>275.41856232939034</v>
      </c>
      <c r="E76" s="5">
        <f t="shared" si="36"/>
        <v>123.10005207811551</v>
      </c>
      <c r="F76" s="5">
        <f t="shared" si="37"/>
        <v>152.31851025127483</v>
      </c>
      <c r="G76" s="5">
        <f t="shared" si="38"/>
        <v>0</v>
      </c>
      <c r="H76" s="5">
        <f t="shared" si="39"/>
        <v>0</v>
      </c>
      <c r="I76" s="5">
        <f t="shared" si="40"/>
        <v>0</v>
      </c>
      <c r="J76" s="5">
        <f t="shared" si="41"/>
        <v>0</v>
      </c>
      <c r="K76" s="5">
        <f t="shared" si="42"/>
        <v>0</v>
      </c>
      <c r="L76" s="5">
        <f t="shared" si="43"/>
        <v>0</v>
      </c>
      <c r="M76" s="5">
        <f t="shared" si="44"/>
        <v>0</v>
      </c>
      <c r="N76" s="5">
        <f t="shared" si="45"/>
        <v>0</v>
      </c>
      <c r="O76" s="5">
        <f t="shared" si="46"/>
        <v>0.44695626553628015</v>
      </c>
      <c r="P76" s="5">
        <f t="shared" si="46"/>
        <v>0.5530437344637199</v>
      </c>
      <c r="Q76" s="5">
        <f t="shared" si="46"/>
        <v>0</v>
      </c>
      <c r="R76" s="5">
        <f t="shared" si="46"/>
        <v>0</v>
      </c>
      <c r="S76" s="5">
        <f t="shared" si="46"/>
        <v>0</v>
      </c>
      <c r="T76" s="5">
        <f t="shared" si="46"/>
        <v>0</v>
      </c>
      <c r="U76" s="5">
        <f t="shared" si="46"/>
        <v>0</v>
      </c>
      <c r="V76" s="5">
        <f t="shared" si="46"/>
        <v>0</v>
      </c>
      <c r="W76" s="5">
        <f t="shared" si="46"/>
        <v>0</v>
      </c>
      <c r="X76" s="5">
        <f t="shared" si="46"/>
        <v>0</v>
      </c>
      <c r="Y76" s="6">
        <f t="shared" si="47"/>
        <v>0.5530437344637199</v>
      </c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V76" s="5"/>
      <c r="AW76" s="5"/>
      <c r="AX76" s="5"/>
      <c r="AY76" s="5"/>
      <c r="AZ76" s="5"/>
      <c r="BA76" s="5"/>
      <c r="BB76" s="5"/>
      <c r="BC76" s="5"/>
      <c r="BD76" s="5"/>
      <c r="BE76" t="s">
        <v>1</v>
      </c>
      <c r="BF76" t="s">
        <v>349</v>
      </c>
      <c r="BG76" t="s">
        <v>13</v>
      </c>
      <c r="BH76" t="s">
        <v>13</v>
      </c>
      <c r="BI76" t="s">
        <v>13</v>
      </c>
      <c r="BJ76" t="s">
        <v>13</v>
      </c>
      <c r="BK76" t="s">
        <v>13</v>
      </c>
      <c r="BL76" t="s">
        <v>13</v>
      </c>
      <c r="BM76" t="s">
        <v>13</v>
      </c>
      <c r="BN76" t="s">
        <v>13</v>
      </c>
      <c r="BO76" t="s">
        <v>13</v>
      </c>
      <c r="BP76" s="1" t="s">
        <v>13</v>
      </c>
      <c r="BQ76" s="1" t="s">
        <v>13</v>
      </c>
      <c r="BR76" t="s">
        <v>350</v>
      </c>
      <c r="BS76" t="s">
        <v>71</v>
      </c>
      <c r="BT76" t="s">
        <v>71</v>
      </c>
      <c r="BU76" t="s">
        <v>71</v>
      </c>
      <c r="BV76" t="s">
        <v>71</v>
      </c>
      <c r="BW76" t="s">
        <v>71</v>
      </c>
      <c r="BY76" t="s">
        <v>71</v>
      </c>
      <c r="BZ76" t="s">
        <v>71</v>
      </c>
      <c r="CA76" t="s">
        <v>71</v>
      </c>
      <c r="CB76" s="1" t="s">
        <v>71</v>
      </c>
      <c r="CC76" s="1" t="s">
        <v>71</v>
      </c>
      <c r="CD76" t="s">
        <v>311</v>
      </c>
      <c r="CE76" t="s">
        <v>311</v>
      </c>
      <c r="CF76" t="s">
        <v>311</v>
      </c>
      <c r="CG76" t="s">
        <v>311</v>
      </c>
      <c r="CH76" t="s">
        <v>311</v>
      </c>
      <c r="CI76" t="s">
        <v>311</v>
      </c>
      <c r="CJ76" t="s">
        <v>311</v>
      </c>
      <c r="CK76" t="s">
        <v>311</v>
      </c>
      <c r="CL76" t="s">
        <v>311</v>
      </c>
      <c r="CM76" s="1" t="s">
        <v>311</v>
      </c>
      <c r="CN76" s="2" t="s">
        <v>311</v>
      </c>
      <c r="CO76" s="5"/>
      <c r="CP76" t="s">
        <v>13</v>
      </c>
      <c r="CQ76" t="s">
        <v>13</v>
      </c>
      <c r="CR76" t="s">
        <v>13</v>
      </c>
      <c r="CS76" t="s">
        <v>13</v>
      </c>
      <c r="CT76" t="s">
        <v>13</v>
      </c>
      <c r="CU76" t="s">
        <v>13</v>
      </c>
      <c r="CV76" t="s">
        <v>13</v>
      </c>
      <c r="CW76" t="s">
        <v>13</v>
      </c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</row>
    <row r="77" spans="1:138" x14ac:dyDescent="0.3">
      <c r="A77" t="s">
        <v>365</v>
      </c>
      <c r="B77" t="s">
        <v>319</v>
      </c>
      <c r="C77" t="s">
        <v>319</v>
      </c>
      <c r="D77" s="5">
        <f t="shared" si="35"/>
        <v>646.74738334041433</v>
      </c>
      <c r="E77" s="5">
        <f t="shared" si="36"/>
        <v>345.87481135704718</v>
      </c>
      <c r="F77" s="5">
        <f t="shared" si="37"/>
        <v>300.87257198336715</v>
      </c>
      <c r="G77" s="5">
        <f t="shared" si="38"/>
        <v>0</v>
      </c>
      <c r="H77" s="5">
        <f t="shared" si="39"/>
        <v>0</v>
      </c>
      <c r="I77" s="5">
        <f t="shared" si="40"/>
        <v>0</v>
      </c>
      <c r="J77" s="5">
        <f t="shared" si="41"/>
        <v>0</v>
      </c>
      <c r="K77" s="5">
        <f t="shared" si="42"/>
        <v>0</v>
      </c>
      <c r="L77" s="5">
        <f t="shared" si="43"/>
        <v>0</v>
      </c>
      <c r="M77" s="5">
        <f t="shared" si="44"/>
        <v>0</v>
      </c>
      <c r="N77" s="5">
        <f t="shared" si="45"/>
        <v>0</v>
      </c>
      <c r="O77" s="5">
        <f t="shared" si="46"/>
        <v>0.53479120328345664</v>
      </c>
      <c r="P77" s="5">
        <f t="shared" si="46"/>
        <v>0.46520879671654336</v>
      </c>
      <c r="Q77" s="5">
        <f t="shared" si="46"/>
        <v>0</v>
      </c>
      <c r="R77" s="5">
        <f t="shared" si="46"/>
        <v>0</v>
      </c>
      <c r="S77" s="5">
        <f t="shared" si="46"/>
        <v>0</v>
      </c>
      <c r="T77" s="5">
        <f t="shared" si="46"/>
        <v>0</v>
      </c>
      <c r="U77" s="5">
        <f t="shared" si="46"/>
        <v>0</v>
      </c>
      <c r="V77" s="5">
        <f t="shared" si="46"/>
        <v>0</v>
      </c>
      <c r="W77" s="5">
        <f t="shared" si="46"/>
        <v>0</v>
      </c>
      <c r="X77" s="5">
        <f t="shared" si="46"/>
        <v>0</v>
      </c>
      <c r="Y77" s="6">
        <f t="shared" si="47"/>
        <v>2.5347912032834565</v>
      </c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V77" s="5"/>
      <c r="AW77" s="5"/>
      <c r="AX77" s="5"/>
      <c r="AY77" s="5"/>
      <c r="AZ77" s="5"/>
      <c r="BA77" s="5"/>
      <c r="BD77" s="5"/>
      <c r="BE77" t="s">
        <v>1</v>
      </c>
      <c r="BF77" t="s">
        <v>315</v>
      </c>
      <c r="BG77" t="s">
        <v>352</v>
      </c>
      <c r="BH77" t="s">
        <v>4</v>
      </c>
      <c r="BI77" t="s">
        <v>5</v>
      </c>
      <c r="BN77" s="3"/>
      <c r="BO77" s="3"/>
      <c r="BP77" s="4"/>
      <c r="BQ77" s="3"/>
      <c r="BR77" t="s">
        <v>353</v>
      </c>
      <c r="BS77" t="s">
        <v>354</v>
      </c>
      <c r="BT77" t="s">
        <v>4</v>
      </c>
      <c r="BU77" t="s">
        <v>5</v>
      </c>
      <c r="BZ77" s="3"/>
      <c r="CA77" s="3"/>
      <c r="CB77" s="4"/>
      <c r="CC77" s="3"/>
      <c r="CD77" t="s">
        <v>355</v>
      </c>
      <c r="CE77" t="s">
        <v>4</v>
      </c>
      <c r="CF77" t="s">
        <v>5</v>
      </c>
      <c r="CK77" s="3"/>
      <c r="CL77" s="3"/>
      <c r="CM77" s="4"/>
      <c r="CN77" s="3"/>
      <c r="CO77" s="5"/>
      <c r="CP77" t="s">
        <v>4</v>
      </c>
      <c r="CQ77" t="s">
        <v>5</v>
      </c>
      <c r="CV77" s="3"/>
      <c r="CW77" s="3"/>
      <c r="CX77" s="4"/>
      <c r="CY77" s="3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</row>
    <row r="78" spans="1:138" x14ac:dyDescent="0.3">
      <c r="A78" t="s">
        <v>366</v>
      </c>
      <c r="B78" t="s">
        <v>320</v>
      </c>
      <c r="C78" t="s">
        <v>320</v>
      </c>
      <c r="D78" s="5">
        <f t="shared" si="35"/>
        <v>4435</v>
      </c>
      <c r="E78" s="5">
        <f t="shared" si="36"/>
        <v>2105</v>
      </c>
      <c r="F78" s="5">
        <f t="shared" si="37"/>
        <v>2330</v>
      </c>
      <c r="G78" s="5">
        <f t="shared" si="38"/>
        <v>0</v>
      </c>
      <c r="H78" s="5">
        <f t="shared" si="39"/>
        <v>0</v>
      </c>
      <c r="I78" s="5">
        <f t="shared" si="40"/>
        <v>0</v>
      </c>
      <c r="J78" s="5">
        <f t="shared" si="41"/>
        <v>0</v>
      </c>
      <c r="K78" s="5">
        <f t="shared" si="42"/>
        <v>0</v>
      </c>
      <c r="L78" s="5">
        <f t="shared" si="43"/>
        <v>0</v>
      </c>
      <c r="M78" s="5">
        <f t="shared" si="44"/>
        <v>0</v>
      </c>
      <c r="N78" s="5">
        <f t="shared" si="45"/>
        <v>0</v>
      </c>
      <c r="O78" s="5">
        <f t="shared" si="46"/>
        <v>0.47463359639233371</v>
      </c>
      <c r="P78" s="5">
        <f t="shared" si="46"/>
        <v>0.52536640360766629</v>
      </c>
      <c r="Q78" s="5">
        <f t="shared" si="46"/>
        <v>0</v>
      </c>
      <c r="R78" s="5">
        <f t="shared" si="46"/>
        <v>0</v>
      </c>
      <c r="S78" s="5">
        <f t="shared" si="46"/>
        <v>0</v>
      </c>
      <c r="T78" s="5">
        <f t="shared" si="46"/>
        <v>0</v>
      </c>
      <c r="U78" s="5">
        <f t="shared" si="46"/>
        <v>0</v>
      </c>
      <c r="V78" s="5">
        <f t="shared" si="46"/>
        <v>0</v>
      </c>
      <c r="W78" s="5">
        <f t="shared" si="46"/>
        <v>0</v>
      </c>
      <c r="X78" s="5">
        <f t="shared" si="46"/>
        <v>0</v>
      </c>
      <c r="Y78" s="6">
        <f t="shared" si="47"/>
        <v>0.52536640360766629</v>
      </c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V78" s="5"/>
      <c r="AW78" s="5"/>
      <c r="AX78" s="5"/>
      <c r="AY78" s="5"/>
      <c r="AZ78" s="5"/>
      <c r="BA78" s="5"/>
      <c r="BD78" s="5"/>
      <c r="BE78">
        <v>1</v>
      </c>
      <c r="BF78" t="s">
        <v>316</v>
      </c>
      <c r="BG78">
        <f>SUMIFS('Pres Converted'!I$2:I$10000,'Pres Converted'!$E$2:$E$10000,$BF78,'Pres Converted'!$D$2:$D$10000,"ED",'Pres Converted'!$C$2:$C$10000,$BE78)</f>
        <v>358</v>
      </c>
      <c r="BH78">
        <f>SUMIFS('Pres Converted'!G$2:G$10000,'Pres Converted'!$E$2:$E$10000,$BF78,'Pres Converted'!$D$2:$D$10000,"ED",'Pres Converted'!$C$2:$C$10000,$BE78)</f>
        <v>211</v>
      </c>
      <c r="BI78">
        <f>SUMIFS('Pres Converted'!H$2:H$10000,'Pres Converted'!$E$2:$E$10000,$BF78,'Pres Converted'!$D$2:$D$10000,"ED",'Pres Converted'!$C$2:$C$10000,$BE78)</f>
        <v>147</v>
      </c>
      <c r="BR78">
        <f>BG78/SUMIF('By HD'!$A$3:$A$42,$BE78,'By HD'!$B$3:$B$42)</f>
        <v>1</v>
      </c>
      <c r="BS78">
        <f>$BR78*SUMIF('By HD'!$A$3:$A$42,$BE78,'By HD'!W$3:W$42)</f>
        <v>79</v>
      </c>
      <c r="BT78">
        <f>(CP78-SUMIF('By HD'!$A$3:$A$42,$BE78,'By HD'!M$3:M$42))*$BR78*SUMIF('By HD'!$A$3:$A$42,$BE78,'By HD'!$W$3:$W$42)+$BR78*SUMIF('By HD'!$A$3:$A$42,$BE78,'By HD'!X$3:X$42)</f>
        <v>46</v>
      </c>
      <c r="BU78">
        <f>(CQ78-SUMIF('By HD'!$A$3:$A$42,$BE78,'By HD'!N$3:N$42))*$BR78*SUMIF('By HD'!$A$3:$A$42,$BE78,'By HD'!$W$3:$W$42)+$BR78*SUMIF('By HD'!$A$3:$A$42,$BE78,'By HD'!Y$3:Y$42)</f>
        <v>33</v>
      </c>
      <c r="CD78">
        <f>BG78+BS78</f>
        <v>437</v>
      </c>
      <c r="CE78">
        <f>BH78+BT78</f>
        <v>257</v>
      </c>
      <c r="CF78">
        <f>BI78+BU78</f>
        <v>180</v>
      </c>
      <c r="CO78" s="5"/>
      <c r="CP78">
        <f t="shared" ref="CP78:CP114" si="50">BH78/$BG78</f>
        <v>0.58938547486033521</v>
      </c>
      <c r="CQ78">
        <f t="shared" ref="CQ78:CQ114" si="51">BI78/$BG78</f>
        <v>0.41061452513966479</v>
      </c>
      <c r="CR78">
        <f t="shared" ref="CR78:CR114" si="52">BJ78/$BG78</f>
        <v>0</v>
      </c>
      <c r="CS78">
        <f t="shared" ref="CS78:CS114" si="53">BK78/$BG78</f>
        <v>0</v>
      </c>
      <c r="CT78">
        <f t="shared" ref="CT78:CT114" si="54">BL78/$BG78</f>
        <v>0</v>
      </c>
      <c r="CU78">
        <f t="shared" ref="CU78:CU114" si="55">BM78/$BG78</f>
        <v>0</v>
      </c>
      <c r="CV78">
        <f t="shared" ref="CV78:CV114" si="56">BN78/$BG78</f>
        <v>0</v>
      </c>
      <c r="CW78">
        <f t="shared" ref="CW78:CW114" si="57">BO78/$BG78</f>
        <v>0</v>
      </c>
      <c r="CX78">
        <f t="shared" ref="CX78:CX114" si="58">BP78/$BG78</f>
        <v>0</v>
      </c>
      <c r="CY78">
        <f t="shared" ref="CY78:CY114" si="59">BQ78/$BG78</f>
        <v>0</v>
      </c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</row>
    <row r="79" spans="1:138" x14ac:dyDescent="0.3">
      <c r="A79" t="s">
        <v>367</v>
      </c>
      <c r="B79" t="s">
        <v>368</v>
      </c>
      <c r="C79" t="s">
        <v>137</v>
      </c>
      <c r="D79" s="5">
        <f t="shared" si="35"/>
        <v>3327</v>
      </c>
      <c r="E79" s="5">
        <f t="shared" si="36"/>
        <v>1754</v>
      </c>
      <c r="F79" s="5">
        <f t="shared" si="37"/>
        <v>1573</v>
      </c>
      <c r="G79" s="5">
        <f t="shared" si="38"/>
        <v>0</v>
      </c>
      <c r="H79" s="5">
        <f t="shared" si="39"/>
        <v>0</v>
      </c>
      <c r="I79" s="5">
        <f t="shared" si="40"/>
        <v>0</v>
      </c>
      <c r="J79" s="5">
        <f t="shared" si="41"/>
        <v>0</v>
      </c>
      <c r="K79" s="5">
        <f t="shared" si="42"/>
        <v>0</v>
      </c>
      <c r="L79" s="5">
        <f t="shared" si="43"/>
        <v>0</v>
      </c>
      <c r="M79" s="5">
        <f t="shared" si="44"/>
        <v>0</v>
      </c>
      <c r="N79" s="5">
        <f t="shared" si="45"/>
        <v>0</v>
      </c>
      <c r="O79" s="5">
        <f t="shared" si="46"/>
        <v>0.52720168319807637</v>
      </c>
      <c r="P79" s="5">
        <f t="shared" si="46"/>
        <v>0.47279831680192363</v>
      </c>
      <c r="Q79" s="5">
        <f t="shared" si="46"/>
        <v>0</v>
      </c>
      <c r="R79" s="5">
        <f t="shared" si="46"/>
        <v>0</v>
      </c>
      <c r="S79" s="5">
        <f t="shared" si="46"/>
        <v>0</v>
      </c>
      <c r="T79" s="5">
        <f t="shared" si="46"/>
        <v>0</v>
      </c>
      <c r="U79" s="5">
        <f t="shared" si="46"/>
        <v>0</v>
      </c>
      <c r="V79" s="5">
        <f t="shared" si="46"/>
        <v>0</v>
      </c>
      <c r="W79" s="5">
        <f t="shared" si="46"/>
        <v>0</v>
      </c>
      <c r="X79" s="5">
        <f t="shared" si="46"/>
        <v>0</v>
      </c>
      <c r="Y79" s="6">
        <f t="shared" si="47"/>
        <v>2.5272016831980766</v>
      </c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V79" s="5"/>
      <c r="AW79" s="5"/>
      <c r="AX79" s="5"/>
      <c r="AY79" s="5"/>
      <c r="AZ79" s="5"/>
      <c r="BA79" s="5"/>
      <c r="BB79" s="9"/>
      <c r="BD79" s="5"/>
      <c r="BE79">
        <v>2</v>
      </c>
      <c r="BF79" t="s">
        <v>316</v>
      </c>
      <c r="BG79">
        <f>SUMIFS('Pres Converted'!I$2:I$10000,'Pres Converted'!$E$2:$E$10000,$BF79,'Pres Converted'!$D$2:$D$10000,"ED",'Pres Converted'!$C$2:$C$10000,$BE79)</f>
        <v>354</v>
      </c>
      <c r="BH79">
        <f>SUMIFS('Pres Converted'!G$2:G$10000,'Pres Converted'!$E$2:$E$10000,$BF79,'Pres Converted'!$D$2:$D$10000,"ED",'Pres Converted'!$C$2:$C$10000,$BE79)</f>
        <v>171</v>
      </c>
      <c r="BI79">
        <f>SUMIFS('Pres Converted'!H$2:H$10000,'Pres Converted'!$E$2:$E$10000,$BF79,'Pres Converted'!$D$2:$D$10000,"ED",'Pres Converted'!$C$2:$C$10000,$BE79)</f>
        <v>183</v>
      </c>
      <c r="BR79">
        <f>BG79/SUMIF('By HD'!$A$3:$A$42,$BE79,'By HD'!$B$3:$B$42)</f>
        <v>9.6986301369863012E-2</v>
      </c>
      <c r="BS79">
        <f>$BR79*SUMIF('By HD'!$A$3:$A$42,$BE79,'By HD'!W$3:W$42)</f>
        <v>36.951780821917808</v>
      </c>
      <c r="BT79">
        <f>(CP79-SUMIF('By HD'!$A$3:$A$42,$BE79,'By HD'!M$3:M$42))*$BR79*SUMIF('By HD'!$A$3:$A$42,$BE79,'By HD'!$W$3:$W$42)+$BR79*SUMIF('By HD'!$A$3:$A$42,$BE79,'By HD'!X$3:X$42)</f>
        <v>16.018487671232876</v>
      </c>
      <c r="BU79">
        <f>(CQ79-SUMIF('By HD'!$A$3:$A$42,$BE79,'By HD'!N$3:N$42))*$BR79*SUMIF('By HD'!$A$3:$A$42,$BE79,'By HD'!$W$3:$W$42)+$BR79*SUMIF('By HD'!$A$3:$A$42,$BE79,'By HD'!Y$3:Y$42)</f>
        <v>20.933293150684928</v>
      </c>
      <c r="CD79">
        <f t="shared" ref="CD79:CF114" si="60">BG79+BS79</f>
        <v>390.95178082191779</v>
      </c>
      <c r="CE79">
        <f t="shared" si="60"/>
        <v>187.01848767123289</v>
      </c>
      <c r="CF79">
        <f t="shared" si="60"/>
        <v>203.93329315068493</v>
      </c>
      <c r="CO79" s="5"/>
      <c r="CP79">
        <f t="shared" si="50"/>
        <v>0.48305084745762711</v>
      </c>
      <c r="CQ79">
        <f t="shared" si="51"/>
        <v>0.51694915254237284</v>
      </c>
      <c r="CR79">
        <f t="shared" si="52"/>
        <v>0</v>
      </c>
      <c r="CS79">
        <f t="shared" si="53"/>
        <v>0</v>
      </c>
      <c r="CT79">
        <f t="shared" si="54"/>
        <v>0</v>
      </c>
      <c r="CU79">
        <f t="shared" si="55"/>
        <v>0</v>
      </c>
      <c r="CV79">
        <f t="shared" si="56"/>
        <v>0</v>
      </c>
      <c r="CW79">
        <f t="shared" si="57"/>
        <v>0</v>
      </c>
      <c r="CX79">
        <f t="shared" si="58"/>
        <v>0</v>
      </c>
      <c r="CY79">
        <f t="shared" si="59"/>
        <v>0</v>
      </c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</row>
    <row r="80" spans="1:138" x14ac:dyDescent="0.3">
      <c r="A80" t="s">
        <v>369</v>
      </c>
      <c r="B80" t="s">
        <v>370</v>
      </c>
      <c r="C80" t="s">
        <v>317</v>
      </c>
      <c r="D80" s="5">
        <f t="shared" si="35"/>
        <v>3640.048219178082</v>
      </c>
      <c r="E80" s="5">
        <f t="shared" si="36"/>
        <v>1728.9815123287672</v>
      </c>
      <c r="F80" s="5">
        <f t="shared" si="37"/>
        <v>1911.0667068493151</v>
      </c>
      <c r="G80" s="5">
        <f t="shared" si="38"/>
        <v>0</v>
      </c>
      <c r="H80" s="5">
        <f t="shared" si="39"/>
        <v>0</v>
      </c>
      <c r="I80" s="5">
        <f t="shared" si="40"/>
        <v>0</v>
      </c>
      <c r="J80" s="5">
        <f t="shared" si="41"/>
        <v>0</v>
      </c>
      <c r="K80" s="5">
        <f t="shared" si="42"/>
        <v>0</v>
      </c>
      <c r="L80" s="5">
        <f t="shared" si="43"/>
        <v>0</v>
      </c>
      <c r="M80" s="5">
        <f t="shared" si="44"/>
        <v>0</v>
      </c>
      <c r="N80" s="5">
        <f t="shared" si="45"/>
        <v>0</v>
      </c>
      <c r="O80" s="5">
        <f t="shared" si="46"/>
        <v>0.47498862878227721</v>
      </c>
      <c r="P80" s="5">
        <f t="shared" si="46"/>
        <v>0.5250113712177229</v>
      </c>
      <c r="Q80" s="5">
        <f t="shared" si="46"/>
        <v>0</v>
      </c>
      <c r="R80" s="5">
        <f t="shared" si="46"/>
        <v>0</v>
      </c>
      <c r="S80" s="5">
        <f t="shared" si="46"/>
        <v>0</v>
      </c>
      <c r="T80" s="5">
        <f t="shared" si="46"/>
        <v>0</v>
      </c>
      <c r="U80" s="5">
        <f t="shared" si="46"/>
        <v>0</v>
      </c>
      <c r="V80" s="5">
        <f t="shared" si="46"/>
        <v>0</v>
      </c>
      <c r="W80" s="5">
        <f t="shared" si="46"/>
        <v>0</v>
      </c>
      <c r="X80" s="5">
        <f t="shared" si="46"/>
        <v>0</v>
      </c>
      <c r="Y80" s="6">
        <f t="shared" si="47"/>
        <v>0.5250113712177229</v>
      </c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V80" s="5"/>
      <c r="AW80" s="5"/>
      <c r="AX80" s="5"/>
      <c r="AY80" s="5"/>
      <c r="AZ80" s="5"/>
      <c r="BA80" s="5"/>
      <c r="BD80" s="5"/>
      <c r="BE80">
        <v>2</v>
      </c>
      <c r="BF80" t="s">
        <v>317</v>
      </c>
      <c r="BG80">
        <f>SUMIFS('Pres Converted'!I$2:I$10000,'Pres Converted'!$E$2:$E$10000,$BF80,'Pres Converted'!$D$2:$D$10000,"ED",'Pres Converted'!$C$2:$C$10000,$BE80)</f>
        <v>3296</v>
      </c>
      <c r="BH80">
        <f>SUMIFS('Pres Converted'!G$2:G$10000,'Pres Converted'!$E$2:$E$10000,$BF80,'Pres Converted'!$D$2:$D$10000,"ED",'Pres Converted'!$C$2:$C$10000,$BE80)</f>
        <v>1581</v>
      </c>
      <c r="BI80">
        <f>SUMIFS('Pres Converted'!H$2:H$10000,'Pres Converted'!$E$2:$E$10000,$BF80,'Pres Converted'!$D$2:$D$10000,"ED",'Pres Converted'!$C$2:$C$10000,$BE80)</f>
        <v>1715</v>
      </c>
      <c r="BR80">
        <f>BG80/SUMIF('By HD'!$A$3:$A$42,$BE80,'By HD'!$B$3:$B$42)</f>
        <v>0.90301369863013703</v>
      </c>
      <c r="BS80">
        <f>$BR80*SUMIF('By HD'!$A$3:$A$42,$BE80,'By HD'!W$3:W$42)</f>
        <v>344.04821917808221</v>
      </c>
      <c r="BT80">
        <f>(CP80-SUMIF('By HD'!$A$3:$A$42,$BE80,'By HD'!M$3:M$42))*$BR80*SUMIF('By HD'!$A$3:$A$42,$BE80,'By HD'!$W$3:$W$42)+$BR80*SUMIF('By HD'!$A$3:$A$42,$BE80,'By HD'!X$3:X$42)</f>
        <v>147.98151232876714</v>
      </c>
      <c r="BU80">
        <f>(CQ80-SUMIF('By HD'!$A$3:$A$42,$BE80,'By HD'!N$3:N$42))*$BR80*SUMIF('By HD'!$A$3:$A$42,$BE80,'By HD'!$W$3:$W$42)+$BR80*SUMIF('By HD'!$A$3:$A$42,$BE80,'By HD'!Y$3:Y$42)</f>
        <v>196.06670684931504</v>
      </c>
      <c r="CD80">
        <f t="shared" si="60"/>
        <v>3640.048219178082</v>
      </c>
      <c r="CE80">
        <f t="shared" si="60"/>
        <v>1728.9815123287672</v>
      </c>
      <c r="CF80">
        <f t="shared" si="60"/>
        <v>1911.0667068493151</v>
      </c>
      <c r="CO80" s="5"/>
      <c r="CP80">
        <f t="shared" si="50"/>
        <v>0.47967233009708737</v>
      </c>
      <c r="CQ80">
        <f t="shared" si="51"/>
        <v>0.52032766990291257</v>
      </c>
      <c r="CR80">
        <f t="shared" si="52"/>
        <v>0</v>
      </c>
      <c r="CS80">
        <f t="shared" si="53"/>
        <v>0</v>
      </c>
      <c r="CT80">
        <f t="shared" si="54"/>
        <v>0</v>
      </c>
      <c r="CU80">
        <f t="shared" si="55"/>
        <v>0</v>
      </c>
      <c r="CV80">
        <f t="shared" si="56"/>
        <v>0</v>
      </c>
      <c r="CW80">
        <f t="shared" si="57"/>
        <v>0</v>
      </c>
      <c r="CX80">
        <f t="shared" si="58"/>
        <v>0</v>
      </c>
      <c r="CY80">
        <f t="shared" si="59"/>
        <v>0</v>
      </c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</row>
    <row r="81" spans="1:138" x14ac:dyDescent="0.3">
      <c r="A81" t="s">
        <v>371</v>
      </c>
      <c r="B81" t="s">
        <v>372</v>
      </c>
      <c r="C81" t="s">
        <v>148</v>
      </c>
      <c r="D81" s="5">
        <f t="shared" si="35"/>
        <v>1498</v>
      </c>
      <c r="E81" s="5">
        <f t="shared" si="36"/>
        <v>867</v>
      </c>
      <c r="F81" s="5">
        <f t="shared" si="37"/>
        <v>631</v>
      </c>
      <c r="G81" s="5">
        <f t="shared" si="38"/>
        <v>0</v>
      </c>
      <c r="H81" s="5">
        <f t="shared" si="39"/>
        <v>0</v>
      </c>
      <c r="I81" s="5">
        <f t="shared" si="40"/>
        <v>0</v>
      </c>
      <c r="J81" s="5">
        <f t="shared" si="41"/>
        <v>0</v>
      </c>
      <c r="K81" s="5">
        <f t="shared" si="42"/>
        <v>0</v>
      </c>
      <c r="L81" s="5">
        <f t="shared" si="43"/>
        <v>0</v>
      </c>
      <c r="M81" s="5">
        <f t="shared" si="44"/>
        <v>0</v>
      </c>
      <c r="N81" s="5">
        <f t="shared" si="45"/>
        <v>0</v>
      </c>
      <c r="O81" s="5">
        <f t="shared" si="46"/>
        <v>0.57877169559412545</v>
      </c>
      <c r="P81" s="5">
        <f t="shared" si="46"/>
        <v>0.4212283044058745</v>
      </c>
      <c r="Q81" s="5">
        <f t="shared" si="46"/>
        <v>0</v>
      </c>
      <c r="R81" s="5">
        <f t="shared" si="46"/>
        <v>0</v>
      </c>
      <c r="S81" s="5">
        <f t="shared" si="46"/>
        <v>0</v>
      </c>
      <c r="T81" s="5">
        <f t="shared" si="46"/>
        <v>0</v>
      </c>
      <c r="U81" s="5">
        <f t="shared" si="46"/>
        <v>0</v>
      </c>
      <c r="V81" s="5">
        <f t="shared" si="46"/>
        <v>0</v>
      </c>
      <c r="W81" s="5">
        <f t="shared" si="46"/>
        <v>0</v>
      </c>
      <c r="X81" s="5">
        <f t="shared" si="46"/>
        <v>0</v>
      </c>
      <c r="Y81" s="6">
        <f t="shared" si="47"/>
        <v>2.5787716955941256</v>
      </c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V81" s="5"/>
      <c r="AW81" s="5"/>
      <c r="AX81" s="5"/>
      <c r="AY81" s="5"/>
      <c r="AZ81" s="5"/>
      <c r="BA81" s="5"/>
      <c r="BD81" s="5"/>
      <c r="BE81">
        <v>3</v>
      </c>
      <c r="BF81" t="s">
        <v>318</v>
      </c>
      <c r="BG81">
        <f>SUMIFS('Pres Converted'!I$2:I$10000,'Pres Converted'!$E$2:$E$10000,$BF81,'Pres Converted'!$D$2:$D$10000,"ED",'Pres Converted'!$C$2:$C$10000,$BE81)</f>
        <v>12</v>
      </c>
      <c r="BH81">
        <f>SUMIFS('Pres Converted'!G$2:G$10000,'Pres Converted'!$E$2:$E$10000,$BF81,'Pres Converted'!$D$2:$D$10000,"ED",'Pres Converted'!$C$2:$C$10000,$BE81)</f>
        <v>0</v>
      </c>
      <c r="BI81">
        <f>SUMIFS('Pres Converted'!H$2:H$10000,'Pres Converted'!$E$2:$E$10000,$BF81,'Pres Converted'!$D$2:$D$10000,"ED",'Pres Converted'!$C$2:$C$10000,$BE81)</f>
        <v>12</v>
      </c>
      <c r="BR81">
        <f>BG81/SUMIF('By HD'!$A$3:$A$42,$BE81,'By HD'!$B$3:$B$42)</f>
        <v>8.3391243919388458E-3</v>
      </c>
      <c r="BS81">
        <f>$BR81*SUMIF('By HD'!$A$3:$A$42,$BE81,'By HD'!W$3:W$42)</f>
        <v>1.4760250173731757</v>
      </c>
      <c r="BT81">
        <f>(CP81-SUMIF('By HD'!$A$3:$A$42,$BE81,'By HD'!M$3:M$42))*$BR81*SUMIF('By HD'!$A$3:$A$42,$BE81,'By HD'!$W$3:$W$42)+$BR81*SUMIF('By HD'!$A$3:$A$42,$BE81,'By HD'!X$3:X$42)</f>
        <v>4.0159924972993366E-3</v>
      </c>
      <c r="BU81">
        <f>(CQ81-SUMIF('By HD'!$A$3:$A$42,$BE81,'By HD'!N$3:N$42))*$BR81*SUMIF('By HD'!$A$3:$A$42,$BE81,'By HD'!$W$3:$W$42)+$BR81*SUMIF('By HD'!$A$3:$A$42,$BE81,'By HD'!Y$3:Y$42)</f>
        <v>1.4720090248758764</v>
      </c>
      <c r="CD81">
        <f t="shared" si="60"/>
        <v>13.476025017373175</v>
      </c>
      <c r="CE81">
        <f t="shared" si="60"/>
        <v>4.0159924972993366E-3</v>
      </c>
      <c r="CF81">
        <f t="shared" si="60"/>
        <v>13.472009024875877</v>
      </c>
      <c r="CO81" s="5"/>
      <c r="CP81">
        <f t="shared" si="50"/>
        <v>0</v>
      </c>
      <c r="CQ81">
        <f t="shared" si="51"/>
        <v>1</v>
      </c>
      <c r="CR81">
        <f t="shared" si="52"/>
        <v>0</v>
      </c>
      <c r="CS81">
        <f t="shared" si="53"/>
        <v>0</v>
      </c>
      <c r="CT81">
        <f t="shared" si="54"/>
        <v>0</v>
      </c>
      <c r="CU81">
        <f t="shared" si="55"/>
        <v>0</v>
      </c>
      <c r="CV81">
        <f t="shared" si="56"/>
        <v>0</v>
      </c>
      <c r="CW81">
        <f t="shared" si="57"/>
        <v>0</v>
      </c>
      <c r="CX81">
        <f t="shared" si="58"/>
        <v>0</v>
      </c>
      <c r="CY81">
        <f t="shared" si="59"/>
        <v>0</v>
      </c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</row>
    <row r="82" spans="1:138" x14ac:dyDescent="0.3">
      <c r="A82" t="s">
        <v>373</v>
      </c>
      <c r="B82" t="s">
        <v>326</v>
      </c>
      <c r="C82" t="s">
        <v>326</v>
      </c>
      <c r="D82" s="5">
        <f t="shared" si="35"/>
        <v>332.3172939163556</v>
      </c>
      <c r="E82" s="5">
        <f t="shared" si="36"/>
        <v>211.45968849829177</v>
      </c>
      <c r="F82" s="5">
        <f t="shared" si="37"/>
        <v>120.85760541806384</v>
      </c>
      <c r="G82" s="5">
        <f t="shared" si="38"/>
        <v>0</v>
      </c>
      <c r="H82" s="5">
        <f t="shared" si="39"/>
        <v>0</v>
      </c>
      <c r="I82" s="5">
        <f t="shared" si="40"/>
        <v>0</v>
      </c>
      <c r="J82" s="5">
        <f t="shared" si="41"/>
        <v>0</v>
      </c>
      <c r="K82" s="5">
        <f t="shared" si="42"/>
        <v>0</v>
      </c>
      <c r="L82" s="5">
        <f t="shared" si="43"/>
        <v>0</v>
      </c>
      <c r="M82" s="5">
        <f t="shared" si="44"/>
        <v>0</v>
      </c>
      <c r="N82" s="5">
        <f t="shared" si="45"/>
        <v>0</v>
      </c>
      <c r="O82" s="5">
        <f t="shared" si="46"/>
        <v>0.63631863995473037</v>
      </c>
      <c r="P82" s="5">
        <f t="shared" si="46"/>
        <v>0.36368136004526974</v>
      </c>
      <c r="Q82" s="5">
        <f t="shared" si="46"/>
        <v>0</v>
      </c>
      <c r="R82" s="5">
        <f t="shared" si="46"/>
        <v>0</v>
      </c>
      <c r="S82" s="5">
        <f t="shared" si="46"/>
        <v>0</v>
      </c>
      <c r="T82" s="5">
        <f t="shared" si="46"/>
        <v>0</v>
      </c>
      <c r="U82" s="5">
        <f t="shared" si="46"/>
        <v>0</v>
      </c>
      <c r="V82" s="5">
        <f t="shared" si="46"/>
        <v>0</v>
      </c>
      <c r="W82" s="5">
        <f t="shared" si="46"/>
        <v>0</v>
      </c>
      <c r="X82" s="5">
        <f t="shared" si="46"/>
        <v>0</v>
      </c>
      <c r="Y82" s="6">
        <f t="shared" si="47"/>
        <v>2.6363186399547303</v>
      </c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V82" s="5"/>
      <c r="AW82" s="5"/>
      <c r="AX82" s="5"/>
      <c r="AY82" s="5"/>
      <c r="AZ82" s="5"/>
      <c r="BA82" s="5"/>
      <c r="BD82" s="5"/>
      <c r="BE82">
        <v>3</v>
      </c>
      <c r="BF82" t="s">
        <v>316</v>
      </c>
      <c r="BG82">
        <f>SUMIFS('Pres Converted'!I$2:I$10000,'Pres Converted'!$E$2:$E$10000,$BF82,'Pres Converted'!$D$2:$D$10000,"ED",'Pres Converted'!$C$2:$C$10000,$BE82)</f>
        <v>188</v>
      </c>
      <c r="BH82">
        <f>SUMIFS('Pres Converted'!G$2:G$10000,'Pres Converted'!$E$2:$E$10000,$BF82,'Pres Converted'!$D$2:$D$10000,"ED",'Pres Converted'!$C$2:$C$10000,$BE82)</f>
        <v>109</v>
      </c>
      <c r="BI82">
        <f>SUMIFS('Pres Converted'!H$2:H$10000,'Pres Converted'!$E$2:$E$10000,$BF82,'Pres Converted'!$D$2:$D$10000,"ED",'Pres Converted'!$C$2:$C$10000,$BE82)</f>
        <v>79</v>
      </c>
      <c r="BR82">
        <f>BG82/SUMIF('By HD'!$A$3:$A$42,$BE82,'By HD'!$B$3:$B$42)</f>
        <v>0.13064628214037527</v>
      </c>
      <c r="BS82">
        <f>$BR82*SUMIF('By HD'!$A$3:$A$42,$BE82,'By HD'!W$3:W$42)</f>
        <v>23.124391938846422</v>
      </c>
      <c r="BT82">
        <f>(CP82-SUMIF('By HD'!$A$3:$A$42,$BE82,'By HD'!M$3:M$42))*$BR82*SUMIF('By HD'!$A$3:$A$42,$BE82,'By HD'!$W$3:$W$42)+$BR82*SUMIF('By HD'!$A$3:$A$42,$BE82,'By HD'!X$3:X$42)</f>
        <v>13.470144456930703</v>
      </c>
      <c r="BU82">
        <f>(CQ82-SUMIF('By HD'!$A$3:$A$42,$BE82,'By HD'!N$3:N$42))*$BR82*SUMIF('By HD'!$A$3:$A$42,$BE82,'By HD'!$W$3:$W$42)+$BR82*SUMIF('By HD'!$A$3:$A$42,$BE82,'By HD'!Y$3:Y$42)</f>
        <v>9.6542474819157196</v>
      </c>
      <c r="CD82">
        <f t="shared" si="60"/>
        <v>211.12439193884643</v>
      </c>
      <c r="CE82">
        <f t="shared" si="60"/>
        <v>122.4701444569307</v>
      </c>
      <c r="CF82">
        <f t="shared" si="60"/>
        <v>88.654247481915718</v>
      </c>
      <c r="CO82" s="5"/>
      <c r="CP82">
        <f t="shared" si="50"/>
        <v>0.57978723404255317</v>
      </c>
      <c r="CQ82">
        <f t="shared" si="51"/>
        <v>0.42021276595744683</v>
      </c>
      <c r="CR82">
        <f t="shared" si="52"/>
        <v>0</v>
      </c>
      <c r="CS82">
        <f t="shared" si="53"/>
        <v>0</v>
      </c>
      <c r="CT82">
        <f t="shared" si="54"/>
        <v>0</v>
      </c>
      <c r="CU82">
        <f t="shared" si="55"/>
        <v>0</v>
      </c>
      <c r="CV82">
        <f t="shared" si="56"/>
        <v>0</v>
      </c>
      <c r="CW82">
        <f t="shared" si="57"/>
        <v>0</v>
      </c>
      <c r="CX82">
        <f t="shared" si="58"/>
        <v>0</v>
      </c>
      <c r="CY82">
        <f t="shared" si="59"/>
        <v>0</v>
      </c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</row>
    <row r="83" spans="1:138" x14ac:dyDescent="0.3">
      <c r="A83" t="s">
        <v>374</v>
      </c>
      <c r="B83" t="s">
        <v>375</v>
      </c>
      <c r="C83" t="s">
        <v>322</v>
      </c>
      <c r="D83" s="5">
        <f t="shared" si="35"/>
        <v>2207</v>
      </c>
      <c r="E83" s="5">
        <f t="shared" si="36"/>
        <v>1054</v>
      </c>
      <c r="F83" s="5">
        <f t="shared" si="37"/>
        <v>1153</v>
      </c>
      <c r="G83" s="5">
        <f t="shared" si="38"/>
        <v>0</v>
      </c>
      <c r="H83" s="5">
        <f t="shared" si="39"/>
        <v>0</v>
      </c>
      <c r="I83" s="5">
        <f t="shared" si="40"/>
        <v>0</v>
      </c>
      <c r="J83" s="5">
        <f t="shared" si="41"/>
        <v>0</v>
      </c>
      <c r="K83" s="5">
        <f t="shared" si="42"/>
        <v>0</v>
      </c>
      <c r="L83" s="5">
        <f t="shared" si="43"/>
        <v>0</v>
      </c>
      <c r="M83" s="5">
        <f t="shared" si="44"/>
        <v>0</v>
      </c>
      <c r="N83" s="5">
        <f t="shared" si="45"/>
        <v>0</v>
      </c>
      <c r="O83" s="5">
        <f t="shared" si="46"/>
        <v>0.47757136384231991</v>
      </c>
      <c r="P83" s="5">
        <f t="shared" si="46"/>
        <v>0.52242863615768009</v>
      </c>
      <c r="Q83" s="5">
        <f t="shared" si="46"/>
        <v>0</v>
      </c>
      <c r="R83" s="5">
        <f t="shared" si="46"/>
        <v>0</v>
      </c>
      <c r="S83" s="5">
        <f t="shared" si="46"/>
        <v>0</v>
      </c>
      <c r="T83" s="5">
        <f t="shared" si="46"/>
        <v>0</v>
      </c>
      <c r="U83" s="5">
        <f t="shared" si="46"/>
        <v>0</v>
      </c>
      <c r="V83" s="5">
        <f t="shared" si="46"/>
        <v>0</v>
      </c>
      <c r="W83" s="5">
        <f t="shared" si="46"/>
        <v>0</v>
      </c>
      <c r="X83" s="5">
        <f t="shared" si="46"/>
        <v>0</v>
      </c>
      <c r="Y83" s="6">
        <f t="shared" si="47"/>
        <v>0.52242863615768009</v>
      </c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V83" s="5"/>
      <c r="AW83" s="5"/>
      <c r="AX83" s="5"/>
      <c r="AY83" s="5"/>
      <c r="AZ83" s="5"/>
      <c r="BA83" s="5"/>
      <c r="BD83" s="5"/>
      <c r="BE83">
        <v>3</v>
      </c>
      <c r="BF83" t="s">
        <v>33</v>
      </c>
      <c r="BG83">
        <f>SUMIFS('Pres Converted'!I$2:I$10000,'Pres Converted'!$E$2:$E$10000,$BF83,'Pres Converted'!$D$2:$D$10000,"ED",'Pres Converted'!$C$2:$C$10000,$BE83)</f>
        <v>664</v>
      </c>
      <c r="BH83">
        <f>SUMIFS('Pres Converted'!G$2:G$10000,'Pres Converted'!$E$2:$E$10000,$BF83,'Pres Converted'!$D$2:$D$10000,"ED",'Pres Converted'!$C$2:$C$10000,$BE83)</f>
        <v>316</v>
      </c>
      <c r="BI83">
        <f>SUMIFS('Pres Converted'!H$2:H$10000,'Pres Converted'!$E$2:$E$10000,$BF83,'Pres Converted'!$D$2:$D$10000,"ED",'Pres Converted'!$C$2:$C$10000,$BE83)</f>
        <v>348</v>
      </c>
      <c r="BR83">
        <f>BG83/SUMIF('By HD'!$A$3:$A$42,$BE83,'By HD'!$B$3:$B$42)</f>
        <v>0.46143154968728284</v>
      </c>
      <c r="BS83">
        <f>$BR83*SUMIF('By HD'!$A$3:$A$42,$BE83,'By HD'!W$3:W$42)</f>
        <v>81.673384294649068</v>
      </c>
      <c r="BT83">
        <f>(CP83-SUMIF('By HD'!$A$3:$A$42,$BE83,'By HD'!M$3:M$42))*$BR83*SUMIF('By HD'!$A$3:$A$42,$BE83,'By HD'!$W$3:$W$42)+$BR83*SUMIF('By HD'!$A$3:$A$42,$BE83,'By HD'!X$3:X$42)</f>
        <v>39.090877042344182</v>
      </c>
      <c r="BU83">
        <f>(CQ83-SUMIF('By HD'!$A$3:$A$42,$BE83,'By HD'!N$3:N$42))*$BR83*SUMIF('By HD'!$A$3:$A$42,$BE83,'By HD'!$W$3:$W$42)+$BR83*SUMIF('By HD'!$A$3:$A$42,$BE83,'By HD'!Y$3:Y$42)</f>
        <v>42.582507252304872</v>
      </c>
      <c r="CD83">
        <f t="shared" si="60"/>
        <v>745.67338429464905</v>
      </c>
      <c r="CE83">
        <f t="shared" si="60"/>
        <v>355.09087704234418</v>
      </c>
      <c r="CF83">
        <f t="shared" si="60"/>
        <v>390.58250725230488</v>
      </c>
      <c r="CO83" s="5"/>
      <c r="CP83">
        <f t="shared" si="50"/>
        <v>0.4759036144578313</v>
      </c>
      <c r="CQ83">
        <f t="shared" si="51"/>
        <v>0.52409638554216864</v>
      </c>
      <c r="CR83">
        <f t="shared" si="52"/>
        <v>0</v>
      </c>
      <c r="CS83">
        <f t="shared" si="53"/>
        <v>0</v>
      </c>
      <c r="CT83">
        <f t="shared" si="54"/>
        <v>0</v>
      </c>
      <c r="CU83">
        <f t="shared" si="55"/>
        <v>0</v>
      </c>
      <c r="CV83">
        <f t="shared" si="56"/>
        <v>0</v>
      </c>
      <c r="CW83">
        <f t="shared" si="57"/>
        <v>0</v>
      </c>
      <c r="CX83">
        <f t="shared" si="58"/>
        <v>0</v>
      </c>
      <c r="CY83">
        <f t="shared" si="59"/>
        <v>0</v>
      </c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</row>
    <row r="84" spans="1:138" x14ac:dyDescent="0.3">
      <c r="A84" t="s">
        <v>376</v>
      </c>
      <c r="B84" t="s">
        <v>292</v>
      </c>
      <c r="C84" t="s">
        <v>292</v>
      </c>
      <c r="D84" s="5">
        <f t="shared" si="35"/>
        <v>1799</v>
      </c>
      <c r="E84" s="5">
        <f t="shared" si="36"/>
        <v>791</v>
      </c>
      <c r="F84" s="5">
        <f t="shared" si="37"/>
        <v>1008</v>
      </c>
      <c r="G84" s="5">
        <f t="shared" si="38"/>
        <v>0</v>
      </c>
      <c r="H84" s="5">
        <f t="shared" si="39"/>
        <v>0</v>
      </c>
      <c r="I84" s="5">
        <f t="shared" si="40"/>
        <v>0</v>
      </c>
      <c r="J84" s="5">
        <f t="shared" si="41"/>
        <v>0</v>
      </c>
      <c r="K84" s="5">
        <f t="shared" si="42"/>
        <v>0</v>
      </c>
      <c r="L84" s="5">
        <f t="shared" si="43"/>
        <v>0</v>
      </c>
      <c r="M84" s="5">
        <f t="shared" si="44"/>
        <v>0</v>
      </c>
      <c r="N84" s="5">
        <f t="shared" si="45"/>
        <v>0</v>
      </c>
      <c r="O84" s="5">
        <f t="shared" si="46"/>
        <v>0.43968871595330739</v>
      </c>
      <c r="P84" s="5">
        <f t="shared" si="46"/>
        <v>0.56031128404669261</v>
      </c>
      <c r="Q84" s="5">
        <f t="shared" si="46"/>
        <v>0</v>
      </c>
      <c r="R84" s="5">
        <f t="shared" si="46"/>
        <v>0</v>
      </c>
      <c r="S84" s="5">
        <f t="shared" si="46"/>
        <v>0</v>
      </c>
      <c r="T84" s="5">
        <f t="shared" si="46"/>
        <v>0</v>
      </c>
      <c r="U84" s="5">
        <f t="shared" si="46"/>
        <v>0</v>
      </c>
      <c r="V84" s="5">
        <f t="shared" si="46"/>
        <v>0</v>
      </c>
      <c r="W84" s="5">
        <f t="shared" si="46"/>
        <v>0</v>
      </c>
      <c r="X84" s="5">
        <f t="shared" si="46"/>
        <v>0</v>
      </c>
      <c r="Y84" s="6">
        <f t="shared" si="47"/>
        <v>0.56031128404669261</v>
      </c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V84" s="5"/>
      <c r="AW84" s="5"/>
      <c r="AX84" s="5"/>
      <c r="AY84" s="5"/>
      <c r="AZ84" s="5"/>
      <c r="BA84" s="5"/>
      <c r="BD84" s="5"/>
      <c r="BE84">
        <v>3</v>
      </c>
      <c r="BF84" t="s">
        <v>37</v>
      </c>
      <c r="BG84">
        <f>SUMIFS('Pres Converted'!I$2:I$10000,'Pres Converted'!$E$2:$E$10000,$BF84,'Pres Converted'!$D$2:$D$10000,"ED",'Pres Converted'!$C$2:$C$10000,$BE84)</f>
        <v>575</v>
      </c>
      <c r="BH84">
        <f>SUMIFS('Pres Converted'!G$2:G$10000,'Pres Converted'!$E$2:$E$10000,$BF84,'Pres Converted'!$D$2:$D$10000,"ED",'Pres Converted'!$C$2:$C$10000,$BE84)</f>
        <v>254</v>
      </c>
      <c r="BI84">
        <f>SUMIFS('Pres Converted'!H$2:H$10000,'Pres Converted'!$E$2:$E$10000,$BF84,'Pres Converted'!$D$2:$D$10000,"ED",'Pres Converted'!$C$2:$C$10000,$BE84)</f>
        <v>321</v>
      </c>
      <c r="BR84">
        <f>BG84/SUMIF('By HD'!$A$3:$A$42,$BE84,'By HD'!$B$3:$B$42)</f>
        <v>0.39958304378040305</v>
      </c>
      <c r="BS84">
        <f>$BR84*SUMIF('By HD'!$A$3:$A$42,$BE84,'By HD'!W$3:W$42)</f>
        <v>70.726198749131342</v>
      </c>
      <c r="BT84">
        <f>(CP84-SUMIF('By HD'!$A$3:$A$42,$BE84,'By HD'!M$3:M$42))*$BR84*SUMIF('By HD'!$A$3:$A$42,$BE84,'By HD'!$W$3:$W$42)+$BR84*SUMIF('By HD'!$A$3:$A$42,$BE84,'By HD'!X$3:X$42)</f>
        <v>31.434962508227809</v>
      </c>
      <c r="BU84">
        <f>(CQ84-SUMIF('By HD'!$A$3:$A$42,$BE84,'By HD'!N$3:N$42))*$BR84*SUMIF('By HD'!$A$3:$A$42,$BE84,'By HD'!$W$3:$W$42)+$BR84*SUMIF('By HD'!$A$3:$A$42,$BE84,'By HD'!Y$3:Y$42)</f>
        <v>39.29123624090353</v>
      </c>
      <c r="CD84">
        <f t="shared" si="60"/>
        <v>645.7261987491313</v>
      </c>
      <c r="CE84">
        <f t="shared" si="60"/>
        <v>285.43496250822778</v>
      </c>
      <c r="CF84">
        <f t="shared" si="60"/>
        <v>360.29123624090352</v>
      </c>
      <c r="CO84" s="5"/>
      <c r="CP84">
        <f t="shared" si="50"/>
        <v>0.44173913043478263</v>
      </c>
      <c r="CQ84">
        <f t="shared" si="51"/>
        <v>0.55826086956521737</v>
      </c>
      <c r="CR84">
        <f t="shared" si="52"/>
        <v>0</v>
      </c>
      <c r="CS84">
        <f t="shared" si="53"/>
        <v>0</v>
      </c>
      <c r="CT84">
        <f t="shared" si="54"/>
        <v>0</v>
      </c>
      <c r="CU84">
        <f t="shared" si="55"/>
        <v>0</v>
      </c>
      <c r="CV84">
        <f t="shared" si="56"/>
        <v>0</v>
      </c>
      <c r="CW84">
        <f t="shared" si="57"/>
        <v>0</v>
      </c>
      <c r="CX84">
        <f t="shared" si="58"/>
        <v>0</v>
      </c>
      <c r="CY84">
        <f t="shared" si="59"/>
        <v>0</v>
      </c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</row>
    <row r="85" spans="1:138" x14ac:dyDescent="0.3">
      <c r="A85" t="s">
        <v>377</v>
      </c>
      <c r="B85" t="s">
        <v>331</v>
      </c>
      <c r="C85" t="s">
        <v>331</v>
      </c>
      <c r="D85" s="5">
        <f t="shared" si="35"/>
        <v>880.07283020794773</v>
      </c>
      <c r="E85" s="5">
        <f t="shared" si="36"/>
        <v>532.12210907896326</v>
      </c>
      <c r="F85" s="5">
        <f t="shared" si="37"/>
        <v>347.95072112898453</v>
      </c>
      <c r="G85" s="5">
        <f t="shared" si="38"/>
        <v>0</v>
      </c>
      <c r="H85" s="5">
        <f t="shared" si="39"/>
        <v>0</v>
      </c>
      <c r="I85" s="5">
        <f t="shared" si="40"/>
        <v>0</v>
      </c>
      <c r="J85" s="5">
        <f t="shared" si="41"/>
        <v>0</v>
      </c>
      <c r="K85" s="5">
        <f t="shared" si="42"/>
        <v>0</v>
      </c>
      <c r="L85" s="5">
        <f t="shared" si="43"/>
        <v>0</v>
      </c>
      <c r="M85" s="5">
        <f t="shared" si="44"/>
        <v>0</v>
      </c>
      <c r="N85" s="5">
        <f t="shared" si="45"/>
        <v>0</v>
      </c>
      <c r="O85" s="5">
        <f t="shared" si="46"/>
        <v>0.60463417437080857</v>
      </c>
      <c r="P85" s="5">
        <f t="shared" si="46"/>
        <v>0.39536582562919148</v>
      </c>
      <c r="Q85" s="5">
        <f t="shared" si="46"/>
        <v>0</v>
      </c>
      <c r="R85" s="5">
        <f t="shared" si="46"/>
        <v>0</v>
      </c>
      <c r="S85" s="5">
        <f t="shared" si="46"/>
        <v>0</v>
      </c>
      <c r="T85" s="5">
        <f t="shared" si="46"/>
        <v>0</v>
      </c>
      <c r="U85" s="5">
        <f t="shared" si="46"/>
        <v>0</v>
      </c>
      <c r="V85" s="5">
        <f t="shared" si="46"/>
        <v>0</v>
      </c>
      <c r="W85" s="5">
        <f t="shared" si="46"/>
        <v>0</v>
      </c>
      <c r="X85" s="5">
        <f t="shared" si="46"/>
        <v>0</v>
      </c>
      <c r="Y85" s="6">
        <f t="shared" si="47"/>
        <v>2.6046341743708084</v>
      </c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V85" s="5"/>
      <c r="AW85" s="5"/>
      <c r="AX85" s="5"/>
      <c r="AY85" s="5"/>
      <c r="AZ85" s="5"/>
      <c r="BA85" s="5"/>
      <c r="BD85" s="5"/>
      <c r="BE85">
        <v>4</v>
      </c>
      <c r="BF85" t="s">
        <v>319</v>
      </c>
      <c r="BG85">
        <f>SUMIFS('Pres Converted'!I$2:I$10000,'Pres Converted'!$E$2:$E$10000,$BF85,'Pres Converted'!$D$2:$D$10000,"ED",'Pres Converted'!$C$2:$C$10000,$BE85)</f>
        <v>173</v>
      </c>
      <c r="BH85">
        <f>SUMIFS('Pres Converted'!G$2:G$10000,'Pres Converted'!$E$2:$E$10000,$BF85,'Pres Converted'!$D$2:$D$10000,"ED",'Pres Converted'!$C$2:$C$10000,$BE85)</f>
        <v>81</v>
      </c>
      <c r="BI85">
        <f>SUMIFS('Pres Converted'!H$2:H$10000,'Pres Converted'!$E$2:$E$10000,$BF85,'Pres Converted'!$D$2:$D$10000,"ED",'Pres Converted'!$C$2:$C$10000,$BE85)</f>
        <v>92</v>
      </c>
      <c r="BR85">
        <f>BG85/SUMIF('By HD'!$A$3:$A$42,$BE85,'By HD'!$B$3:$B$42)</f>
        <v>8.1758034026465032E-2</v>
      </c>
      <c r="BS85">
        <f>$BR85*SUMIF('By HD'!$A$3:$A$42,$BE85,'By HD'!W$3:W$42)</f>
        <v>14.716446124763706</v>
      </c>
      <c r="BT85">
        <f>(CP85-SUMIF('By HD'!$A$3:$A$42,$BE85,'By HD'!M$3:M$42))*$BR85*SUMIF('By HD'!$A$3:$A$42,$BE85,'By HD'!$W$3:$W$42)+$BR85*SUMIF('By HD'!$A$3:$A$42,$BE85,'By HD'!X$3:X$42)</f>
        <v>6.7844910145404</v>
      </c>
      <c r="BU85">
        <f>(CQ85-SUMIF('By HD'!$A$3:$A$42,$BE85,'By HD'!N$3:N$42))*$BR85*SUMIF('By HD'!$A$3:$A$42,$BE85,'By HD'!$W$3:$W$42)+$BR85*SUMIF('By HD'!$A$3:$A$42,$BE85,'By HD'!Y$3:Y$42)</f>
        <v>7.9319551102233046</v>
      </c>
      <c r="CD85">
        <f t="shared" si="60"/>
        <v>187.71644612476371</v>
      </c>
      <c r="CE85">
        <f t="shared" si="60"/>
        <v>87.784491014540407</v>
      </c>
      <c r="CF85">
        <f t="shared" si="60"/>
        <v>99.931955110223299</v>
      </c>
      <c r="CO85" s="5"/>
      <c r="CP85">
        <f t="shared" si="50"/>
        <v>0.46820809248554912</v>
      </c>
      <c r="CQ85">
        <f t="shared" si="51"/>
        <v>0.53179190751445082</v>
      </c>
      <c r="CR85">
        <f t="shared" si="52"/>
        <v>0</v>
      </c>
      <c r="CS85">
        <f t="shared" si="53"/>
        <v>0</v>
      </c>
      <c r="CT85">
        <f t="shared" si="54"/>
        <v>0</v>
      </c>
      <c r="CU85">
        <f t="shared" si="55"/>
        <v>0</v>
      </c>
      <c r="CV85">
        <f t="shared" si="56"/>
        <v>0</v>
      </c>
      <c r="CW85">
        <f t="shared" si="57"/>
        <v>0</v>
      </c>
      <c r="CX85">
        <f t="shared" si="58"/>
        <v>0</v>
      </c>
      <c r="CY85">
        <f t="shared" si="59"/>
        <v>0</v>
      </c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</row>
    <row r="86" spans="1:138" x14ac:dyDescent="0.3">
      <c r="A86" t="s">
        <v>378</v>
      </c>
      <c r="B86" t="s">
        <v>379</v>
      </c>
      <c r="C86" t="s">
        <v>334</v>
      </c>
      <c r="D86" s="5">
        <f t="shared" si="35"/>
        <v>804.6</v>
      </c>
      <c r="E86" s="5">
        <f t="shared" si="36"/>
        <v>250.57642857142858</v>
      </c>
      <c r="F86" s="5">
        <f t="shared" si="37"/>
        <v>554.02357142857147</v>
      </c>
      <c r="G86" s="5">
        <f t="shared" si="38"/>
        <v>0</v>
      </c>
      <c r="H86" s="5">
        <f t="shared" si="39"/>
        <v>0</v>
      </c>
      <c r="I86" s="5">
        <f t="shared" si="40"/>
        <v>0</v>
      </c>
      <c r="J86" s="5">
        <f t="shared" si="41"/>
        <v>0</v>
      </c>
      <c r="K86" s="5">
        <f t="shared" si="42"/>
        <v>0</v>
      </c>
      <c r="L86" s="5">
        <f t="shared" si="43"/>
        <v>0</v>
      </c>
      <c r="M86" s="5">
        <f t="shared" si="44"/>
        <v>0</v>
      </c>
      <c r="N86" s="5">
        <f t="shared" si="45"/>
        <v>0</v>
      </c>
      <c r="O86" s="5">
        <f t="shared" si="46"/>
        <v>0.31142981428216326</v>
      </c>
      <c r="P86" s="5">
        <f t="shared" si="46"/>
        <v>0.68857018571783679</v>
      </c>
      <c r="Q86" s="5">
        <f t="shared" si="46"/>
        <v>0</v>
      </c>
      <c r="R86" s="5">
        <f t="shared" si="46"/>
        <v>0</v>
      </c>
      <c r="S86" s="5">
        <f t="shared" si="46"/>
        <v>0</v>
      </c>
      <c r="T86" s="5">
        <f t="shared" si="46"/>
        <v>0</v>
      </c>
      <c r="U86" s="5">
        <f t="shared" si="46"/>
        <v>0</v>
      </c>
      <c r="V86" s="5">
        <f t="shared" si="46"/>
        <v>0</v>
      </c>
      <c r="W86" s="5">
        <f t="shared" si="46"/>
        <v>0</v>
      </c>
      <c r="X86" s="5">
        <f t="shared" si="46"/>
        <v>0</v>
      </c>
      <c r="Y86" s="6">
        <f t="shared" si="47"/>
        <v>0.68857018571783679</v>
      </c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V86" s="5"/>
      <c r="AW86" s="5"/>
      <c r="AX86" s="5"/>
      <c r="AY86" s="5"/>
      <c r="AZ86" s="5"/>
      <c r="BA86" s="5"/>
      <c r="BD86" s="5"/>
      <c r="BE86">
        <v>4</v>
      </c>
      <c r="BF86" t="s">
        <v>318</v>
      </c>
      <c r="BG86">
        <f>SUMIFS('Pres Converted'!I$2:I$10000,'Pres Converted'!$E$2:$E$10000,$BF86,'Pres Converted'!$D$2:$D$10000,"ED",'Pres Converted'!$C$2:$C$10000,$BE86)</f>
        <v>1943</v>
      </c>
      <c r="BH86">
        <f>SUMIFS('Pres Converted'!G$2:G$10000,'Pres Converted'!$E$2:$E$10000,$BF86,'Pres Converted'!$D$2:$D$10000,"ED",'Pres Converted'!$C$2:$C$10000,$BE86)</f>
        <v>1051</v>
      </c>
      <c r="BI86">
        <f>SUMIFS('Pres Converted'!H$2:H$10000,'Pres Converted'!$E$2:$E$10000,$BF86,'Pres Converted'!$D$2:$D$10000,"ED",'Pres Converted'!$C$2:$C$10000,$BE86)</f>
        <v>892</v>
      </c>
      <c r="BR86">
        <f>BG86/SUMIF('By HD'!$A$3:$A$42,$BE86,'By HD'!$B$3:$B$42)</f>
        <v>0.91824196597353502</v>
      </c>
      <c r="BS86">
        <f>$BR86*SUMIF('By HD'!$A$3:$A$42,$BE86,'By HD'!W$3:W$42)</f>
        <v>165.28355387523629</v>
      </c>
      <c r="BT86">
        <f>(CP86-SUMIF('By HD'!$A$3:$A$42,$BE86,'By HD'!M$3:M$42))*$BR86*SUMIF('By HD'!$A$3:$A$42,$BE86,'By HD'!$W$3:$W$42)+$BR86*SUMIF('By HD'!$A$3:$A$42,$BE86,'By HD'!X$3:X$42)</f>
        <v>88.215508985459607</v>
      </c>
      <c r="BU86">
        <f>(CQ86-SUMIF('By HD'!$A$3:$A$42,$BE86,'By HD'!N$3:N$42))*$BR86*SUMIF('By HD'!$A$3:$A$42,$BE86,'By HD'!$W$3:$W$42)+$BR86*SUMIF('By HD'!$A$3:$A$42,$BE86,'By HD'!Y$3:Y$42)</f>
        <v>77.068044889776701</v>
      </c>
      <c r="CD86">
        <f t="shared" si="60"/>
        <v>2108.2835538752361</v>
      </c>
      <c r="CE86">
        <f t="shared" si="60"/>
        <v>1139.2155089854596</v>
      </c>
      <c r="CF86">
        <f t="shared" si="60"/>
        <v>969.06804488977673</v>
      </c>
      <c r="CO86" s="5"/>
      <c r="CP86">
        <f t="shared" si="50"/>
        <v>0.54091610910962429</v>
      </c>
      <c r="CQ86">
        <f t="shared" si="51"/>
        <v>0.45908389089037571</v>
      </c>
      <c r="CR86">
        <f t="shared" si="52"/>
        <v>0</v>
      </c>
      <c r="CS86">
        <f t="shared" si="53"/>
        <v>0</v>
      </c>
      <c r="CT86">
        <f t="shared" si="54"/>
        <v>0</v>
      </c>
      <c r="CU86">
        <f t="shared" si="55"/>
        <v>0</v>
      </c>
      <c r="CV86">
        <f t="shared" si="56"/>
        <v>0</v>
      </c>
      <c r="CW86">
        <f t="shared" si="57"/>
        <v>0</v>
      </c>
      <c r="CX86">
        <f t="shared" si="58"/>
        <v>0</v>
      </c>
      <c r="CY86">
        <f t="shared" si="59"/>
        <v>0</v>
      </c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</row>
    <row r="87" spans="1:138" x14ac:dyDescent="0.3">
      <c r="A87" t="s">
        <v>380</v>
      </c>
      <c r="B87" t="s">
        <v>33</v>
      </c>
      <c r="C87" t="s">
        <v>33</v>
      </c>
      <c r="D87" s="5">
        <f t="shared" si="35"/>
        <v>745.67338429464905</v>
      </c>
      <c r="E87" s="5">
        <f t="shared" si="36"/>
        <v>355.09087704234418</v>
      </c>
      <c r="F87" s="5">
        <f t="shared" si="37"/>
        <v>390.58250725230488</v>
      </c>
      <c r="G87" s="5">
        <f t="shared" si="38"/>
        <v>0</v>
      </c>
      <c r="H87" s="5">
        <f t="shared" si="39"/>
        <v>0</v>
      </c>
      <c r="I87" s="5">
        <f t="shared" si="40"/>
        <v>0</v>
      </c>
      <c r="J87" s="5">
        <f t="shared" si="41"/>
        <v>0</v>
      </c>
      <c r="K87" s="5">
        <f t="shared" si="42"/>
        <v>0</v>
      </c>
      <c r="L87" s="5">
        <f t="shared" si="43"/>
        <v>0</v>
      </c>
      <c r="M87" s="5">
        <f t="shared" si="44"/>
        <v>0</v>
      </c>
      <c r="N87" s="5">
        <f t="shared" si="45"/>
        <v>0</v>
      </c>
      <c r="O87" s="5">
        <f t="shared" si="46"/>
        <v>0.47620162462715959</v>
      </c>
      <c r="P87" s="5">
        <f t="shared" si="46"/>
        <v>0.52379837537284046</v>
      </c>
      <c r="Q87" s="5">
        <f t="shared" si="46"/>
        <v>0</v>
      </c>
      <c r="R87" s="5">
        <f t="shared" si="46"/>
        <v>0</v>
      </c>
      <c r="S87" s="5">
        <f t="shared" si="46"/>
        <v>0</v>
      </c>
      <c r="T87" s="5">
        <f t="shared" si="46"/>
        <v>0</v>
      </c>
      <c r="U87" s="5">
        <f t="shared" si="46"/>
        <v>0</v>
      </c>
      <c r="V87" s="5">
        <f t="shared" si="46"/>
        <v>0</v>
      </c>
      <c r="W87" s="5">
        <f t="shared" si="46"/>
        <v>0</v>
      </c>
      <c r="X87" s="5">
        <f t="shared" si="46"/>
        <v>0</v>
      </c>
      <c r="Y87" s="6">
        <f t="shared" si="47"/>
        <v>0.52379837537284046</v>
      </c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V87" s="5"/>
      <c r="AW87" s="5"/>
      <c r="AX87" s="5"/>
      <c r="AY87" s="5"/>
      <c r="AZ87" s="5"/>
      <c r="BA87" s="5"/>
      <c r="BD87" s="5"/>
      <c r="BE87">
        <v>5</v>
      </c>
      <c r="BF87" t="s">
        <v>320</v>
      </c>
      <c r="BG87">
        <f>SUMIFS('Pres Converted'!I$2:I$10000,'Pres Converted'!$E$2:$E$10000,$BF87,'Pres Converted'!$D$2:$D$10000,"ED",'Pres Converted'!$C$2:$C$10000,$BE87)</f>
        <v>3950</v>
      </c>
      <c r="BH87">
        <f>SUMIFS('Pres Converted'!G$2:G$10000,'Pres Converted'!$E$2:$E$10000,$BF87,'Pres Converted'!$D$2:$D$10000,"ED",'Pres Converted'!$C$2:$C$10000,$BE87)</f>
        <v>1919</v>
      </c>
      <c r="BI87">
        <f>SUMIFS('Pres Converted'!H$2:H$10000,'Pres Converted'!$E$2:$E$10000,$BF87,'Pres Converted'!$D$2:$D$10000,"ED",'Pres Converted'!$C$2:$C$10000,$BE87)</f>
        <v>2031</v>
      </c>
      <c r="BR87">
        <f>BG87/SUMIF('By HD'!$A$3:$A$42,$BE87,'By HD'!$B$3:$B$42)</f>
        <v>1</v>
      </c>
      <c r="BS87">
        <f>$BR87*SUMIF('By HD'!$A$3:$A$42,$BE87,'By HD'!W$3:W$42)</f>
        <v>485</v>
      </c>
      <c r="BT87">
        <f>(CP87-SUMIF('By HD'!$A$3:$A$42,$BE87,'By HD'!M$3:M$42))*$BR87*SUMIF('By HD'!$A$3:$A$42,$BE87,'By HD'!$W$3:$W$42)+$BR87*SUMIF('By HD'!$A$3:$A$42,$BE87,'By HD'!X$3:X$42)</f>
        <v>186</v>
      </c>
      <c r="BU87">
        <f>(CQ87-SUMIF('By HD'!$A$3:$A$42,$BE87,'By HD'!N$3:N$42))*$BR87*SUMIF('By HD'!$A$3:$A$42,$BE87,'By HD'!$W$3:$W$42)+$BR87*SUMIF('By HD'!$A$3:$A$42,$BE87,'By HD'!Y$3:Y$42)</f>
        <v>299</v>
      </c>
      <c r="CD87">
        <f t="shared" si="60"/>
        <v>4435</v>
      </c>
      <c r="CE87">
        <f t="shared" si="60"/>
        <v>2105</v>
      </c>
      <c r="CF87">
        <f t="shared" si="60"/>
        <v>2330</v>
      </c>
      <c r="CO87" s="5"/>
      <c r="CP87">
        <f t="shared" si="50"/>
        <v>0.48582278481012658</v>
      </c>
      <c r="CQ87">
        <f t="shared" si="51"/>
        <v>0.51417721518987347</v>
      </c>
      <c r="CR87">
        <f t="shared" si="52"/>
        <v>0</v>
      </c>
      <c r="CS87">
        <f t="shared" si="53"/>
        <v>0</v>
      </c>
      <c r="CT87">
        <f t="shared" si="54"/>
        <v>0</v>
      </c>
      <c r="CU87">
        <f t="shared" si="55"/>
        <v>0</v>
      </c>
      <c r="CV87">
        <f t="shared" si="56"/>
        <v>0</v>
      </c>
      <c r="CW87">
        <f t="shared" si="57"/>
        <v>0</v>
      </c>
      <c r="CX87">
        <f t="shared" si="58"/>
        <v>0</v>
      </c>
      <c r="CY87">
        <f t="shared" si="59"/>
        <v>0</v>
      </c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</row>
    <row r="88" spans="1:138" x14ac:dyDescent="0.3">
      <c r="A88" t="s">
        <v>381</v>
      </c>
      <c r="B88" t="s">
        <v>316</v>
      </c>
      <c r="C88" t="s">
        <v>316</v>
      </c>
      <c r="D88" s="5">
        <f t="shared" si="35"/>
        <v>1039.0761727607642</v>
      </c>
      <c r="E88" s="5">
        <f t="shared" si="36"/>
        <v>566.48863212816354</v>
      </c>
      <c r="F88" s="5">
        <f t="shared" si="37"/>
        <v>472.58754063260062</v>
      </c>
      <c r="G88" s="5">
        <f t="shared" si="38"/>
        <v>0</v>
      </c>
      <c r="H88" s="5">
        <f t="shared" si="39"/>
        <v>0</v>
      </c>
      <c r="I88" s="5">
        <f t="shared" si="40"/>
        <v>0</v>
      </c>
      <c r="J88" s="5">
        <f t="shared" si="41"/>
        <v>0</v>
      </c>
      <c r="K88" s="5">
        <f t="shared" si="42"/>
        <v>0</v>
      </c>
      <c r="L88" s="5">
        <f t="shared" si="43"/>
        <v>0</v>
      </c>
      <c r="M88" s="5">
        <f t="shared" si="44"/>
        <v>0</v>
      </c>
      <c r="N88" s="5">
        <f t="shared" si="45"/>
        <v>0</v>
      </c>
      <c r="O88" s="5">
        <f t="shared" si="46"/>
        <v>0.54518489306037754</v>
      </c>
      <c r="P88" s="5">
        <f t="shared" si="46"/>
        <v>0.45481510693962252</v>
      </c>
      <c r="Q88" s="5">
        <f t="shared" si="46"/>
        <v>0</v>
      </c>
      <c r="R88" s="5">
        <f t="shared" si="46"/>
        <v>0</v>
      </c>
      <c r="S88" s="5">
        <f t="shared" si="46"/>
        <v>0</v>
      </c>
      <c r="T88" s="5">
        <f t="shared" si="46"/>
        <v>0</v>
      </c>
      <c r="U88" s="5">
        <f t="shared" si="46"/>
        <v>0</v>
      </c>
      <c r="V88" s="5">
        <f t="shared" si="46"/>
        <v>0</v>
      </c>
      <c r="W88" s="5">
        <f t="shared" si="46"/>
        <v>0</v>
      </c>
      <c r="X88" s="5">
        <f t="shared" si="46"/>
        <v>0</v>
      </c>
      <c r="Y88" s="6">
        <f t="shared" si="47"/>
        <v>2.5451848930603775</v>
      </c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V88" s="5"/>
      <c r="AW88" s="5"/>
      <c r="AX88" s="5"/>
      <c r="AY88" s="5"/>
      <c r="AZ88" s="5"/>
      <c r="BA88" s="5"/>
      <c r="BD88" s="5"/>
      <c r="BE88">
        <v>6</v>
      </c>
      <c r="BF88" t="s">
        <v>62</v>
      </c>
      <c r="BG88">
        <f>SUMIFS('Pres Converted'!I$2:I$10000,'Pres Converted'!$E$2:$E$10000,$BF88,'Pres Converted'!$D$2:$D$10000,"ED",'Pres Converted'!$C$2:$C$10000,$BE88)</f>
        <v>255</v>
      </c>
      <c r="BH88">
        <f>SUMIFS('Pres Converted'!G$2:G$10000,'Pres Converted'!$E$2:$E$10000,$BF88,'Pres Converted'!$D$2:$D$10000,"ED",'Pres Converted'!$C$2:$C$10000,$BE88)</f>
        <v>117</v>
      </c>
      <c r="BI88">
        <f>SUMIFS('Pres Converted'!H$2:H$10000,'Pres Converted'!$E$2:$E$10000,$BF88,'Pres Converted'!$D$2:$D$10000,"ED",'Pres Converted'!$C$2:$C$10000,$BE88)</f>
        <v>138</v>
      </c>
      <c r="BR88">
        <f>BG88/SUMIF('By HD'!$A$3:$A$42,$BE88,'By HD'!$B$3:$B$42)</f>
        <v>0.23202911737943585</v>
      </c>
      <c r="BS88">
        <f>$BR88*SUMIF('By HD'!$A$3:$A$42,$BE88,'By HD'!W$3:W$42)</f>
        <v>20.418562329390355</v>
      </c>
      <c r="BT88">
        <f>(CP88-SUMIF('By HD'!$A$3:$A$42,$BE88,'By HD'!M$3:M$42))*$BR88*SUMIF('By HD'!$A$3:$A$42,$BE88,'By HD'!$W$3:$W$42)+$BR88*SUMIF('By HD'!$A$3:$A$42,$BE88,'By HD'!X$3:X$42)</f>
        <v>6.1000520781155156</v>
      </c>
      <c r="BU88">
        <f>(CQ88-SUMIF('By HD'!$A$3:$A$42,$BE88,'By HD'!N$3:N$42))*$BR88*SUMIF('By HD'!$A$3:$A$42,$BE88,'By HD'!$W$3:$W$42)+$BR88*SUMIF('By HD'!$A$3:$A$42,$BE88,'By HD'!Y$3:Y$42)</f>
        <v>14.318510251274837</v>
      </c>
      <c r="CD88">
        <f t="shared" si="60"/>
        <v>275.41856232939034</v>
      </c>
      <c r="CE88">
        <f t="shared" si="60"/>
        <v>123.10005207811551</v>
      </c>
      <c r="CF88">
        <f t="shared" si="60"/>
        <v>152.31851025127483</v>
      </c>
      <c r="CO88" s="5"/>
      <c r="CP88">
        <f t="shared" si="50"/>
        <v>0.45882352941176469</v>
      </c>
      <c r="CQ88">
        <f t="shared" si="51"/>
        <v>0.54117647058823526</v>
      </c>
      <c r="CR88">
        <f t="shared" si="52"/>
        <v>0</v>
      </c>
      <c r="CS88">
        <f t="shared" si="53"/>
        <v>0</v>
      </c>
      <c r="CT88">
        <f t="shared" si="54"/>
        <v>0</v>
      </c>
      <c r="CU88">
        <f t="shared" si="55"/>
        <v>0</v>
      </c>
      <c r="CV88">
        <f t="shared" si="56"/>
        <v>0</v>
      </c>
      <c r="CW88">
        <f t="shared" si="57"/>
        <v>0</v>
      </c>
      <c r="CX88">
        <f t="shared" si="58"/>
        <v>0</v>
      </c>
      <c r="CY88">
        <f t="shared" si="59"/>
        <v>0</v>
      </c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</row>
    <row r="89" spans="1:138" x14ac:dyDescent="0.3">
      <c r="A89" t="s">
        <v>382</v>
      </c>
      <c r="B89" t="s">
        <v>318</v>
      </c>
      <c r="C89" t="s">
        <v>318</v>
      </c>
      <c r="D89" s="5">
        <f t="shared" si="35"/>
        <v>2121.7595788926092</v>
      </c>
      <c r="E89" s="5">
        <f t="shared" si="36"/>
        <v>1139.2195249779568</v>
      </c>
      <c r="F89" s="5">
        <f t="shared" si="37"/>
        <v>982.54005391465262</v>
      </c>
      <c r="G89" s="5">
        <f t="shared" si="38"/>
        <v>0</v>
      </c>
      <c r="H89" s="5">
        <f t="shared" si="39"/>
        <v>0</v>
      </c>
      <c r="I89" s="5">
        <f t="shared" si="40"/>
        <v>0</v>
      </c>
      <c r="J89" s="5">
        <f t="shared" si="41"/>
        <v>0</v>
      </c>
      <c r="K89" s="5">
        <f t="shared" si="42"/>
        <v>0</v>
      </c>
      <c r="L89" s="5">
        <f t="shared" si="43"/>
        <v>0</v>
      </c>
      <c r="M89" s="5">
        <f t="shared" si="44"/>
        <v>0</v>
      </c>
      <c r="N89" s="5">
        <f t="shared" si="45"/>
        <v>0</v>
      </c>
      <c r="O89" s="5">
        <f t="shared" si="46"/>
        <v>0.53692206049685387</v>
      </c>
      <c r="P89" s="5">
        <f t="shared" si="46"/>
        <v>0.46307793950314619</v>
      </c>
      <c r="Q89" s="5">
        <f t="shared" si="46"/>
        <v>0</v>
      </c>
      <c r="R89" s="5">
        <f t="shared" si="46"/>
        <v>0</v>
      </c>
      <c r="S89" s="5">
        <f t="shared" si="46"/>
        <v>0</v>
      </c>
      <c r="T89" s="5">
        <f t="shared" si="46"/>
        <v>0</v>
      </c>
      <c r="U89" s="5">
        <f t="shared" si="46"/>
        <v>0</v>
      </c>
      <c r="V89" s="5">
        <f t="shared" si="46"/>
        <v>0</v>
      </c>
      <c r="W89" s="5">
        <f t="shared" si="46"/>
        <v>0</v>
      </c>
      <c r="X89" s="5">
        <f t="shared" si="46"/>
        <v>0</v>
      </c>
      <c r="Y89" s="6">
        <f t="shared" si="47"/>
        <v>2.5369220604968539</v>
      </c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V89" s="5"/>
      <c r="AW89" s="5"/>
      <c r="AX89" s="5"/>
      <c r="AY89" s="5"/>
      <c r="AZ89" s="5"/>
      <c r="BA89" s="5"/>
      <c r="BD89" s="5"/>
      <c r="BE89">
        <v>6</v>
      </c>
      <c r="BF89" t="s">
        <v>319</v>
      </c>
      <c r="BG89">
        <f>SUMIFS('Pres Converted'!I$2:I$10000,'Pres Converted'!$E$2:$E$10000,$BF89,'Pres Converted'!$D$2:$D$10000,"ED",'Pres Converted'!$C$2:$C$10000,$BE89)</f>
        <v>425</v>
      </c>
      <c r="BH89">
        <f>SUMIFS('Pres Converted'!G$2:G$10000,'Pres Converted'!$E$2:$E$10000,$BF89,'Pres Converted'!$D$2:$D$10000,"ED",'Pres Converted'!$C$2:$C$10000,$BE89)</f>
        <v>244</v>
      </c>
      <c r="BI89">
        <f>SUMIFS('Pres Converted'!H$2:H$10000,'Pres Converted'!$E$2:$E$10000,$BF89,'Pres Converted'!$D$2:$D$10000,"ED",'Pres Converted'!$C$2:$C$10000,$BE89)</f>
        <v>181</v>
      </c>
      <c r="BR89">
        <f>BG89/SUMIF('By HD'!$A$3:$A$42,$BE89,'By HD'!$B$3:$B$42)</f>
        <v>0.38671519563239309</v>
      </c>
      <c r="BS89">
        <f>$BR89*SUMIF('By HD'!$A$3:$A$42,$BE89,'By HD'!W$3:W$42)</f>
        <v>34.030937215650596</v>
      </c>
      <c r="BT89">
        <f>(CP89-SUMIF('By HD'!$A$3:$A$42,$BE89,'By HD'!M$3:M$42))*$BR89*SUMIF('By HD'!$A$3:$A$42,$BE89,'By HD'!$W$3:$W$42)+$BR89*SUMIF('By HD'!$A$3:$A$42,$BE89,'By HD'!X$3:X$42)</f>
        <v>14.090320342506752</v>
      </c>
      <c r="BU89">
        <f>(CQ89-SUMIF('By HD'!$A$3:$A$42,$BE89,'By HD'!N$3:N$42))*$BR89*SUMIF('By HD'!$A$3:$A$42,$BE89,'By HD'!$W$3:$W$42)+$BR89*SUMIF('By HD'!$A$3:$A$42,$BE89,'By HD'!Y$3:Y$42)</f>
        <v>19.940616873143838</v>
      </c>
      <c r="CD89">
        <f t="shared" si="60"/>
        <v>459.03093721565062</v>
      </c>
      <c r="CE89">
        <f t="shared" si="60"/>
        <v>258.09032034250674</v>
      </c>
      <c r="CF89">
        <f t="shared" si="60"/>
        <v>200.94061687314382</v>
      </c>
      <c r="CO89" s="5"/>
      <c r="CP89">
        <f t="shared" si="50"/>
        <v>0.57411764705882351</v>
      </c>
      <c r="CQ89">
        <f t="shared" si="51"/>
        <v>0.42588235294117649</v>
      </c>
      <c r="CR89">
        <f t="shared" si="52"/>
        <v>0</v>
      </c>
      <c r="CS89">
        <f t="shared" si="53"/>
        <v>0</v>
      </c>
      <c r="CT89">
        <f t="shared" si="54"/>
        <v>0</v>
      </c>
      <c r="CU89">
        <f t="shared" si="55"/>
        <v>0</v>
      </c>
      <c r="CV89">
        <f t="shared" si="56"/>
        <v>0</v>
      </c>
      <c r="CW89">
        <f t="shared" si="57"/>
        <v>0</v>
      </c>
      <c r="CX89">
        <f t="shared" si="58"/>
        <v>0</v>
      </c>
      <c r="CY89">
        <f t="shared" si="59"/>
        <v>0</v>
      </c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</row>
    <row r="90" spans="1:138" x14ac:dyDescent="0.3">
      <c r="A90" t="s">
        <v>383</v>
      </c>
      <c r="B90" t="s">
        <v>69</v>
      </c>
      <c r="C90" t="s">
        <v>69</v>
      </c>
      <c r="D90" s="5">
        <f t="shared" si="35"/>
        <v>320.78161965423112</v>
      </c>
      <c r="E90" s="5">
        <f t="shared" si="36"/>
        <v>220.84834091046454</v>
      </c>
      <c r="F90" s="5">
        <f t="shared" si="37"/>
        <v>99.933278743766564</v>
      </c>
      <c r="G90" s="5">
        <f t="shared" si="38"/>
        <v>0</v>
      </c>
      <c r="H90" s="5">
        <f t="shared" si="39"/>
        <v>0</v>
      </c>
      <c r="I90" s="5">
        <f t="shared" si="40"/>
        <v>0</v>
      </c>
      <c r="J90" s="5">
        <f t="shared" si="41"/>
        <v>0</v>
      </c>
      <c r="K90" s="5">
        <f t="shared" si="42"/>
        <v>0</v>
      </c>
      <c r="L90" s="5">
        <f t="shared" si="43"/>
        <v>0</v>
      </c>
      <c r="M90" s="5">
        <f t="shared" si="44"/>
        <v>0</v>
      </c>
      <c r="N90" s="5">
        <f t="shared" si="45"/>
        <v>0</v>
      </c>
      <c r="O90" s="5">
        <f t="shared" si="46"/>
        <v>0.68846943646121572</v>
      </c>
      <c r="P90" s="5">
        <f t="shared" si="46"/>
        <v>0.31153056353878422</v>
      </c>
      <c r="Q90" s="5">
        <f t="shared" si="46"/>
        <v>0</v>
      </c>
      <c r="R90" s="5">
        <f t="shared" si="46"/>
        <v>0</v>
      </c>
      <c r="S90" s="5">
        <f t="shared" si="46"/>
        <v>0</v>
      </c>
      <c r="T90" s="5">
        <f t="shared" si="46"/>
        <v>0</v>
      </c>
      <c r="U90" s="5">
        <f t="shared" si="46"/>
        <v>0</v>
      </c>
      <c r="V90" s="5">
        <f t="shared" si="46"/>
        <v>0</v>
      </c>
      <c r="W90" s="5">
        <f t="shared" si="46"/>
        <v>0</v>
      </c>
      <c r="X90" s="5">
        <f t="shared" si="46"/>
        <v>0</v>
      </c>
      <c r="Y90" s="6">
        <f t="shared" si="47"/>
        <v>2.6884694364612156</v>
      </c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V90" s="5"/>
      <c r="AW90" s="5"/>
      <c r="AX90" s="5"/>
      <c r="AY90" s="5"/>
      <c r="AZ90" s="5"/>
      <c r="BA90" s="5"/>
      <c r="BD90" s="5"/>
      <c r="BE90">
        <v>6</v>
      </c>
      <c r="BF90" t="s">
        <v>69</v>
      </c>
      <c r="BG90">
        <f>SUMIFS('Pres Converted'!I$2:I$10000,'Pres Converted'!$E$2:$E$10000,$BF90,'Pres Converted'!$D$2:$D$10000,"ED",'Pres Converted'!$C$2:$C$10000,$BE90)</f>
        <v>297</v>
      </c>
      <c r="BH90">
        <f>SUMIFS('Pres Converted'!G$2:G$10000,'Pres Converted'!$E$2:$E$10000,$BF90,'Pres Converted'!$D$2:$D$10000,"ED",'Pres Converted'!$C$2:$C$10000,$BE90)</f>
        <v>208</v>
      </c>
      <c r="BI90">
        <f>SUMIFS('Pres Converted'!H$2:H$10000,'Pres Converted'!$E$2:$E$10000,$BF90,'Pres Converted'!$D$2:$D$10000,"ED",'Pres Converted'!$C$2:$C$10000,$BE90)</f>
        <v>89</v>
      </c>
      <c r="BR90">
        <f>BG90/SUMIF('By HD'!$A$3:$A$42,$BE90,'By HD'!$B$3:$B$42)</f>
        <v>0.27024567788899001</v>
      </c>
      <c r="BS90">
        <f>$BR90*SUMIF('By HD'!$A$3:$A$42,$BE90,'By HD'!W$3:W$42)</f>
        <v>23.781619654231122</v>
      </c>
      <c r="BT90">
        <f>(CP90-SUMIF('By HD'!$A$3:$A$42,$BE90,'By HD'!M$3:M$42))*$BR90*SUMIF('By HD'!$A$3:$A$42,$BE90,'By HD'!$W$3:$W$42)+$BR90*SUMIF('By HD'!$A$3:$A$42,$BE90,'By HD'!X$3:X$42)</f>
        <v>12.848340910464556</v>
      </c>
      <c r="BU90">
        <f>(CQ90-SUMIF('By HD'!$A$3:$A$42,$BE90,'By HD'!N$3:N$42))*$BR90*SUMIF('By HD'!$A$3:$A$42,$BE90,'By HD'!$W$3:$W$42)+$BR90*SUMIF('By HD'!$A$3:$A$42,$BE90,'By HD'!Y$3:Y$42)</f>
        <v>10.933278743766564</v>
      </c>
      <c r="CD90">
        <f t="shared" si="60"/>
        <v>320.78161965423112</v>
      </c>
      <c r="CE90">
        <f t="shared" si="60"/>
        <v>220.84834091046454</v>
      </c>
      <c r="CF90">
        <f t="shared" si="60"/>
        <v>99.933278743766564</v>
      </c>
      <c r="CO90" s="5"/>
      <c r="CP90">
        <f t="shared" si="50"/>
        <v>0.70033670033670037</v>
      </c>
      <c r="CQ90">
        <f t="shared" si="51"/>
        <v>0.29966329966329969</v>
      </c>
      <c r="CR90">
        <f t="shared" si="52"/>
        <v>0</v>
      </c>
      <c r="CS90">
        <f t="shared" si="53"/>
        <v>0</v>
      </c>
      <c r="CT90">
        <f t="shared" si="54"/>
        <v>0</v>
      </c>
      <c r="CU90">
        <f t="shared" si="55"/>
        <v>0</v>
      </c>
      <c r="CV90">
        <f t="shared" si="56"/>
        <v>0</v>
      </c>
      <c r="CW90">
        <f t="shared" si="57"/>
        <v>0</v>
      </c>
      <c r="CX90">
        <f t="shared" si="58"/>
        <v>0</v>
      </c>
      <c r="CY90">
        <f t="shared" si="59"/>
        <v>0</v>
      </c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</row>
    <row r="91" spans="1:138" x14ac:dyDescent="0.3">
      <c r="A91" t="s">
        <v>384</v>
      </c>
      <c r="B91" t="s">
        <v>385</v>
      </c>
      <c r="C91" t="s">
        <v>333</v>
      </c>
      <c r="D91" s="5">
        <f t="shared" si="35"/>
        <v>662.1287599303862</v>
      </c>
      <c r="E91" s="5">
        <f t="shared" si="36"/>
        <v>297.20995392453813</v>
      </c>
      <c r="F91" s="5">
        <f t="shared" si="37"/>
        <v>364.91880600584813</v>
      </c>
      <c r="G91" s="5">
        <f t="shared" si="38"/>
        <v>0</v>
      </c>
      <c r="H91" s="5">
        <f t="shared" si="39"/>
        <v>0</v>
      </c>
      <c r="I91" s="5">
        <f t="shared" si="40"/>
        <v>0</v>
      </c>
      <c r="J91" s="5">
        <f t="shared" si="41"/>
        <v>0</v>
      </c>
      <c r="K91" s="5">
        <f t="shared" si="42"/>
        <v>0</v>
      </c>
      <c r="L91" s="5">
        <f t="shared" si="43"/>
        <v>0</v>
      </c>
      <c r="M91" s="5">
        <f t="shared" si="44"/>
        <v>0</v>
      </c>
      <c r="N91" s="5">
        <f t="shared" si="45"/>
        <v>0</v>
      </c>
      <c r="O91" s="5">
        <f t="shared" si="46"/>
        <v>0.44887032841736962</v>
      </c>
      <c r="P91" s="5">
        <f t="shared" si="46"/>
        <v>0.55112967158263049</v>
      </c>
      <c r="Q91" s="5">
        <f t="shared" si="46"/>
        <v>0</v>
      </c>
      <c r="R91" s="5">
        <f t="shared" si="46"/>
        <v>0</v>
      </c>
      <c r="S91" s="5">
        <f t="shared" si="46"/>
        <v>0</v>
      </c>
      <c r="T91" s="5">
        <f t="shared" si="46"/>
        <v>0</v>
      </c>
      <c r="U91" s="5">
        <f t="shared" si="46"/>
        <v>0</v>
      </c>
      <c r="V91" s="5">
        <f t="shared" si="46"/>
        <v>0</v>
      </c>
      <c r="W91" s="5">
        <f t="shared" si="46"/>
        <v>0</v>
      </c>
      <c r="X91" s="5">
        <f t="shared" si="46"/>
        <v>0</v>
      </c>
      <c r="Y91" s="6">
        <f t="shared" si="47"/>
        <v>0.55112967158263049</v>
      </c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V91" s="5"/>
      <c r="AW91" s="5"/>
      <c r="AX91" s="5"/>
      <c r="AY91" s="5"/>
      <c r="AZ91" s="5"/>
      <c r="BA91" s="5"/>
      <c r="BB91" s="10"/>
      <c r="BC91" s="2"/>
      <c r="BD91" s="5"/>
      <c r="BE91">
        <v>6</v>
      </c>
      <c r="BF91" t="s">
        <v>67</v>
      </c>
      <c r="BG91">
        <f>SUMIFS('Pres Converted'!I$2:I$10000,'Pres Converted'!$E$2:$E$10000,$BF91,'Pres Converted'!$D$2:$D$10000,"ED",'Pres Converted'!$C$2:$C$10000,$BE91)</f>
        <v>122</v>
      </c>
      <c r="BH91">
        <f>SUMIFS('Pres Converted'!G$2:G$10000,'Pres Converted'!$E$2:$E$10000,$BF91,'Pres Converted'!$D$2:$D$10000,"ED",'Pres Converted'!$C$2:$C$10000,$BE91)</f>
        <v>69</v>
      </c>
      <c r="BI91">
        <f>SUMIFS('Pres Converted'!H$2:H$10000,'Pres Converted'!$E$2:$E$10000,$BF91,'Pres Converted'!$D$2:$D$10000,"ED",'Pres Converted'!$C$2:$C$10000,$BE91)</f>
        <v>53</v>
      </c>
      <c r="BR91">
        <f>BG91/SUMIF('By HD'!$A$3:$A$42,$BE91,'By HD'!$B$3:$B$42)</f>
        <v>0.11101000909918107</v>
      </c>
      <c r="BS91">
        <f>$BR91*SUMIF('By HD'!$A$3:$A$42,$BE91,'By HD'!W$3:W$42)</f>
        <v>9.7688808007279349</v>
      </c>
      <c r="BT91">
        <f>(CP91-SUMIF('By HD'!$A$3:$A$42,$BE91,'By HD'!M$3:M$42))*$BR91*SUMIF('By HD'!$A$3:$A$42,$BE91,'By HD'!$W$3:$W$42)+$BR91*SUMIF('By HD'!$A$3:$A$42,$BE91,'By HD'!X$3:X$42)</f>
        <v>3.9612866689131727</v>
      </c>
      <c r="BU91">
        <f>(CQ91-SUMIF('By HD'!$A$3:$A$42,$BE91,'By HD'!N$3:N$42))*$BR91*SUMIF('By HD'!$A$3:$A$42,$BE91,'By HD'!$W$3:$W$42)+$BR91*SUMIF('By HD'!$A$3:$A$42,$BE91,'By HD'!Y$3:Y$42)</f>
        <v>5.8075941318147599</v>
      </c>
      <c r="CD91">
        <f t="shared" si="60"/>
        <v>131.76888080072794</v>
      </c>
      <c r="CE91">
        <f t="shared" si="60"/>
        <v>72.961286668913175</v>
      </c>
      <c r="CF91">
        <f t="shared" si="60"/>
        <v>58.80759413181476</v>
      </c>
      <c r="CO91" s="5"/>
      <c r="CP91">
        <f t="shared" si="50"/>
        <v>0.56557377049180324</v>
      </c>
      <c r="CQ91">
        <f t="shared" si="51"/>
        <v>0.4344262295081967</v>
      </c>
      <c r="CR91">
        <f t="shared" si="52"/>
        <v>0</v>
      </c>
      <c r="CS91">
        <f t="shared" si="53"/>
        <v>0</v>
      </c>
      <c r="CT91">
        <f t="shared" si="54"/>
        <v>0</v>
      </c>
      <c r="CU91">
        <f t="shared" si="55"/>
        <v>0</v>
      </c>
      <c r="CV91">
        <f t="shared" si="56"/>
        <v>0</v>
      </c>
      <c r="CW91">
        <f t="shared" si="57"/>
        <v>0</v>
      </c>
      <c r="CX91">
        <f t="shared" si="58"/>
        <v>0</v>
      </c>
      <c r="CY91">
        <f t="shared" si="59"/>
        <v>0</v>
      </c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</row>
    <row r="92" spans="1:138" x14ac:dyDescent="0.3">
      <c r="A92" t="s">
        <v>386</v>
      </c>
      <c r="B92" t="s">
        <v>387</v>
      </c>
      <c r="C92" t="s">
        <v>321</v>
      </c>
      <c r="D92" s="5">
        <f t="shared" si="35"/>
        <v>1421</v>
      </c>
      <c r="E92" s="5">
        <f t="shared" si="36"/>
        <v>728</v>
      </c>
      <c r="F92" s="5">
        <f t="shared" si="37"/>
        <v>693</v>
      </c>
      <c r="G92" s="5">
        <f t="shared" si="38"/>
        <v>0</v>
      </c>
      <c r="H92" s="5">
        <f t="shared" si="39"/>
        <v>0</v>
      </c>
      <c r="I92" s="5">
        <f t="shared" si="40"/>
        <v>0</v>
      </c>
      <c r="J92" s="5">
        <f t="shared" si="41"/>
        <v>0</v>
      </c>
      <c r="K92" s="5">
        <f t="shared" si="42"/>
        <v>0</v>
      </c>
      <c r="L92" s="5">
        <f t="shared" si="43"/>
        <v>0</v>
      </c>
      <c r="M92" s="5">
        <f t="shared" si="44"/>
        <v>0</v>
      </c>
      <c r="N92" s="5">
        <f t="shared" si="45"/>
        <v>0</v>
      </c>
      <c r="O92" s="5">
        <f t="shared" si="46"/>
        <v>0.51231527093596063</v>
      </c>
      <c r="P92" s="5">
        <f t="shared" si="46"/>
        <v>0.48768472906403942</v>
      </c>
      <c r="Q92" s="5">
        <f t="shared" si="46"/>
        <v>0</v>
      </c>
      <c r="R92" s="5">
        <f t="shared" si="46"/>
        <v>0</v>
      </c>
      <c r="S92" s="5">
        <f t="shared" si="46"/>
        <v>0</v>
      </c>
      <c r="T92" s="5">
        <f t="shared" si="46"/>
        <v>0</v>
      </c>
      <c r="U92" s="5">
        <f t="shared" si="46"/>
        <v>0</v>
      </c>
      <c r="V92" s="5">
        <f t="shared" si="46"/>
        <v>0</v>
      </c>
      <c r="W92" s="5">
        <f t="shared" si="46"/>
        <v>0</v>
      </c>
      <c r="X92" s="5">
        <f t="shared" si="46"/>
        <v>0</v>
      </c>
      <c r="Y92" s="6">
        <f t="shared" si="47"/>
        <v>2.5123152709359609</v>
      </c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V92" s="5"/>
      <c r="AW92" s="5"/>
      <c r="AX92" s="5"/>
      <c r="AY92" s="5"/>
      <c r="AZ92" s="5"/>
      <c r="BA92" s="5"/>
      <c r="BD92" s="5"/>
      <c r="BE92">
        <v>7</v>
      </c>
      <c r="BF92" t="s">
        <v>321</v>
      </c>
      <c r="BG92">
        <f>SUMIFS('Pres Converted'!I$2:I$10000,'Pres Converted'!$E$2:$E$10000,$BF92,'Pres Converted'!$D$2:$D$10000,"ED",'Pres Converted'!$C$2:$C$10000,$BE92)</f>
        <v>542</v>
      </c>
      <c r="BH92">
        <f>SUMIFS('Pres Converted'!G$2:G$10000,'Pres Converted'!$E$2:$E$10000,$BF92,'Pres Converted'!$D$2:$D$10000,"ED",'Pres Converted'!$C$2:$C$10000,$BE92)</f>
        <v>275</v>
      </c>
      <c r="BI92">
        <f>SUMIFS('Pres Converted'!H$2:H$10000,'Pres Converted'!$E$2:$E$10000,$BF92,'Pres Converted'!$D$2:$D$10000,"ED",'Pres Converted'!$C$2:$C$10000,$BE92)</f>
        <v>267</v>
      </c>
      <c r="BR92">
        <f>BG92/SUMIF('By HD'!$A$3:$A$42,$BE92,'By HD'!$B$3:$B$42)</f>
        <v>1</v>
      </c>
      <c r="BS92">
        <f>$BR92*SUMIF('By HD'!$A$3:$A$42,$BE92,'By HD'!W$3:W$42)</f>
        <v>94</v>
      </c>
      <c r="BT92">
        <f>(CP92-SUMIF('By HD'!$A$3:$A$42,$BE92,'By HD'!M$3:M$42))*$BR92*SUMIF('By HD'!$A$3:$A$42,$BE92,'By HD'!$W$3:$W$42)+$BR92*SUMIF('By HD'!$A$3:$A$42,$BE92,'By HD'!X$3:X$42)</f>
        <v>43</v>
      </c>
      <c r="BU92">
        <f>(CQ92-SUMIF('By HD'!$A$3:$A$42,$BE92,'By HD'!N$3:N$42))*$BR92*SUMIF('By HD'!$A$3:$A$42,$BE92,'By HD'!$W$3:$W$42)+$BR92*SUMIF('By HD'!$A$3:$A$42,$BE92,'By HD'!Y$3:Y$42)</f>
        <v>51</v>
      </c>
      <c r="CD92">
        <f t="shared" si="60"/>
        <v>636</v>
      </c>
      <c r="CE92">
        <f t="shared" si="60"/>
        <v>318</v>
      </c>
      <c r="CF92">
        <f t="shared" si="60"/>
        <v>318</v>
      </c>
      <c r="CO92" s="5"/>
      <c r="CP92">
        <f t="shared" si="50"/>
        <v>0.50738007380073802</v>
      </c>
      <c r="CQ92">
        <f t="shared" si="51"/>
        <v>0.49261992619926198</v>
      </c>
      <c r="CR92">
        <f t="shared" si="52"/>
        <v>0</v>
      </c>
      <c r="CS92">
        <f t="shared" si="53"/>
        <v>0</v>
      </c>
      <c r="CT92">
        <f t="shared" si="54"/>
        <v>0</v>
      </c>
      <c r="CU92">
        <f t="shared" si="55"/>
        <v>0</v>
      </c>
      <c r="CV92">
        <f t="shared" si="56"/>
        <v>0</v>
      </c>
      <c r="CW92">
        <f t="shared" si="57"/>
        <v>0</v>
      </c>
      <c r="CX92">
        <f t="shared" si="58"/>
        <v>0</v>
      </c>
      <c r="CY92">
        <f t="shared" si="59"/>
        <v>0</v>
      </c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</row>
    <row r="93" spans="1:138" x14ac:dyDescent="0.3">
      <c r="A93" t="s">
        <v>388</v>
      </c>
      <c r="B93" t="s">
        <v>389</v>
      </c>
      <c r="C93" t="s">
        <v>335</v>
      </c>
      <c r="D93" s="5">
        <f t="shared" si="35"/>
        <v>442</v>
      </c>
      <c r="E93" s="5">
        <f t="shared" si="36"/>
        <v>291</v>
      </c>
      <c r="F93" s="5">
        <f t="shared" si="37"/>
        <v>151</v>
      </c>
      <c r="G93" s="5">
        <f t="shared" si="38"/>
        <v>0</v>
      </c>
      <c r="H93" s="5">
        <f t="shared" si="39"/>
        <v>0</v>
      </c>
      <c r="I93" s="5">
        <f t="shared" si="40"/>
        <v>0</v>
      </c>
      <c r="J93" s="5">
        <f t="shared" si="41"/>
        <v>0</v>
      </c>
      <c r="K93" s="5">
        <f t="shared" si="42"/>
        <v>0</v>
      </c>
      <c r="L93" s="5">
        <f t="shared" si="43"/>
        <v>0</v>
      </c>
      <c r="M93" s="5">
        <f t="shared" si="44"/>
        <v>0</v>
      </c>
      <c r="N93" s="5">
        <f t="shared" si="45"/>
        <v>0</v>
      </c>
      <c r="O93" s="5">
        <f t="shared" si="46"/>
        <v>0.65837104072398189</v>
      </c>
      <c r="P93" s="5">
        <f t="shared" si="46"/>
        <v>0.34162895927601811</v>
      </c>
      <c r="Q93" s="5">
        <f t="shared" si="46"/>
        <v>0</v>
      </c>
      <c r="R93" s="5">
        <f t="shared" si="46"/>
        <v>0</v>
      </c>
      <c r="S93" s="5">
        <f t="shared" si="46"/>
        <v>0</v>
      </c>
      <c r="T93" s="5">
        <f t="shared" ref="T93:X97" si="61">J93/$D93</f>
        <v>0</v>
      </c>
      <c r="U93" s="5">
        <f t="shared" si="61"/>
        <v>0</v>
      </c>
      <c r="V93" s="5">
        <f t="shared" si="61"/>
        <v>0</v>
      </c>
      <c r="W93" s="5">
        <f t="shared" si="61"/>
        <v>0</v>
      </c>
      <c r="X93" s="5">
        <f t="shared" si="61"/>
        <v>0</v>
      </c>
      <c r="Y93" s="6">
        <f t="shared" si="47"/>
        <v>2.6583710407239818</v>
      </c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V93" s="5"/>
      <c r="AW93" s="5"/>
      <c r="AX93" s="5"/>
      <c r="AY93" s="5"/>
      <c r="AZ93" s="5"/>
      <c r="BA93" s="5"/>
      <c r="BD93" s="5"/>
      <c r="BE93">
        <v>8</v>
      </c>
      <c r="BF93" t="s">
        <v>321</v>
      </c>
      <c r="BG93">
        <f>SUMIFS('Pres Converted'!I$2:I$10000,'Pres Converted'!$E$2:$E$10000,$BF93,'Pres Converted'!$D$2:$D$10000,"ED",'Pres Converted'!$C$2:$C$10000,$BE93)</f>
        <v>722</v>
      </c>
      <c r="BH93">
        <f>SUMIFS('Pres Converted'!G$2:G$10000,'Pres Converted'!$E$2:$E$10000,$BF93,'Pres Converted'!$D$2:$D$10000,"ED",'Pres Converted'!$C$2:$C$10000,$BE93)</f>
        <v>385</v>
      </c>
      <c r="BI93">
        <f>SUMIFS('Pres Converted'!H$2:H$10000,'Pres Converted'!$E$2:$E$10000,$BF93,'Pres Converted'!$D$2:$D$10000,"ED",'Pres Converted'!$C$2:$C$10000,$BE93)</f>
        <v>337</v>
      </c>
      <c r="BR93">
        <f>BG93/SUMIF('By HD'!$A$3:$A$42,$BE93,'By HD'!$B$3:$B$42)</f>
        <v>1</v>
      </c>
      <c r="BS93">
        <f>$BR93*SUMIF('By HD'!$A$3:$A$42,$BE93,'By HD'!W$3:W$42)</f>
        <v>63</v>
      </c>
      <c r="BT93">
        <f>(CP93-SUMIF('By HD'!$A$3:$A$42,$BE93,'By HD'!M$3:M$42))*$BR93*SUMIF('By HD'!$A$3:$A$42,$BE93,'By HD'!$W$3:$W$42)+$BR93*SUMIF('By HD'!$A$3:$A$42,$BE93,'By HD'!X$3:X$42)</f>
        <v>25</v>
      </c>
      <c r="BU93">
        <f>(CQ93-SUMIF('By HD'!$A$3:$A$42,$BE93,'By HD'!N$3:N$42))*$BR93*SUMIF('By HD'!$A$3:$A$42,$BE93,'By HD'!$W$3:$W$42)+$BR93*SUMIF('By HD'!$A$3:$A$42,$BE93,'By HD'!Y$3:Y$42)</f>
        <v>38</v>
      </c>
      <c r="CD93">
        <f t="shared" si="60"/>
        <v>785</v>
      </c>
      <c r="CE93">
        <f t="shared" si="60"/>
        <v>410</v>
      </c>
      <c r="CF93">
        <f t="shared" si="60"/>
        <v>375</v>
      </c>
      <c r="CO93" s="5"/>
      <c r="CP93">
        <f t="shared" si="50"/>
        <v>0.53324099722991691</v>
      </c>
      <c r="CQ93">
        <f t="shared" si="51"/>
        <v>0.46675900277008309</v>
      </c>
      <c r="CR93">
        <f t="shared" si="52"/>
        <v>0</v>
      </c>
      <c r="CS93">
        <f t="shared" si="53"/>
        <v>0</v>
      </c>
      <c r="CT93">
        <f t="shared" si="54"/>
        <v>0</v>
      </c>
      <c r="CU93">
        <f t="shared" si="55"/>
        <v>0</v>
      </c>
      <c r="CV93">
        <f t="shared" si="56"/>
        <v>0</v>
      </c>
      <c r="CW93">
        <f t="shared" si="57"/>
        <v>0</v>
      </c>
      <c r="CX93">
        <f t="shared" si="58"/>
        <v>0</v>
      </c>
      <c r="CY93">
        <f t="shared" si="59"/>
        <v>0</v>
      </c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</row>
    <row r="94" spans="1:138" x14ac:dyDescent="0.3">
      <c r="A94" t="s">
        <v>390</v>
      </c>
      <c r="B94" t="s">
        <v>37</v>
      </c>
      <c r="C94" t="s">
        <v>37</v>
      </c>
      <c r="D94" s="5">
        <f t="shared" si="35"/>
        <v>645.7261987491313</v>
      </c>
      <c r="E94" s="5">
        <f t="shared" si="36"/>
        <v>285.43496250822778</v>
      </c>
      <c r="F94" s="5">
        <f t="shared" si="37"/>
        <v>360.29123624090352</v>
      </c>
      <c r="G94" s="5">
        <f t="shared" si="38"/>
        <v>0</v>
      </c>
      <c r="H94" s="5">
        <f t="shared" si="39"/>
        <v>0</v>
      </c>
      <c r="I94" s="5">
        <f t="shared" si="40"/>
        <v>0</v>
      </c>
      <c r="J94" s="5">
        <f t="shared" si="41"/>
        <v>0</v>
      </c>
      <c r="K94" s="5">
        <f t="shared" si="42"/>
        <v>0</v>
      </c>
      <c r="L94" s="5">
        <f t="shared" si="43"/>
        <v>0</v>
      </c>
      <c r="M94" s="5">
        <f t="shared" si="44"/>
        <v>0</v>
      </c>
      <c r="N94" s="5">
        <f t="shared" si="45"/>
        <v>0</v>
      </c>
      <c r="O94" s="5">
        <f t="shared" ref="O94:S97" si="62">E94/$D94</f>
        <v>0.44203714060411087</v>
      </c>
      <c r="P94" s="5">
        <f t="shared" si="62"/>
        <v>0.55796285939588919</v>
      </c>
      <c r="Q94" s="5">
        <f t="shared" si="62"/>
        <v>0</v>
      </c>
      <c r="R94" s="5">
        <f t="shared" si="62"/>
        <v>0</v>
      </c>
      <c r="S94" s="5">
        <f t="shared" si="62"/>
        <v>0</v>
      </c>
      <c r="T94" s="5">
        <f t="shared" si="61"/>
        <v>0</v>
      </c>
      <c r="U94" s="5">
        <f t="shared" si="61"/>
        <v>0</v>
      </c>
      <c r="V94" s="5">
        <f t="shared" si="61"/>
        <v>0</v>
      </c>
      <c r="W94" s="5">
        <f t="shared" si="61"/>
        <v>0</v>
      </c>
      <c r="X94" s="5">
        <f t="shared" si="61"/>
        <v>0</v>
      </c>
      <c r="Y94" s="6">
        <f t="shared" si="47"/>
        <v>0.55796285939588919</v>
      </c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V94" s="5"/>
      <c r="AW94" s="5"/>
      <c r="AX94" s="5"/>
      <c r="AY94" s="5"/>
      <c r="AZ94" s="5"/>
      <c r="BA94" s="5"/>
      <c r="BD94" s="5"/>
      <c r="BE94">
        <v>9</v>
      </c>
      <c r="BF94" t="s">
        <v>322</v>
      </c>
      <c r="BG94">
        <f>SUMIFS('Pres Converted'!I$2:I$10000,'Pres Converted'!$E$2:$E$10000,$BF94,'Pres Converted'!$D$2:$D$10000,"ED",'Pres Converted'!$C$2:$C$10000,$BE94)</f>
        <v>2008</v>
      </c>
      <c r="BH94">
        <f>SUMIFS('Pres Converted'!G$2:G$10000,'Pres Converted'!$E$2:$E$10000,$BF94,'Pres Converted'!$D$2:$D$10000,"ED",'Pres Converted'!$C$2:$C$10000,$BE94)</f>
        <v>963</v>
      </c>
      <c r="BI94">
        <f>SUMIFS('Pres Converted'!H$2:H$10000,'Pres Converted'!$E$2:$E$10000,$BF94,'Pres Converted'!$D$2:$D$10000,"ED",'Pres Converted'!$C$2:$C$10000,$BE94)</f>
        <v>1045</v>
      </c>
      <c r="BR94">
        <f>BG94/SUMIF('By HD'!$A$3:$A$42,$BE94,'By HD'!$B$3:$B$42)</f>
        <v>1</v>
      </c>
      <c r="BS94">
        <f>$BR94*SUMIF('By HD'!$A$3:$A$42,$BE94,'By HD'!W$3:W$42)</f>
        <v>199</v>
      </c>
      <c r="BT94">
        <f>(CP94-SUMIF('By HD'!$A$3:$A$42,$BE94,'By HD'!M$3:M$42))*$BR94*SUMIF('By HD'!$A$3:$A$42,$BE94,'By HD'!$W$3:$W$42)+$BR94*SUMIF('By HD'!$A$3:$A$42,$BE94,'By HD'!X$3:X$42)</f>
        <v>91</v>
      </c>
      <c r="BU94">
        <f>(CQ94-SUMIF('By HD'!$A$3:$A$42,$BE94,'By HD'!N$3:N$42))*$BR94*SUMIF('By HD'!$A$3:$A$42,$BE94,'By HD'!$W$3:$W$42)+$BR94*SUMIF('By HD'!$A$3:$A$42,$BE94,'By HD'!Y$3:Y$42)</f>
        <v>108</v>
      </c>
      <c r="CD94">
        <f t="shared" si="60"/>
        <v>2207</v>
      </c>
      <c r="CE94">
        <f t="shared" si="60"/>
        <v>1054</v>
      </c>
      <c r="CF94">
        <f t="shared" si="60"/>
        <v>1153</v>
      </c>
      <c r="CO94" s="5"/>
      <c r="CP94">
        <f t="shared" si="50"/>
        <v>0.47958167330677293</v>
      </c>
      <c r="CQ94">
        <f t="shared" si="51"/>
        <v>0.52041832669322707</v>
      </c>
      <c r="CR94">
        <f t="shared" si="52"/>
        <v>0</v>
      </c>
      <c r="CS94">
        <f t="shared" si="53"/>
        <v>0</v>
      </c>
      <c r="CT94">
        <f t="shared" si="54"/>
        <v>0</v>
      </c>
      <c r="CU94">
        <f t="shared" si="55"/>
        <v>0</v>
      </c>
      <c r="CV94">
        <f t="shared" si="56"/>
        <v>0</v>
      </c>
      <c r="CW94">
        <f t="shared" si="57"/>
        <v>0</v>
      </c>
      <c r="CX94">
        <f t="shared" si="58"/>
        <v>0</v>
      </c>
      <c r="CY94">
        <f t="shared" si="59"/>
        <v>0</v>
      </c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</row>
    <row r="95" spans="1:138" x14ac:dyDescent="0.3">
      <c r="A95" t="s">
        <v>391</v>
      </c>
      <c r="B95" t="s">
        <v>67</v>
      </c>
      <c r="C95" t="s">
        <v>67</v>
      </c>
      <c r="D95" s="5">
        <f t="shared" si="35"/>
        <v>131.76888080072794</v>
      </c>
      <c r="E95" s="5">
        <f t="shared" si="36"/>
        <v>72.961286668913175</v>
      </c>
      <c r="F95" s="5">
        <f t="shared" si="37"/>
        <v>58.80759413181476</v>
      </c>
      <c r="G95" s="5">
        <f t="shared" si="38"/>
        <v>0</v>
      </c>
      <c r="H95" s="5">
        <f t="shared" si="39"/>
        <v>0</v>
      </c>
      <c r="I95" s="5">
        <f t="shared" si="40"/>
        <v>0</v>
      </c>
      <c r="J95" s="5">
        <f t="shared" si="41"/>
        <v>0</v>
      </c>
      <c r="K95" s="5">
        <f t="shared" si="42"/>
        <v>0</v>
      </c>
      <c r="L95" s="5">
        <f t="shared" si="43"/>
        <v>0</v>
      </c>
      <c r="M95" s="5">
        <f t="shared" si="44"/>
        <v>0</v>
      </c>
      <c r="N95" s="5">
        <f t="shared" si="45"/>
        <v>0</v>
      </c>
      <c r="O95" s="5">
        <f t="shared" si="62"/>
        <v>0.55370650661631871</v>
      </c>
      <c r="P95" s="5">
        <f t="shared" si="62"/>
        <v>0.44629349338368124</v>
      </c>
      <c r="Q95" s="5">
        <f t="shared" si="62"/>
        <v>0</v>
      </c>
      <c r="R95" s="5">
        <f t="shared" si="62"/>
        <v>0</v>
      </c>
      <c r="S95" s="5">
        <f t="shared" si="62"/>
        <v>0</v>
      </c>
      <c r="T95" s="5">
        <f t="shared" si="61"/>
        <v>0</v>
      </c>
      <c r="U95" s="5">
        <f t="shared" si="61"/>
        <v>0</v>
      </c>
      <c r="V95" s="5">
        <f t="shared" si="61"/>
        <v>0</v>
      </c>
      <c r="W95" s="5">
        <f t="shared" si="61"/>
        <v>0</v>
      </c>
      <c r="X95" s="5">
        <f t="shared" si="61"/>
        <v>0</v>
      </c>
      <c r="Y95" s="6">
        <f t="shared" si="47"/>
        <v>2.5537065066163187</v>
      </c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V95" s="5"/>
      <c r="AW95" s="5"/>
      <c r="AX95" s="5"/>
      <c r="AY95" s="5"/>
      <c r="AZ95" s="5"/>
      <c r="BA95" s="5"/>
      <c r="BB95" s="5"/>
      <c r="BC95" s="2"/>
      <c r="BD95" s="5"/>
      <c r="BE95">
        <v>10</v>
      </c>
      <c r="BF95" t="s">
        <v>323</v>
      </c>
      <c r="BG95">
        <f>SUMIFS('Pres Converted'!I$2:I$10000,'Pres Converted'!$E$2:$E$10000,$BF95,'Pres Converted'!$D$2:$D$10000,"ED",'Pres Converted'!$C$2:$C$10000,$BE95)</f>
        <v>19708</v>
      </c>
      <c r="BH95">
        <f>SUMIFS('Pres Converted'!G$2:G$10000,'Pres Converted'!$E$2:$E$10000,$BF95,'Pres Converted'!$D$2:$D$10000,"ED",'Pres Converted'!$C$2:$C$10000,$BE95)</f>
        <v>9171</v>
      </c>
      <c r="BI95">
        <f>SUMIFS('Pres Converted'!H$2:H$10000,'Pres Converted'!$E$2:$E$10000,$BF95,'Pres Converted'!$D$2:$D$10000,"ED",'Pres Converted'!$C$2:$C$10000,$BE95)</f>
        <v>10537</v>
      </c>
      <c r="BR95">
        <f>BG95/SUMIF('By HD'!$A$3:$A$42,$BE95,'By HD'!$B$3:$B$42)</f>
        <v>1</v>
      </c>
      <c r="BS95">
        <f>$BR95*SUMIF('By HD'!$A$3:$A$42,$BE95,'By HD'!W$3:W$42)</f>
        <v>992</v>
      </c>
      <c r="BT95">
        <f>(CP95-SUMIF('By HD'!$A$3:$A$42,$BE95,'By HD'!M$3:M$42))*$BR95*SUMIF('By HD'!$A$3:$A$42,$BE95,'By HD'!$W$3:$W$42)+$BR95*SUMIF('By HD'!$A$3:$A$42,$BE95,'By HD'!X$3:X$42)</f>
        <v>410</v>
      </c>
      <c r="BU95">
        <f>(CQ95-SUMIF('By HD'!$A$3:$A$42,$BE95,'By HD'!N$3:N$42))*$BR95*SUMIF('By HD'!$A$3:$A$42,$BE95,'By HD'!$W$3:$W$42)+$BR95*SUMIF('By HD'!$A$3:$A$42,$BE95,'By HD'!Y$3:Y$42)</f>
        <v>582</v>
      </c>
      <c r="CD95">
        <f t="shared" si="60"/>
        <v>20700</v>
      </c>
      <c r="CE95">
        <f t="shared" si="60"/>
        <v>9581</v>
      </c>
      <c r="CF95">
        <f t="shared" si="60"/>
        <v>11119</v>
      </c>
      <c r="CO95" s="5"/>
      <c r="CP95">
        <f t="shared" si="50"/>
        <v>0.46534402273188552</v>
      </c>
      <c r="CQ95">
        <f t="shared" si="51"/>
        <v>0.53465597726811442</v>
      </c>
      <c r="CR95">
        <f t="shared" si="52"/>
        <v>0</v>
      </c>
      <c r="CS95">
        <f t="shared" si="53"/>
        <v>0</v>
      </c>
      <c r="CT95">
        <f t="shared" si="54"/>
        <v>0</v>
      </c>
      <c r="CU95">
        <f t="shared" si="55"/>
        <v>0</v>
      </c>
      <c r="CV95">
        <f t="shared" si="56"/>
        <v>0</v>
      </c>
      <c r="CW95">
        <f t="shared" si="57"/>
        <v>0</v>
      </c>
      <c r="CX95">
        <f t="shared" si="58"/>
        <v>0</v>
      </c>
      <c r="CY95">
        <f t="shared" si="59"/>
        <v>0</v>
      </c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</row>
    <row r="96" spans="1:138" x14ac:dyDescent="0.3">
      <c r="A96" t="s">
        <v>392</v>
      </c>
      <c r="B96" t="s">
        <v>393</v>
      </c>
      <c r="C96" t="s">
        <v>329</v>
      </c>
      <c r="D96" s="5">
        <f t="shared" si="35"/>
        <v>2152.2753184192479</v>
      </c>
      <c r="E96" s="5">
        <f t="shared" si="36"/>
        <v>1084.9517019593402</v>
      </c>
      <c r="F96" s="5">
        <f t="shared" si="37"/>
        <v>1067.3236164599075</v>
      </c>
      <c r="G96" s="5">
        <f t="shared" si="38"/>
        <v>0</v>
      </c>
      <c r="H96" s="5">
        <f t="shared" si="39"/>
        <v>0</v>
      </c>
      <c r="I96" s="5">
        <f t="shared" si="40"/>
        <v>0</v>
      </c>
      <c r="J96" s="5">
        <f t="shared" si="41"/>
        <v>0</v>
      </c>
      <c r="K96" s="5">
        <f t="shared" si="42"/>
        <v>0</v>
      </c>
      <c r="L96" s="5">
        <f t="shared" si="43"/>
        <v>0</v>
      </c>
      <c r="M96" s="5">
        <f t="shared" si="44"/>
        <v>0</v>
      </c>
      <c r="N96" s="5">
        <f t="shared" si="45"/>
        <v>0</v>
      </c>
      <c r="O96" s="5">
        <f t="shared" si="62"/>
        <v>0.50409522084571867</v>
      </c>
      <c r="P96" s="5">
        <f t="shared" si="62"/>
        <v>0.49590477915428127</v>
      </c>
      <c r="Q96" s="5">
        <f t="shared" si="62"/>
        <v>0</v>
      </c>
      <c r="R96" s="5">
        <f t="shared" si="62"/>
        <v>0</v>
      </c>
      <c r="S96" s="5">
        <f t="shared" si="62"/>
        <v>0</v>
      </c>
      <c r="T96" s="5">
        <f t="shared" si="61"/>
        <v>0</v>
      </c>
      <c r="U96" s="5">
        <f t="shared" si="61"/>
        <v>0</v>
      </c>
      <c r="V96" s="5">
        <f t="shared" si="61"/>
        <v>0</v>
      </c>
      <c r="W96" s="5">
        <f t="shared" si="61"/>
        <v>0</v>
      </c>
      <c r="X96" s="5">
        <f t="shared" si="61"/>
        <v>0</v>
      </c>
      <c r="Y96" s="6">
        <f t="shared" si="47"/>
        <v>2.5040952208457186</v>
      </c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V96" s="5"/>
      <c r="AW96" s="5"/>
      <c r="AX96" s="5"/>
      <c r="AY96" s="5"/>
      <c r="AZ96" s="5"/>
      <c r="BA96" s="5"/>
      <c r="BD96" s="5"/>
      <c r="BE96">
        <v>11</v>
      </c>
      <c r="BF96" t="s">
        <v>137</v>
      </c>
      <c r="BG96">
        <f>SUMIFS('Pres Converted'!I$2:I$10000,'Pres Converted'!$E$2:$E$10000,$BF96,'Pres Converted'!$D$2:$D$10000,"ED",'Pres Converted'!$C$2:$C$10000,$BE96)</f>
        <v>1154</v>
      </c>
      <c r="BH96">
        <f>SUMIFS('Pres Converted'!G$2:G$10000,'Pres Converted'!$E$2:$E$10000,$BF96,'Pres Converted'!$D$2:$D$10000,"ED",'Pres Converted'!$C$2:$C$10000,$BE96)</f>
        <v>615</v>
      </c>
      <c r="BI96">
        <f>SUMIFS('Pres Converted'!H$2:H$10000,'Pres Converted'!$E$2:$E$10000,$BF96,'Pres Converted'!$D$2:$D$10000,"ED",'Pres Converted'!$C$2:$C$10000,$BE96)</f>
        <v>539</v>
      </c>
      <c r="BR96">
        <f>BG96/SUMIF('By HD'!$A$3:$A$42,$BE96,'By HD'!$B$3:$B$42)</f>
        <v>1</v>
      </c>
      <c r="BS96">
        <f>$BR96*SUMIF('By HD'!$A$3:$A$42,$BE96,'By HD'!W$3:W$42)</f>
        <v>48</v>
      </c>
      <c r="BT96">
        <f>(CP96-SUMIF('By HD'!$A$3:$A$42,$BE96,'By HD'!M$3:M$42))*$BR96*SUMIF('By HD'!$A$3:$A$42,$BE96,'By HD'!$W$3:$W$42)+$BR96*SUMIF('By HD'!$A$3:$A$42,$BE96,'By HD'!X$3:X$42)</f>
        <v>19</v>
      </c>
      <c r="BU96">
        <f>(CQ96-SUMIF('By HD'!$A$3:$A$42,$BE96,'By HD'!N$3:N$42))*$BR96*SUMIF('By HD'!$A$3:$A$42,$BE96,'By HD'!$W$3:$W$42)+$BR96*SUMIF('By HD'!$A$3:$A$42,$BE96,'By HD'!Y$3:Y$42)</f>
        <v>29</v>
      </c>
      <c r="CD96">
        <f t="shared" si="60"/>
        <v>1202</v>
      </c>
      <c r="CE96">
        <f t="shared" si="60"/>
        <v>634</v>
      </c>
      <c r="CF96">
        <f t="shared" si="60"/>
        <v>568</v>
      </c>
      <c r="CO96" s="5"/>
      <c r="CP96">
        <f t="shared" si="50"/>
        <v>0.53292894280762571</v>
      </c>
      <c r="CQ96">
        <f t="shared" si="51"/>
        <v>0.46707105719237435</v>
      </c>
      <c r="CR96">
        <f t="shared" si="52"/>
        <v>0</v>
      </c>
      <c r="CS96">
        <f t="shared" si="53"/>
        <v>0</v>
      </c>
      <c r="CT96">
        <f t="shared" si="54"/>
        <v>0</v>
      </c>
      <c r="CU96">
        <f t="shared" si="55"/>
        <v>0</v>
      </c>
      <c r="CV96">
        <f t="shared" si="56"/>
        <v>0</v>
      </c>
      <c r="CW96">
        <f t="shared" si="57"/>
        <v>0</v>
      </c>
      <c r="CX96">
        <f t="shared" si="58"/>
        <v>0</v>
      </c>
      <c r="CY96">
        <f t="shared" si="59"/>
        <v>0</v>
      </c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</row>
    <row r="97" spans="2:138" x14ac:dyDescent="0.3">
      <c r="B97" t="s">
        <v>337</v>
      </c>
      <c r="D97" s="5">
        <f>SUM(D68:D96)</f>
        <v>60761.999999999993</v>
      </c>
      <c r="E97" s="5">
        <f t="shared" ref="E97:N97" si="63">SUM(E68:E96)</f>
        <v>29809</v>
      </c>
      <c r="F97" s="5">
        <f t="shared" si="63"/>
        <v>30953</v>
      </c>
      <c r="G97" s="5">
        <f t="shared" si="63"/>
        <v>0</v>
      </c>
      <c r="H97" s="5">
        <f t="shared" si="63"/>
        <v>0</v>
      </c>
      <c r="I97" s="5">
        <f t="shared" si="63"/>
        <v>0</v>
      </c>
      <c r="J97" s="5">
        <f t="shared" si="63"/>
        <v>0</v>
      </c>
      <c r="K97" s="5">
        <f t="shared" si="63"/>
        <v>0</v>
      </c>
      <c r="L97" s="5">
        <f t="shared" si="63"/>
        <v>0</v>
      </c>
      <c r="M97" s="5">
        <f t="shared" si="63"/>
        <v>0</v>
      </c>
      <c r="N97" s="5">
        <f t="shared" si="63"/>
        <v>0</v>
      </c>
      <c r="O97" s="5">
        <f t="shared" si="62"/>
        <v>0.49058622165169025</v>
      </c>
      <c r="P97" s="5">
        <f t="shared" si="62"/>
        <v>0.50941377834830981</v>
      </c>
      <c r="Q97" s="5">
        <f t="shared" si="62"/>
        <v>0</v>
      </c>
      <c r="R97" s="5">
        <f t="shared" si="62"/>
        <v>0</v>
      </c>
      <c r="S97" s="5">
        <f t="shared" si="62"/>
        <v>0</v>
      </c>
      <c r="T97" s="5">
        <f t="shared" si="61"/>
        <v>0</v>
      </c>
      <c r="U97" s="5">
        <f t="shared" si="61"/>
        <v>0</v>
      </c>
      <c r="V97" s="5">
        <f t="shared" si="61"/>
        <v>0</v>
      </c>
      <c r="W97" s="5">
        <f t="shared" si="61"/>
        <v>0</v>
      </c>
      <c r="X97" s="5">
        <f t="shared" si="61"/>
        <v>0</v>
      </c>
      <c r="Y97" s="6">
        <f t="shared" si="47"/>
        <v>0.50941377834830981</v>
      </c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V97" s="5"/>
      <c r="AW97" s="5"/>
      <c r="AX97" s="5"/>
      <c r="AY97" s="5"/>
      <c r="AZ97" s="5"/>
      <c r="BA97" s="5"/>
      <c r="BD97" s="5"/>
      <c r="BE97">
        <v>12</v>
      </c>
      <c r="BF97" t="s">
        <v>137</v>
      </c>
      <c r="BG97">
        <f>SUMIFS('Pres Converted'!I$2:I$10000,'Pres Converted'!$E$2:$E$10000,$BF97,'Pres Converted'!$D$2:$D$10000,"ED",'Pres Converted'!$C$2:$C$10000,$BE97)</f>
        <v>1952</v>
      </c>
      <c r="BH97">
        <f>SUMIFS('Pres Converted'!G$2:G$10000,'Pres Converted'!$E$2:$E$10000,$BF97,'Pres Converted'!$D$2:$D$10000,"ED",'Pres Converted'!$C$2:$C$10000,$BE97)</f>
        <v>1045</v>
      </c>
      <c r="BI97">
        <f>SUMIFS('Pres Converted'!H$2:H$10000,'Pres Converted'!$E$2:$E$10000,$BF97,'Pres Converted'!$D$2:$D$10000,"ED",'Pres Converted'!$C$2:$C$10000,$BE97)</f>
        <v>907</v>
      </c>
      <c r="BR97">
        <f>BG97/SUMIF('By HD'!$A$3:$A$42,$BE97,'By HD'!$B$3:$B$42)</f>
        <v>1</v>
      </c>
      <c r="BS97">
        <f>$BR97*SUMIF('By HD'!$A$3:$A$42,$BE97,'By HD'!W$3:W$42)</f>
        <v>173</v>
      </c>
      <c r="BT97">
        <f>(CP97-SUMIF('By HD'!$A$3:$A$42,$BE97,'By HD'!M$3:M$42))*$BR97*SUMIF('By HD'!$A$3:$A$42,$BE97,'By HD'!$W$3:$W$42)+$BR97*SUMIF('By HD'!$A$3:$A$42,$BE97,'By HD'!X$3:X$42)</f>
        <v>75</v>
      </c>
      <c r="BU97">
        <f>(CQ97-SUMIF('By HD'!$A$3:$A$42,$BE97,'By HD'!N$3:N$42))*$BR97*SUMIF('By HD'!$A$3:$A$42,$BE97,'By HD'!$W$3:$W$42)+$BR97*SUMIF('By HD'!$A$3:$A$42,$BE97,'By HD'!Y$3:Y$42)</f>
        <v>98</v>
      </c>
      <c r="CD97">
        <f t="shared" si="60"/>
        <v>2125</v>
      </c>
      <c r="CE97">
        <f t="shared" si="60"/>
        <v>1120</v>
      </c>
      <c r="CF97">
        <f t="shared" si="60"/>
        <v>1005</v>
      </c>
      <c r="CO97" s="5"/>
      <c r="CP97">
        <f t="shared" si="50"/>
        <v>0.53534836065573765</v>
      </c>
      <c r="CQ97">
        <f t="shared" si="51"/>
        <v>0.46465163934426229</v>
      </c>
      <c r="CR97">
        <f t="shared" si="52"/>
        <v>0</v>
      </c>
      <c r="CS97">
        <f t="shared" si="53"/>
        <v>0</v>
      </c>
      <c r="CT97">
        <f t="shared" si="54"/>
        <v>0</v>
      </c>
      <c r="CU97">
        <f t="shared" si="55"/>
        <v>0</v>
      </c>
      <c r="CV97">
        <f t="shared" si="56"/>
        <v>0</v>
      </c>
      <c r="CW97">
        <f t="shared" si="57"/>
        <v>0</v>
      </c>
      <c r="CX97">
        <f t="shared" si="58"/>
        <v>0</v>
      </c>
      <c r="CY97">
        <f t="shared" si="59"/>
        <v>0</v>
      </c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</row>
    <row r="98" spans="2:138" x14ac:dyDescent="0.3"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V98" s="5"/>
      <c r="AW98" s="5"/>
      <c r="AX98" s="5"/>
      <c r="AY98" s="5"/>
      <c r="AZ98" s="5"/>
      <c r="BA98" s="5"/>
      <c r="BD98" s="5"/>
      <c r="BE98">
        <v>13</v>
      </c>
      <c r="BF98" t="s">
        <v>148</v>
      </c>
      <c r="BG98">
        <f>SUMIFS('Pres Converted'!I$2:I$10000,'Pres Converted'!$E$2:$E$10000,$BF98,'Pres Converted'!$D$2:$D$10000,"ED",'Pres Converted'!$C$2:$C$10000,$BE98)</f>
        <v>1356</v>
      </c>
      <c r="BH98">
        <f>SUMIFS('Pres Converted'!G$2:G$10000,'Pres Converted'!$E$2:$E$10000,$BF98,'Pres Converted'!$D$2:$D$10000,"ED",'Pres Converted'!$C$2:$C$10000,$BE98)</f>
        <v>801</v>
      </c>
      <c r="BI98">
        <f>SUMIFS('Pres Converted'!H$2:H$10000,'Pres Converted'!$E$2:$E$10000,$BF98,'Pres Converted'!$D$2:$D$10000,"ED",'Pres Converted'!$C$2:$C$10000,$BE98)</f>
        <v>555</v>
      </c>
      <c r="BR98">
        <f>BG98/SUMIF('By HD'!$A$3:$A$42,$BE98,'By HD'!$B$3:$B$42)</f>
        <v>1</v>
      </c>
      <c r="BS98">
        <f>$BR98*SUMIF('By HD'!$A$3:$A$42,$BE98,'By HD'!W$3:W$42)</f>
        <v>142</v>
      </c>
      <c r="BT98">
        <f>(CP98-SUMIF('By HD'!$A$3:$A$42,$BE98,'By HD'!M$3:M$42))*$BR98*SUMIF('By HD'!$A$3:$A$42,$BE98,'By HD'!$W$3:$W$42)+$BR98*SUMIF('By HD'!$A$3:$A$42,$BE98,'By HD'!X$3:X$42)</f>
        <v>66</v>
      </c>
      <c r="BU98">
        <f>(CQ98-SUMIF('By HD'!$A$3:$A$42,$BE98,'By HD'!N$3:N$42))*$BR98*SUMIF('By HD'!$A$3:$A$42,$BE98,'By HD'!$W$3:$W$42)+$BR98*SUMIF('By HD'!$A$3:$A$42,$BE98,'By HD'!Y$3:Y$42)</f>
        <v>76</v>
      </c>
      <c r="CD98">
        <f t="shared" si="60"/>
        <v>1498</v>
      </c>
      <c r="CE98">
        <f t="shared" si="60"/>
        <v>867</v>
      </c>
      <c r="CF98">
        <f t="shared" si="60"/>
        <v>631</v>
      </c>
      <c r="CO98" s="5"/>
      <c r="CP98">
        <f t="shared" si="50"/>
        <v>0.59070796460176989</v>
      </c>
      <c r="CQ98">
        <f t="shared" si="51"/>
        <v>0.40929203539823011</v>
      </c>
      <c r="CR98">
        <f t="shared" si="52"/>
        <v>0</v>
      </c>
      <c r="CS98">
        <f t="shared" si="53"/>
        <v>0</v>
      </c>
      <c r="CT98">
        <f t="shared" si="54"/>
        <v>0</v>
      </c>
      <c r="CU98">
        <f t="shared" si="55"/>
        <v>0</v>
      </c>
      <c r="CV98">
        <f t="shared" si="56"/>
        <v>0</v>
      </c>
      <c r="CW98">
        <f t="shared" si="57"/>
        <v>0</v>
      </c>
      <c r="CX98">
        <f t="shared" si="58"/>
        <v>0</v>
      </c>
      <c r="CY98">
        <f t="shared" si="59"/>
        <v>0</v>
      </c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</row>
    <row r="99" spans="2:138" x14ac:dyDescent="0.3"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V99" s="5"/>
      <c r="AW99" s="5"/>
      <c r="AX99" s="5"/>
      <c r="AY99" s="5"/>
      <c r="AZ99" s="5"/>
      <c r="BA99" s="5"/>
      <c r="BD99" s="5"/>
      <c r="BE99">
        <v>14</v>
      </c>
      <c r="BF99" t="s">
        <v>324</v>
      </c>
      <c r="BG99">
        <f>SUMIFS('Pres Converted'!I$2:I$10000,'Pres Converted'!$E$2:$E$10000,$BF99,'Pres Converted'!$D$2:$D$10000,"ED",'Pres Converted'!$C$2:$C$10000,$BE99)</f>
        <v>215</v>
      </c>
      <c r="BH99">
        <f>SUMIFS('Pres Converted'!G$2:G$10000,'Pres Converted'!$E$2:$E$10000,$BF99,'Pres Converted'!$D$2:$D$10000,"ED",'Pres Converted'!$C$2:$C$10000,$BE99)</f>
        <v>153</v>
      </c>
      <c r="BI99">
        <f>SUMIFS('Pres Converted'!H$2:H$10000,'Pres Converted'!$E$2:$E$10000,$BF99,'Pres Converted'!$D$2:$D$10000,"ED",'Pres Converted'!$C$2:$C$10000,$BE99)</f>
        <v>62</v>
      </c>
      <c r="BR99">
        <f>BG99/SUMIF('By HD'!$A$3:$A$42,$BE99,'By HD'!$B$3:$B$42)</f>
        <v>0.38188277087033745</v>
      </c>
      <c r="BS99">
        <f>$BR99*SUMIF('By HD'!$A$3:$A$42,$BE99,'By HD'!W$3:W$42)</f>
        <v>25.204262877442272</v>
      </c>
      <c r="BT99">
        <f>(CP99-SUMIF('By HD'!$A$3:$A$42,$BE99,'By HD'!M$3:M$42))*$BR99*SUMIF('By HD'!$A$3:$A$42,$BE99,'By HD'!$W$3:$W$42)+$BR99*SUMIF('By HD'!$A$3:$A$42,$BE99,'By HD'!X$3:X$42)</f>
        <v>15.596600929428426</v>
      </c>
      <c r="BU99">
        <f>(CQ99-SUMIF('By HD'!$A$3:$A$42,$BE99,'By HD'!N$3:N$42))*$BR99*SUMIF('By HD'!$A$3:$A$42,$BE99,'By HD'!$W$3:$W$42)+$BR99*SUMIF('By HD'!$A$3:$A$42,$BE99,'By HD'!Y$3:Y$42)</f>
        <v>9.6076619480138437</v>
      </c>
      <c r="CD99">
        <f t="shared" si="60"/>
        <v>240.20426287744226</v>
      </c>
      <c r="CE99">
        <f t="shared" si="60"/>
        <v>168.59660092942843</v>
      </c>
      <c r="CF99">
        <f t="shared" si="60"/>
        <v>71.607661948013842</v>
      </c>
      <c r="CO99" s="5"/>
      <c r="CP99">
        <f t="shared" si="50"/>
        <v>0.71162790697674416</v>
      </c>
      <c r="CQ99">
        <f t="shared" si="51"/>
        <v>0.28837209302325584</v>
      </c>
      <c r="CR99">
        <f t="shared" si="52"/>
        <v>0</v>
      </c>
      <c r="CS99">
        <f t="shared" si="53"/>
        <v>0</v>
      </c>
      <c r="CT99">
        <f t="shared" si="54"/>
        <v>0</v>
      </c>
      <c r="CU99">
        <f t="shared" si="55"/>
        <v>0</v>
      </c>
      <c r="CV99">
        <f t="shared" si="56"/>
        <v>0</v>
      </c>
      <c r="CW99">
        <f t="shared" si="57"/>
        <v>0</v>
      </c>
      <c r="CX99">
        <f t="shared" si="58"/>
        <v>0</v>
      </c>
      <c r="CY99">
        <f t="shared" si="59"/>
        <v>0</v>
      </c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</row>
    <row r="100" spans="2:138" x14ac:dyDescent="0.3"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V100" s="5"/>
      <c r="AW100" s="5"/>
      <c r="AX100" s="5"/>
      <c r="AY100" s="5"/>
      <c r="AZ100" s="5"/>
      <c r="BA100" s="5"/>
      <c r="BD100" s="5"/>
      <c r="BE100">
        <v>14</v>
      </c>
      <c r="BF100" t="s">
        <v>325</v>
      </c>
      <c r="BG100">
        <f>SUMIFS('Pres Converted'!I$2:I$10000,'Pres Converted'!$E$2:$E$10000,$BF100,'Pres Converted'!$D$2:$D$10000,"ED",'Pres Converted'!$C$2:$C$10000,$BE100)</f>
        <v>282</v>
      </c>
      <c r="BH100">
        <f>SUMIFS('Pres Converted'!G$2:G$10000,'Pres Converted'!$E$2:$E$10000,$BF100,'Pres Converted'!$D$2:$D$10000,"ED",'Pres Converted'!$C$2:$C$10000,$BE100)</f>
        <v>204</v>
      </c>
      <c r="BI100">
        <f>SUMIFS('Pres Converted'!H$2:H$10000,'Pres Converted'!$E$2:$E$10000,$BF100,'Pres Converted'!$D$2:$D$10000,"ED",'Pres Converted'!$C$2:$C$10000,$BE100)</f>
        <v>78</v>
      </c>
      <c r="BR100">
        <f>BG100/SUMIF('By HD'!$A$3:$A$42,$BE100,'By HD'!$B$3:$B$42)</f>
        <v>0.5008880994671403</v>
      </c>
      <c r="BS100">
        <f>$BR100*SUMIF('By HD'!$A$3:$A$42,$BE100,'By HD'!W$3:W$42)</f>
        <v>33.058614564831259</v>
      </c>
      <c r="BT100">
        <f>(CP100-SUMIF('By HD'!$A$3:$A$42,$BE100,'By HD'!M$3:M$42))*$BR100*SUMIF('By HD'!$A$3:$A$42,$BE100,'By HD'!$W$3:$W$42)+$BR100*SUMIF('By HD'!$A$3:$A$42,$BE100,'By HD'!X$3:X$42)</f>
        <v>20.846246793850504</v>
      </c>
      <c r="BU100">
        <f>(CQ100-SUMIF('By HD'!$A$3:$A$42,$BE100,'By HD'!N$3:N$42))*$BR100*SUMIF('By HD'!$A$3:$A$42,$BE100,'By HD'!$W$3:$W$42)+$BR100*SUMIF('By HD'!$A$3:$A$42,$BE100,'By HD'!Y$3:Y$42)</f>
        <v>12.212367770980759</v>
      </c>
      <c r="CD100">
        <f t="shared" si="60"/>
        <v>315.05861456483126</v>
      </c>
      <c r="CE100">
        <f t="shared" si="60"/>
        <v>224.8462467938505</v>
      </c>
      <c r="CF100">
        <f t="shared" si="60"/>
        <v>90.212367770980762</v>
      </c>
      <c r="CO100" s="5"/>
      <c r="CP100">
        <f t="shared" si="50"/>
        <v>0.72340425531914898</v>
      </c>
      <c r="CQ100">
        <f t="shared" si="51"/>
        <v>0.27659574468085107</v>
      </c>
      <c r="CR100">
        <f t="shared" si="52"/>
        <v>0</v>
      </c>
      <c r="CS100">
        <f t="shared" si="53"/>
        <v>0</v>
      </c>
      <c r="CT100">
        <f t="shared" si="54"/>
        <v>0</v>
      </c>
      <c r="CU100">
        <f t="shared" si="55"/>
        <v>0</v>
      </c>
      <c r="CV100">
        <f t="shared" si="56"/>
        <v>0</v>
      </c>
      <c r="CW100">
        <f t="shared" si="57"/>
        <v>0</v>
      </c>
      <c r="CX100">
        <f t="shared" si="58"/>
        <v>0</v>
      </c>
      <c r="CY100">
        <f t="shared" si="59"/>
        <v>0</v>
      </c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</row>
    <row r="101" spans="2:138" x14ac:dyDescent="0.3"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V101" s="5"/>
      <c r="AW101" s="5"/>
      <c r="AX101" s="5"/>
      <c r="AY101" s="5"/>
      <c r="AZ101" s="5"/>
      <c r="BA101" s="5"/>
      <c r="BD101" s="5"/>
      <c r="BE101">
        <v>14</v>
      </c>
      <c r="BF101" t="s">
        <v>326</v>
      </c>
      <c r="BG101">
        <f>SUMIFS('Pres Converted'!I$2:I$10000,'Pres Converted'!$E$2:$E$10000,$BF101,'Pres Converted'!$D$2:$D$10000,"ED",'Pres Converted'!$C$2:$C$10000,$BE101)</f>
        <v>66</v>
      </c>
      <c r="BH101">
        <f>SUMIFS('Pres Converted'!G$2:G$10000,'Pres Converted'!$E$2:$E$10000,$BF101,'Pres Converted'!$D$2:$D$10000,"ED",'Pres Converted'!$C$2:$C$10000,$BE101)</f>
        <v>45</v>
      </c>
      <c r="BI101">
        <f>SUMIFS('Pres Converted'!H$2:H$10000,'Pres Converted'!$E$2:$E$10000,$BF101,'Pres Converted'!$D$2:$D$10000,"ED",'Pres Converted'!$C$2:$C$10000,$BE101)</f>
        <v>21</v>
      </c>
      <c r="BR101">
        <f>BG101/SUMIF('By HD'!$A$3:$A$42,$BE101,'By HD'!$B$3:$B$42)</f>
        <v>0.11722912966252221</v>
      </c>
      <c r="BS101">
        <f>$BR101*SUMIF('By HD'!$A$3:$A$42,$BE101,'By HD'!W$3:W$42)</f>
        <v>7.7371225577264653</v>
      </c>
      <c r="BT101">
        <f>(CP101-SUMIF('By HD'!$A$3:$A$42,$BE101,'By HD'!M$3:M$42))*$BR101*SUMIF('By HD'!$A$3:$A$42,$BE101,'By HD'!$W$3:$W$42)+$BR101*SUMIF('By HD'!$A$3:$A$42,$BE101,'By HD'!X$3:X$42)</f>
        <v>4.5571522767210668</v>
      </c>
      <c r="BU101">
        <f>(CQ101-SUMIF('By HD'!$A$3:$A$42,$BE101,'By HD'!N$3:N$42))*$BR101*SUMIF('By HD'!$A$3:$A$42,$BE101,'By HD'!$W$3:$W$42)+$BR101*SUMIF('By HD'!$A$3:$A$42,$BE101,'By HD'!Y$3:Y$42)</f>
        <v>3.179970281005398</v>
      </c>
      <c r="CD101">
        <f t="shared" si="60"/>
        <v>73.737122557726465</v>
      </c>
      <c r="CE101">
        <f t="shared" si="60"/>
        <v>49.557152276721069</v>
      </c>
      <c r="CF101">
        <f t="shared" si="60"/>
        <v>24.179970281005399</v>
      </c>
      <c r="CO101" s="5"/>
      <c r="CP101">
        <f t="shared" si="50"/>
        <v>0.68181818181818177</v>
      </c>
      <c r="CQ101">
        <f t="shared" si="51"/>
        <v>0.31818181818181818</v>
      </c>
      <c r="CR101">
        <f t="shared" si="52"/>
        <v>0</v>
      </c>
      <c r="CS101">
        <f t="shared" si="53"/>
        <v>0</v>
      </c>
      <c r="CT101">
        <f t="shared" si="54"/>
        <v>0</v>
      </c>
      <c r="CU101">
        <f t="shared" si="55"/>
        <v>0</v>
      </c>
      <c r="CV101">
        <f t="shared" si="56"/>
        <v>0</v>
      </c>
      <c r="CW101">
        <f t="shared" si="57"/>
        <v>0</v>
      </c>
      <c r="CX101">
        <f t="shared" si="58"/>
        <v>0</v>
      </c>
      <c r="CY101">
        <f t="shared" si="59"/>
        <v>0</v>
      </c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</row>
    <row r="102" spans="2:138" x14ac:dyDescent="0.3"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V102" s="5"/>
      <c r="AW102" s="5"/>
      <c r="AX102" s="5"/>
      <c r="AY102" s="5"/>
      <c r="AZ102" s="5"/>
      <c r="BA102" s="5"/>
      <c r="BD102" s="5"/>
      <c r="BE102">
        <v>15</v>
      </c>
      <c r="BF102" t="s">
        <v>327</v>
      </c>
      <c r="BG102">
        <f>SUMIFS('Pres Converted'!I$2:I$10000,'Pres Converted'!$E$2:$E$10000,$BF102,'Pres Converted'!$D$2:$D$10000,"ED",'Pres Converted'!$C$2:$C$10000,$BE102)</f>
        <v>380</v>
      </c>
      <c r="BH102">
        <f>SUMIFS('Pres Converted'!G$2:G$10000,'Pres Converted'!$E$2:$E$10000,$BF102,'Pres Converted'!$D$2:$D$10000,"ED",'Pres Converted'!$C$2:$C$10000,$BE102)</f>
        <v>223</v>
      </c>
      <c r="BI102">
        <f>SUMIFS('Pres Converted'!H$2:H$10000,'Pres Converted'!$E$2:$E$10000,$BF102,'Pres Converted'!$D$2:$D$10000,"ED",'Pres Converted'!$C$2:$C$10000,$BE102)</f>
        <v>157</v>
      </c>
      <c r="BR102">
        <f>BG102/SUMIF('By HD'!$A$3:$A$42,$BE102,'By HD'!$B$3:$B$42)</f>
        <v>0.46511627906976744</v>
      </c>
      <c r="BS102">
        <f>$BR102*SUMIF('By HD'!$A$3:$A$42,$BE102,'By HD'!W$3:W$42)</f>
        <v>87.906976744186039</v>
      </c>
      <c r="BT102">
        <f>(CP102-SUMIF('By HD'!$A$3:$A$42,$BE102,'By HD'!M$3:M$42))*$BR102*SUMIF('By HD'!$A$3:$A$42,$BE102,'By HD'!$W$3:$W$42)+$BR102*SUMIF('By HD'!$A$3:$A$42,$BE102,'By HD'!X$3:X$42)</f>
        <v>52.669181065156131</v>
      </c>
      <c r="BU102">
        <f>(CQ102-SUMIF('By HD'!$A$3:$A$42,$BE102,'By HD'!N$3:N$42))*$BR102*SUMIF('By HD'!$A$3:$A$42,$BE102,'By HD'!$W$3:$W$42)+$BR102*SUMIF('By HD'!$A$3:$A$42,$BE102,'By HD'!Y$3:Y$42)</f>
        <v>35.237795679029915</v>
      </c>
      <c r="CD102">
        <f t="shared" si="60"/>
        <v>467.90697674418607</v>
      </c>
      <c r="CE102">
        <f t="shared" si="60"/>
        <v>275.66918106515612</v>
      </c>
      <c r="CF102">
        <f t="shared" si="60"/>
        <v>192.23779567902992</v>
      </c>
      <c r="CO102" s="5"/>
      <c r="CP102">
        <f t="shared" si="50"/>
        <v>0.58684210526315794</v>
      </c>
      <c r="CQ102">
        <f t="shared" si="51"/>
        <v>0.41315789473684211</v>
      </c>
      <c r="CR102">
        <f t="shared" si="52"/>
        <v>0</v>
      </c>
      <c r="CS102">
        <f t="shared" si="53"/>
        <v>0</v>
      </c>
      <c r="CT102">
        <f t="shared" si="54"/>
        <v>0</v>
      </c>
      <c r="CU102">
        <f t="shared" si="55"/>
        <v>0</v>
      </c>
      <c r="CV102">
        <f t="shared" si="56"/>
        <v>0</v>
      </c>
      <c r="CW102">
        <f t="shared" si="57"/>
        <v>0</v>
      </c>
      <c r="CX102">
        <f t="shared" si="58"/>
        <v>0</v>
      </c>
      <c r="CY102">
        <f t="shared" si="59"/>
        <v>0</v>
      </c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</row>
    <row r="103" spans="2:138" x14ac:dyDescent="0.3"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V103" s="5"/>
      <c r="AW103" s="5"/>
      <c r="AX103" s="5"/>
      <c r="AY103" s="5"/>
      <c r="AZ103" s="5"/>
      <c r="BA103" s="5"/>
      <c r="BD103" s="5"/>
      <c r="BE103">
        <v>15</v>
      </c>
      <c r="BF103" t="s">
        <v>326</v>
      </c>
      <c r="BG103">
        <f>SUMIFS('Pres Converted'!I$2:I$10000,'Pres Converted'!$E$2:$E$10000,$BF103,'Pres Converted'!$D$2:$D$10000,"ED",'Pres Converted'!$C$2:$C$10000,$BE103)</f>
        <v>210</v>
      </c>
      <c r="BH103">
        <f>SUMIFS('Pres Converted'!G$2:G$10000,'Pres Converted'!$E$2:$E$10000,$BF103,'Pres Converted'!$D$2:$D$10000,"ED",'Pres Converted'!$C$2:$C$10000,$BE103)</f>
        <v>131</v>
      </c>
      <c r="BI103">
        <f>SUMIFS('Pres Converted'!H$2:H$10000,'Pres Converted'!$E$2:$E$10000,$BF103,'Pres Converted'!$D$2:$D$10000,"ED",'Pres Converted'!$C$2:$C$10000,$BE103)</f>
        <v>79</v>
      </c>
      <c r="BR103">
        <f>BG103/SUMIF('By HD'!$A$3:$A$42,$BE103,'By HD'!$B$3:$B$42)</f>
        <v>0.25703794369645044</v>
      </c>
      <c r="BS103">
        <f>$BR103*SUMIF('By HD'!$A$3:$A$42,$BE103,'By HD'!W$3:W$42)</f>
        <v>48.580171358629137</v>
      </c>
      <c r="BT103">
        <f>(CP103-SUMIF('By HD'!$A$3:$A$42,$BE103,'By HD'!M$3:M$42))*$BR103*SUMIF('By HD'!$A$3:$A$42,$BE103,'By HD'!$W$3:$W$42)+$BR103*SUMIF('By HD'!$A$3:$A$42,$BE103,'By HD'!X$3:X$42)</f>
        <v>30.902536221570696</v>
      </c>
      <c r="BU103">
        <f>(CQ103-SUMIF('By HD'!$A$3:$A$42,$BE103,'By HD'!N$3:N$42))*$BR103*SUMIF('By HD'!$A$3:$A$42,$BE103,'By HD'!$W$3:$W$42)+$BR103*SUMIF('By HD'!$A$3:$A$42,$BE103,'By HD'!Y$3:Y$42)</f>
        <v>17.677635137058438</v>
      </c>
      <c r="CD103">
        <f t="shared" si="60"/>
        <v>258.58017135862912</v>
      </c>
      <c r="CE103">
        <f t="shared" si="60"/>
        <v>161.9025362215707</v>
      </c>
      <c r="CF103">
        <f t="shared" si="60"/>
        <v>96.677635137058445</v>
      </c>
      <c r="CO103" s="5"/>
      <c r="CP103">
        <f t="shared" si="50"/>
        <v>0.62380952380952381</v>
      </c>
      <c r="CQ103">
        <f t="shared" si="51"/>
        <v>0.37619047619047619</v>
      </c>
      <c r="CR103">
        <f t="shared" si="52"/>
        <v>0</v>
      </c>
      <c r="CS103">
        <f t="shared" si="53"/>
        <v>0</v>
      </c>
      <c r="CT103">
        <f t="shared" si="54"/>
        <v>0</v>
      </c>
      <c r="CU103">
        <f t="shared" si="55"/>
        <v>0</v>
      </c>
      <c r="CV103">
        <f t="shared" si="56"/>
        <v>0</v>
      </c>
      <c r="CW103">
        <f t="shared" si="57"/>
        <v>0</v>
      </c>
      <c r="CX103">
        <f t="shared" si="58"/>
        <v>0</v>
      </c>
      <c r="CY103">
        <f t="shared" si="59"/>
        <v>0</v>
      </c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</row>
    <row r="104" spans="2:138" x14ac:dyDescent="0.3"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V104" s="5"/>
      <c r="AW104" s="5"/>
      <c r="AX104" s="5"/>
      <c r="AY104" s="5"/>
      <c r="AZ104" s="5"/>
      <c r="BA104" s="5"/>
      <c r="BD104" s="5"/>
      <c r="BE104">
        <v>15</v>
      </c>
      <c r="BF104" t="s">
        <v>328</v>
      </c>
      <c r="BG104">
        <f>SUMIFS('Pres Converted'!I$2:I$10000,'Pres Converted'!$E$2:$E$10000,$BF104,'Pres Converted'!$D$2:$D$10000,"ED",'Pres Converted'!$C$2:$C$10000,$BE104)</f>
        <v>227</v>
      </c>
      <c r="BH104">
        <f>SUMIFS('Pres Converted'!G$2:G$10000,'Pres Converted'!$E$2:$E$10000,$BF104,'Pres Converted'!$D$2:$D$10000,"ED",'Pres Converted'!$C$2:$C$10000,$BE104)</f>
        <v>159</v>
      </c>
      <c r="BI104">
        <f>SUMIFS('Pres Converted'!H$2:H$10000,'Pres Converted'!$E$2:$E$10000,$BF104,'Pres Converted'!$D$2:$D$10000,"ED",'Pres Converted'!$C$2:$C$10000,$BE104)</f>
        <v>68</v>
      </c>
      <c r="BR104">
        <f>BG104/SUMIF('By HD'!$A$3:$A$42,$BE104,'By HD'!$B$3:$B$42)</f>
        <v>0.27784577723378212</v>
      </c>
      <c r="BS104">
        <f>$BR104*SUMIF('By HD'!$A$3:$A$42,$BE104,'By HD'!W$3:W$42)</f>
        <v>52.512851897184824</v>
      </c>
      <c r="BT104">
        <f>(CP104-SUMIF('By HD'!$A$3:$A$42,$BE104,'By HD'!M$3:M$42))*$BR104*SUMIF('By HD'!$A$3:$A$42,$BE104,'By HD'!$W$3:$W$42)+$BR104*SUMIF('By HD'!$A$3:$A$42,$BE104,'By HD'!X$3:X$42)</f>
        <v>37.428282713273177</v>
      </c>
      <c r="BU104">
        <f>(CQ104-SUMIF('By HD'!$A$3:$A$42,$BE104,'By HD'!N$3:N$42))*$BR104*SUMIF('By HD'!$A$3:$A$42,$BE104,'By HD'!$W$3:$W$42)+$BR104*SUMIF('By HD'!$A$3:$A$42,$BE104,'By HD'!Y$3:Y$42)</f>
        <v>15.084569183911645</v>
      </c>
      <c r="CD104">
        <f t="shared" si="60"/>
        <v>279.51285189718482</v>
      </c>
      <c r="CE104">
        <f t="shared" si="60"/>
        <v>196.42828271327318</v>
      </c>
      <c r="CF104">
        <f t="shared" si="60"/>
        <v>83.08456918391164</v>
      </c>
      <c r="CO104" s="5"/>
      <c r="CP104">
        <f t="shared" si="50"/>
        <v>0.70044052863436124</v>
      </c>
      <c r="CQ104">
        <f t="shared" si="51"/>
        <v>0.29955947136563876</v>
      </c>
      <c r="CR104">
        <f t="shared" si="52"/>
        <v>0</v>
      </c>
      <c r="CS104">
        <f t="shared" si="53"/>
        <v>0</v>
      </c>
      <c r="CT104">
        <f t="shared" si="54"/>
        <v>0</v>
      </c>
      <c r="CU104">
        <f t="shared" si="55"/>
        <v>0</v>
      </c>
      <c r="CV104">
        <f t="shared" si="56"/>
        <v>0</v>
      </c>
      <c r="CW104">
        <f t="shared" si="57"/>
        <v>0</v>
      </c>
      <c r="CX104">
        <f t="shared" si="58"/>
        <v>0</v>
      </c>
      <c r="CY104">
        <f t="shared" si="59"/>
        <v>0</v>
      </c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</row>
    <row r="105" spans="2:138" x14ac:dyDescent="0.3"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V105" s="5"/>
      <c r="AW105" s="5"/>
      <c r="AX105" s="5"/>
      <c r="AY105" s="5"/>
      <c r="AZ105" s="5"/>
      <c r="BA105" s="5"/>
      <c r="BD105" s="5"/>
      <c r="BE105">
        <v>16</v>
      </c>
      <c r="BF105" t="s">
        <v>185</v>
      </c>
      <c r="BG105">
        <f>SUMIFS('Pres Converted'!I$2:I$10000,'Pres Converted'!$E$2:$E$10000,$BF105,'Pres Converted'!$D$2:$D$10000,"ED",'Pres Converted'!$C$2:$C$10000,$BE105)</f>
        <v>724</v>
      </c>
      <c r="BH105">
        <f>SUMIFS('Pres Converted'!G$2:G$10000,'Pres Converted'!$E$2:$E$10000,$BF105,'Pres Converted'!$D$2:$D$10000,"ED",'Pres Converted'!$C$2:$C$10000,$BE105)</f>
        <v>201</v>
      </c>
      <c r="BI105">
        <f>SUMIFS('Pres Converted'!H$2:H$10000,'Pres Converted'!$E$2:$E$10000,$BF105,'Pres Converted'!$D$2:$D$10000,"ED",'Pres Converted'!$C$2:$C$10000,$BE105)</f>
        <v>523</v>
      </c>
      <c r="BR105">
        <f>BG105/SUMIF('By HD'!$A$3:$A$42,$BE105,'By HD'!$B$3:$B$42)</f>
        <v>1</v>
      </c>
      <c r="BS105">
        <f>$BR105*SUMIF('By HD'!$A$3:$A$42,$BE105,'By HD'!W$3:W$42)</f>
        <v>157</v>
      </c>
      <c r="BT105">
        <f>(CP105-SUMIF('By HD'!$A$3:$A$42,$BE105,'By HD'!M$3:M$42))*$BR105*SUMIF('By HD'!$A$3:$A$42,$BE105,'By HD'!$W$3:$W$42)+$BR105*SUMIF('By HD'!$A$3:$A$42,$BE105,'By HD'!X$3:X$42)</f>
        <v>54</v>
      </c>
      <c r="BU105">
        <f>(CQ105-SUMIF('By HD'!$A$3:$A$42,$BE105,'By HD'!N$3:N$42))*$BR105*SUMIF('By HD'!$A$3:$A$42,$BE105,'By HD'!$W$3:$W$42)+$BR105*SUMIF('By HD'!$A$3:$A$42,$BE105,'By HD'!Y$3:Y$42)</f>
        <v>103</v>
      </c>
      <c r="CD105">
        <f t="shared" si="60"/>
        <v>881</v>
      </c>
      <c r="CE105">
        <f t="shared" si="60"/>
        <v>255</v>
      </c>
      <c r="CF105">
        <f t="shared" si="60"/>
        <v>626</v>
      </c>
      <c r="CO105" s="5"/>
      <c r="CP105">
        <f t="shared" si="50"/>
        <v>0.27762430939226518</v>
      </c>
      <c r="CQ105">
        <f t="shared" si="51"/>
        <v>0.72237569060773477</v>
      </c>
      <c r="CR105">
        <f t="shared" si="52"/>
        <v>0</v>
      </c>
      <c r="CS105">
        <f t="shared" si="53"/>
        <v>0</v>
      </c>
      <c r="CT105">
        <f t="shared" si="54"/>
        <v>0</v>
      </c>
      <c r="CU105">
        <f t="shared" si="55"/>
        <v>0</v>
      </c>
      <c r="CV105">
        <f t="shared" si="56"/>
        <v>0</v>
      </c>
      <c r="CW105">
        <f t="shared" si="57"/>
        <v>0</v>
      </c>
      <c r="CX105">
        <f t="shared" si="58"/>
        <v>0</v>
      </c>
      <c r="CY105">
        <f t="shared" si="59"/>
        <v>0</v>
      </c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</row>
    <row r="106" spans="2:138" x14ac:dyDescent="0.3"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V106" s="5"/>
      <c r="AW106" s="5"/>
      <c r="AX106" s="5"/>
      <c r="AY106" s="5"/>
      <c r="AZ106" s="5"/>
      <c r="BA106" s="5"/>
      <c r="BD106" s="5"/>
      <c r="BE106">
        <v>17</v>
      </c>
      <c r="BF106" t="s">
        <v>185</v>
      </c>
      <c r="BG106">
        <f>SUMIFS('Pres Converted'!I$2:I$10000,'Pres Converted'!$E$2:$E$10000,$BF106,'Pres Converted'!$D$2:$D$10000,"ED",'Pres Converted'!$C$2:$C$10000,$BE106)</f>
        <v>240</v>
      </c>
      <c r="BH106">
        <f>SUMIFS('Pres Converted'!G$2:G$10000,'Pres Converted'!$E$2:$E$10000,$BF106,'Pres Converted'!$D$2:$D$10000,"ED",'Pres Converted'!$C$2:$C$10000,$BE106)</f>
        <v>109</v>
      </c>
      <c r="BI106">
        <f>SUMIFS('Pres Converted'!H$2:H$10000,'Pres Converted'!$E$2:$E$10000,$BF106,'Pres Converted'!$D$2:$D$10000,"ED",'Pres Converted'!$C$2:$C$10000,$BE106)</f>
        <v>131</v>
      </c>
      <c r="BR106">
        <f>BG106/SUMIF('By HD'!$A$3:$A$42,$BE106,'By HD'!$B$3:$B$42)</f>
        <v>0.44776119402985076</v>
      </c>
      <c r="BS106">
        <f>$BR106*SUMIF('By HD'!$A$3:$A$42,$BE106,'By HD'!W$3:W$42)</f>
        <v>46.119402985074629</v>
      </c>
      <c r="BT106">
        <f>(CP106-SUMIF('By HD'!$A$3:$A$42,$BE106,'By HD'!M$3:M$42))*$BR106*SUMIF('By HD'!$A$3:$A$42,$BE106,'By HD'!$W$3:$W$42)+$BR106*SUMIF('By HD'!$A$3:$A$42,$BE106,'By HD'!X$3:X$42)</f>
        <v>17.224298284695923</v>
      </c>
      <c r="BU106">
        <f>(CQ106-SUMIF('By HD'!$A$3:$A$42,$BE106,'By HD'!N$3:N$42))*$BR106*SUMIF('By HD'!$A$3:$A$42,$BE106,'By HD'!$W$3:$W$42)+$BR106*SUMIF('By HD'!$A$3:$A$42,$BE106,'By HD'!Y$3:Y$42)</f>
        <v>28.895104700378702</v>
      </c>
      <c r="CD106">
        <f t="shared" si="60"/>
        <v>286.11940298507466</v>
      </c>
      <c r="CE106">
        <f t="shared" si="60"/>
        <v>126.22429828469592</v>
      </c>
      <c r="CF106">
        <f t="shared" si="60"/>
        <v>159.89510470037871</v>
      </c>
      <c r="CO106" s="5"/>
      <c r="CP106">
        <f t="shared" si="50"/>
        <v>0.45416666666666666</v>
      </c>
      <c r="CQ106">
        <f t="shared" si="51"/>
        <v>0.54583333333333328</v>
      </c>
      <c r="CR106">
        <f t="shared" si="52"/>
        <v>0</v>
      </c>
      <c r="CS106">
        <f t="shared" si="53"/>
        <v>0</v>
      </c>
      <c r="CT106">
        <f t="shared" si="54"/>
        <v>0</v>
      </c>
      <c r="CU106">
        <f t="shared" si="55"/>
        <v>0</v>
      </c>
      <c r="CV106">
        <f t="shared" si="56"/>
        <v>0</v>
      </c>
      <c r="CW106">
        <f t="shared" si="57"/>
        <v>0</v>
      </c>
      <c r="CX106">
        <f t="shared" si="58"/>
        <v>0</v>
      </c>
      <c r="CY106">
        <f t="shared" si="59"/>
        <v>0</v>
      </c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</row>
    <row r="107" spans="2:138" x14ac:dyDescent="0.3"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V107" s="5"/>
      <c r="AW107" s="5"/>
      <c r="AX107" s="5"/>
      <c r="AY107" s="5"/>
      <c r="AZ107" s="5"/>
      <c r="BA107" s="5"/>
      <c r="BD107" s="5"/>
      <c r="BE107">
        <v>17</v>
      </c>
      <c r="BF107" t="s">
        <v>329</v>
      </c>
      <c r="BG107">
        <f>SUMIFS('Pres Converted'!I$2:I$10000,'Pres Converted'!$E$2:$E$10000,$BF107,'Pres Converted'!$D$2:$D$10000,"ED",'Pres Converted'!$C$2:$C$10000,$BE107)</f>
        <v>296</v>
      </c>
      <c r="BH107">
        <f>SUMIFS('Pres Converted'!G$2:G$10000,'Pres Converted'!$E$2:$E$10000,$BF107,'Pres Converted'!$D$2:$D$10000,"ED",'Pres Converted'!$C$2:$C$10000,$BE107)</f>
        <v>132</v>
      </c>
      <c r="BI107">
        <f>SUMIFS('Pres Converted'!H$2:H$10000,'Pres Converted'!$E$2:$E$10000,$BF107,'Pres Converted'!$D$2:$D$10000,"ED",'Pres Converted'!$C$2:$C$10000,$BE107)</f>
        <v>164</v>
      </c>
      <c r="BR107">
        <f>BG107/SUMIF('By HD'!$A$3:$A$42,$BE107,'By HD'!$B$3:$B$42)</f>
        <v>0.55223880597014929</v>
      </c>
      <c r="BS107">
        <f>$BR107*SUMIF('By HD'!$A$3:$A$42,$BE107,'By HD'!W$3:W$42)</f>
        <v>56.880597014925378</v>
      </c>
      <c r="BT107">
        <f>(CP107-SUMIF('By HD'!$A$3:$A$42,$BE107,'By HD'!M$3:M$42))*$BR107*SUMIF('By HD'!$A$3:$A$42,$BE107,'By HD'!$W$3:$W$42)+$BR107*SUMIF('By HD'!$A$3:$A$42,$BE107,'By HD'!X$3:X$42)</f>
        <v>20.775701715304081</v>
      </c>
      <c r="BU107">
        <f>(CQ107-SUMIF('By HD'!$A$3:$A$42,$BE107,'By HD'!N$3:N$42))*$BR107*SUMIF('By HD'!$A$3:$A$42,$BE107,'By HD'!$W$3:$W$42)+$BR107*SUMIF('By HD'!$A$3:$A$42,$BE107,'By HD'!Y$3:Y$42)</f>
        <v>36.104895299621298</v>
      </c>
      <c r="CD107">
        <f t="shared" si="60"/>
        <v>352.8805970149254</v>
      </c>
      <c r="CE107">
        <f t="shared" si="60"/>
        <v>152.77570171530408</v>
      </c>
      <c r="CF107">
        <f t="shared" si="60"/>
        <v>200.10489529962129</v>
      </c>
      <c r="CO107" s="5"/>
      <c r="CP107">
        <f t="shared" si="50"/>
        <v>0.44594594594594594</v>
      </c>
      <c r="CQ107">
        <f t="shared" si="51"/>
        <v>0.55405405405405406</v>
      </c>
      <c r="CR107">
        <f t="shared" si="52"/>
        <v>0</v>
      </c>
      <c r="CS107">
        <f t="shared" si="53"/>
        <v>0</v>
      </c>
      <c r="CT107">
        <f t="shared" si="54"/>
        <v>0</v>
      </c>
      <c r="CU107">
        <f t="shared" si="55"/>
        <v>0</v>
      </c>
      <c r="CV107">
        <f t="shared" si="56"/>
        <v>0</v>
      </c>
      <c r="CW107">
        <f t="shared" si="57"/>
        <v>0</v>
      </c>
      <c r="CX107">
        <f t="shared" si="58"/>
        <v>0</v>
      </c>
      <c r="CY107">
        <f t="shared" si="59"/>
        <v>0</v>
      </c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</row>
    <row r="108" spans="2:138" x14ac:dyDescent="0.3"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V108" s="5"/>
      <c r="AW108" s="5"/>
      <c r="AX108" s="5"/>
      <c r="AY108" s="5"/>
      <c r="AZ108" s="5"/>
      <c r="BA108" s="5"/>
      <c r="BD108" s="5"/>
      <c r="BE108">
        <v>18</v>
      </c>
      <c r="BF108" t="s">
        <v>329</v>
      </c>
      <c r="BG108">
        <f>SUMIFS('Pres Converted'!I$2:I$10000,'Pres Converted'!$E$2:$E$10000,$BF108,'Pres Converted'!$D$2:$D$10000,"ED",'Pres Converted'!$C$2:$C$10000,$BE108)</f>
        <v>705</v>
      </c>
      <c r="BH108">
        <f>SUMIFS('Pres Converted'!G$2:G$10000,'Pres Converted'!$E$2:$E$10000,$BF108,'Pres Converted'!$D$2:$D$10000,"ED",'Pres Converted'!$C$2:$C$10000,$BE108)</f>
        <v>394</v>
      </c>
      <c r="BI108">
        <f>SUMIFS('Pres Converted'!H$2:H$10000,'Pres Converted'!$E$2:$E$10000,$BF108,'Pres Converted'!$D$2:$D$10000,"ED",'Pres Converted'!$C$2:$C$10000,$BE108)</f>
        <v>311</v>
      </c>
      <c r="BR108">
        <f>BG108/SUMIF('By HD'!$A$3:$A$42,$BE108,'By HD'!$B$3:$B$42)</f>
        <v>0.81881533101045301</v>
      </c>
      <c r="BS108">
        <f>$BR108*SUMIF('By HD'!$A$3:$A$42,$BE108,'By HD'!W$3:W$42)</f>
        <v>94.163763066202094</v>
      </c>
      <c r="BT108">
        <f>(CP108-SUMIF('By HD'!$A$3:$A$42,$BE108,'By HD'!M$3:M$42))*$BR108*SUMIF('By HD'!$A$3:$A$42,$BE108,'By HD'!$W$3:$W$42)+$BR108*SUMIF('By HD'!$A$3:$A$42,$BE108,'By HD'!X$3:X$42)</f>
        <v>32.98850295620926</v>
      </c>
      <c r="BU108">
        <f>(CQ108-SUMIF('By HD'!$A$3:$A$42,$BE108,'By HD'!N$3:N$42))*$BR108*SUMIF('By HD'!$A$3:$A$42,$BE108,'By HD'!$W$3:$W$42)+$BR108*SUMIF('By HD'!$A$3:$A$42,$BE108,'By HD'!Y$3:Y$42)</f>
        <v>61.175260109992841</v>
      </c>
      <c r="CD108">
        <f t="shared" si="60"/>
        <v>799.16376306620214</v>
      </c>
      <c r="CE108">
        <f t="shared" si="60"/>
        <v>426.98850295620923</v>
      </c>
      <c r="CF108">
        <f t="shared" si="60"/>
        <v>372.17526010999285</v>
      </c>
      <c r="CO108" s="5"/>
      <c r="CP108">
        <f t="shared" si="50"/>
        <v>0.55886524822695038</v>
      </c>
      <c r="CQ108">
        <f t="shared" si="51"/>
        <v>0.44113475177304967</v>
      </c>
      <c r="CR108">
        <f t="shared" si="52"/>
        <v>0</v>
      </c>
      <c r="CS108">
        <f t="shared" si="53"/>
        <v>0</v>
      </c>
      <c r="CT108">
        <f t="shared" si="54"/>
        <v>0</v>
      </c>
      <c r="CU108">
        <f t="shared" si="55"/>
        <v>0</v>
      </c>
      <c r="CV108">
        <f t="shared" si="56"/>
        <v>0</v>
      </c>
      <c r="CW108">
        <f t="shared" si="57"/>
        <v>0</v>
      </c>
      <c r="CX108">
        <f t="shared" si="58"/>
        <v>0</v>
      </c>
      <c r="CY108">
        <f t="shared" si="59"/>
        <v>0</v>
      </c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</row>
    <row r="109" spans="2:138" x14ac:dyDescent="0.3"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V109" s="5"/>
      <c r="AW109" s="5"/>
      <c r="AX109" s="5"/>
      <c r="AY109" s="5"/>
      <c r="AZ109" s="5"/>
      <c r="BA109" s="5"/>
      <c r="BD109" s="5"/>
      <c r="BE109">
        <v>18</v>
      </c>
      <c r="BF109" t="s">
        <v>330</v>
      </c>
      <c r="BG109">
        <f>SUMIFS('Pres Converted'!I$2:I$10000,'Pres Converted'!$E$2:$E$10000,$BF109,'Pres Converted'!$D$2:$D$10000,"ED",'Pres Converted'!$C$2:$C$10000,$BE109)</f>
        <v>156</v>
      </c>
      <c r="BH109">
        <f>SUMIFS('Pres Converted'!G$2:G$10000,'Pres Converted'!$E$2:$E$10000,$BF109,'Pres Converted'!$D$2:$D$10000,"ED",'Pres Converted'!$C$2:$C$10000,$BE109)</f>
        <v>100</v>
      </c>
      <c r="BI109">
        <f>SUMIFS('Pres Converted'!H$2:H$10000,'Pres Converted'!$E$2:$E$10000,$BF109,'Pres Converted'!$D$2:$D$10000,"ED",'Pres Converted'!$C$2:$C$10000,$BE109)</f>
        <v>56</v>
      </c>
      <c r="BR109">
        <f>BG109/SUMIF('By HD'!$A$3:$A$42,$BE109,'By HD'!$B$3:$B$42)</f>
        <v>0.18118466898954705</v>
      </c>
      <c r="BS109">
        <f>$BR109*SUMIF('By HD'!$A$3:$A$42,$BE109,'By HD'!W$3:W$42)</f>
        <v>20.83623693379791</v>
      </c>
      <c r="BT109">
        <f>(CP109-SUMIF('By HD'!$A$3:$A$42,$BE109,'By HD'!M$3:M$42))*$BR109*SUMIF('By HD'!$A$3:$A$42,$BE109,'By HD'!$W$3:$W$42)+$BR109*SUMIF('By HD'!$A$3:$A$42,$BE109,'By HD'!X$3:X$42)</f>
        <v>9.0114970437907491</v>
      </c>
      <c r="BU109">
        <f>(CQ109-SUMIF('By HD'!$A$3:$A$42,$BE109,'By HD'!N$3:N$42))*$BR109*SUMIF('By HD'!$A$3:$A$42,$BE109,'By HD'!$W$3:$W$42)+$BR109*SUMIF('By HD'!$A$3:$A$42,$BE109,'By HD'!Y$3:Y$42)</f>
        <v>11.824739890007164</v>
      </c>
      <c r="CD109">
        <f t="shared" si="60"/>
        <v>176.83623693379792</v>
      </c>
      <c r="CE109">
        <f t="shared" si="60"/>
        <v>109.01149704379075</v>
      </c>
      <c r="CF109">
        <f t="shared" si="60"/>
        <v>67.824739890007166</v>
      </c>
      <c r="CO109" s="5"/>
      <c r="CP109">
        <f t="shared" si="50"/>
        <v>0.64102564102564108</v>
      </c>
      <c r="CQ109">
        <f t="shared" si="51"/>
        <v>0.35897435897435898</v>
      </c>
      <c r="CR109">
        <f t="shared" si="52"/>
        <v>0</v>
      </c>
      <c r="CS109">
        <f t="shared" si="53"/>
        <v>0</v>
      </c>
      <c r="CT109">
        <f t="shared" si="54"/>
        <v>0</v>
      </c>
      <c r="CU109">
        <f t="shared" si="55"/>
        <v>0</v>
      </c>
      <c r="CV109">
        <f t="shared" si="56"/>
        <v>0</v>
      </c>
      <c r="CW109">
        <f t="shared" si="57"/>
        <v>0</v>
      </c>
      <c r="CX109">
        <f t="shared" si="58"/>
        <v>0</v>
      </c>
      <c r="CY109">
        <f t="shared" si="59"/>
        <v>0</v>
      </c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</row>
    <row r="110" spans="2:138" x14ac:dyDescent="0.3"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V110" s="5"/>
      <c r="AW110" s="5"/>
      <c r="AX110" s="5"/>
      <c r="AY110" s="5"/>
      <c r="AZ110" s="5"/>
      <c r="BA110" s="5"/>
      <c r="BD110" s="5"/>
      <c r="BE110">
        <v>19</v>
      </c>
      <c r="BF110" t="s">
        <v>331</v>
      </c>
      <c r="BG110">
        <f>SUMIFS('Pres Converted'!I$2:I$10000,'Pres Converted'!$E$2:$E$10000,$BF110,'Pres Converted'!$D$2:$D$10000,"ED",'Pres Converted'!$C$2:$C$10000,$BE110)</f>
        <v>282</v>
      </c>
      <c r="BH110">
        <f>SUMIFS('Pres Converted'!G$2:G$10000,'Pres Converted'!$E$2:$E$10000,$BF110,'Pres Converted'!$D$2:$D$10000,"ED",'Pres Converted'!$C$2:$C$10000,$BE110)</f>
        <v>176</v>
      </c>
      <c r="BI110">
        <f>SUMIFS('Pres Converted'!H$2:H$10000,'Pres Converted'!$E$2:$E$10000,$BF110,'Pres Converted'!$D$2:$D$10000,"ED",'Pres Converted'!$C$2:$C$10000,$BE110)</f>
        <v>106</v>
      </c>
      <c r="BR110">
        <f>BG110/SUMIF('By HD'!$A$3:$A$42,$BE110,'By HD'!$B$3:$B$42)</f>
        <v>3.254847645429363E-2</v>
      </c>
      <c r="BS110">
        <f>$BR110*SUMIF('By HD'!$A$3:$A$42,$BE110,'By HD'!W$3:W$42)</f>
        <v>23.760387811634349</v>
      </c>
      <c r="BT110">
        <f>(CP110-SUMIF('By HD'!$A$3:$A$42,$BE110,'By HD'!M$3:M$42))*$BR110*SUMIF('By HD'!$A$3:$A$42,$BE110,'By HD'!$W$3:$W$42)+$BR110*SUMIF('By HD'!$A$3:$A$42,$BE110,'By HD'!X$3:X$42)</f>
        <v>13.8957386952218</v>
      </c>
      <c r="BU110">
        <f>(CQ110-SUMIF('By HD'!$A$3:$A$42,$BE110,'By HD'!N$3:N$42))*$BR110*SUMIF('By HD'!$A$3:$A$42,$BE110,'By HD'!$W$3:$W$42)+$BR110*SUMIF('By HD'!$A$3:$A$42,$BE110,'By HD'!Y$3:Y$42)</f>
        <v>9.8646491164125507</v>
      </c>
      <c r="CD110">
        <f t="shared" si="60"/>
        <v>305.76038781163436</v>
      </c>
      <c r="CE110">
        <f t="shared" si="60"/>
        <v>189.89573869522181</v>
      </c>
      <c r="CF110">
        <f t="shared" si="60"/>
        <v>115.86464911641255</v>
      </c>
      <c r="CO110" s="5"/>
      <c r="CP110">
        <f t="shared" si="50"/>
        <v>0.62411347517730498</v>
      </c>
      <c r="CQ110">
        <f t="shared" si="51"/>
        <v>0.37588652482269502</v>
      </c>
      <c r="CR110">
        <f t="shared" si="52"/>
        <v>0</v>
      </c>
      <c r="CS110">
        <f t="shared" si="53"/>
        <v>0</v>
      </c>
      <c r="CT110">
        <f t="shared" si="54"/>
        <v>0</v>
      </c>
      <c r="CU110">
        <f t="shared" si="55"/>
        <v>0</v>
      </c>
      <c r="CV110">
        <f t="shared" si="56"/>
        <v>0</v>
      </c>
      <c r="CW110">
        <f t="shared" si="57"/>
        <v>0</v>
      </c>
      <c r="CX110">
        <f t="shared" si="58"/>
        <v>0</v>
      </c>
      <c r="CY110">
        <f t="shared" si="59"/>
        <v>0</v>
      </c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</row>
    <row r="111" spans="2:138" x14ac:dyDescent="0.3"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V111" s="5"/>
      <c r="AW111" s="5"/>
      <c r="AX111" s="5"/>
      <c r="AY111" s="5"/>
      <c r="AZ111" s="5"/>
      <c r="BA111" s="5"/>
      <c r="BD111" s="5"/>
      <c r="BE111">
        <v>19</v>
      </c>
      <c r="BF111" t="s">
        <v>332</v>
      </c>
      <c r="BG111">
        <f>SUMIFS('Pres Converted'!I$2:I$10000,'Pres Converted'!$E$2:$E$10000,$BF111,'Pres Converted'!$D$2:$D$10000,"ED",'Pres Converted'!$C$2:$C$10000,$BE111)</f>
        <v>7275</v>
      </c>
      <c r="BH111">
        <f>SUMIFS('Pres Converted'!G$2:G$10000,'Pres Converted'!$E$2:$E$10000,$BF111,'Pres Converted'!$D$2:$D$10000,"ED",'Pres Converted'!$C$2:$C$10000,$BE111)</f>
        <v>3774</v>
      </c>
      <c r="BI111">
        <f>SUMIFS('Pres Converted'!H$2:H$10000,'Pres Converted'!$E$2:$E$10000,$BF111,'Pres Converted'!$D$2:$D$10000,"ED",'Pres Converted'!$C$2:$C$10000,$BE111)</f>
        <v>3501</v>
      </c>
      <c r="BR111">
        <f>BG111/SUMIF('By HD'!$A$3:$A$42,$BE111,'By HD'!$B$3:$B$42)</f>
        <v>0.83968144044321325</v>
      </c>
      <c r="BS111">
        <f>$BR111*SUMIF('By HD'!$A$3:$A$42,$BE111,'By HD'!W$3:W$42)</f>
        <v>612.96745152354572</v>
      </c>
      <c r="BT111">
        <f>(CP111-SUMIF('By HD'!$A$3:$A$42,$BE111,'By HD'!M$3:M$42))*$BR111*SUMIF('By HD'!$A$3:$A$42,$BE111,'By HD'!$W$3:$W$42)+$BR111*SUMIF('By HD'!$A$3:$A$42,$BE111,'By HD'!X$3:X$42)</f>
        <v>293.90401113724312</v>
      </c>
      <c r="BU111">
        <f>(CQ111-SUMIF('By HD'!$A$3:$A$42,$BE111,'By HD'!N$3:N$42))*$BR111*SUMIF('By HD'!$A$3:$A$42,$BE111,'By HD'!$W$3:$W$42)+$BR111*SUMIF('By HD'!$A$3:$A$42,$BE111,'By HD'!Y$3:Y$42)</f>
        <v>319.06344038630255</v>
      </c>
      <c r="CD111">
        <f t="shared" si="60"/>
        <v>7887.9674515235456</v>
      </c>
      <c r="CE111">
        <f t="shared" si="60"/>
        <v>4067.9040111372433</v>
      </c>
      <c r="CF111">
        <f t="shared" si="60"/>
        <v>3820.0634403863023</v>
      </c>
      <c r="CO111" s="5"/>
      <c r="CP111">
        <f t="shared" si="50"/>
        <v>0.51876288659793812</v>
      </c>
      <c r="CQ111">
        <f t="shared" si="51"/>
        <v>0.48123711340206188</v>
      </c>
      <c r="CR111">
        <f t="shared" si="52"/>
        <v>0</v>
      </c>
      <c r="CS111">
        <f t="shared" si="53"/>
        <v>0</v>
      </c>
      <c r="CT111">
        <f t="shared" si="54"/>
        <v>0</v>
      </c>
      <c r="CU111">
        <f t="shared" si="55"/>
        <v>0</v>
      </c>
      <c r="CV111">
        <f t="shared" si="56"/>
        <v>0</v>
      </c>
      <c r="CW111">
        <f t="shared" si="57"/>
        <v>0</v>
      </c>
      <c r="CX111">
        <f t="shared" si="58"/>
        <v>0</v>
      </c>
      <c r="CY111">
        <f t="shared" si="59"/>
        <v>0</v>
      </c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</row>
    <row r="112" spans="2:138" x14ac:dyDescent="0.3"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V112" s="5"/>
      <c r="AW112" s="5"/>
      <c r="AX112" s="5"/>
      <c r="AY112" s="5"/>
      <c r="AZ112" s="5"/>
      <c r="BA112" s="5"/>
      <c r="BD112" s="5"/>
      <c r="BE112">
        <v>19</v>
      </c>
      <c r="BF112" t="s">
        <v>333</v>
      </c>
      <c r="BG112">
        <f>SUMIFS('Pres Converted'!I$2:I$10000,'Pres Converted'!$E$2:$E$10000,$BF112,'Pres Converted'!$D$2:$D$10000,"ED",'Pres Converted'!$C$2:$C$10000,$BE112)</f>
        <v>562</v>
      </c>
      <c r="BH112">
        <f>SUMIFS('Pres Converted'!G$2:G$10000,'Pres Converted'!$E$2:$E$10000,$BF112,'Pres Converted'!$D$2:$D$10000,"ED",'Pres Converted'!$C$2:$C$10000,$BE112)</f>
        <v>256</v>
      </c>
      <c r="BI112">
        <f>SUMIFS('Pres Converted'!H$2:H$10000,'Pres Converted'!$E$2:$E$10000,$BF112,'Pres Converted'!$D$2:$D$10000,"ED",'Pres Converted'!$C$2:$C$10000,$BE112)</f>
        <v>306</v>
      </c>
      <c r="BR112">
        <f>BG112/SUMIF('By HD'!$A$3:$A$42,$BE112,'By HD'!$B$3:$B$42)</f>
        <v>6.4866112650046173E-2</v>
      </c>
      <c r="BS112">
        <f>$BR112*SUMIF('By HD'!$A$3:$A$42,$BE112,'By HD'!W$3:W$42)</f>
        <v>47.352262234533704</v>
      </c>
      <c r="BT112">
        <f>(CP112-SUMIF('By HD'!$A$3:$A$42,$BE112,'By HD'!M$3:M$42))*$BR112*SUMIF('By HD'!$A$3:$A$42,$BE112,'By HD'!$W$3:$W$42)+$BR112*SUMIF('By HD'!$A$3:$A$42,$BE112,'By HD'!X$3:X$42)</f>
        <v>19.709454869557138</v>
      </c>
      <c r="BU112">
        <f>(CQ112-SUMIF('By HD'!$A$3:$A$42,$BE112,'By HD'!N$3:N$42))*$BR112*SUMIF('By HD'!$A$3:$A$42,$BE112,'By HD'!$W$3:$W$42)+$BR112*SUMIF('By HD'!$A$3:$A$42,$BE112,'By HD'!Y$3:Y$42)</f>
        <v>27.642807364976569</v>
      </c>
      <c r="CD112">
        <f t="shared" si="60"/>
        <v>609.35226223453367</v>
      </c>
      <c r="CE112">
        <f t="shared" si="60"/>
        <v>275.70945486955713</v>
      </c>
      <c r="CF112">
        <f t="shared" si="60"/>
        <v>333.64280736497659</v>
      </c>
      <c r="CO112" s="5"/>
      <c r="CP112">
        <f t="shared" si="50"/>
        <v>0.45551601423487542</v>
      </c>
      <c r="CQ112">
        <f t="shared" si="51"/>
        <v>0.54448398576512458</v>
      </c>
      <c r="CR112">
        <f t="shared" si="52"/>
        <v>0</v>
      </c>
      <c r="CS112">
        <f t="shared" si="53"/>
        <v>0</v>
      </c>
      <c r="CT112">
        <f t="shared" si="54"/>
        <v>0</v>
      </c>
      <c r="CU112">
        <f t="shared" si="55"/>
        <v>0</v>
      </c>
      <c r="CV112">
        <f t="shared" si="56"/>
        <v>0</v>
      </c>
      <c r="CW112">
        <f t="shared" si="57"/>
        <v>0</v>
      </c>
      <c r="CX112">
        <f t="shared" si="58"/>
        <v>0</v>
      </c>
      <c r="CY112">
        <f t="shared" si="59"/>
        <v>0</v>
      </c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</row>
    <row r="113" spans="4:138" x14ac:dyDescent="0.3"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V113" s="5"/>
      <c r="AW113" s="5"/>
      <c r="AX113" s="5"/>
      <c r="AY113" s="5"/>
      <c r="AZ113" s="5"/>
      <c r="BA113" s="5"/>
      <c r="BD113" s="5"/>
      <c r="BE113">
        <v>19</v>
      </c>
      <c r="BF113" t="s">
        <v>329</v>
      </c>
      <c r="BG113">
        <f>SUMIFS('Pres Converted'!I$2:I$10000,'Pres Converted'!$E$2:$E$10000,$BF113,'Pres Converted'!$D$2:$D$10000,"ED",'Pres Converted'!$C$2:$C$10000,$BE113)</f>
        <v>545</v>
      </c>
      <c r="BH113">
        <f>SUMIFS('Pres Converted'!G$2:G$10000,'Pres Converted'!$E$2:$E$10000,$BF113,'Pres Converted'!$D$2:$D$10000,"ED",'Pres Converted'!$C$2:$C$10000,$BE113)</f>
        <v>229</v>
      </c>
      <c r="BI113">
        <f>SUMIFS('Pres Converted'!H$2:H$10000,'Pres Converted'!$E$2:$E$10000,$BF113,'Pres Converted'!$D$2:$D$10000,"ED",'Pres Converted'!$C$2:$C$10000,$BE113)</f>
        <v>316</v>
      </c>
      <c r="BR113">
        <f>BG113/SUMIF('By HD'!$A$3:$A$42,$BE113,'By HD'!$B$3:$B$42)</f>
        <v>6.2903970452446903E-2</v>
      </c>
      <c r="BS113">
        <f>$BR113*SUMIF('By HD'!$A$3:$A$42,$BE113,'By HD'!W$3:W$42)</f>
        <v>45.919898430286239</v>
      </c>
      <c r="BT113">
        <f>(CP113-SUMIF('By HD'!$A$3:$A$42,$BE113,'By HD'!M$3:M$42))*$BR113*SUMIF('By HD'!$A$3:$A$42,$BE113,'By HD'!$W$3:$W$42)+$BR113*SUMIF('By HD'!$A$3:$A$42,$BE113,'By HD'!X$3:X$42)</f>
        <v>17.490795297977897</v>
      </c>
      <c r="BU113">
        <f>(CQ113-SUMIF('By HD'!$A$3:$A$42,$BE113,'By HD'!N$3:N$42))*$BR113*SUMIF('By HD'!$A$3:$A$42,$BE113,'By HD'!$W$3:$W$42)+$BR113*SUMIF('By HD'!$A$3:$A$42,$BE113,'By HD'!Y$3:Y$42)</f>
        <v>28.429103132308345</v>
      </c>
      <c r="CD113">
        <f t="shared" si="60"/>
        <v>590.91989843028625</v>
      </c>
      <c r="CE113">
        <f t="shared" si="60"/>
        <v>246.49079529797791</v>
      </c>
      <c r="CF113">
        <f t="shared" si="60"/>
        <v>344.42910313230834</v>
      </c>
      <c r="CO113" s="5"/>
      <c r="CP113">
        <f t="shared" si="50"/>
        <v>0.42018348623853213</v>
      </c>
      <c r="CQ113">
        <f t="shared" si="51"/>
        <v>0.57981651376146792</v>
      </c>
      <c r="CR113">
        <f t="shared" si="52"/>
        <v>0</v>
      </c>
      <c r="CS113">
        <f t="shared" si="53"/>
        <v>0</v>
      </c>
      <c r="CT113">
        <f t="shared" si="54"/>
        <v>0</v>
      </c>
      <c r="CU113">
        <f t="shared" si="55"/>
        <v>0</v>
      </c>
      <c r="CV113">
        <f t="shared" si="56"/>
        <v>0</v>
      </c>
      <c r="CW113">
        <f t="shared" si="57"/>
        <v>0</v>
      </c>
      <c r="CX113">
        <f t="shared" si="58"/>
        <v>0</v>
      </c>
      <c r="CY113">
        <f t="shared" si="59"/>
        <v>0</v>
      </c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</row>
    <row r="114" spans="4:138" x14ac:dyDescent="0.3"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V114" s="5"/>
      <c r="AW114" s="5"/>
      <c r="AX114" s="5"/>
      <c r="AY114" s="5"/>
      <c r="AZ114" s="5"/>
      <c r="BA114" s="5"/>
      <c r="BD114" s="5"/>
      <c r="BE114">
        <v>20</v>
      </c>
      <c r="BF114" t="s">
        <v>329</v>
      </c>
      <c r="BG114">
        <f>SUMIFS('Pres Converted'!I$2:I$10000,'Pres Converted'!$E$2:$E$10000,$BF114,'Pres Converted'!$D$2:$D$10000,"ED",'Pres Converted'!$C$2:$C$10000,$BE114)</f>
        <v>349</v>
      </c>
      <c r="BH114">
        <f>SUMIFS('Pres Converted'!G$2:G$10000,'Pres Converted'!$E$2:$E$10000,$BF114,'Pres Converted'!$D$2:$D$10000,"ED",'Pres Converted'!$C$2:$C$10000,$BE114)</f>
        <v>218</v>
      </c>
      <c r="BI114">
        <f>SUMIFS('Pres Converted'!H$2:H$10000,'Pres Converted'!$E$2:$E$10000,$BF114,'Pres Converted'!$D$2:$D$10000,"ED",'Pres Converted'!$C$2:$C$10000,$BE114)</f>
        <v>131</v>
      </c>
      <c r="BR114">
        <f>BG114/SUMIF('By HD'!$A$3:$A$42,$BE114,'By HD'!$B$3:$B$42)</f>
        <v>0.80414746543778803</v>
      </c>
      <c r="BS114">
        <f>$BR114*SUMIF('By HD'!$A$3:$A$42,$BE114,'By HD'!W$3:W$42)</f>
        <v>60.3110599078341</v>
      </c>
      <c r="BT114">
        <f>(CP114-SUMIF('By HD'!$A$3:$A$42,$BE114,'By HD'!M$3:M$42))*$BR114*SUMIF('By HD'!$A$3:$A$42,$BE114,'By HD'!$W$3:$W$42)+$BR114*SUMIF('By HD'!$A$3:$A$42,$BE114,'By HD'!X$3:X$42)</f>
        <v>40.696701989849004</v>
      </c>
      <c r="BU114">
        <f>(CQ114-SUMIF('By HD'!$A$3:$A$42,$BE114,'By HD'!N$3:N$42))*$BR114*SUMIF('By HD'!$A$3:$A$42,$BE114,'By HD'!$W$3:$W$42)+$BR114*SUMIF('By HD'!$A$3:$A$42,$BE114,'By HD'!Y$3:Y$42)</f>
        <v>19.614357917985096</v>
      </c>
      <c r="CD114">
        <f t="shared" si="60"/>
        <v>409.31105990783408</v>
      </c>
      <c r="CE114">
        <f t="shared" si="60"/>
        <v>258.69670198984898</v>
      </c>
      <c r="CF114">
        <f t="shared" si="60"/>
        <v>150.6143579179851</v>
      </c>
      <c r="CO114" s="5"/>
      <c r="CP114">
        <f t="shared" si="50"/>
        <v>0.62464183381088823</v>
      </c>
      <c r="CQ114">
        <f t="shared" si="51"/>
        <v>0.37535816618911177</v>
      </c>
      <c r="CR114">
        <f t="shared" si="52"/>
        <v>0</v>
      </c>
      <c r="CS114">
        <f t="shared" si="53"/>
        <v>0</v>
      </c>
      <c r="CT114">
        <f t="shared" si="54"/>
        <v>0</v>
      </c>
      <c r="CU114">
        <f t="shared" si="55"/>
        <v>0</v>
      </c>
      <c r="CV114">
        <f t="shared" si="56"/>
        <v>0</v>
      </c>
      <c r="CW114">
        <f t="shared" si="57"/>
        <v>0</v>
      </c>
      <c r="CX114">
        <f t="shared" si="58"/>
        <v>0</v>
      </c>
      <c r="CY114">
        <f t="shared" si="59"/>
        <v>0</v>
      </c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</row>
    <row r="115" spans="4:138" x14ac:dyDescent="0.3"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V115" s="5"/>
      <c r="AW115" s="5"/>
      <c r="AX115" s="5"/>
      <c r="AY115" s="5"/>
      <c r="AZ115" s="5"/>
      <c r="BA115" s="5"/>
      <c r="BD115" s="5"/>
      <c r="BE115">
        <v>20</v>
      </c>
      <c r="BF115" t="s">
        <v>331</v>
      </c>
      <c r="BG115">
        <f>SUMIFS('Pres Converted'!I$2:I$10000,'Pres Converted'!$E$2:$E$10000,$BF115,'Pres Converted'!$D$2:$D$10000,"ED",'Pres Converted'!$C$2:$C$10000,$BE115)</f>
        <v>40</v>
      </c>
      <c r="BH115">
        <f>SUMIFS('Pres Converted'!G$2:G$10000,'Pres Converted'!$E$2:$E$10000,$BF115,'Pres Converted'!$D$2:$D$10000,"ED",'Pres Converted'!$C$2:$C$10000,$BE115)</f>
        <v>20</v>
      </c>
      <c r="BI115">
        <f>SUMIFS('Pres Converted'!H$2:H$10000,'Pres Converted'!$E$2:$E$10000,$BF115,'Pres Converted'!$D$2:$D$10000,"ED",'Pres Converted'!$C$2:$C$10000,$BE115)</f>
        <v>20</v>
      </c>
      <c r="BR115">
        <f>BG115/SUMIF('By HD'!$A$3:$A$42,$BE115,'By HD'!$B$3:$B$42)</f>
        <v>9.2165898617511524E-2</v>
      </c>
      <c r="BS115">
        <f>$BR115*SUMIF('By HD'!$A$3:$A$42,$BE115,'By HD'!W$3:W$42)</f>
        <v>6.9124423963133639</v>
      </c>
      <c r="BT115">
        <f>(CP115-SUMIF('By HD'!$A$3:$A$42,$BE115,'By HD'!M$3:M$42))*$BR115*SUMIF('By HD'!$A$3:$A$42,$BE115,'By HD'!$W$3:$W$42)+$BR115*SUMIF('By HD'!$A$3:$A$42,$BE115,'By HD'!X$3:X$42)</f>
        <v>3.8027989551699974</v>
      </c>
      <c r="BU115">
        <f>(CQ115-SUMIF('By HD'!$A$3:$A$42,$BE115,'By HD'!N$3:N$42))*$BR115*SUMIF('By HD'!$A$3:$A$42,$BE115,'By HD'!$W$3:$W$42)+$BR115*SUMIF('By HD'!$A$3:$A$42,$BE115,'By HD'!Y$3:Y$42)</f>
        <v>3.1096434411433669</v>
      </c>
      <c r="CD115">
        <f t="shared" ref="CD115:CD116" si="64">BG115+BS115</f>
        <v>46.912442396313367</v>
      </c>
      <c r="CE115">
        <f t="shared" ref="CE115:CE116" si="65">BH115+BT115</f>
        <v>23.802798955169997</v>
      </c>
      <c r="CF115">
        <f t="shared" ref="CF115:CF116" si="66">BI115+BU115</f>
        <v>23.109643441143366</v>
      </c>
      <c r="CO115" s="5"/>
      <c r="CP115">
        <f t="shared" ref="CP115:CP116" si="67">BH115/$BG115</f>
        <v>0.5</v>
      </c>
      <c r="CQ115">
        <f t="shared" ref="CQ115:CQ116" si="68">BI115/$BG115</f>
        <v>0.5</v>
      </c>
      <c r="CR115">
        <f t="shared" ref="CR115:CR116" si="69">BJ115/$BG115</f>
        <v>0</v>
      </c>
      <c r="CS115">
        <f t="shared" ref="CS115:CS116" si="70">BK115/$BG115</f>
        <v>0</v>
      </c>
      <c r="CT115">
        <f t="shared" ref="CT115:CT116" si="71">BL115/$BG115</f>
        <v>0</v>
      </c>
      <c r="CU115">
        <f t="shared" ref="CU115:CU116" si="72">BM115/$BG115</f>
        <v>0</v>
      </c>
      <c r="CV115">
        <f t="shared" ref="CV115:CV116" si="73">BN115/$BG115</f>
        <v>0</v>
      </c>
      <c r="CW115">
        <f t="shared" ref="CW115:CW116" si="74">BO115/$BG115</f>
        <v>0</v>
      </c>
      <c r="CX115">
        <f t="shared" ref="CX115:CX116" si="75">BP115/$BG115</f>
        <v>0</v>
      </c>
      <c r="CY115">
        <f t="shared" ref="CY115:CY116" si="76">BQ115/$BG115</f>
        <v>0</v>
      </c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</row>
    <row r="116" spans="4:138" x14ac:dyDescent="0.3"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V116" s="5"/>
      <c r="AW116" s="5"/>
      <c r="AX116" s="5"/>
      <c r="AY116" s="5"/>
      <c r="AZ116" s="5"/>
      <c r="BA116" s="5"/>
      <c r="BD116" s="5"/>
      <c r="BE116">
        <v>20</v>
      </c>
      <c r="BF116" t="s">
        <v>333</v>
      </c>
      <c r="BG116">
        <f>SUMIFS('Pres Converted'!I$2:I$10000,'Pres Converted'!$E$2:$E$10000,$BF116,'Pres Converted'!$D$2:$D$10000,"ED",'Pres Converted'!$C$2:$C$10000,$BE116)</f>
        <v>45</v>
      </c>
      <c r="BH116">
        <f>SUMIFS('Pres Converted'!G$2:G$10000,'Pres Converted'!$E$2:$E$10000,$BF116,'Pres Converted'!$D$2:$D$10000,"ED",'Pres Converted'!$C$2:$C$10000,$BE116)</f>
        <v>18</v>
      </c>
      <c r="BI116">
        <f>SUMIFS('Pres Converted'!H$2:H$10000,'Pres Converted'!$E$2:$E$10000,$BF116,'Pres Converted'!$D$2:$D$10000,"ED",'Pres Converted'!$C$2:$C$10000,$BE116)</f>
        <v>27</v>
      </c>
      <c r="BR116">
        <f>BG116/SUMIF('By HD'!$A$3:$A$42,$BE116,'By HD'!$B$3:$B$42)</f>
        <v>0.10368663594470046</v>
      </c>
      <c r="BS116">
        <f>$BR116*SUMIF('By HD'!$A$3:$A$42,$BE116,'By HD'!W$3:W$42)</f>
        <v>7.7764976958525338</v>
      </c>
      <c r="BT116">
        <f>(CP116-SUMIF('By HD'!$A$3:$A$42,$BE116,'By HD'!M$3:M$42))*$BR116*SUMIF('By HD'!$A$3:$A$42,$BE116,'By HD'!$W$3:$W$42)+$BR116*SUMIF('By HD'!$A$3:$A$42,$BE116,'By HD'!X$3:X$42)</f>
        <v>3.5004990549809936</v>
      </c>
      <c r="BU116">
        <f>(CQ116-SUMIF('By HD'!$A$3:$A$42,$BE116,'By HD'!N$3:N$42))*$BR116*SUMIF('By HD'!$A$3:$A$42,$BE116,'By HD'!$W$3:$W$42)+$BR116*SUMIF('By HD'!$A$3:$A$42,$BE116,'By HD'!Y$3:Y$42)</f>
        <v>4.2759986408715402</v>
      </c>
      <c r="CD116">
        <f t="shared" si="64"/>
        <v>52.776497695852534</v>
      </c>
      <c r="CE116">
        <f t="shared" si="65"/>
        <v>21.500499054980992</v>
      </c>
      <c r="CF116">
        <f t="shared" si="66"/>
        <v>31.275998640871542</v>
      </c>
      <c r="CO116" s="5"/>
      <c r="CP116">
        <f t="shared" si="67"/>
        <v>0.4</v>
      </c>
      <c r="CQ116">
        <f t="shared" si="68"/>
        <v>0.6</v>
      </c>
      <c r="CR116">
        <f t="shared" si="69"/>
        <v>0</v>
      </c>
      <c r="CS116">
        <f t="shared" si="70"/>
        <v>0</v>
      </c>
      <c r="CT116">
        <f t="shared" si="71"/>
        <v>0</v>
      </c>
      <c r="CU116">
        <f t="shared" si="72"/>
        <v>0</v>
      </c>
      <c r="CV116">
        <f t="shared" si="73"/>
        <v>0</v>
      </c>
      <c r="CW116">
        <f t="shared" si="74"/>
        <v>0</v>
      </c>
      <c r="CX116">
        <f t="shared" si="75"/>
        <v>0</v>
      </c>
      <c r="CY116">
        <f t="shared" si="76"/>
        <v>0</v>
      </c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</row>
    <row r="117" spans="4:138" x14ac:dyDescent="0.3"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V117" s="5"/>
      <c r="AW117" s="5"/>
      <c r="AX117" s="5"/>
      <c r="AY117" s="5"/>
      <c r="AZ117" s="5"/>
      <c r="BA117" s="5"/>
      <c r="BD117" s="5"/>
      <c r="BE117">
        <v>21</v>
      </c>
      <c r="BF117" t="s">
        <v>331</v>
      </c>
      <c r="BG117">
        <f>SUMIFS('Pres Converted'!I$2:I$10000,'Pres Converted'!$E$2:$E$10000,$BF117,'Pres Converted'!$D$2:$D$10000,"ED",'Pres Converted'!$C$2:$C$10000,$BE117)</f>
        <v>429</v>
      </c>
      <c r="BH117">
        <f>SUMIFS('Pres Converted'!G$2:G$10000,'Pres Converted'!$E$2:$E$10000,$BF117,'Pres Converted'!$D$2:$D$10000,"ED",'Pres Converted'!$C$2:$C$10000,$BE117)</f>
        <v>243</v>
      </c>
      <c r="BI117">
        <f>SUMIFS('Pres Converted'!H$2:H$10000,'Pres Converted'!$E$2:$E$10000,$BF117,'Pres Converted'!$D$2:$D$10000,"ED",'Pres Converted'!$C$2:$C$10000,$BE117)</f>
        <v>186</v>
      </c>
      <c r="BR117">
        <f>BG117/SUMIF('By HD'!$A$3:$A$42,$BE117,'By HD'!$B$3:$B$42)</f>
        <v>1</v>
      </c>
      <c r="BS117">
        <f>$BR117*SUMIF('By HD'!$A$3:$A$42,$BE117,'By HD'!W$3:W$42)</f>
        <v>9</v>
      </c>
      <c r="BT117">
        <f>(CP117-SUMIF('By HD'!$A$3:$A$42,$BE117,'By HD'!M$3:M$42))*$BR117*SUMIF('By HD'!$A$3:$A$42,$BE117,'By HD'!$W$3:$W$42)+$BR117*SUMIF('By HD'!$A$3:$A$42,$BE117,'By HD'!X$3:X$42)</f>
        <v>3</v>
      </c>
      <c r="BU117">
        <f>(CQ117-SUMIF('By HD'!$A$3:$A$42,$BE117,'By HD'!N$3:N$42))*$BR117*SUMIF('By HD'!$A$3:$A$42,$BE117,'By HD'!$W$3:$W$42)+$BR117*SUMIF('By HD'!$A$3:$A$42,$BE117,'By HD'!Y$3:Y$42)</f>
        <v>6</v>
      </c>
      <c r="CD117">
        <f t="shared" ref="CD117:CF121" si="77">BG117+BS117</f>
        <v>438</v>
      </c>
      <c r="CE117">
        <f t="shared" si="77"/>
        <v>246</v>
      </c>
      <c r="CF117">
        <f t="shared" si="77"/>
        <v>192</v>
      </c>
      <c r="CO117" s="5"/>
      <c r="CP117">
        <f t="shared" ref="CP117:CY121" si="78">BH117/$BG117</f>
        <v>0.56643356643356646</v>
      </c>
      <c r="CQ117">
        <f t="shared" si="78"/>
        <v>0.43356643356643354</v>
      </c>
      <c r="CR117">
        <f t="shared" si="78"/>
        <v>0</v>
      </c>
      <c r="CS117">
        <f t="shared" si="78"/>
        <v>0</v>
      </c>
      <c r="CT117">
        <f t="shared" si="78"/>
        <v>0</v>
      </c>
      <c r="CU117">
        <f t="shared" si="78"/>
        <v>0</v>
      </c>
      <c r="CV117">
        <f t="shared" si="78"/>
        <v>0</v>
      </c>
      <c r="CW117">
        <f t="shared" si="78"/>
        <v>0</v>
      </c>
      <c r="CX117">
        <f t="shared" si="78"/>
        <v>0</v>
      </c>
      <c r="CY117">
        <f t="shared" si="78"/>
        <v>0</v>
      </c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</row>
    <row r="118" spans="4:138" x14ac:dyDescent="0.3"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V118" s="5"/>
      <c r="AW118" s="5"/>
      <c r="AX118" s="5"/>
      <c r="AY118" s="5"/>
      <c r="AZ118" s="5"/>
      <c r="BA118" s="5"/>
      <c r="BD118" s="5"/>
      <c r="BE118">
        <v>22</v>
      </c>
      <c r="BF118" t="s">
        <v>334</v>
      </c>
      <c r="BG118">
        <f>SUMIFS('Pres Converted'!I$2:I$10000,'Pres Converted'!$E$2:$E$10000,$BF118,'Pres Converted'!$D$2:$D$10000,"ED",'Pres Converted'!$C$2:$C$10000,$BE118)</f>
        <v>756</v>
      </c>
      <c r="BH118">
        <f>SUMIFS('Pres Converted'!G$2:G$10000,'Pres Converted'!$E$2:$E$10000,$BF118,'Pres Converted'!$D$2:$D$10000,"ED",'Pres Converted'!$C$2:$C$10000,$BE118)</f>
        <v>226</v>
      </c>
      <c r="BI118">
        <f>SUMIFS('Pres Converted'!H$2:H$10000,'Pres Converted'!$E$2:$E$10000,$BF118,'Pres Converted'!$D$2:$D$10000,"ED",'Pres Converted'!$C$2:$C$10000,$BE118)</f>
        <v>530</v>
      </c>
      <c r="BR118">
        <f>BG118/SUMIF('By HD'!$A$3:$A$42,$BE118,'By HD'!$B$3:$B$42)</f>
        <v>0.9</v>
      </c>
      <c r="BS118">
        <f>$BR118*SUMIF('By HD'!$A$3:$A$42,$BE118,'By HD'!W$3:W$42)</f>
        <v>48.6</v>
      </c>
      <c r="BT118">
        <f>(CP118-SUMIF('By HD'!$A$3:$A$42,$BE118,'By HD'!M$3:M$42))*$BR118*SUMIF('By HD'!$A$3:$A$42,$BE118,'By HD'!$W$3:$W$42)+$BR118*SUMIF('By HD'!$A$3:$A$42,$BE118,'By HD'!X$3:X$42)</f>
        <v>24.576428571428572</v>
      </c>
      <c r="BU118">
        <f>(CQ118-SUMIF('By HD'!$A$3:$A$42,$BE118,'By HD'!N$3:N$42))*$BR118*SUMIF('By HD'!$A$3:$A$42,$BE118,'By HD'!$W$3:$W$42)+$BR118*SUMIF('By HD'!$A$3:$A$42,$BE118,'By HD'!Y$3:Y$42)</f>
        <v>24.023571428571429</v>
      </c>
      <c r="CD118">
        <f t="shared" si="77"/>
        <v>804.6</v>
      </c>
      <c r="CE118">
        <f t="shared" si="77"/>
        <v>250.57642857142858</v>
      </c>
      <c r="CF118">
        <f t="shared" si="77"/>
        <v>554.02357142857147</v>
      </c>
      <c r="CO118" s="5"/>
      <c r="CP118">
        <f t="shared" si="78"/>
        <v>0.29894179894179895</v>
      </c>
      <c r="CQ118">
        <f t="shared" si="78"/>
        <v>0.70105820105820105</v>
      </c>
      <c r="CR118">
        <f t="shared" si="78"/>
        <v>0</v>
      </c>
      <c r="CS118">
        <f t="shared" si="78"/>
        <v>0</v>
      </c>
      <c r="CT118">
        <f t="shared" si="78"/>
        <v>0</v>
      </c>
      <c r="CU118">
        <f t="shared" si="78"/>
        <v>0</v>
      </c>
      <c r="CV118">
        <f t="shared" si="78"/>
        <v>0</v>
      </c>
      <c r="CW118">
        <f t="shared" si="78"/>
        <v>0</v>
      </c>
      <c r="CX118">
        <f t="shared" si="78"/>
        <v>0</v>
      </c>
      <c r="CY118">
        <f t="shared" si="78"/>
        <v>0</v>
      </c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</row>
    <row r="119" spans="4:138" x14ac:dyDescent="0.3"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V119" s="5"/>
      <c r="AW119" s="5"/>
      <c r="AX119" s="5"/>
      <c r="AY119" s="5"/>
      <c r="AZ119" s="5"/>
      <c r="BA119" s="5"/>
      <c r="BD119" s="5"/>
      <c r="BE119">
        <v>22</v>
      </c>
      <c r="BF119" t="s">
        <v>331</v>
      </c>
      <c r="BG119">
        <f>SUMIFS('Pres Converted'!I$2:I$10000,'Pres Converted'!$E$2:$E$10000,$BF119,'Pres Converted'!$D$2:$D$10000,"ED",'Pres Converted'!$C$2:$C$10000,$BE119)</f>
        <v>84</v>
      </c>
      <c r="BH119">
        <f>SUMIFS('Pres Converted'!G$2:G$10000,'Pres Converted'!$E$2:$E$10000,$BF119,'Pres Converted'!$D$2:$D$10000,"ED",'Pres Converted'!$C$2:$C$10000,$BE119)</f>
        <v>67</v>
      </c>
      <c r="BI119">
        <f>SUMIFS('Pres Converted'!H$2:H$10000,'Pres Converted'!$E$2:$E$10000,$BF119,'Pres Converted'!$D$2:$D$10000,"ED",'Pres Converted'!$C$2:$C$10000,$BE119)</f>
        <v>17</v>
      </c>
      <c r="BR119">
        <f>BG119/SUMIF('By HD'!$A$3:$A$42,$BE119,'By HD'!$B$3:$B$42)</f>
        <v>0.1</v>
      </c>
      <c r="BS119">
        <f>$BR119*SUMIF('By HD'!$A$3:$A$42,$BE119,'By HD'!W$3:W$42)</f>
        <v>5.4</v>
      </c>
      <c r="BT119">
        <f>(CP119-SUMIF('By HD'!$A$3:$A$42,$BE119,'By HD'!M$3:M$42))*$BR119*SUMIF('By HD'!$A$3:$A$42,$BE119,'By HD'!$W$3:$W$42)+$BR119*SUMIF('By HD'!$A$3:$A$42,$BE119,'By HD'!X$3:X$42)</f>
        <v>5.4235714285714289</v>
      </c>
      <c r="BU119">
        <f>(CQ119-SUMIF('By HD'!$A$3:$A$42,$BE119,'By HD'!N$3:N$42))*$BR119*SUMIF('By HD'!$A$3:$A$42,$BE119,'By HD'!$W$3:$W$42)+$BR119*SUMIF('By HD'!$A$3:$A$42,$BE119,'By HD'!Y$3:Y$42)</f>
        <v>-2.3571428571428132E-2</v>
      </c>
      <c r="CD119">
        <f t="shared" si="77"/>
        <v>89.4</v>
      </c>
      <c r="CE119">
        <f t="shared" si="77"/>
        <v>72.423571428571435</v>
      </c>
      <c r="CF119">
        <f t="shared" si="77"/>
        <v>16.976428571428571</v>
      </c>
      <c r="CO119" s="5"/>
      <c r="CP119">
        <f t="shared" si="78"/>
        <v>0.79761904761904767</v>
      </c>
      <c r="CQ119">
        <f t="shared" si="78"/>
        <v>0.20238095238095238</v>
      </c>
      <c r="CR119">
        <f t="shared" si="78"/>
        <v>0</v>
      </c>
      <c r="CS119">
        <f t="shared" si="78"/>
        <v>0</v>
      </c>
      <c r="CT119">
        <f t="shared" si="78"/>
        <v>0</v>
      </c>
      <c r="CU119">
        <f t="shared" si="78"/>
        <v>0</v>
      </c>
      <c r="CV119">
        <f t="shared" si="78"/>
        <v>0</v>
      </c>
      <c r="CW119">
        <f t="shared" si="78"/>
        <v>0</v>
      </c>
      <c r="CX119">
        <f t="shared" si="78"/>
        <v>0</v>
      </c>
      <c r="CY119">
        <f t="shared" si="78"/>
        <v>0</v>
      </c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</row>
    <row r="120" spans="4:138" x14ac:dyDescent="0.3"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V120" s="5"/>
      <c r="AW120" s="5"/>
      <c r="AX120" s="5"/>
      <c r="AY120" s="5"/>
      <c r="AZ120" s="5"/>
      <c r="BA120" s="5"/>
      <c r="BD120" s="5"/>
      <c r="BE120">
        <v>23</v>
      </c>
      <c r="BF120" t="s">
        <v>292</v>
      </c>
      <c r="BG120">
        <f>SUMIFS('Pres Converted'!I$2:I$10000,'Pres Converted'!$E$2:$E$10000,$BF120,'Pres Converted'!$D$2:$D$10000,"ED",'Pres Converted'!$C$2:$C$10000,$BE120)</f>
        <v>1693</v>
      </c>
      <c r="BH120">
        <f>SUMIFS('Pres Converted'!G$2:G$10000,'Pres Converted'!$E$2:$E$10000,$BF120,'Pres Converted'!$D$2:$D$10000,"ED",'Pres Converted'!$C$2:$C$10000,$BE120)</f>
        <v>752</v>
      </c>
      <c r="BI120">
        <f>SUMIFS('Pres Converted'!H$2:H$10000,'Pres Converted'!$E$2:$E$10000,$BF120,'Pres Converted'!$D$2:$D$10000,"ED",'Pres Converted'!$C$2:$C$10000,$BE120)</f>
        <v>941</v>
      </c>
      <c r="BR120">
        <f>BG120/SUMIF('By HD'!$A$3:$A$42,$BE120,'By HD'!$B$3:$B$42)</f>
        <v>1</v>
      </c>
      <c r="BS120">
        <f>$BR120*SUMIF('By HD'!$A$3:$A$42,$BE120,'By HD'!W$3:W$42)</f>
        <v>106</v>
      </c>
      <c r="BT120">
        <f>(CP120-SUMIF('By HD'!$A$3:$A$42,$BE120,'By HD'!M$3:M$42))*$BR120*SUMIF('By HD'!$A$3:$A$42,$BE120,'By HD'!$W$3:$W$42)+$BR120*SUMIF('By HD'!$A$3:$A$42,$BE120,'By HD'!X$3:X$42)</f>
        <v>39</v>
      </c>
      <c r="BU120">
        <f>(CQ120-SUMIF('By HD'!$A$3:$A$42,$BE120,'By HD'!N$3:N$42))*$BR120*SUMIF('By HD'!$A$3:$A$42,$BE120,'By HD'!$W$3:$W$42)+$BR120*SUMIF('By HD'!$A$3:$A$42,$BE120,'By HD'!Y$3:Y$42)</f>
        <v>67</v>
      </c>
      <c r="CD120">
        <f t="shared" si="77"/>
        <v>1799</v>
      </c>
      <c r="CE120">
        <f t="shared" si="77"/>
        <v>791</v>
      </c>
      <c r="CF120">
        <f t="shared" si="77"/>
        <v>1008</v>
      </c>
      <c r="CO120" s="5"/>
      <c r="CP120">
        <f t="shared" si="78"/>
        <v>0.44418192557590075</v>
      </c>
      <c r="CQ120">
        <f t="shared" si="78"/>
        <v>0.55581807442409925</v>
      </c>
      <c r="CR120">
        <f t="shared" si="78"/>
        <v>0</v>
      </c>
      <c r="CS120">
        <f t="shared" si="78"/>
        <v>0</v>
      </c>
      <c r="CT120">
        <f t="shared" si="78"/>
        <v>0</v>
      </c>
      <c r="CU120">
        <f t="shared" si="78"/>
        <v>0</v>
      </c>
      <c r="CV120">
        <f t="shared" si="78"/>
        <v>0</v>
      </c>
      <c r="CW120">
        <f t="shared" si="78"/>
        <v>0</v>
      </c>
      <c r="CX120">
        <f t="shared" si="78"/>
        <v>0</v>
      </c>
      <c r="CY120">
        <f t="shared" si="78"/>
        <v>0</v>
      </c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</row>
    <row r="121" spans="4:138" x14ac:dyDescent="0.3"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V121" s="5"/>
      <c r="AW121" s="5"/>
      <c r="AX121" s="5"/>
      <c r="AY121" s="5"/>
      <c r="AZ121" s="5"/>
      <c r="BA121" s="5"/>
      <c r="BD121" s="5"/>
      <c r="BE121">
        <v>24</v>
      </c>
      <c r="BF121" t="s">
        <v>335</v>
      </c>
      <c r="BG121">
        <f>SUMIFS('Pres Converted'!I$2:I$10000,'Pres Converted'!$E$2:$E$10000,$BF121,'Pres Converted'!$D$2:$D$10000,"ED",'Pres Converted'!$C$2:$C$10000,$BE121)</f>
        <v>265</v>
      </c>
      <c r="BH121">
        <f>SUMIFS('Pres Converted'!G$2:G$10000,'Pres Converted'!$E$2:$E$10000,$BF121,'Pres Converted'!$D$2:$D$10000,"ED",'Pres Converted'!$C$2:$C$10000,$BE121)</f>
        <v>175</v>
      </c>
      <c r="BI121">
        <f>SUMIFS('Pres Converted'!H$2:H$10000,'Pres Converted'!$E$2:$E$10000,$BF121,'Pres Converted'!$D$2:$D$10000,"ED",'Pres Converted'!$C$2:$C$10000,$BE121)</f>
        <v>90</v>
      </c>
      <c r="BR121">
        <f>BG121/SUMIF('By HD'!$A$3:$A$42,$BE121,'By HD'!$B$3:$B$42)</f>
        <v>1</v>
      </c>
      <c r="BS121">
        <f>$BR121*SUMIF('By HD'!$A$3:$A$42,$BE121,'By HD'!W$3:W$42)</f>
        <v>177</v>
      </c>
      <c r="BT121">
        <f>(CP121-SUMIF('By HD'!$A$3:$A$42,$BE121,'By HD'!M$3:M$42))*$BR121*SUMIF('By HD'!$A$3:$A$42,$BE121,'By HD'!$W$3:$W$42)+$BR121*SUMIF('By HD'!$A$3:$A$42,$BE121,'By HD'!X$3:X$42)</f>
        <v>116</v>
      </c>
      <c r="BU121">
        <f>(CQ121-SUMIF('By HD'!$A$3:$A$42,$BE121,'By HD'!N$3:N$42))*$BR121*SUMIF('By HD'!$A$3:$A$42,$BE121,'By HD'!$W$3:$W$42)+$BR121*SUMIF('By HD'!$A$3:$A$42,$BE121,'By HD'!Y$3:Y$42)</f>
        <v>61</v>
      </c>
      <c r="CD121">
        <f t="shared" si="77"/>
        <v>442</v>
      </c>
      <c r="CE121">
        <f t="shared" si="77"/>
        <v>291</v>
      </c>
      <c r="CF121">
        <f t="shared" si="77"/>
        <v>151</v>
      </c>
      <c r="CO121" s="5"/>
      <c r="CP121">
        <f t="shared" si="78"/>
        <v>0.660377358490566</v>
      </c>
      <c r="CQ121">
        <f t="shared" si="78"/>
        <v>0.33962264150943394</v>
      </c>
      <c r="CR121">
        <f t="shared" si="78"/>
        <v>0</v>
      </c>
      <c r="CS121">
        <f t="shared" si="78"/>
        <v>0</v>
      </c>
      <c r="CT121">
        <f t="shared" si="78"/>
        <v>0</v>
      </c>
      <c r="CU121">
        <f t="shared" si="78"/>
        <v>0</v>
      </c>
      <c r="CV121">
        <f t="shared" si="78"/>
        <v>0</v>
      </c>
      <c r="CW121">
        <f t="shared" si="78"/>
        <v>0</v>
      </c>
      <c r="CX121">
        <f t="shared" si="78"/>
        <v>0</v>
      </c>
      <c r="CY121">
        <f t="shared" si="78"/>
        <v>0</v>
      </c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</row>
    <row r="122" spans="4:138" x14ac:dyDescent="0.3"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V122" s="5"/>
      <c r="AW122" s="5"/>
      <c r="AX122" s="5"/>
      <c r="AY122" s="5"/>
      <c r="AZ122" s="5"/>
      <c r="BA122" s="5"/>
      <c r="BB122" s="5"/>
      <c r="BC122" s="2"/>
      <c r="BD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</row>
    <row r="123" spans="4:138" x14ac:dyDescent="0.3"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V123" s="5"/>
      <c r="AW123" s="5"/>
      <c r="AX123" s="5"/>
      <c r="AY123" s="5"/>
      <c r="AZ123" s="5"/>
      <c r="BA123" s="5"/>
      <c r="BD123" s="5"/>
      <c r="CO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</row>
    <row r="124" spans="4:138" x14ac:dyDescent="0.3"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V124" s="5"/>
      <c r="AW124" s="5"/>
      <c r="AX124" s="5"/>
      <c r="AY124" s="5"/>
      <c r="AZ124" s="5"/>
      <c r="BA124" s="5"/>
      <c r="BD124" s="5"/>
      <c r="CO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</row>
    <row r="125" spans="4:138" x14ac:dyDescent="0.3"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V125" s="5"/>
      <c r="AW125" s="5"/>
      <c r="AX125" s="5"/>
      <c r="AY125" s="5"/>
      <c r="AZ125" s="5"/>
      <c r="BA125" s="5"/>
      <c r="BD125" s="5"/>
      <c r="CO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</row>
    <row r="126" spans="4:138" x14ac:dyDescent="0.3"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V126" s="5"/>
      <c r="AW126" s="5"/>
      <c r="AX126" s="5"/>
      <c r="AY126" s="5"/>
      <c r="AZ126" s="5"/>
      <c r="BA126" s="5"/>
      <c r="BB126" s="5"/>
      <c r="BC126" s="2"/>
      <c r="BD126" s="5"/>
      <c r="CO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</row>
    <row r="127" spans="4:138" x14ac:dyDescent="0.3"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V127" s="5"/>
      <c r="AW127" s="5"/>
      <c r="AX127" s="5"/>
      <c r="AY127" s="5"/>
      <c r="AZ127" s="5"/>
      <c r="BA127" s="5"/>
      <c r="BD127" s="5"/>
      <c r="CO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</row>
    <row r="128" spans="4:138" x14ac:dyDescent="0.3"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V128" s="5"/>
      <c r="AW128" s="5"/>
      <c r="AX128" s="5"/>
      <c r="AY128" s="5"/>
      <c r="AZ128" s="5"/>
      <c r="BA128" s="5"/>
      <c r="BD128" s="5"/>
      <c r="CO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</row>
    <row r="129" spans="4:138" x14ac:dyDescent="0.3"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V129" s="5"/>
      <c r="AW129" s="5"/>
      <c r="AX129" s="5"/>
      <c r="AY129" s="5"/>
      <c r="AZ129" s="5"/>
      <c r="BA129" s="5"/>
      <c r="BD129" s="5"/>
      <c r="CO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</row>
    <row r="130" spans="4:138" x14ac:dyDescent="0.3"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V130" s="5"/>
      <c r="AW130" s="5"/>
      <c r="AX130" s="5"/>
      <c r="AY130" s="5"/>
      <c r="AZ130" s="5"/>
      <c r="BA130" s="5"/>
      <c r="BD130" s="5"/>
      <c r="CO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</row>
    <row r="131" spans="4:138" x14ac:dyDescent="0.3"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V131" s="5"/>
      <c r="AW131" s="5"/>
      <c r="AX131" s="5"/>
      <c r="AY131" s="5"/>
      <c r="AZ131" s="5"/>
      <c r="BA131" s="5"/>
      <c r="BC131" s="1"/>
      <c r="BD131" s="5"/>
      <c r="CO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</row>
    <row r="132" spans="4:138" x14ac:dyDescent="0.3"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V132" s="5"/>
      <c r="AW132" s="5"/>
      <c r="AX132" s="5"/>
      <c r="AY132" s="5"/>
      <c r="AZ132" s="5"/>
      <c r="BA132" s="5"/>
      <c r="BD132" s="5"/>
      <c r="CO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</row>
    <row r="133" spans="4:138" x14ac:dyDescent="0.3"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V133" s="5"/>
      <c r="AW133" s="5"/>
      <c r="AX133" s="5"/>
      <c r="AY133" s="5"/>
      <c r="AZ133" s="5"/>
      <c r="BA133" s="5"/>
      <c r="BD133" s="5"/>
      <c r="CO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</row>
    <row r="134" spans="4:138" x14ac:dyDescent="0.3"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V134" s="5"/>
      <c r="AW134" s="5"/>
      <c r="AX134" s="5"/>
      <c r="AY134" s="5"/>
      <c r="AZ134" s="5"/>
      <c r="BA134" s="5"/>
      <c r="BD134" s="5"/>
      <c r="CO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</row>
    <row r="135" spans="4:138" x14ac:dyDescent="0.3"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V135" s="5"/>
      <c r="AW135" s="5"/>
      <c r="AX135" s="5"/>
      <c r="AY135" s="5"/>
      <c r="AZ135" s="5"/>
      <c r="BA135" s="5"/>
      <c r="BD135" s="5"/>
      <c r="CO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</row>
    <row r="136" spans="4:138" x14ac:dyDescent="0.3"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V136" s="5"/>
      <c r="AW136" s="5"/>
      <c r="AX136" s="5"/>
      <c r="AY136" s="5"/>
      <c r="AZ136" s="5"/>
      <c r="BA136" s="5"/>
      <c r="BD136" s="5"/>
      <c r="CO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</row>
    <row r="137" spans="4:138" x14ac:dyDescent="0.3"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V137" s="5"/>
      <c r="AW137" s="5"/>
      <c r="AX137" s="5"/>
      <c r="AY137" s="5"/>
      <c r="AZ137" s="5"/>
      <c r="BA137" s="5"/>
      <c r="BD137" s="5"/>
      <c r="CO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</row>
    <row r="138" spans="4:138" x14ac:dyDescent="0.3"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V138" s="5"/>
      <c r="AW138" s="5"/>
      <c r="AX138" s="5"/>
      <c r="AY138" s="5"/>
      <c r="AZ138" s="5"/>
      <c r="BA138" s="5"/>
      <c r="BD138" s="5"/>
      <c r="CO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</row>
    <row r="139" spans="4:138" x14ac:dyDescent="0.3"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V139" s="5"/>
      <c r="AW139" s="5"/>
      <c r="AX139" s="5"/>
      <c r="AY139" s="5"/>
      <c r="AZ139" s="5"/>
      <c r="BA139" s="5"/>
      <c r="BD139" s="5"/>
      <c r="CO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</row>
    <row r="140" spans="4:138" x14ac:dyDescent="0.3"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V140" s="5"/>
      <c r="AW140" s="5"/>
      <c r="AX140" s="5"/>
      <c r="AY140" s="5"/>
      <c r="AZ140" s="5"/>
      <c r="BA140" s="5"/>
      <c r="BD140" s="5"/>
      <c r="CO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</row>
    <row r="141" spans="4:138" x14ac:dyDescent="0.3"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V141" s="5"/>
      <c r="AW141" s="5"/>
      <c r="AX141" s="5"/>
      <c r="AY141" s="5"/>
      <c r="AZ141" s="5"/>
      <c r="BA141" s="5"/>
      <c r="BD141" s="5"/>
      <c r="CO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</row>
    <row r="142" spans="4:138" x14ac:dyDescent="0.3"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V142" s="5"/>
      <c r="AW142" s="5"/>
      <c r="AX142" s="5"/>
      <c r="AY142" s="5"/>
      <c r="AZ142" s="5"/>
      <c r="BA142" s="5"/>
      <c r="BD142" s="5"/>
      <c r="CO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</row>
    <row r="143" spans="4:138" x14ac:dyDescent="0.3"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V143" s="5"/>
      <c r="AW143" s="5"/>
      <c r="AX143" s="5"/>
      <c r="AY143" s="5"/>
      <c r="AZ143" s="5"/>
      <c r="BA143" s="5"/>
      <c r="BD143" s="5"/>
      <c r="CO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</row>
    <row r="144" spans="4:138" x14ac:dyDescent="0.3"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V144" s="5"/>
      <c r="AW144" s="5"/>
      <c r="AX144" s="5"/>
      <c r="AY144" s="5"/>
      <c r="AZ144" s="5"/>
      <c r="BA144" s="5"/>
      <c r="BD144" s="5"/>
      <c r="BE144" s="8"/>
      <c r="BF144" s="1"/>
      <c r="CO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</row>
    <row r="145" spans="1:138 16373:16373" x14ac:dyDescent="0.3"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V145" s="5"/>
      <c r="AW145" s="5"/>
      <c r="AX145" s="5"/>
      <c r="AY145" s="5"/>
      <c r="AZ145" s="5"/>
      <c r="BA145" s="5"/>
      <c r="BB145" s="8"/>
      <c r="BC145" s="1"/>
      <c r="BD145" s="5"/>
      <c r="BE145" s="5"/>
      <c r="BF145" s="5"/>
      <c r="CO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</row>
    <row r="146" spans="1:138 16373:16373" x14ac:dyDescent="0.3"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V146" s="5"/>
      <c r="AW146" s="5"/>
      <c r="AX146" s="5"/>
      <c r="AY146" s="5"/>
      <c r="AZ146" s="5"/>
      <c r="BA146" s="5"/>
      <c r="BB146" s="5"/>
      <c r="BC146" s="5"/>
      <c r="BD146" s="5"/>
      <c r="CN146" s="5"/>
      <c r="CO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</row>
    <row r="147" spans="1:138 16373:16373" x14ac:dyDescent="0.3"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V147" s="5"/>
      <c r="AW147" s="5"/>
      <c r="AX147" s="5"/>
      <c r="AY147" s="5"/>
      <c r="AZ147" s="5"/>
      <c r="BA147" s="5"/>
      <c r="BB147" s="5"/>
      <c r="BC147" s="5"/>
      <c r="BD147" s="5"/>
      <c r="BE147" t="s">
        <v>337</v>
      </c>
      <c r="BG147">
        <f t="shared" ref="BG147:CN147" si="79">SUM(BG78:BG145)</f>
        <v>55880</v>
      </c>
      <c r="BH147">
        <f t="shared" si="79"/>
        <v>27591</v>
      </c>
      <c r="BI147">
        <f t="shared" si="79"/>
        <v>28289</v>
      </c>
      <c r="BJ147">
        <f t="shared" si="79"/>
        <v>0</v>
      </c>
      <c r="BK147">
        <f t="shared" si="79"/>
        <v>0</v>
      </c>
      <c r="BL147">
        <f t="shared" si="79"/>
        <v>0</v>
      </c>
      <c r="BM147">
        <f t="shared" si="79"/>
        <v>0</v>
      </c>
      <c r="BN147">
        <f t="shared" si="79"/>
        <v>0</v>
      </c>
      <c r="BO147">
        <f t="shared" si="79"/>
        <v>0</v>
      </c>
      <c r="BP147">
        <f t="shared" si="79"/>
        <v>0</v>
      </c>
      <c r="BQ147">
        <f t="shared" si="79"/>
        <v>0</v>
      </c>
      <c r="BR147">
        <f t="shared" si="79"/>
        <v>24.000000000000004</v>
      </c>
      <c r="BS147">
        <f t="shared" si="79"/>
        <v>4882</v>
      </c>
      <c r="BT147">
        <f t="shared" si="79"/>
        <v>2218</v>
      </c>
      <c r="BU147">
        <f t="shared" si="79"/>
        <v>2664</v>
      </c>
      <c r="BV147">
        <f t="shared" si="79"/>
        <v>0</v>
      </c>
      <c r="BW147">
        <f t="shared" si="79"/>
        <v>0</v>
      </c>
      <c r="BX147">
        <f t="shared" si="79"/>
        <v>0</v>
      </c>
      <c r="BY147">
        <f t="shared" si="79"/>
        <v>0</v>
      </c>
      <c r="BZ147">
        <f t="shared" si="79"/>
        <v>0</v>
      </c>
      <c r="CA147">
        <f t="shared" si="79"/>
        <v>0</v>
      </c>
      <c r="CB147">
        <f t="shared" si="79"/>
        <v>0</v>
      </c>
      <c r="CC147">
        <f t="shared" si="79"/>
        <v>0</v>
      </c>
      <c r="CD147">
        <f t="shared" si="79"/>
        <v>60762</v>
      </c>
      <c r="CE147">
        <f t="shared" si="79"/>
        <v>29809.000000000004</v>
      </c>
      <c r="CF147">
        <f t="shared" si="79"/>
        <v>30953.000000000004</v>
      </c>
      <c r="CG147">
        <f t="shared" si="79"/>
        <v>0</v>
      </c>
      <c r="CH147">
        <f t="shared" si="79"/>
        <v>0</v>
      </c>
      <c r="CI147">
        <f t="shared" si="79"/>
        <v>0</v>
      </c>
      <c r="CJ147">
        <f t="shared" si="79"/>
        <v>0</v>
      </c>
      <c r="CK147">
        <f t="shared" si="79"/>
        <v>0</v>
      </c>
      <c r="CL147">
        <f t="shared" si="79"/>
        <v>0</v>
      </c>
      <c r="CM147">
        <f t="shared" si="79"/>
        <v>0</v>
      </c>
      <c r="CN147">
        <f t="shared" si="79"/>
        <v>0</v>
      </c>
      <c r="CP147">
        <f t="shared" ref="CP147:CY147" si="80">BH147/$BG147</f>
        <v>0.49375447387258409</v>
      </c>
      <c r="CQ147">
        <f t="shared" si="80"/>
        <v>0.50624552612741591</v>
      </c>
      <c r="CR147">
        <f t="shared" si="80"/>
        <v>0</v>
      </c>
      <c r="CS147">
        <f t="shared" si="80"/>
        <v>0</v>
      </c>
      <c r="CT147">
        <f t="shared" si="80"/>
        <v>0</v>
      </c>
      <c r="CU147">
        <f t="shared" si="80"/>
        <v>0</v>
      </c>
      <c r="CV147">
        <f t="shared" si="80"/>
        <v>0</v>
      </c>
      <c r="CW147">
        <f t="shared" si="80"/>
        <v>0</v>
      </c>
      <c r="CX147">
        <f t="shared" si="80"/>
        <v>0</v>
      </c>
      <c r="CY147">
        <f t="shared" si="80"/>
        <v>0</v>
      </c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</row>
    <row r="148" spans="1:138 16373:16373" x14ac:dyDescent="0.3">
      <c r="A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XES148" s="5"/>
    </row>
    <row r="149" spans="1:138 16373:16373" x14ac:dyDescent="0.3"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</row>
    <row r="150" spans="1:138 16373:16373" x14ac:dyDescent="0.3"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</row>
    <row r="151" spans="1:138 16373:16373" x14ac:dyDescent="0.3"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</row>
    <row r="152" spans="1:138 16373:16373" x14ac:dyDescent="0.3"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</row>
    <row r="153" spans="1:138 16373:16373" x14ac:dyDescent="0.3"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</row>
    <row r="154" spans="1:138 16373:16373" x14ac:dyDescent="0.3"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</row>
    <row r="155" spans="1:138 16373:16373" x14ac:dyDescent="0.3"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</row>
    <row r="156" spans="1:138 16373:16373" x14ac:dyDescent="0.3"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</row>
    <row r="157" spans="1:138 16373:16373" x14ac:dyDescent="0.3"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</row>
    <row r="158" spans="1:138 16373:16373" x14ac:dyDescent="0.3"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</row>
    <row r="159" spans="1:138 16373:16373" x14ac:dyDescent="0.3"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</row>
    <row r="160" spans="1:138 16373:16373" x14ac:dyDescent="0.3"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</row>
    <row r="161" spans="4:138" x14ac:dyDescent="0.3"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</row>
    <row r="162" spans="4:138" x14ac:dyDescent="0.3"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</row>
    <row r="163" spans="4:138" x14ac:dyDescent="0.3"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</row>
    <row r="164" spans="4:138" x14ac:dyDescent="0.3"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</row>
    <row r="165" spans="4:138" x14ac:dyDescent="0.3"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</row>
    <row r="166" spans="4:138" x14ac:dyDescent="0.3"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</row>
    <row r="167" spans="4:138" x14ac:dyDescent="0.3"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</row>
    <row r="168" spans="4:138" x14ac:dyDescent="0.3"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</row>
    <row r="169" spans="4:138" x14ac:dyDescent="0.3"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</row>
    <row r="170" spans="4:138" x14ac:dyDescent="0.3"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</row>
    <row r="171" spans="4:138" x14ac:dyDescent="0.3"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</row>
    <row r="172" spans="4:138" x14ac:dyDescent="0.3"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</row>
    <row r="173" spans="4:138" x14ac:dyDescent="0.3"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</row>
    <row r="174" spans="4:138" x14ac:dyDescent="0.3"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</row>
    <row r="175" spans="4:138" x14ac:dyDescent="0.3"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</row>
    <row r="176" spans="4:138" x14ac:dyDescent="0.3"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CEAD5-5F5F-490A-A874-C36D259F0359}">
  <dimension ref="A1:F33"/>
  <sheetViews>
    <sheetView topLeftCell="A4" workbookViewId="0">
      <selection activeCell="G21" sqref="C21:G38"/>
    </sheetView>
  </sheetViews>
  <sheetFormatPr defaultRowHeight="14.4" x14ac:dyDescent="0.3"/>
  <sheetData>
    <row r="1" spans="1:6" x14ac:dyDescent="0.3">
      <c r="A1" t="s">
        <v>402</v>
      </c>
      <c r="B1" t="s">
        <v>404</v>
      </c>
      <c r="C1" t="s">
        <v>405</v>
      </c>
      <c r="D1" t="s">
        <v>406</v>
      </c>
      <c r="E1" t="s">
        <v>407</v>
      </c>
      <c r="F1" t="s">
        <v>408</v>
      </c>
    </row>
    <row r="2" spans="1:6" x14ac:dyDescent="0.3">
      <c r="A2" t="s">
        <v>324</v>
      </c>
      <c r="B2">
        <f>COUNTIFS('Pres Converted'!$E$2:$E$10000,$A2,'Pres Converted'!$M$2:$M$10000,B$1,'Pres Converted'!$D$2:$D$10000,"ED")</f>
        <v>0</v>
      </c>
      <c r="C2">
        <f>COUNTIFS('Pres Converted'!$E$2:$E$10000,$A2,'Pres Converted'!$M$2:$M$10000,C$1,'Pres Converted'!$D$2:$D$10000,"ED")</f>
        <v>5</v>
      </c>
      <c r="D2">
        <f>COUNTIFS('Pres Converted'!$E$2:$E$10000,$A2,'Pres Converted'!$M$2:$M$10000,D$1,'Pres Converted'!$D$2:$D$10000,"ED")</f>
        <v>0</v>
      </c>
      <c r="E2">
        <f>COUNTIFS('Pres Converted'!$E$2:$E$10000,$A2,'Pres Converted'!$M$2:$M$10000,E$1,'Pres Converted'!$D$2:$D$10000,"ED")</f>
        <v>1</v>
      </c>
      <c r="F2">
        <f>SUM(B2:E2)</f>
        <v>6</v>
      </c>
    </row>
    <row r="3" spans="1:6" x14ac:dyDescent="0.3">
      <c r="A3" t="s">
        <v>325</v>
      </c>
      <c r="B3">
        <f>COUNTIFS('Pres Converted'!$E$2:$E$10000,$A3,'Pres Converted'!$M$2:$M$10000,B$1,'Pres Converted'!$D$2:$D$10000,"ED")</f>
        <v>0</v>
      </c>
      <c r="C3">
        <f>COUNTIFS('Pres Converted'!$E$2:$E$10000,$A3,'Pres Converted'!$M$2:$M$10000,C$1,'Pres Converted'!$D$2:$D$10000,"ED")</f>
        <v>4</v>
      </c>
      <c r="D3">
        <f>COUNTIFS('Pres Converted'!$E$2:$E$10000,$A3,'Pres Converted'!$M$2:$M$10000,D$1,'Pres Converted'!$D$2:$D$10000,"ED")</f>
        <v>0</v>
      </c>
      <c r="E3">
        <f>COUNTIFS('Pres Converted'!$E$2:$E$10000,$A3,'Pres Converted'!$M$2:$M$10000,E$1,'Pres Converted'!$D$2:$D$10000,"ED")</f>
        <v>1</v>
      </c>
      <c r="F3">
        <f t="shared" ref="F3:F32" si="0">SUM(B3:E3)</f>
        <v>5</v>
      </c>
    </row>
    <row r="4" spans="1:6" x14ac:dyDescent="0.3">
      <c r="A4" t="s">
        <v>323</v>
      </c>
      <c r="B4">
        <f>COUNTIFS('Pres Converted'!$E$2:$E$10000,$A4,'Pres Converted'!$M$2:$M$10000,B$1,'Pres Converted'!$D$2:$D$10000,"ED")</f>
        <v>25</v>
      </c>
      <c r="C4">
        <f>COUNTIFS('Pres Converted'!$E$2:$E$10000,$A4,'Pres Converted'!$M$2:$M$10000,C$1,'Pres Converted'!$D$2:$D$10000,"ED")</f>
        <v>14</v>
      </c>
      <c r="D4">
        <f>COUNTIFS('Pres Converted'!$E$2:$E$10000,$A4,'Pres Converted'!$M$2:$M$10000,D$1,'Pres Converted'!$D$2:$D$10000,"ED")</f>
        <v>0</v>
      </c>
      <c r="E4">
        <f>COUNTIFS('Pres Converted'!$E$2:$E$10000,$A4,'Pres Converted'!$M$2:$M$10000,E$1,'Pres Converted'!$D$2:$D$10000,"ED")</f>
        <v>0</v>
      </c>
      <c r="F4">
        <f t="shared" si="0"/>
        <v>39</v>
      </c>
    </row>
    <row r="5" spans="1:6" x14ac:dyDescent="0.3">
      <c r="A5" t="s">
        <v>185</v>
      </c>
      <c r="B5">
        <f>COUNTIFS('Pres Converted'!$E$2:$E$10000,$A5,'Pres Converted'!$M$2:$M$10000,B$1,'Pres Converted'!$D$2:$D$10000,"ED")</f>
        <v>11</v>
      </c>
      <c r="C5">
        <f>COUNTIFS('Pres Converted'!$E$2:$E$10000,$A5,'Pres Converted'!$M$2:$M$10000,C$1,'Pres Converted'!$D$2:$D$10000,"ED")</f>
        <v>3</v>
      </c>
      <c r="D5">
        <f>COUNTIFS('Pres Converted'!$E$2:$E$10000,$A5,'Pres Converted'!$M$2:$M$10000,D$1,'Pres Converted'!$D$2:$D$10000,"ED")</f>
        <v>1</v>
      </c>
      <c r="E5">
        <f>COUNTIFS('Pres Converted'!$E$2:$E$10000,$A5,'Pres Converted'!$M$2:$M$10000,E$1,'Pres Converted'!$D$2:$D$10000,"ED")</f>
        <v>0</v>
      </c>
      <c r="F5">
        <f t="shared" si="0"/>
        <v>15</v>
      </c>
    </row>
    <row r="6" spans="1:6" x14ac:dyDescent="0.3">
      <c r="A6" t="s">
        <v>328</v>
      </c>
      <c r="B6">
        <f>COUNTIFS('Pres Converted'!$E$2:$E$10000,$A6,'Pres Converted'!$M$2:$M$10000,B$1,'Pres Converted'!$D$2:$D$10000,"ED")</f>
        <v>0</v>
      </c>
      <c r="C6">
        <f>COUNTIFS('Pres Converted'!$E$2:$E$10000,$A6,'Pres Converted'!$M$2:$M$10000,C$1,'Pres Converted'!$D$2:$D$10000,"ED")</f>
        <v>3</v>
      </c>
      <c r="D6">
        <f>COUNTIFS('Pres Converted'!$E$2:$E$10000,$A6,'Pres Converted'!$M$2:$M$10000,D$1,'Pres Converted'!$D$2:$D$10000,"ED")</f>
        <v>0</v>
      </c>
      <c r="E6">
        <f>COUNTIFS('Pres Converted'!$E$2:$E$10000,$A6,'Pres Converted'!$M$2:$M$10000,E$1,'Pres Converted'!$D$2:$D$10000,"ED")</f>
        <v>0</v>
      </c>
      <c r="F6">
        <f t="shared" si="0"/>
        <v>3</v>
      </c>
    </row>
    <row r="7" spans="1:6" x14ac:dyDescent="0.3">
      <c r="A7" t="s">
        <v>330</v>
      </c>
      <c r="B7">
        <f>COUNTIFS('Pres Converted'!$E$2:$E$10000,$A7,'Pres Converted'!$M$2:$M$10000,B$1,'Pres Converted'!$D$2:$D$10000,"ED")</f>
        <v>1</v>
      </c>
      <c r="C7">
        <f>COUNTIFS('Pres Converted'!$E$2:$E$10000,$A7,'Pres Converted'!$M$2:$M$10000,C$1,'Pres Converted'!$D$2:$D$10000,"ED")</f>
        <v>3</v>
      </c>
      <c r="D7">
        <f>COUNTIFS('Pres Converted'!$E$2:$E$10000,$A7,'Pres Converted'!$M$2:$M$10000,D$1,'Pres Converted'!$D$2:$D$10000,"ED")</f>
        <v>0</v>
      </c>
      <c r="E7">
        <f>COUNTIFS('Pres Converted'!$E$2:$E$10000,$A7,'Pres Converted'!$M$2:$M$10000,E$1,'Pres Converted'!$D$2:$D$10000,"ED")</f>
        <v>0</v>
      </c>
      <c r="F7">
        <f t="shared" si="0"/>
        <v>4</v>
      </c>
    </row>
    <row r="8" spans="1:6" x14ac:dyDescent="0.3">
      <c r="A8" t="s">
        <v>327</v>
      </c>
      <c r="B8">
        <f>COUNTIFS('Pres Converted'!$E$2:$E$10000,$A8,'Pres Converted'!$M$2:$M$10000,B$1,'Pres Converted'!$D$2:$D$10000,"ED")</f>
        <v>0</v>
      </c>
      <c r="C8">
        <f>COUNTIFS('Pres Converted'!$E$2:$E$10000,$A8,'Pres Converted'!$M$2:$M$10000,C$1,'Pres Converted'!$D$2:$D$10000,"ED")</f>
        <v>4</v>
      </c>
      <c r="D8">
        <f>COUNTIFS('Pres Converted'!$E$2:$E$10000,$A8,'Pres Converted'!$M$2:$M$10000,D$1,'Pres Converted'!$D$2:$D$10000,"ED")</f>
        <v>0</v>
      </c>
      <c r="E8">
        <f>COUNTIFS('Pres Converted'!$E$2:$E$10000,$A8,'Pres Converted'!$M$2:$M$10000,E$1,'Pres Converted'!$D$2:$D$10000,"ED")</f>
        <v>0</v>
      </c>
      <c r="F8">
        <f t="shared" si="0"/>
        <v>4</v>
      </c>
    </row>
    <row r="9" spans="1:6" x14ac:dyDescent="0.3">
      <c r="A9" t="s">
        <v>332</v>
      </c>
      <c r="B9">
        <f>COUNTIFS('Pres Converted'!$E$2:$E$10000,$A9,'Pres Converted'!$M$2:$M$10000,B$1,'Pres Converted'!$D$2:$D$10000,"ED")</f>
        <v>12</v>
      </c>
      <c r="C9">
        <f>COUNTIFS('Pres Converted'!$E$2:$E$10000,$A9,'Pres Converted'!$M$2:$M$10000,C$1,'Pres Converted'!$D$2:$D$10000,"ED")</f>
        <v>11</v>
      </c>
      <c r="D9">
        <f>COUNTIFS('Pres Converted'!$E$2:$E$10000,$A9,'Pres Converted'!$M$2:$M$10000,D$1,'Pres Converted'!$D$2:$D$10000,"ED")</f>
        <v>0</v>
      </c>
      <c r="E9">
        <f>COUNTIFS('Pres Converted'!$E$2:$E$10000,$A9,'Pres Converted'!$M$2:$M$10000,E$1,'Pres Converted'!$D$2:$D$10000,"ED")</f>
        <v>0</v>
      </c>
      <c r="F9">
        <f t="shared" si="0"/>
        <v>23</v>
      </c>
    </row>
    <row r="10" spans="1:6" x14ac:dyDescent="0.3">
      <c r="A10" t="s">
        <v>62</v>
      </c>
      <c r="B10">
        <f>COUNTIFS('Pres Converted'!$E$2:$E$10000,$A10,'Pres Converted'!$M$2:$M$10000,B$1,'Pres Converted'!$D$2:$D$10000,"ED")</f>
        <v>2</v>
      </c>
      <c r="C10">
        <f>COUNTIFS('Pres Converted'!$E$2:$E$10000,$A10,'Pres Converted'!$M$2:$M$10000,C$1,'Pres Converted'!$D$2:$D$10000,"ED")</f>
        <v>1</v>
      </c>
      <c r="D10">
        <f>COUNTIFS('Pres Converted'!$E$2:$E$10000,$A10,'Pres Converted'!$M$2:$M$10000,D$1,'Pres Converted'!$D$2:$D$10000,"ED")</f>
        <v>0</v>
      </c>
      <c r="E10">
        <f>COUNTIFS('Pres Converted'!$E$2:$E$10000,$A10,'Pres Converted'!$M$2:$M$10000,E$1,'Pres Converted'!$D$2:$D$10000,"ED")</f>
        <v>0</v>
      </c>
      <c r="F10">
        <f t="shared" si="0"/>
        <v>3</v>
      </c>
    </row>
    <row r="11" spans="1:6" x14ac:dyDescent="0.3">
      <c r="A11" t="s">
        <v>319</v>
      </c>
      <c r="B11">
        <f>COUNTIFS('Pres Converted'!$E$2:$E$10000,$A11,'Pres Converted'!$M$2:$M$10000,B$1,'Pres Converted'!$D$2:$D$10000,"ED")</f>
        <v>3</v>
      </c>
      <c r="C11">
        <f>COUNTIFS('Pres Converted'!$E$2:$E$10000,$A11,'Pres Converted'!$M$2:$M$10000,C$1,'Pres Converted'!$D$2:$D$10000,"ED")</f>
        <v>4</v>
      </c>
      <c r="D11">
        <f>COUNTIFS('Pres Converted'!$E$2:$E$10000,$A11,'Pres Converted'!$M$2:$M$10000,D$1,'Pres Converted'!$D$2:$D$10000,"ED")</f>
        <v>1</v>
      </c>
      <c r="E11">
        <f>COUNTIFS('Pres Converted'!$E$2:$E$10000,$A11,'Pres Converted'!$M$2:$M$10000,E$1,'Pres Converted'!$D$2:$D$10000,"ED")</f>
        <v>0</v>
      </c>
      <c r="F11">
        <f t="shared" si="0"/>
        <v>8</v>
      </c>
    </row>
    <row r="12" spans="1:6" x14ac:dyDescent="0.3">
      <c r="A12" t="s">
        <v>320</v>
      </c>
      <c r="B12">
        <f>COUNTIFS('Pres Converted'!$E$2:$E$10000,$A12,'Pres Converted'!$M$2:$M$10000,B$1,'Pres Converted'!$D$2:$D$10000,"ED")</f>
        <v>10</v>
      </c>
      <c r="C12">
        <f>COUNTIFS('Pres Converted'!$E$2:$E$10000,$A12,'Pres Converted'!$M$2:$M$10000,C$1,'Pres Converted'!$D$2:$D$10000,"ED")</f>
        <v>2</v>
      </c>
      <c r="D12">
        <f>COUNTIFS('Pres Converted'!$E$2:$E$10000,$A12,'Pres Converted'!$M$2:$M$10000,D$1,'Pres Converted'!$D$2:$D$10000,"ED")</f>
        <v>0</v>
      </c>
      <c r="E12">
        <f>COUNTIFS('Pres Converted'!$E$2:$E$10000,$A12,'Pres Converted'!$M$2:$M$10000,E$1,'Pres Converted'!$D$2:$D$10000,"ED")</f>
        <v>0</v>
      </c>
      <c r="F12">
        <f t="shared" si="0"/>
        <v>12</v>
      </c>
    </row>
    <row r="13" spans="1:6" x14ac:dyDescent="0.3">
      <c r="A13" t="s">
        <v>137</v>
      </c>
      <c r="B13">
        <f>COUNTIFS('Pres Converted'!$E$2:$E$10000,$A13,'Pres Converted'!$M$2:$M$10000,B$1,'Pres Converted'!$D$2:$D$10000,"ED")</f>
        <v>5</v>
      </c>
      <c r="C13">
        <f>COUNTIFS('Pres Converted'!$E$2:$E$10000,$A13,'Pres Converted'!$M$2:$M$10000,C$1,'Pres Converted'!$D$2:$D$10000,"ED")</f>
        <v>14</v>
      </c>
      <c r="D13">
        <f>COUNTIFS('Pres Converted'!$E$2:$E$10000,$A13,'Pres Converted'!$M$2:$M$10000,D$1,'Pres Converted'!$D$2:$D$10000,"ED")</f>
        <v>0</v>
      </c>
      <c r="E13">
        <f>COUNTIFS('Pres Converted'!$E$2:$E$10000,$A13,'Pres Converted'!$M$2:$M$10000,E$1,'Pres Converted'!$D$2:$D$10000,"ED")</f>
        <v>0</v>
      </c>
      <c r="F13">
        <f t="shared" si="0"/>
        <v>19</v>
      </c>
    </row>
    <row r="14" spans="1:6" x14ac:dyDescent="0.3">
      <c r="A14" t="s">
        <v>317</v>
      </c>
      <c r="B14">
        <f>COUNTIFS('Pres Converted'!$E$2:$E$10000,$A14,'Pres Converted'!$M$2:$M$10000,B$1,'Pres Converted'!$D$2:$D$10000,"ED")</f>
        <v>8</v>
      </c>
      <c r="C14">
        <f>COUNTIFS('Pres Converted'!$E$2:$E$10000,$A14,'Pres Converted'!$M$2:$M$10000,C$1,'Pres Converted'!$D$2:$D$10000,"ED")</f>
        <v>5</v>
      </c>
      <c r="D14">
        <f>COUNTIFS('Pres Converted'!$E$2:$E$10000,$A14,'Pres Converted'!$M$2:$M$10000,D$1,'Pres Converted'!$D$2:$D$10000,"ED")</f>
        <v>0</v>
      </c>
      <c r="E14">
        <f>COUNTIFS('Pres Converted'!$E$2:$E$10000,$A14,'Pres Converted'!$M$2:$M$10000,E$1,'Pres Converted'!$D$2:$D$10000,"ED")</f>
        <v>0</v>
      </c>
      <c r="F14">
        <f t="shared" si="0"/>
        <v>13</v>
      </c>
    </row>
    <row r="15" spans="1:6" x14ac:dyDescent="0.3">
      <c r="A15" t="s">
        <v>148</v>
      </c>
      <c r="B15">
        <f>COUNTIFS('Pres Converted'!$E$2:$E$10000,$A15,'Pres Converted'!$M$2:$M$10000,B$1,'Pres Converted'!$D$2:$D$10000,"ED")</f>
        <v>1</v>
      </c>
      <c r="C15">
        <f>COUNTIFS('Pres Converted'!$E$2:$E$10000,$A15,'Pres Converted'!$M$2:$M$10000,C$1,'Pres Converted'!$D$2:$D$10000,"ED")</f>
        <v>7</v>
      </c>
      <c r="D15">
        <f>COUNTIFS('Pres Converted'!$E$2:$E$10000,$A15,'Pres Converted'!$M$2:$M$10000,D$1,'Pres Converted'!$D$2:$D$10000,"ED")</f>
        <v>1</v>
      </c>
      <c r="E15">
        <f>COUNTIFS('Pres Converted'!$E$2:$E$10000,$A15,'Pres Converted'!$M$2:$M$10000,E$1,'Pres Converted'!$D$2:$D$10000,"ED")</f>
        <v>0</v>
      </c>
      <c r="F15">
        <f t="shared" si="0"/>
        <v>9</v>
      </c>
    </row>
    <row r="16" spans="1:6" x14ac:dyDescent="0.3">
      <c r="A16" t="s">
        <v>326</v>
      </c>
      <c r="B16">
        <f>COUNTIFS('Pres Converted'!$E$2:$E$10000,$A16,'Pres Converted'!$M$2:$M$10000,B$1,'Pres Converted'!$D$2:$D$10000,"ED")</f>
        <v>4</v>
      </c>
      <c r="C16">
        <f>COUNTIFS('Pres Converted'!$E$2:$E$10000,$A16,'Pres Converted'!$M$2:$M$10000,C$1,'Pres Converted'!$D$2:$D$10000,"ED")</f>
        <v>6</v>
      </c>
      <c r="D16">
        <f>COUNTIFS('Pres Converted'!$E$2:$E$10000,$A16,'Pres Converted'!$M$2:$M$10000,D$1,'Pres Converted'!$D$2:$D$10000,"ED")</f>
        <v>0</v>
      </c>
      <c r="E16">
        <f>COUNTIFS('Pres Converted'!$E$2:$E$10000,$A16,'Pres Converted'!$M$2:$M$10000,E$1,'Pres Converted'!$D$2:$D$10000,"ED")</f>
        <v>2</v>
      </c>
      <c r="F16">
        <f t="shared" si="0"/>
        <v>12</v>
      </c>
    </row>
    <row r="17" spans="1:6" x14ac:dyDescent="0.3">
      <c r="A17" t="s">
        <v>322</v>
      </c>
      <c r="B17">
        <f>COUNTIFS('Pres Converted'!$E$2:$E$10000,$A17,'Pres Converted'!$M$2:$M$10000,B$1,'Pres Converted'!$D$2:$D$10000,"ED")</f>
        <v>3</v>
      </c>
      <c r="C17">
        <f>COUNTIFS('Pres Converted'!$E$2:$E$10000,$A17,'Pres Converted'!$M$2:$M$10000,C$1,'Pres Converted'!$D$2:$D$10000,"ED")</f>
        <v>3</v>
      </c>
      <c r="D17">
        <f>COUNTIFS('Pres Converted'!$E$2:$E$10000,$A17,'Pres Converted'!$M$2:$M$10000,D$1,'Pres Converted'!$D$2:$D$10000,"ED")</f>
        <v>0</v>
      </c>
      <c r="E17">
        <f>COUNTIFS('Pres Converted'!$E$2:$E$10000,$A17,'Pres Converted'!$M$2:$M$10000,E$1,'Pres Converted'!$D$2:$D$10000,"ED")</f>
        <v>1</v>
      </c>
      <c r="F17">
        <f t="shared" si="0"/>
        <v>7</v>
      </c>
    </row>
    <row r="18" spans="1:6" x14ac:dyDescent="0.3">
      <c r="A18" t="s">
        <v>292</v>
      </c>
      <c r="B18">
        <f>COUNTIFS('Pres Converted'!$E$2:$E$10000,$A18,'Pres Converted'!$M$2:$M$10000,B$1,'Pres Converted'!$D$2:$D$10000,"ED")</f>
        <v>12</v>
      </c>
      <c r="C18">
        <f>COUNTIFS('Pres Converted'!$E$2:$E$10000,$A18,'Pres Converted'!$M$2:$M$10000,C$1,'Pres Converted'!$D$2:$D$10000,"ED")</f>
        <v>3</v>
      </c>
      <c r="D18">
        <f>COUNTIFS('Pres Converted'!$E$2:$E$10000,$A18,'Pres Converted'!$M$2:$M$10000,D$1,'Pres Converted'!$D$2:$D$10000,"ED")</f>
        <v>1</v>
      </c>
      <c r="E18">
        <f>COUNTIFS('Pres Converted'!$E$2:$E$10000,$A18,'Pres Converted'!$M$2:$M$10000,E$1,'Pres Converted'!$D$2:$D$10000,"ED")</f>
        <v>1</v>
      </c>
      <c r="F18">
        <f t="shared" si="0"/>
        <v>17</v>
      </c>
    </row>
    <row r="19" spans="1:6" x14ac:dyDescent="0.3">
      <c r="A19" t="s">
        <v>331</v>
      </c>
      <c r="B19">
        <f>COUNTIFS('Pres Converted'!$E$2:$E$10000,$A19,'Pres Converted'!$M$2:$M$10000,B$1,'Pres Converted'!$D$2:$D$10000,"ED")</f>
        <v>1</v>
      </c>
      <c r="C19">
        <f>COUNTIFS('Pres Converted'!$E$2:$E$10000,$A19,'Pres Converted'!$M$2:$M$10000,C$1,'Pres Converted'!$D$2:$D$10000,"ED")</f>
        <v>3</v>
      </c>
      <c r="D19">
        <f>COUNTIFS('Pres Converted'!$E$2:$E$10000,$A19,'Pres Converted'!$M$2:$M$10000,D$1,'Pres Converted'!$D$2:$D$10000,"ED")</f>
        <v>1</v>
      </c>
      <c r="E19">
        <f>COUNTIFS('Pres Converted'!$E$2:$E$10000,$A19,'Pres Converted'!$M$2:$M$10000,E$1,'Pres Converted'!$D$2:$D$10000,"ED")</f>
        <v>0</v>
      </c>
      <c r="F19">
        <f t="shared" si="0"/>
        <v>5</v>
      </c>
    </row>
    <row r="20" spans="1:6" x14ac:dyDescent="0.3">
      <c r="A20" t="s">
        <v>334</v>
      </c>
      <c r="B20">
        <f>COUNTIFS('Pres Converted'!$E$2:$E$10000,$A20,'Pres Converted'!$M$2:$M$10000,B$1,'Pres Converted'!$D$2:$D$10000,"ED")</f>
        <v>9</v>
      </c>
      <c r="C20">
        <f>COUNTIFS('Pres Converted'!$E$2:$E$10000,$A20,'Pres Converted'!$M$2:$M$10000,C$1,'Pres Converted'!$D$2:$D$10000,"ED")</f>
        <v>0</v>
      </c>
      <c r="D20">
        <f>COUNTIFS('Pres Converted'!$E$2:$E$10000,$A20,'Pres Converted'!$M$2:$M$10000,D$1,'Pres Converted'!$D$2:$D$10000,"ED")</f>
        <v>0</v>
      </c>
      <c r="E20">
        <f>COUNTIFS('Pres Converted'!$E$2:$E$10000,$A20,'Pres Converted'!$M$2:$M$10000,E$1,'Pres Converted'!$D$2:$D$10000,"ED")</f>
        <v>0</v>
      </c>
      <c r="F20">
        <f t="shared" si="0"/>
        <v>9</v>
      </c>
    </row>
    <row r="21" spans="1:6" x14ac:dyDescent="0.3">
      <c r="A21" t="s">
        <v>33</v>
      </c>
      <c r="B21">
        <f>COUNTIFS('Pres Converted'!$E$2:$E$10000,$A21,'Pres Converted'!$M$2:$M$10000,B$1,'Pres Converted'!$D$2:$D$10000,"ED")</f>
        <v>2</v>
      </c>
      <c r="C21">
        <f>COUNTIFS('Pres Converted'!$E$2:$E$10000,$A21,'Pres Converted'!$M$2:$M$10000,C$1,'Pres Converted'!$D$2:$D$10000,"ED")</f>
        <v>0</v>
      </c>
      <c r="D21">
        <f>COUNTIFS('Pres Converted'!$E$2:$E$10000,$A21,'Pres Converted'!$M$2:$M$10000,D$1,'Pres Converted'!$D$2:$D$10000,"ED")</f>
        <v>0</v>
      </c>
      <c r="E21">
        <f>COUNTIFS('Pres Converted'!$E$2:$E$10000,$A21,'Pres Converted'!$M$2:$M$10000,E$1,'Pres Converted'!$D$2:$D$10000,"ED")</f>
        <v>1</v>
      </c>
      <c r="F21">
        <f t="shared" si="0"/>
        <v>3</v>
      </c>
    </row>
    <row r="22" spans="1:6" x14ac:dyDescent="0.3">
      <c r="A22" t="s">
        <v>316</v>
      </c>
      <c r="B22">
        <f>COUNTIFS('Pres Converted'!$E$2:$E$10000,$A22,'Pres Converted'!$M$2:$M$10000,B$1,'Pres Converted'!$D$2:$D$10000,"ED")</f>
        <v>3</v>
      </c>
      <c r="C22">
        <f>COUNTIFS('Pres Converted'!$E$2:$E$10000,$A22,'Pres Converted'!$M$2:$M$10000,C$1,'Pres Converted'!$D$2:$D$10000,"ED")</f>
        <v>9</v>
      </c>
      <c r="D22">
        <f>COUNTIFS('Pres Converted'!$E$2:$E$10000,$A22,'Pres Converted'!$M$2:$M$10000,D$1,'Pres Converted'!$D$2:$D$10000,"ED")</f>
        <v>0</v>
      </c>
      <c r="E22">
        <f>COUNTIFS('Pres Converted'!$E$2:$E$10000,$A22,'Pres Converted'!$M$2:$M$10000,E$1,'Pres Converted'!$D$2:$D$10000,"ED")</f>
        <v>1</v>
      </c>
      <c r="F22">
        <f t="shared" si="0"/>
        <v>13</v>
      </c>
    </row>
    <row r="23" spans="1:6" x14ac:dyDescent="0.3">
      <c r="A23" t="s">
        <v>318</v>
      </c>
      <c r="B23">
        <f>COUNTIFS('Pres Converted'!$E$2:$E$10000,$A23,'Pres Converted'!$M$2:$M$10000,B$1,'Pres Converted'!$D$2:$D$10000,"ED")</f>
        <v>3</v>
      </c>
      <c r="C23">
        <f>COUNTIFS('Pres Converted'!$E$2:$E$10000,$A23,'Pres Converted'!$M$2:$M$10000,C$1,'Pres Converted'!$D$2:$D$10000,"ED")</f>
        <v>3</v>
      </c>
      <c r="D23">
        <f>COUNTIFS('Pres Converted'!$E$2:$E$10000,$A23,'Pres Converted'!$M$2:$M$10000,D$1,'Pres Converted'!$D$2:$D$10000,"ED")</f>
        <v>0</v>
      </c>
      <c r="E23">
        <f>COUNTIFS('Pres Converted'!$E$2:$E$10000,$A23,'Pres Converted'!$M$2:$M$10000,E$1,'Pres Converted'!$D$2:$D$10000,"ED")</f>
        <v>0</v>
      </c>
      <c r="F23">
        <f t="shared" si="0"/>
        <v>6</v>
      </c>
    </row>
    <row r="24" spans="1:6" x14ac:dyDescent="0.3">
      <c r="A24" t="s">
        <v>69</v>
      </c>
      <c r="B24">
        <f>COUNTIFS('Pres Converted'!$E$2:$E$10000,$A24,'Pres Converted'!$M$2:$M$10000,B$1,'Pres Converted'!$D$2:$D$10000,"ED")</f>
        <v>0</v>
      </c>
      <c r="C24">
        <f>COUNTIFS('Pres Converted'!$E$2:$E$10000,$A24,'Pres Converted'!$M$2:$M$10000,C$1,'Pres Converted'!$D$2:$D$10000,"ED")</f>
        <v>1</v>
      </c>
      <c r="D24">
        <f>COUNTIFS('Pres Converted'!$E$2:$E$10000,$A24,'Pres Converted'!$M$2:$M$10000,D$1,'Pres Converted'!$D$2:$D$10000,"ED")</f>
        <v>0</v>
      </c>
      <c r="E24">
        <f>COUNTIFS('Pres Converted'!$E$2:$E$10000,$A24,'Pres Converted'!$M$2:$M$10000,E$1,'Pres Converted'!$D$2:$D$10000,"ED")</f>
        <v>0</v>
      </c>
      <c r="F24">
        <f t="shared" si="0"/>
        <v>1</v>
      </c>
    </row>
    <row r="25" spans="1:6" x14ac:dyDescent="0.3">
      <c r="A25" t="s">
        <v>333</v>
      </c>
      <c r="B25">
        <f>COUNTIFS('Pres Converted'!$E$2:$E$10000,$A25,'Pres Converted'!$M$2:$M$10000,B$1,'Pres Converted'!$D$2:$D$10000,"ED")</f>
        <v>6</v>
      </c>
      <c r="C25">
        <f>COUNTIFS('Pres Converted'!$E$2:$E$10000,$A25,'Pres Converted'!$M$2:$M$10000,C$1,'Pres Converted'!$D$2:$D$10000,"ED")</f>
        <v>2</v>
      </c>
      <c r="D25">
        <f>COUNTIFS('Pres Converted'!$E$2:$E$10000,$A25,'Pres Converted'!$M$2:$M$10000,D$1,'Pres Converted'!$D$2:$D$10000,"ED")</f>
        <v>0</v>
      </c>
      <c r="E25">
        <f>COUNTIFS('Pres Converted'!$E$2:$E$10000,$A25,'Pres Converted'!$M$2:$M$10000,E$1,'Pres Converted'!$D$2:$D$10000,"ED")</f>
        <v>0</v>
      </c>
      <c r="F25">
        <f t="shared" si="0"/>
        <v>8</v>
      </c>
    </row>
    <row r="26" spans="1:6" x14ac:dyDescent="0.3">
      <c r="A26" t="s">
        <v>321</v>
      </c>
      <c r="B26">
        <f>COUNTIFS('Pres Converted'!$E$2:$E$10000,$A26,'Pres Converted'!$M$2:$M$10000,B$1,'Pres Converted'!$D$2:$D$10000,"ED")</f>
        <v>2</v>
      </c>
      <c r="C26">
        <f>COUNTIFS('Pres Converted'!$E$2:$E$10000,$A26,'Pres Converted'!$M$2:$M$10000,C$1,'Pres Converted'!$D$2:$D$10000,"ED")</f>
        <v>6</v>
      </c>
      <c r="D26">
        <f>COUNTIFS('Pres Converted'!$E$2:$E$10000,$A26,'Pres Converted'!$M$2:$M$10000,D$1,'Pres Converted'!$D$2:$D$10000,"ED")</f>
        <v>0</v>
      </c>
      <c r="E26">
        <f>COUNTIFS('Pres Converted'!$E$2:$E$10000,$A26,'Pres Converted'!$M$2:$M$10000,E$1,'Pres Converted'!$D$2:$D$10000,"ED")</f>
        <v>1</v>
      </c>
      <c r="F26">
        <f t="shared" si="0"/>
        <v>9</v>
      </c>
    </row>
    <row r="27" spans="1:6" x14ac:dyDescent="0.3">
      <c r="A27" t="s">
        <v>335</v>
      </c>
      <c r="B27">
        <f>COUNTIFS('Pres Converted'!$E$2:$E$10000,$A27,'Pres Converted'!$M$2:$M$10000,B$1,'Pres Converted'!$D$2:$D$10000,"ED")</f>
        <v>2</v>
      </c>
      <c r="C27">
        <f>COUNTIFS('Pres Converted'!$E$2:$E$10000,$A27,'Pres Converted'!$M$2:$M$10000,C$1,'Pres Converted'!$D$2:$D$10000,"ED")</f>
        <v>3</v>
      </c>
      <c r="D27">
        <f>COUNTIFS('Pres Converted'!$E$2:$E$10000,$A27,'Pres Converted'!$M$2:$M$10000,D$1,'Pres Converted'!$D$2:$D$10000,"ED")</f>
        <v>0</v>
      </c>
      <c r="E27">
        <f>COUNTIFS('Pres Converted'!$E$2:$E$10000,$A27,'Pres Converted'!$M$2:$M$10000,E$1,'Pres Converted'!$D$2:$D$10000,"ED")</f>
        <v>0</v>
      </c>
      <c r="F27">
        <f t="shared" si="0"/>
        <v>5</v>
      </c>
    </row>
    <row r="28" spans="1:6" x14ac:dyDescent="0.3">
      <c r="A28" t="s">
        <v>37</v>
      </c>
      <c r="B28">
        <f>COUNTIFS('Pres Converted'!$E$2:$E$10000,$A28,'Pres Converted'!$M$2:$M$10000,B$1,'Pres Converted'!$D$2:$D$10000,"ED")</f>
        <v>2</v>
      </c>
      <c r="C28">
        <f>COUNTIFS('Pres Converted'!$E$2:$E$10000,$A28,'Pres Converted'!$M$2:$M$10000,C$1,'Pres Converted'!$D$2:$D$10000,"ED")</f>
        <v>0</v>
      </c>
      <c r="D28">
        <f>COUNTIFS('Pres Converted'!$E$2:$E$10000,$A28,'Pres Converted'!$M$2:$M$10000,D$1,'Pres Converted'!$D$2:$D$10000,"ED")</f>
        <v>0</v>
      </c>
      <c r="E28">
        <f>COUNTIFS('Pres Converted'!$E$2:$E$10000,$A28,'Pres Converted'!$M$2:$M$10000,E$1,'Pres Converted'!$D$2:$D$10000,"ED")</f>
        <v>0</v>
      </c>
      <c r="F28">
        <f t="shared" si="0"/>
        <v>2</v>
      </c>
    </row>
    <row r="29" spans="1:6" x14ac:dyDescent="0.3">
      <c r="A29" t="s">
        <v>67</v>
      </c>
      <c r="B29">
        <f>COUNTIFS('Pres Converted'!$E$2:$E$10000,$A29,'Pres Converted'!$M$2:$M$10000,B$1,'Pres Converted'!$D$2:$D$10000,"ED")</f>
        <v>1</v>
      </c>
      <c r="C29">
        <f>COUNTIFS('Pres Converted'!$E$2:$E$10000,$A29,'Pres Converted'!$M$2:$M$10000,C$1,'Pres Converted'!$D$2:$D$10000,"ED")</f>
        <v>1</v>
      </c>
      <c r="D29">
        <f>COUNTIFS('Pres Converted'!$E$2:$E$10000,$A29,'Pres Converted'!$M$2:$M$10000,D$1,'Pres Converted'!$D$2:$D$10000,"ED")</f>
        <v>0</v>
      </c>
      <c r="E29">
        <f>COUNTIFS('Pres Converted'!$E$2:$E$10000,$A29,'Pres Converted'!$M$2:$M$10000,E$1,'Pres Converted'!$D$2:$D$10000,"ED")</f>
        <v>0</v>
      </c>
      <c r="F29">
        <f t="shared" si="0"/>
        <v>2</v>
      </c>
    </row>
    <row r="30" spans="1:6" x14ac:dyDescent="0.3">
      <c r="A30" t="s">
        <v>329</v>
      </c>
      <c r="B30">
        <f>COUNTIFS('Pres Converted'!$E$2:$E$10000,$A30,'Pres Converted'!$M$2:$M$10000,B$1,'Pres Converted'!$D$2:$D$10000,"ED")</f>
        <v>14</v>
      </c>
      <c r="C30">
        <f>COUNTIFS('Pres Converted'!$E$2:$E$10000,$A30,'Pres Converted'!$M$2:$M$10000,C$1,'Pres Converted'!$D$2:$D$10000,"ED")</f>
        <v>17</v>
      </c>
      <c r="D30">
        <f>COUNTIFS('Pres Converted'!$E$2:$E$10000,$A30,'Pres Converted'!$M$2:$M$10000,D$1,'Pres Converted'!$D$2:$D$10000,"ED")</f>
        <v>0</v>
      </c>
      <c r="E30">
        <f>COUNTIFS('Pres Converted'!$E$2:$E$10000,$A30,'Pres Converted'!$M$2:$M$10000,E$1,'Pres Converted'!$D$2:$D$10000,"ED")</f>
        <v>6</v>
      </c>
      <c r="F30">
        <f t="shared" si="0"/>
        <v>37</v>
      </c>
    </row>
    <row r="31" spans="1:6" x14ac:dyDescent="0.3">
      <c r="A31" t="s">
        <v>308</v>
      </c>
      <c r="B31">
        <f>SUM(B2:B30)</f>
        <v>142</v>
      </c>
      <c r="C31">
        <f>SUM(C2:C30)</f>
        <v>137</v>
      </c>
      <c r="D31">
        <f>SUM(D2:D30)</f>
        <v>5</v>
      </c>
      <c r="E31">
        <f>SUM(E2:E30)</f>
        <v>15</v>
      </c>
      <c r="F31">
        <f>SUM(F2:F30)</f>
        <v>299</v>
      </c>
    </row>
    <row r="32" spans="1:6" x14ac:dyDescent="0.3">
      <c r="A32" t="s">
        <v>71</v>
      </c>
      <c r="B32">
        <f>COUNTIFS('Pres Converted'!$M$2:$M$10000,B$1,'Pres Converted'!$D$2:$D$10000,"ABS")</f>
        <v>17</v>
      </c>
      <c r="C32">
        <f>COUNTIFS('Pres Converted'!$M$2:$M$10000,C$1,'Pres Converted'!$D$2:$D$10000,"ABS")</f>
        <v>7</v>
      </c>
      <c r="D32">
        <f>COUNTIFS('Pres Converted'!$M$2:$M$10000,D$1,'Pres Converted'!$D$2:$D$10000,"ABS")</f>
        <v>0</v>
      </c>
      <c r="E32">
        <f>COUNTIFS('Pres Converted'!$M$2:$M$10000,E$1,'Pres Converted'!$D$2:$D$10000,"ABS")</f>
        <v>0</v>
      </c>
      <c r="F32">
        <f t="shared" si="0"/>
        <v>24</v>
      </c>
    </row>
    <row r="33" spans="1:6" x14ac:dyDescent="0.3">
      <c r="A33" t="s">
        <v>403</v>
      </c>
      <c r="B33">
        <f>B32+B31</f>
        <v>159</v>
      </c>
      <c r="C33">
        <f>C32+C31</f>
        <v>144</v>
      </c>
      <c r="D33">
        <f>D32+D31</f>
        <v>5</v>
      </c>
      <c r="E33">
        <f>E32+E31</f>
        <v>15</v>
      </c>
      <c r="F33">
        <f>F32+F31</f>
        <v>323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Pres Converted</vt:lpstr>
      <vt:lpstr>By HD</vt:lpstr>
      <vt:lpstr>By Borough</vt:lpstr>
      <vt:lpstr>Precinct 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2018-02-01T20:29:47Z</dcterms:created>
  <dcterms:modified xsi:type="dcterms:W3CDTF">2018-02-01T20:30:05Z</dcterms:modified>
</cp:coreProperties>
</file>