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827"/>
  <workbookPr filterPrivacy="1" defaultThemeVersion="166925"/>
  <bookViews>
    <workbookView xWindow="0" yWindow="0" windowWidth="17256" windowHeight="7344" activeTab="3" xr2:uid="{7EB95F3A-D603-4CB4-8FF3-015EFEE63759}"/>
  </bookViews>
  <sheets>
    <sheet name="Pres Converted" sheetId="1" r:id="rId1"/>
    <sheet name="By HD" sheetId="2" r:id="rId2"/>
    <sheet name="By Borough" sheetId="3" r:id="rId3"/>
    <sheet name="Precinct Wins" sheetId="4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4" i="4" l="1"/>
  <c r="F34" i="4"/>
  <c r="E34" i="4"/>
  <c r="D34" i="4"/>
  <c r="C34" i="4"/>
  <c r="B34" i="4"/>
  <c r="F33" i="4"/>
  <c r="E33" i="4"/>
  <c r="D33" i="4"/>
  <c r="C33" i="4"/>
  <c r="B33" i="4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F18" i="4" s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D20" i="4" s="1"/>
  <c r="O458" i="1"/>
  <c r="O457" i="1"/>
  <c r="O456" i="1"/>
  <c r="O455" i="1"/>
  <c r="O454" i="1"/>
  <c r="O453" i="1"/>
  <c r="O452" i="1"/>
  <c r="O451" i="1"/>
  <c r="F19" i="4" s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C25" i="4" s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C9" i="4" s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F27" i="4" s="1"/>
  <c r="O346" i="1"/>
  <c r="O345" i="1"/>
  <c r="O344" i="1"/>
  <c r="O343" i="1"/>
  <c r="O342" i="1"/>
  <c r="O341" i="1"/>
  <c r="O340" i="1"/>
  <c r="O339" i="1"/>
  <c r="B30" i="4" s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F5" i="4" s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F16" i="4" s="1"/>
  <c r="O274" i="1"/>
  <c r="O273" i="1"/>
  <c r="O272" i="1"/>
  <c r="O271" i="1"/>
  <c r="O270" i="1"/>
  <c r="O269" i="1"/>
  <c r="O268" i="1"/>
  <c r="O267" i="1"/>
  <c r="C3" i="4" s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E15" i="4" s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F13" i="4" s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D4" i="4" s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C17" i="4" s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F26" i="4" s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D12" i="4" s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E23" i="4" s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D28" i="4" s="1"/>
  <c r="O34" i="1"/>
  <c r="O33" i="1"/>
  <c r="O32" i="1"/>
  <c r="O31" i="1"/>
  <c r="O30" i="1"/>
  <c r="O29" i="1"/>
  <c r="O28" i="1"/>
  <c r="O27" i="1"/>
  <c r="B22" i="4" s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B14" i="4" s="1"/>
  <c r="O2" i="1"/>
  <c r="N2" i="1"/>
  <c r="C30" i="4"/>
  <c r="F29" i="4"/>
  <c r="E29" i="4"/>
  <c r="D29" i="4"/>
  <c r="C29" i="4"/>
  <c r="B29" i="4"/>
  <c r="E28" i="4"/>
  <c r="B27" i="4"/>
  <c r="D25" i="4"/>
  <c r="F24" i="4"/>
  <c r="E24" i="4"/>
  <c r="D24" i="4"/>
  <c r="C24" i="4"/>
  <c r="B24" i="4"/>
  <c r="F23" i="4"/>
  <c r="C22" i="4"/>
  <c r="F21" i="4"/>
  <c r="E21" i="4"/>
  <c r="D21" i="4"/>
  <c r="C21" i="4"/>
  <c r="B21" i="4"/>
  <c r="E20" i="4"/>
  <c r="B19" i="4"/>
  <c r="D17" i="4"/>
  <c r="F15" i="4"/>
  <c r="C14" i="4"/>
  <c r="E12" i="4"/>
  <c r="F11" i="4"/>
  <c r="E11" i="4"/>
  <c r="D11" i="4"/>
  <c r="C11" i="4"/>
  <c r="B11" i="4"/>
  <c r="F10" i="4"/>
  <c r="E10" i="4"/>
  <c r="D10" i="4"/>
  <c r="C10" i="4"/>
  <c r="B10" i="4"/>
  <c r="D9" i="4"/>
  <c r="F8" i="4"/>
  <c r="E8" i="4"/>
  <c r="D8" i="4"/>
  <c r="C8" i="4"/>
  <c r="B8" i="4"/>
  <c r="F7" i="4"/>
  <c r="E7" i="4"/>
  <c r="D7" i="4"/>
  <c r="C7" i="4"/>
  <c r="B7" i="4"/>
  <c r="F6" i="4"/>
  <c r="E6" i="4"/>
  <c r="D6" i="4"/>
  <c r="C6" i="4"/>
  <c r="B6" i="4"/>
  <c r="E5" i="4"/>
  <c r="D5" i="4"/>
  <c r="C5" i="4"/>
  <c r="B5" i="4"/>
  <c r="E4" i="4"/>
  <c r="B4" i="4"/>
  <c r="F3" i="4"/>
  <c r="E3" i="4"/>
  <c r="D3" i="4"/>
  <c r="B3" i="4"/>
  <c r="F2" i="4"/>
  <c r="E2" i="4"/>
  <c r="D2" i="4"/>
  <c r="C2" i="4"/>
  <c r="B2" i="4"/>
  <c r="G33" i="4" l="1"/>
  <c r="F4" i="4"/>
  <c r="E9" i="4"/>
  <c r="F12" i="4"/>
  <c r="D14" i="4"/>
  <c r="B16" i="4"/>
  <c r="E17" i="4"/>
  <c r="C19" i="4"/>
  <c r="F20" i="4"/>
  <c r="F31" i="4" s="1"/>
  <c r="D22" i="4"/>
  <c r="E25" i="4"/>
  <c r="C27" i="4"/>
  <c r="F28" i="4"/>
  <c r="D30" i="4"/>
  <c r="G30" i="4" s="1"/>
  <c r="F9" i="4"/>
  <c r="B13" i="4"/>
  <c r="E14" i="4"/>
  <c r="C16" i="4"/>
  <c r="F17" i="4"/>
  <c r="D19" i="4"/>
  <c r="E22" i="4"/>
  <c r="F25" i="4"/>
  <c r="D27" i="4"/>
  <c r="E30" i="4"/>
  <c r="G10" i="4"/>
  <c r="C13" i="4"/>
  <c r="F14" i="4"/>
  <c r="D16" i="4"/>
  <c r="B18" i="4"/>
  <c r="E19" i="4"/>
  <c r="G21" i="4"/>
  <c r="F22" i="4"/>
  <c r="G22" i="4" s="1"/>
  <c r="B26" i="4"/>
  <c r="E27" i="4"/>
  <c r="G29" i="4"/>
  <c r="F30" i="4"/>
  <c r="D13" i="4"/>
  <c r="B15" i="4"/>
  <c r="E16" i="4"/>
  <c r="C18" i="4"/>
  <c r="B23" i="4"/>
  <c r="C26" i="4"/>
  <c r="B32" i="4"/>
  <c r="B12" i="4"/>
  <c r="E13" i="4"/>
  <c r="E31" i="4" s="1"/>
  <c r="C15" i="4"/>
  <c r="D18" i="4"/>
  <c r="B20" i="4"/>
  <c r="G20" i="4" s="1"/>
  <c r="C23" i="4"/>
  <c r="D26" i="4"/>
  <c r="B28" i="4"/>
  <c r="C32" i="4"/>
  <c r="C4" i="4"/>
  <c r="G4" i="4" s="1"/>
  <c r="B9" i="4"/>
  <c r="G9" i="4" s="1"/>
  <c r="C12" i="4"/>
  <c r="D15" i="4"/>
  <c r="D31" i="4" s="1"/>
  <c r="B17" i="4"/>
  <c r="E18" i="4"/>
  <c r="C20" i="4"/>
  <c r="D23" i="4"/>
  <c r="B25" i="4"/>
  <c r="G25" i="4" s="1"/>
  <c r="E26" i="4"/>
  <c r="C28" i="4"/>
  <c r="F32" i="4"/>
  <c r="G7" i="4"/>
  <c r="D32" i="4"/>
  <c r="E32" i="4"/>
  <c r="G3" i="4"/>
  <c r="G5" i="4"/>
  <c r="G6" i="4"/>
  <c r="G8" i="4"/>
  <c r="G11" i="4"/>
  <c r="G19" i="4"/>
  <c r="G24" i="4"/>
  <c r="G27" i="4"/>
  <c r="G2" i="4"/>
  <c r="BJ128" i="3"/>
  <c r="BI128" i="3"/>
  <c r="BH128" i="3"/>
  <c r="BG128" i="3"/>
  <c r="BJ127" i="3"/>
  <c r="BI127" i="3"/>
  <c r="BH127" i="3"/>
  <c r="BG127" i="3"/>
  <c r="BJ126" i="3"/>
  <c r="BI126" i="3"/>
  <c r="BH126" i="3"/>
  <c r="BG126" i="3"/>
  <c r="BJ125" i="3"/>
  <c r="BI125" i="3"/>
  <c r="BH125" i="3"/>
  <c r="BG125" i="3"/>
  <c r="DC125" i="3" s="1"/>
  <c r="BJ124" i="3"/>
  <c r="BI124" i="3"/>
  <c r="BH124" i="3"/>
  <c r="BG124" i="3"/>
  <c r="BJ123" i="3"/>
  <c r="BI123" i="3"/>
  <c r="BH123" i="3"/>
  <c r="BG123" i="3"/>
  <c r="BR123" i="3" s="1"/>
  <c r="BS123" i="3" s="1"/>
  <c r="BJ122" i="3"/>
  <c r="BI122" i="3"/>
  <c r="BH122" i="3"/>
  <c r="BG122" i="3"/>
  <c r="BJ121" i="3"/>
  <c r="BI121" i="3"/>
  <c r="BH121" i="3"/>
  <c r="BG121" i="3"/>
  <c r="DF121" i="3" s="1"/>
  <c r="BJ120" i="3"/>
  <c r="BI120" i="3"/>
  <c r="BH120" i="3"/>
  <c r="BG120" i="3"/>
  <c r="BJ119" i="3"/>
  <c r="BI119" i="3"/>
  <c r="BH119" i="3"/>
  <c r="BG119" i="3"/>
  <c r="DI119" i="3" s="1"/>
  <c r="BJ118" i="3"/>
  <c r="BI118" i="3"/>
  <c r="BH118" i="3"/>
  <c r="BG118" i="3"/>
  <c r="BJ117" i="3"/>
  <c r="BI117" i="3"/>
  <c r="BH117" i="3"/>
  <c r="BG117" i="3"/>
  <c r="DG117" i="3" s="1"/>
  <c r="BJ116" i="3"/>
  <c r="BI116" i="3"/>
  <c r="BH116" i="3"/>
  <c r="BG116" i="3"/>
  <c r="BJ115" i="3"/>
  <c r="BI115" i="3"/>
  <c r="BH115" i="3"/>
  <c r="BG115" i="3"/>
  <c r="DJ115" i="3" s="1"/>
  <c r="BJ114" i="3"/>
  <c r="BI114" i="3"/>
  <c r="BH114" i="3"/>
  <c r="BG114" i="3"/>
  <c r="BJ113" i="3"/>
  <c r="BI113" i="3"/>
  <c r="BH113" i="3"/>
  <c r="BG113" i="3"/>
  <c r="BR113" i="3" s="1"/>
  <c r="BS113" i="3" s="1"/>
  <c r="BJ112" i="3"/>
  <c r="BI112" i="3"/>
  <c r="BH112" i="3"/>
  <c r="BG112" i="3"/>
  <c r="BJ111" i="3"/>
  <c r="BI111" i="3"/>
  <c r="BH111" i="3"/>
  <c r="BG111" i="3"/>
  <c r="DB111" i="3" s="1"/>
  <c r="BJ110" i="3"/>
  <c r="BI110" i="3"/>
  <c r="BH110" i="3"/>
  <c r="BG110" i="3"/>
  <c r="BJ109" i="3"/>
  <c r="BI109" i="3"/>
  <c r="BH109" i="3"/>
  <c r="BG109" i="3"/>
  <c r="BR109" i="3" s="1"/>
  <c r="BS109" i="3" s="1"/>
  <c r="BJ108" i="3"/>
  <c r="BI108" i="3"/>
  <c r="BH108" i="3"/>
  <c r="BG108" i="3"/>
  <c r="BJ107" i="3"/>
  <c r="BI107" i="3"/>
  <c r="BH107" i="3"/>
  <c r="BG107" i="3"/>
  <c r="DJ107" i="3" s="1"/>
  <c r="BJ106" i="3"/>
  <c r="BI106" i="3"/>
  <c r="BH106" i="3"/>
  <c r="BG106" i="3"/>
  <c r="BJ105" i="3"/>
  <c r="BI105" i="3"/>
  <c r="BH105" i="3"/>
  <c r="BG105" i="3"/>
  <c r="BR105" i="3" s="1"/>
  <c r="BS105" i="3" s="1"/>
  <c r="BJ104" i="3"/>
  <c r="BI104" i="3"/>
  <c r="BH104" i="3"/>
  <c r="BG104" i="3"/>
  <c r="BJ103" i="3"/>
  <c r="BI103" i="3"/>
  <c r="BH103" i="3"/>
  <c r="BG103" i="3"/>
  <c r="DE103" i="3" s="1"/>
  <c r="BJ102" i="3"/>
  <c r="BI102" i="3"/>
  <c r="BH102" i="3"/>
  <c r="BG102" i="3"/>
  <c r="DE102" i="3" s="1"/>
  <c r="BJ101" i="3"/>
  <c r="BI101" i="3"/>
  <c r="BH101" i="3"/>
  <c r="BG101" i="3"/>
  <c r="DD101" i="3" s="1"/>
  <c r="BJ100" i="3"/>
  <c r="BI100" i="3"/>
  <c r="BH100" i="3"/>
  <c r="BG100" i="3"/>
  <c r="DC100" i="3" s="1"/>
  <c r="BJ99" i="3"/>
  <c r="BI99" i="3"/>
  <c r="BH99" i="3"/>
  <c r="BG99" i="3"/>
  <c r="BR99" i="3" s="1"/>
  <c r="BJ98" i="3"/>
  <c r="BI98" i="3"/>
  <c r="BH98" i="3"/>
  <c r="BG98" i="3"/>
  <c r="DE98" i="3" s="1"/>
  <c r="BJ97" i="3"/>
  <c r="BI97" i="3"/>
  <c r="BH97" i="3"/>
  <c r="BG97" i="3"/>
  <c r="BR97" i="3" s="1"/>
  <c r="BS97" i="3" s="1"/>
  <c r="BJ96" i="3"/>
  <c r="BI96" i="3"/>
  <c r="BH96" i="3"/>
  <c r="BG96" i="3"/>
  <c r="BR96" i="3" s="1"/>
  <c r="BS96" i="3" s="1"/>
  <c r="BJ95" i="3"/>
  <c r="BI95" i="3"/>
  <c r="BH95" i="3"/>
  <c r="BG95" i="3"/>
  <c r="DF95" i="3" s="1"/>
  <c r="BJ94" i="3"/>
  <c r="BI94" i="3"/>
  <c r="BH94" i="3"/>
  <c r="BG94" i="3"/>
  <c r="DE94" i="3" s="1"/>
  <c r="BJ93" i="3"/>
  <c r="BI93" i="3"/>
  <c r="BH93" i="3"/>
  <c r="BG93" i="3"/>
  <c r="BR93" i="3" s="1"/>
  <c r="BS93" i="3" s="1"/>
  <c r="BJ92" i="3"/>
  <c r="BI92" i="3"/>
  <c r="BH92" i="3"/>
  <c r="BG92" i="3"/>
  <c r="DB92" i="3" s="1"/>
  <c r="BJ91" i="3"/>
  <c r="BI91" i="3"/>
  <c r="BH91" i="3"/>
  <c r="BG91" i="3"/>
  <c r="DD91" i="3" s="1"/>
  <c r="BJ90" i="3"/>
  <c r="BI90" i="3"/>
  <c r="BH90" i="3"/>
  <c r="BG90" i="3"/>
  <c r="DA90" i="3" s="1"/>
  <c r="BJ89" i="3"/>
  <c r="BI89" i="3"/>
  <c r="BH89" i="3"/>
  <c r="BG89" i="3"/>
  <c r="BR89" i="3" s="1"/>
  <c r="BS89" i="3" s="1"/>
  <c r="BJ88" i="3"/>
  <c r="BI88" i="3"/>
  <c r="BH88" i="3"/>
  <c r="BG88" i="3"/>
  <c r="BR88" i="3" s="1"/>
  <c r="BS88" i="3" s="1"/>
  <c r="BJ87" i="3"/>
  <c r="BI87" i="3"/>
  <c r="BH87" i="3"/>
  <c r="BG87" i="3"/>
  <c r="DE87" i="3" s="1"/>
  <c r="BJ86" i="3"/>
  <c r="BI86" i="3"/>
  <c r="BH86" i="3"/>
  <c r="BG86" i="3"/>
  <c r="BR86" i="3" s="1"/>
  <c r="BJ85" i="3"/>
  <c r="BI85" i="3"/>
  <c r="BH85" i="3"/>
  <c r="BG85" i="3"/>
  <c r="DC85" i="3" s="1"/>
  <c r="BJ84" i="3"/>
  <c r="BI84" i="3"/>
  <c r="BH84" i="3"/>
  <c r="BG84" i="3"/>
  <c r="DE84" i="3" s="1"/>
  <c r="BJ83" i="3"/>
  <c r="BI83" i="3"/>
  <c r="BH83" i="3"/>
  <c r="BG83" i="3"/>
  <c r="BR83" i="3" s="1"/>
  <c r="BJ82" i="3"/>
  <c r="BI82" i="3"/>
  <c r="BH82" i="3"/>
  <c r="BG82" i="3"/>
  <c r="DB82" i="3" s="1"/>
  <c r="BJ81" i="3"/>
  <c r="BI81" i="3"/>
  <c r="BH81" i="3"/>
  <c r="BG81" i="3"/>
  <c r="DA81" i="3" s="1"/>
  <c r="BJ80" i="3"/>
  <c r="BI80" i="3"/>
  <c r="BH80" i="3"/>
  <c r="BG80" i="3"/>
  <c r="BR80" i="3" s="1"/>
  <c r="BJ79" i="3"/>
  <c r="BI79" i="3"/>
  <c r="BH79" i="3"/>
  <c r="BG79" i="3"/>
  <c r="DD79" i="3" s="1"/>
  <c r="BJ78" i="3"/>
  <c r="BI78" i="3"/>
  <c r="BH78" i="3"/>
  <c r="BR122" i="3"/>
  <c r="BS122" i="3" s="1"/>
  <c r="BR114" i="3"/>
  <c r="BS114" i="3" s="1"/>
  <c r="BR106" i="3"/>
  <c r="BS106" i="3" s="1"/>
  <c r="DC90" i="3"/>
  <c r="DA80" i="3"/>
  <c r="BG78" i="3"/>
  <c r="BJ53" i="3"/>
  <c r="BI53" i="3"/>
  <c r="BH53" i="3"/>
  <c r="BG53" i="3"/>
  <c r="BJ52" i="3"/>
  <c r="BI52" i="3"/>
  <c r="BH52" i="3"/>
  <c r="BG52" i="3"/>
  <c r="BR52" i="3" s="1"/>
  <c r="BJ51" i="3"/>
  <c r="BI51" i="3"/>
  <c r="BH51" i="3"/>
  <c r="BG51" i="3"/>
  <c r="BJ50" i="3"/>
  <c r="BI50" i="3"/>
  <c r="BH50" i="3"/>
  <c r="BG50" i="3"/>
  <c r="BR50" i="3" s="1"/>
  <c r="BJ49" i="3"/>
  <c r="BI49" i="3"/>
  <c r="BH49" i="3"/>
  <c r="BG49" i="3"/>
  <c r="BJ48" i="3"/>
  <c r="BI48" i="3"/>
  <c r="BH48" i="3"/>
  <c r="BG48" i="3"/>
  <c r="BR48" i="3" s="1"/>
  <c r="BJ47" i="3"/>
  <c r="BI47" i="3"/>
  <c r="BH47" i="3"/>
  <c r="BG47" i="3"/>
  <c r="BJ46" i="3"/>
  <c r="BI46" i="3"/>
  <c r="BH46" i="3"/>
  <c r="BG46" i="3"/>
  <c r="BR46" i="3" s="1"/>
  <c r="BT46" i="3" s="1"/>
  <c r="BJ45" i="3"/>
  <c r="BI45" i="3"/>
  <c r="BH45" i="3"/>
  <c r="BG45" i="3"/>
  <c r="BJ44" i="3"/>
  <c r="BI44" i="3"/>
  <c r="BH44" i="3"/>
  <c r="BG44" i="3"/>
  <c r="BJ43" i="3"/>
  <c r="BI43" i="3"/>
  <c r="BH43" i="3"/>
  <c r="BG43" i="3"/>
  <c r="BJ42" i="3"/>
  <c r="BI42" i="3"/>
  <c r="BH42" i="3"/>
  <c r="BG42" i="3"/>
  <c r="BR42" i="3" s="1"/>
  <c r="BT42" i="3" s="1"/>
  <c r="BJ41" i="3"/>
  <c r="BI41" i="3"/>
  <c r="BH41" i="3"/>
  <c r="BG41" i="3"/>
  <c r="BJ40" i="3"/>
  <c r="BI40" i="3"/>
  <c r="BH40" i="3"/>
  <c r="BG40" i="3"/>
  <c r="BR40" i="3" s="1"/>
  <c r="BJ39" i="3"/>
  <c r="BI39" i="3"/>
  <c r="BH39" i="3"/>
  <c r="BG39" i="3"/>
  <c r="BJ38" i="3"/>
  <c r="BI38" i="3"/>
  <c r="BH38" i="3"/>
  <c r="BG38" i="3"/>
  <c r="BR38" i="3" s="1"/>
  <c r="BJ37" i="3"/>
  <c r="BI37" i="3"/>
  <c r="BH37" i="3"/>
  <c r="BG37" i="3"/>
  <c r="BJ36" i="3"/>
  <c r="BI36" i="3"/>
  <c r="BH36" i="3"/>
  <c r="BG36" i="3"/>
  <c r="BR36" i="3" s="1"/>
  <c r="BJ35" i="3"/>
  <c r="BI35" i="3"/>
  <c r="BH35" i="3"/>
  <c r="BG35" i="3"/>
  <c r="BJ34" i="3"/>
  <c r="BI34" i="3"/>
  <c r="BH34" i="3"/>
  <c r="BG34" i="3"/>
  <c r="BR34" i="3" s="1"/>
  <c r="BJ33" i="3"/>
  <c r="BI33" i="3"/>
  <c r="BH33" i="3"/>
  <c r="BG33" i="3"/>
  <c r="BJ32" i="3"/>
  <c r="BI32" i="3"/>
  <c r="BH32" i="3"/>
  <c r="BG32" i="3"/>
  <c r="BR32" i="3" s="1"/>
  <c r="BJ31" i="3"/>
  <c r="BI31" i="3"/>
  <c r="BH31" i="3"/>
  <c r="BG31" i="3"/>
  <c r="BJ30" i="3"/>
  <c r="BI30" i="3"/>
  <c r="BH30" i="3"/>
  <c r="BG30" i="3"/>
  <c r="BR30" i="3" s="1"/>
  <c r="BJ29" i="3"/>
  <c r="BI29" i="3"/>
  <c r="BH29" i="3"/>
  <c r="BG29" i="3"/>
  <c r="BJ28" i="3"/>
  <c r="BI28" i="3"/>
  <c r="BH28" i="3"/>
  <c r="BG28" i="3"/>
  <c r="BR28" i="3" s="1"/>
  <c r="BJ27" i="3"/>
  <c r="BI27" i="3"/>
  <c r="BH27" i="3"/>
  <c r="BG27" i="3"/>
  <c r="BJ26" i="3"/>
  <c r="BI26" i="3"/>
  <c r="BH26" i="3"/>
  <c r="BG26" i="3"/>
  <c r="BR26" i="3" s="1"/>
  <c r="CD26" i="3" s="1"/>
  <c r="BJ25" i="3"/>
  <c r="BI25" i="3"/>
  <c r="BH25" i="3"/>
  <c r="BG25" i="3"/>
  <c r="BJ24" i="3"/>
  <c r="BI24" i="3"/>
  <c r="BH24" i="3"/>
  <c r="BG24" i="3"/>
  <c r="BR24" i="3" s="1"/>
  <c r="BJ23" i="3"/>
  <c r="BI23" i="3"/>
  <c r="BH23" i="3"/>
  <c r="BG23" i="3"/>
  <c r="BJ22" i="3"/>
  <c r="BI22" i="3"/>
  <c r="BH22" i="3"/>
  <c r="BG22" i="3"/>
  <c r="BR22" i="3" s="1"/>
  <c r="BJ21" i="3"/>
  <c r="BI21" i="3"/>
  <c r="BH21" i="3"/>
  <c r="BG21" i="3"/>
  <c r="BJ20" i="3"/>
  <c r="BI20" i="3"/>
  <c r="BH20" i="3"/>
  <c r="BG20" i="3"/>
  <c r="BR20" i="3" s="1"/>
  <c r="BJ19" i="3"/>
  <c r="BI19" i="3"/>
  <c r="BH19" i="3"/>
  <c r="BG19" i="3"/>
  <c r="BJ18" i="3"/>
  <c r="BI18" i="3"/>
  <c r="BH18" i="3"/>
  <c r="BG18" i="3"/>
  <c r="BR18" i="3" s="1"/>
  <c r="CD18" i="3" s="1"/>
  <c r="BJ17" i="3"/>
  <c r="BI17" i="3"/>
  <c r="BH17" i="3"/>
  <c r="BG17" i="3"/>
  <c r="BJ16" i="3"/>
  <c r="BI16" i="3"/>
  <c r="BH16" i="3"/>
  <c r="BG16" i="3"/>
  <c r="BR16" i="3" s="1"/>
  <c r="BJ15" i="3"/>
  <c r="BI15" i="3"/>
  <c r="BH15" i="3"/>
  <c r="BG15" i="3"/>
  <c r="BJ14" i="3"/>
  <c r="BI14" i="3"/>
  <c r="BH14" i="3"/>
  <c r="BG14" i="3"/>
  <c r="BR14" i="3" s="1"/>
  <c r="BV14" i="3" s="1"/>
  <c r="BJ13" i="3"/>
  <c r="BI13" i="3"/>
  <c r="BH13" i="3"/>
  <c r="BG13" i="3"/>
  <c r="BJ12" i="3"/>
  <c r="BI12" i="3"/>
  <c r="BH12" i="3"/>
  <c r="BG12" i="3"/>
  <c r="BR12" i="3" s="1"/>
  <c r="CF12" i="3" s="1"/>
  <c r="BJ11" i="3"/>
  <c r="BI11" i="3"/>
  <c r="BH11" i="3"/>
  <c r="BG11" i="3"/>
  <c r="BJ10" i="3"/>
  <c r="BI10" i="3"/>
  <c r="BH10" i="3"/>
  <c r="BG10" i="3"/>
  <c r="BR10" i="3" s="1"/>
  <c r="BJ9" i="3"/>
  <c r="BI9" i="3"/>
  <c r="BH9" i="3"/>
  <c r="BG9" i="3"/>
  <c r="BJ8" i="3"/>
  <c r="BI8" i="3"/>
  <c r="BH8" i="3"/>
  <c r="BG8" i="3"/>
  <c r="BR8" i="3" s="1"/>
  <c r="BJ7" i="3"/>
  <c r="BI7" i="3"/>
  <c r="BH7" i="3"/>
  <c r="BG7" i="3"/>
  <c r="BJ6" i="3"/>
  <c r="BI6" i="3"/>
  <c r="BH6" i="3"/>
  <c r="BG6" i="3"/>
  <c r="BR6" i="3" s="1"/>
  <c r="BJ5" i="3"/>
  <c r="BI5" i="3"/>
  <c r="BH5" i="3"/>
  <c r="BG5" i="3"/>
  <c r="BR5" i="3" s="1"/>
  <c r="BJ4" i="3"/>
  <c r="BI4" i="3"/>
  <c r="BH4" i="3"/>
  <c r="BG4" i="3"/>
  <c r="BG71" i="3" s="1"/>
  <c r="BJ3" i="3"/>
  <c r="BI3" i="3"/>
  <c r="BH3" i="3"/>
  <c r="BG3" i="3"/>
  <c r="G30" i="3"/>
  <c r="F30" i="3"/>
  <c r="E30" i="3"/>
  <c r="D30" i="3"/>
  <c r="Y30" i="3" s="1"/>
  <c r="G29" i="3"/>
  <c r="F29" i="3"/>
  <c r="E29" i="3"/>
  <c r="O29" i="3" s="1"/>
  <c r="D29" i="3"/>
  <c r="Y29" i="3" s="1"/>
  <c r="G28" i="3"/>
  <c r="F28" i="3"/>
  <c r="E28" i="3"/>
  <c r="D28" i="3"/>
  <c r="G27" i="3"/>
  <c r="F27" i="3"/>
  <c r="E27" i="3"/>
  <c r="D27" i="3"/>
  <c r="G26" i="3"/>
  <c r="F26" i="3"/>
  <c r="E26" i="3"/>
  <c r="D26" i="3"/>
  <c r="Y26" i="3" s="1"/>
  <c r="G25" i="3"/>
  <c r="F25" i="3"/>
  <c r="E25" i="3"/>
  <c r="O25" i="3" s="1"/>
  <c r="D25" i="3"/>
  <c r="Y25" i="3" s="1"/>
  <c r="G24" i="3"/>
  <c r="F24" i="3"/>
  <c r="E24" i="3"/>
  <c r="D24" i="3"/>
  <c r="Y24" i="3" s="1"/>
  <c r="G23" i="3"/>
  <c r="F23" i="3"/>
  <c r="E23" i="3"/>
  <c r="D23" i="3"/>
  <c r="Y23" i="3" s="1"/>
  <c r="G22" i="3"/>
  <c r="F22" i="3"/>
  <c r="E22" i="3"/>
  <c r="D22" i="3"/>
  <c r="Y22" i="3" s="1"/>
  <c r="G21" i="3"/>
  <c r="F21" i="3"/>
  <c r="E21" i="3"/>
  <c r="O21" i="3" s="1"/>
  <c r="D21" i="3"/>
  <c r="G20" i="3"/>
  <c r="F20" i="3"/>
  <c r="E20" i="3"/>
  <c r="D20" i="3"/>
  <c r="Y20" i="3" s="1"/>
  <c r="G19" i="3"/>
  <c r="F19" i="3"/>
  <c r="E19" i="3"/>
  <c r="O19" i="3" s="1"/>
  <c r="D19" i="3"/>
  <c r="G18" i="3"/>
  <c r="F18" i="3"/>
  <c r="E18" i="3"/>
  <c r="D18" i="3"/>
  <c r="Y18" i="3" s="1"/>
  <c r="G17" i="3"/>
  <c r="F17" i="3"/>
  <c r="E17" i="3"/>
  <c r="O17" i="3" s="1"/>
  <c r="D17" i="3"/>
  <c r="Y17" i="3" s="1"/>
  <c r="G16" i="3"/>
  <c r="F16" i="3"/>
  <c r="E16" i="3"/>
  <c r="D16" i="3"/>
  <c r="Y16" i="3" s="1"/>
  <c r="G15" i="3"/>
  <c r="F15" i="3"/>
  <c r="E15" i="3"/>
  <c r="O15" i="3" s="1"/>
  <c r="D15" i="3"/>
  <c r="Y15" i="3" s="1"/>
  <c r="G14" i="3"/>
  <c r="F14" i="3"/>
  <c r="E14" i="3"/>
  <c r="D14" i="3"/>
  <c r="G13" i="3"/>
  <c r="F13" i="3"/>
  <c r="E13" i="3"/>
  <c r="O13" i="3" s="1"/>
  <c r="D13" i="3"/>
  <c r="G12" i="3"/>
  <c r="F12" i="3"/>
  <c r="E12" i="3"/>
  <c r="D12" i="3"/>
  <c r="Y12" i="3" s="1"/>
  <c r="G11" i="3"/>
  <c r="F11" i="3"/>
  <c r="E11" i="3"/>
  <c r="O11" i="3" s="1"/>
  <c r="D11" i="3"/>
  <c r="G10" i="3"/>
  <c r="F10" i="3"/>
  <c r="E10" i="3"/>
  <c r="D10" i="3"/>
  <c r="Y10" i="3" s="1"/>
  <c r="G9" i="3"/>
  <c r="F9" i="3"/>
  <c r="E9" i="3"/>
  <c r="O9" i="3" s="1"/>
  <c r="D9" i="3"/>
  <c r="Y9" i="3" s="1"/>
  <c r="G8" i="3"/>
  <c r="F8" i="3"/>
  <c r="E8" i="3"/>
  <c r="D8" i="3"/>
  <c r="Y8" i="3" s="1"/>
  <c r="G7" i="3"/>
  <c r="F7" i="3"/>
  <c r="E7" i="3"/>
  <c r="O7" i="3" s="1"/>
  <c r="D7" i="3"/>
  <c r="Y7" i="3" s="1"/>
  <c r="G6" i="3"/>
  <c r="F6" i="3"/>
  <c r="E6" i="3"/>
  <c r="D6" i="3"/>
  <c r="Y6" i="3" s="1"/>
  <c r="G5" i="3"/>
  <c r="F5" i="3"/>
  <c r="E5" i="3"/>
  <c r="O5" i="3" s="1"/>
  <c r="D5" i="3"/>
  <c r="Y5" i="3" s="1"/>
  <c r="G4" i="3"/>
  <c r="F4" i="3"/>
  <c r="E4" i="3"/>
  <c r="D4" i="3"/>
  <c r="G3" i="3"/>
  <c r="F3" i="3"/>
  <c r="E3" i="3"/>
  <c r="O3" i="3" s="1"/>
  <c r="D3" i="3"/>
  <c r="G2" i="3"/>
  <c r="F2" i="3"/>
  <c r="E2" i="3"/>
  <c r="D2" i="3"/>
  <c r="DB128" i="3"/>
  <c r="BR128" i="3"/>
  <c r="BR127" i="3"/>
  <c r="BS127" i="3" s="1"/>
  <c r="BR126" i="3"/>
  <c r="BS126" i="3" s="1"/>
  <c r="DA124" i="3"/>
  <c r="BR124" i="3"/>
  <c r="BS124" i="3" s="1"/>
  <c r="BR120" i="3"/>
  <c r="BS120" i="3" s="1"/>
  <c r="BR118" i="3"/>
  <c r="BS118" i="3" s="1"/>
  <c r="DA116" i="3"/>
  <c r="BR116" i="3"/>
  <c r="BS116" i="3" s="1"/>
  <c r="BR115" i="3"/>
  <c r="BS115" i="3" s="1"/>
  <c r="BR112" i="3"/>
  <c r="BS112" i="3" s="1"/>
  <c r="BR110" i="3"/>
  <c r="BS110" i="3" s="1"/>
  <c r="DA108" i="3"/>
  <c r="BR108" i="3"/>
  <c r="BS108" i="3" s="1"/>
  <c r="BR107" i="3"/>
  <c r="BS107" i="3" s="1"/>
  <c r="BR104" i="3"/>
  <c r="BS104" i="3" s="1"/>
  <c r="BR100" i="3"/>
  <c r="BS100" i="3" s="1"/>
  <c r="BR91" i="3"/>
  <c r="BS91" i="3" s="1"/>
  <c r="BR84" i="3"/>
  <c r="BS84" i="3" s="1"/>
  <c r="BR78" i="3"/>
  <c r="BS78" i="3" s="1"/>
  <c r="BR53" i="3"/>
  <c r="CF53" i="3" s="1"/>
  <c r="BR51" i="3"/>
  <c r="CF49" i="3"/>
  <c r="BR49" i="3"/>
  <c r="CE49" i="3" s="1"/>
  <c r="BR47" i="3"/>
  <c r="BR45" i="3"/>
  <c r="CD45" i="3" s="1"/>
  <c r="BR44" i="3"/>
  <c r="BR43" i="3"/>
  <c r="BR41" i="3"/>
  <c r="BT41" i="3" s="1"/>
  <c r="BR39" i="3"/>
  <c r="BR37" i="3"/>
  <c r="BT37" i="3" s="1"/>
  <c r="BR35" i="3"/>
  <c r="BR33" i="3"/>
  <c r="BR31" i="3"/>
  <c r="BR29" i="3"/>
  <c r="BR27" i="3"/>
  <c r="BR25" i="3"/>
  <c r="CG23" i="3"/>
  <c r="BS23" i="3"/>
  <c r="BR23" i="3"/>
  <c r="CE23" i="3" s="1"/>
  <c r="BR21" i="3"/>
  <c r="BR19" i="3"/>
  <c r="BR17" i="3"/>
  <c r="BR15" i="3"/>
  <c r="BS15" i="3" s="1"/>
  <c r="BR13" i="3"/>
  <c r="CG13" i="3" s="1"/>
  <c r="BR11" i="3"/>
  <c r="BV11" i="3" s="1"/>
  <c r="BR9" i="3"/>
  <c r="BV9" i="3" s="1"/>
  <c r="BR7" i="3"/>
  <c r="CF7" i="3" s="1"/>
  <c r="S3" i="3"/>
  <c r="H31" i="3"/>
  <c r="CY147" i="3"/>
  <c r="CX147" i="3"/>
  <c r="CW147" i="3"/>
  <c r="CV147" i="3"/>
  <c r="CU147" i="3"/>
  <c r="CT147" i="3"/>
  <c r="CN147" i="3"/>
  <c r="CM147" i="3"/>
  <c r="CL147" i="3"/>
  <c r="CK147" i="3"/>
  <c r="CJ147" i="3"/>
  <c r="CI147" i="3"/>
  <c r="CC147" i="3"/>
  <c r="CB147" i="3"/>
  <c r="CA147" i="3"/>
  <c r="BZ147" i="3"/>
  <c r="BY147" i="3"/>
  <c r="BX147" i="3"/>
  <c r="BQ147" i="3"/>
  <c r="BP147" i="3"/>
  <c r="BO147" i="3"/>
  <c r="BN147" i="3"/>
  <c r="BM147" i="3"/>
  <c r="BL147" i="3"/>
  <c r="DJ128" i="3"/>
  <c r="DE128" i="3"/>
  <c r="DD128" i="3"/>
  <c r="DC128" i="3"/>
  <c r="DA128" i="3"/>
  <c r="DI128" i="3"/>
  <c r="DH126" i="3"/>
  <c r="DC126" i="3"/>
  <c r="DB126" i="3"/>
  <c r="DG126" i="3"/>
  <c r="DB125" i="3"/>
  <c r="DI124" i="3"/>
  <c r="DF124" i="3"/>
  <c r="DB124" i="3"/>
  <c r="DE124" i="3"/>
  <c r="DE123" i="3"/>
  <c r="DJ120" i="3"/>
  <c r="DE120" i="3"/>
  <c r="DD120" i="3"/>
  <c r="DC120" i="3"/>
  <c r="DA120" i="3"/>
  <c r="DI120" i="3"/>
  <c r="DH118" i="3"/>
  <c r="DC118" i="3"/>
  <c r="DB118" i="3"/>
  <c r="DG118" i="3"/>
  <c r="DJ117" i="3"/>
  <c r="DF117" i="3"/>
  <c r="DI116" i="3"/>
  <c r="DF116" i="3"/>
  <c r="DC116" i="3"/>
  <c r="DB116" i="3"/>
  <c r="DE116" i="3"/>
  <c r="DE115" i="3"/>
  <c r="DJ112" i="3"/>
  <c r="DE112" i="3"/>
  <c r="DC112" i="3"/>
  <c r="DA112" i="3"/>
  <c r="DI112" i="3"/>
  <c r="DH110" i="3"/>
  <c r="DE110" i="3"/>
  <c r="DC110" i="3"/>
  <c r="DB110" i="3"/>
  <c r="DA110" i="3"/>
  <c r="DG110" i="3"/>
  <c r="DI108" i="3"/>
  <c r="DF108" i="3"/>
  <c r="DC108" i="3"/>
  <c r="DB108" i="3"/>
  <c r="DE108" i="3"/>
  <c r="DB107" i="3"/>
  <c r="DJ104" i="3"/>
  <c r="DE104" i="3"/>
  <c r="DA104" i="3"/>
  <c r="DD104" i="3"/>
  <c r="DC104" i="3"/>
  <c r="DH104" i="3"/>
  <c r="DC103" i="3"/>
  <c r="DI99" i="3"/>
  <c r="DD96" i="3"/>
  <c r="N96" i="3"/>
  <c r="M96" i="3"/>
  <c r="L96" i="3"/>
  <c r="K96" i="3"/>
  <c r="J96" i="3"/>
  <c r="I96" i="3"/>
  <c r="DI95" i="3"/>
  <c r="N95" i="3"/>
  <c r="M95" i="3"/>
  <c r="L95" i="3"/>
  <c r="K95" i="3"/>
  <c r="J95" i="3"/>
  <c r="I95" i="3"/>
  <c r="DH94" i="3"/>
  <c r="DB94" i="3"/>
  <c r="N94" i="3"/>
  <c r="M94" i="3"/>
  <c r="L94" i="3"/>
  <c r="K94" i="3"/>
  <c r="J94" i="3"/>
  <c r="I94" i="3"/>
  <c r="DD93" i="3"/>
  <c r="N93" i="3"/>
  <c r="M93" i="3"/>
  <c r="L93" i="3"/>
  <c r="K93" i="3"/>
  <c r="J93" i="3"/>
  <c r="I93" i="3"/>
  <c r="DD92" i="3"/>
  <c r="N92" i="3"/>
  <c r="M92" i="3"/>
  <c r="L92" i="3"/>
  <c r="K92" i="3"/>
  <c r="J92" i="3"/>
  <c r="I92" i="3"/>
  <c r="N91" i="3"/>
  <c r="M91" i="3"/>
  <c r="L91" i="3"/>
  <c r="K91" i="3"/>
  <c r="J91" i="3"/>
  <c r="I91" i="3"/>
  <c r="DG90" i="3"/>
  <c r="N90" i="3"/>
  <c r="M90" i="3"/>
  <c r="L90" i="3"/>
  <c r="K90" i="3"/>
  <c r="J90" i="3"/>
  <c r="I90" i="3"/>
  <c r="N89" i="3"/>
  <c r="M89" i="3"/>
  <c r="L89" i="3"/>
  <c r="K89" i="3"/>
  <c r="J89" i="3"/>
  <c r="I89" i="3"/>
  <c r="DH88" i="3"/>
  <c r="N88" i="3"/>
  <c r="M88" i="3"/>
  <c r="L88" i="3"/>
  <c r="K88" i="3"/>
  <c r="J88" i="3"/>
  <c r="I88" i="3"/>
  <c r="DD87" i="3"/>
  <c r="N87" i="3"/>
  <c r="M87" i="3"/>
  <c r="L87" i="3"/>
  <c r="K87" i="3"/>
  <c r="J87" i="3"/>
  <c r="I87" i="3"/>
  <c r="DB86" i="3"/>
  <c r="N86" i="3"/>
  <c r="M86" i="3"/>
  <c r="L86" i="3"/>
  <c r="K86" i="3"/>
  <c r="J86" i="3"/>
  <c r="I86" i="3"/>
  <c r="N85" i="3"/>
  <c r="M85" i="3"/>
  <c r="L85" i="3"/>
  <c r="K85" i="3"/>
  <c r="J85" i="3"/>
  <c r="I85" i="3"/>
  <c r="DF84" i="3"/>
  <c r="N84" i="3"/>
  <c r="M84" i="3"/>
  <c r="L84" i="3"/>
  <c r="K84" i="3"/>
  <c r="J84" i="3"/>
  <c r="I84" i="3"/>
  <c r="N83" i="3"/>
  <c r="M83" i="3"/>
  <c r="L83" i="3"/>
  <c r="K83" i="3"/>
  <c r="J83" i="3"/>
  <c r="I83" i="3"/>
  <c r="DG82" i="3"/>
  <c r="N82" i="3"/>
  <c r="M82" i="3"/>
  <c r="L82" i="3"/>
  <c r="K82" i="3"/>
  <c r="J82" i="3"/>
  <c r="I82" i="3"/>
  <c r="N81" i="3"/>
  <c r="M81" i="3"/>
  <c r="L81" i="3"/>
  <c r="K81" i="3"/>
  <c r="J81" i="3"/>
  <c r="I81" i="3"/>
  <c r="DJ80" i="3"/>
  <c r="N80" i="3"/>
  <c r="M80" i="3"/>
  <c r="L80" i="3"/>
  <c r="K80" i="3"/>
  <c r="J80" i="3"/>
  <c r="I80" i="3"/>
  <c r="N79" i="3"/>
  <c r="M79" i="3"/>
  <c r="L79" i="3"/>
  <c r="K79" i="3"/>
  <c r="J79" i="3"/>
  <c r="I79" i="3"/>
  <c r="N78" i="3"/>
  <c r="M78" i="3"/>
  <c r="L78" i="3"/>
  <c r="K78" i="3"/>
  <c r="J78" i="3"/>
  <c r="I78" i="3"/>
  <c r="N77" i="3"/>
  <c r="M77" i="3"/>
  <c r="L77" i="3"/>
  <c r="K77" i="3"/>
  <c r="J77" i="3"/>
  <c r="I77" i="3"/>
  <c r="N76" i="3"/>
  <c r="M76" i="3"/>
  <c r="L76" i="3"/>
  <c r="K76" i="3"/>
  <c r="J76" i="3"/>
  <c r="I76" i="3"/>
  <c r="N75" i="3"/>
  <c r="M75" i="3"/>
  <c r="L75" i="3"/>
  <c r="K75" i="3"/>
  <c r="J75" i="3"/>
  <c r="I75" i="3"/>
  <c r="N74" i="3"/>
  <c r="M74" i="3"/>
  <c r="L74" i="3"/>
  <c r="K74" i="3"/>
  <c r="J74" i="3"/>
  <c r="I74" i="3"/>
  <c r="N73" i="3"/>
  <c r="M73" i="3"/>
  <c r="L73" i="3"/>
  <c r="K73" i="3"/>
  <c r="J73" i="3"/>
  <c r="I73" i="3"/>
  <c r="N72" i="3"/>
  <c r="M72" i="3"/>
  <c r="L72" i="3"/>
  <c r="K72" i="3"/>
  <c r="J72" i="3"/>
  <c r="I72" i="3"/>
  <c r="CY71" i="3"/>
  <c r="CX71" i="3"/>
  <c r="CW71" i="3"/>
  <c r="CV71" i="3"/>
  <c r="CU71" i="3"/>
  <c r="CT71" i="3"/>
  <c r="CN71" i="3"/>
  <c r="CM71" i="3"/>
  <c r="CL71" i="3"/>
  <c r="CK71" i="3"/>
  <c r="CJ71" i="3"/>
  <c r="CI71" i="3"/>
  <c r="CC71" i="3"/>
  <c r="CB71" i="3"/>
  <c r="CA71" i="3"/>
  <c r="BZ71" i="3"/>
  <c r="BY71" i="3"/>
  <c r="BQ71" i="3"/>
  <c r="BP71" i="3"/>
  <c r="BO71" i="3"/>
  <c r="BN71" i="3"/>
  <c r="BM71" i="3"/>
  <c r="BL71" i="3"/>
  <c r="N71" i="3"/>
  <c r="M71" i="3"/>
  <c r="L71" i="3"/>
  <c r="K71" i="3"/>
  <c r="J71" i="3"/>
  <c r="I71" i="3"/>
  <c r="N70" i="3"/>
  <c r="M70" i="3"/>
  <c r="L70" i="3"/>
  <c r="K70" i="3"/>
  <c r="J70" i="3"/>
  <c r="I70" i="3"/>
  <c r="N69" i="3"/>
  <c r="M69" i="3"/>
  <c r="L69" i="3"/>
  <c r="K69" i="3"/>
  <c r="J69" i="3"/>
  <c r="I69" i="3"/>
  <c r="N68" i="3"/>
  <c r="M68" i="3"/>
  <c r="L68" i="3"/>
  <c r="K68" i="3"/>
  <c r="J68" i="3"/>
  <c r="I68" i="3"/>
  <c r="N63" i="3"/>
  <c r="M63" i="3"/>
  <c r="L63" i="3"/>
  <c r="K63" i="3"/>
  <c r="J63" i="3"/>
  <c r="I63" i="3"/>
  <c r="N62" i="3"/>
  <c r="M62" i="3"/>
  <c r="L62" i="3"/>
  <c r="K62" i="3"/>
  <c r="J62" i="3"/>
  <c r="I62" i="3"/>
  <c r="N61" i="3"/>
  <c r="M61" i="3"/>
  <c r="L61" i="3"/>
  <c r="K61" i="3"/>
  <c r="J61" i="3"/>
  <c r="I61" i="3"/>
  <c r="N60" i="3"/>
  <c r="M60" i="3"/>
  <c r="L60" i="3"/>
  <c r="K60" i="3"/>
  <c r="J60" i="3"/>
  <c r="I60" i="3"/>
  <c r="N59" i="3"/>
  <c r="M59" i="3"/>
  <c r="L59" i="3"/>
  <c r="K59" i="3"/>
  <c r="J59" i="3"/>
  <c r="I59" i="3"/>
  <c r="N58" i="3"/>
  <c r="M58" i="3"/>
  <c r="L58" i="3"/>
  <c r="K58" i="3"/>
  <c r="J58" i="3"/>
  <c r="I58" i="3"/>
  <c r="N57" i="3"/>
  <c r="M57" i="3"/>
  <c r="L57" i="3"/>
  <c r="K57" i="3"/>
  <c r="J57" i="3"/>
  <c r="I57" i="3"/>
  <c r="N56" i="3"/>
  <c r="M56" i="3"/>
  <c r="L56" i="3"/>
  <c r="K56" i="3"/>
  <c r="J56" i="3"/>
  <c r="I56" i="3"/>
  <c r="N55" i="3"/>
  <c r="M55" i="3"/>
  <c r="L55" i="3"/>
  <c r="K55" i="3"/>
  <c r="J55" i="3"/>
  <c r="I55" i="3"/>
  <c r="N54" i="3"/>
  <c r="M54" i="3"/>
  <c r="L54" i="3"/>
  <c r="K54" i="3"/>
  <c r="J54" i="3"/>
  <c r="I54" i="3"/>
  <c r="N53" i="3"/>
  <c r="M53" i="3"/>
  <c r="L53" i="3"/>
  <c r="K53" i="3"/>
  <c r="J53" i="3"/>
  <c r="I53" i="3"/>
  <c r="N52" i="3"/>
  <c r="M52" i="3"/>
  <c r="L52" i="3"/>
  <c r="K52" i="3"/>
  <c r="J52" i="3"/>
  <c r="I52" i="3"/>
  <c r="N51" i="3"/>
  <c r="M51" i="3"/>
  <c r="L51" i="3"/>
  <c r="K51" i="3"/>
  <c r="J51" i="3"/>
  <c r="I51" i="3"/>
  <c r="N50" i="3"/>
  <c r="M50" i="3"/>
  <c r="L50" i="3"/>
  <c r="K50" i="3"/>
  <c r="J50" i="3"/>
  <c r="I50" i="3"/>
  <c r="N49" i="3"/>
  <c r="M49" i="3"/>
  <c r="L49" i="3"/>
  <c r="K49" i="3"/>
  <c r="J49" i="3"/>
  <c r="I49" i="3"/>
  <c r="N48" i="3"/>
  <c r="M48" i="3"/>
  <c r="L48" i="3"/>
  <c r="K48" i="3"/>
  <c r="J48" i="3"/>
  <c r="I48" i="3"/>
  <c r="N47" i="3"/>
  <c r="M47" i="3"/>
  <c r="L47" i="3"/>
  <c r="K47" i="3"/>
  <c r="J47" i="3"/>
  <c r="I47" i="3"/>
  <c r="N46" i="3"/>
  <c r="M46" i="3"/>
  <c r="L46" i="3"/>
  <c r="K46" i="3"/>
  <c r="J46" i="3"/>
  <c r="I46" i="3"/>
  <c r="N45" i="3"/>
  <c r="M45" i="3"/>
  <c r="L45" i="3"/>
  <c r="K45" i="3"/>
  <c r="J45" i="3"/>
  <c r="I45" i="3"/>
  <c r="N44" i="3"/>
  <c r="M44" i="3"/>
  <c r="L44" i="3"/>
  <c r="K44" i="3"/>
  <c r="J44" i="3"/>
  <c r="I44" i="3"/>
  <c r="N43" i="3"/>
  <c r="M43" i="3"/>
  <c r="L43" i="3"/>
  <c r="K43" i="3"/>
  <c r="J43" i="3"/>
  <c r="I43" i="3"/>
  <c r="N42" i="3"/>
  <c r="M42" i="3"/>
  <c r="L42" i="3"/>
  <c r="K42" i="3"/>
  <c r="J42" i="3"/>
  <c r="I42" i="3"/>
  <c r="N41" i="3"/>
  <c r="M41" i="3"/>
  <c r="L41" i="3"/>
  <c r="K41" i="3"/>
  <c r="J41" i="3"/>
  <c r="I41" i="3"/>
  <c r="N40" i="3"/>
  <c r="M40" i="3"/>
  <c r="L40" i="3"/>
  <c r="K40" i="3"/>
  <c r="J40" i="3"/>
  <c r="I40" i="3"/>
  <c r="N39" i="3"/>
  <c r="M39" i="3"/>
  <c r="L39" i="3"/>
  <c r="K39" i="3"/>
  <c r="J39" i="3"/>
  <c r="I39" i="3"/>
  <c r="N38" i="3"/>
  <c r="M38" i="3"/>
  <c r="L38" i="3"/>
  <c r="K38" i="3"/>
  <c r="J38" i="3"/>
  <c r="I38" i="3"/>
  <c r="N37" i="3"/>
  <c r="M37" i="3"/>
  <c r="L37" i="3"/>
  <c r="K37" i="3"/>
  <c r="J37" i="3"/>
  <c r="I37" i="3"/>
  <c r="N36" i="3"/>
  <c r="M36" i="3"/>
  <c r="L36" i="3"/>
  <c r="K36" i="3"/>
  <c r="J36" i="3"/>
  <c r="I36" i="3"/>
  <c r="N35" i="3"/>
  <c r="M35" i="3"/>
  <c r="L35" i="3"/>
  <c r="K35" i="3"/>
  <c r="J35" i="3"/>
  <c r="I35" i="3"/>
  <c r="N31" i="3"/>
  <c r="M31" i="3"/>
  <c r="L31" i="3"/>
  <c r="K31" i="3"/>
  <c r="J31" i="3"/>
  <c r="I31" i="3"/>
  <c r="Q30" i="3"/>
  <c r="P30" i="3"/>
  <c r="O30" i="3"/>
  <c r="X30" i="3"/>
  <c r="X29" i="3"/>
  <c r="P29" i="3"/>
  <c r="W29" i="3"/>
  <c r="W28" i="3"/>
  <c r="O28" i="3"/>
  <c r="R28" i="3"/>
  <c r="V28" i="3"/>
  <c r="X27" i="3"/>
  <c r="W27" i="3"/>
  <c r="V27" i="3"/>
  <c r="T27" i="3"/>
  <c r="R27" i="3"/>
  <c r="Q27" i="3"/>
  <c r="P27" i="3"/>
  <c r="U27" i="3"/>
  <c r="U26" i="3"/>
  <c r="R26" i="3"/>
  <c r="Q26" i="3"/>
  <c r="P26" i="3"/>
  <c r="O26" i="3"/>
  <c r="T26" i="3"/>
  <c r="T25" i="3"/>
  <c r="R25" i="3"/>
  <c r="Q25" i="3"/>
  <c r="P25" i="3"/>
  <c r="S25" i="3"/>
  <c r="T24" i="3"/>
  <c r="S24" i="3"/>
  <c r="Q24" i="3"/>
  <c r="P24" i="3"/>
  <c r="O24" i="3"/>
  <c r="R24" i="3"/>
  <c r="P23" i="3"/>
  <c r="T23" i="3"/>
  <c r="S22" i="3"/>
  <c r="P22" i="3"/>
  <c r="O22" i="3"/>
  <c r="Q22" i="3"/>
  <c r="U21" i="3"/>
  <c r="X20" i="3"/>
  <c r="W20" i="3"/>
  <c r="U20" i="3"/>
  <c r="Q20" i="3"/>
  <c r="P20" i="3"/>
  <c r="O20" i="3"/>
  <c r="R20" i="3"/>
  <c r="T20" i="3"/>
  <c r="X19" i="3"/>
  <c r="W19" i="3"/>
  <c r="V19" i="3"/>
  <c r="T19" i="3"/>
  <c r="P19" i="3"/>
  <c r="R19" i="3"/>
  <c r="Q19" i="3"/>
  <c r="S19" i="3"/>
  <c r="W18" i="3"/>
  <c r="U18" i="3"/>
  <c r="S18" i="3"/>
  <c r="R18" i="3"/>
  <c r="Q18" i="3"/>
  <c r="P18" i="3"/>
  <c r="O18" i="3"/>
  <c r="R17" i="3"/>
  <c r="Q17" i="3"/>
  <c r="P17" i="3"/>
  <c r="U16" i="3"/>
  <c r="S16" i="3"/>
  <c r="Q16" i="3"/>
  <c r="P16" i="3"/>
  <c r="O16" i="3"/>
  <c r="X16" i="3"/>
  <c r="T15" i="3"/>
  <c r="P15" i="3"/>
  <c r="W15" i="3"/>
  <c r="S14" i="3"/>
  <c r="O14" i="3"/>
  <c r="V14" i="3"/>
  <c r="U13" i="3"/>
  <c r="X12" i="3"/>
  <c r="W12" i="3"/>
  <c r="U12" i="3"/>
  <c r="Q12" i="3"/>
  <c r="P12" i="3"/>
  <c r="O12" i="3"/>
  <c r="R12" i="3"/>
  <c r="T12" i="3"/>
  <c r="X11" i="3"/>
  <c r="W11" i="3"/>
  <c r="V11" i="3"/>
  <c r="T11" i="3"/>
  <c r="P11" i="3"/>
  <c r="R11" i="3"/>
  <c r="Q11" i="3"/>
  <c r="S11" i="3"/>
  <c r="W10" i="3"/>
  <c r="U10" i="3"/>
  <c r="S10" i="3"/>
  <c r="O10" i="3"/>
  <c r="R10" i="3"/>
  <c r="Q10" i="3"/>
  <c r="P10" i="3"/>
  <c r="R9" i="3"/>
  <c r="Q9" i="3"/>
  <c r="P9" i="3"/>
  <c r="U8" i="3"/>
  <c r="S8" i="3"/>
  <c r="Q8" i="3"/>
  <c r="P8" i="3"/>
  <c r="O8" i="3"/>
  <c r="X8" i="3"/>
  <c r="P7" i="3"/>
  <c r="W7" i="3"/>
  <c r="S6" i="3"/>
  <c r="Q6" i="3"/>
  <c r="P6" i="3"/>
  <c r="V6" i="3"/>
  <c r="BA5" i="3"/>
  <c r="U5" i="3"/>
  <c r="BA4" i="3"/>
  <c r="W4" i="3"/>
  <c r="BK71" i="3"/>
  <c r="W3" i="3"/>
  <c r="U3" i="3"/>
  <c r="R3" i="3"/>
  <c r="Q3" i="3"/>
  <c r="P3" i="3"/>
  <c r="U2" i="3"/>
  <c r="S2" i="3"/>
  <c r="CH23" i="2"/>
  <c r="CH22" i="2"/>
  <c r="CH21" i="2"/>
  <c r="CH20" i="2"/>
  <c r="CH19" i="2"/>
  <c r="CH18" i="2"/>
  <c r="CH17" i="2"/>
  <c r="CH16" i="2"/>
  <c r="CH15" i="2"/>
  <c r="CH14" i="2"/>
  <c r="CH13" i="2"/>
  <c r="CH12" i="2"/>
  <c r="CH11" i="2"/>
  <c r="CH10" i="2"/>
  <c r="CH9" i="2"/>
  <c r="CH8" i="2"/>
  <c r="CH7" i="2"/>
  <c r="CH6" i="2"/>
  <c r="CH5" i="2"/>
  <c r="CH4" i="2"/>
  <c r="CH3" i="2"/>
  <c r="BL23" i="2"/>
  <c r="AU22" i="2"/>
  <c r="AT22" i="2"/>
  <c r="AS22" i="2"/>
  <c r="AR22" i="2"/>
  <c r="AU21" i="2"/>
  <c r="AT21" i="2"/>
  <c r="AS21" i="2"/>
  <c r="AR21" i="2"/>
  <c r="AU20" i="2"/>
  <c r="AT20" i="2"/>
  <c r="AS20" i="2"/>
  <c r="AR20" i="2"/>
  <c r="AU19" i="2"/>
  <c r="AT19" i="2"/>
  <c r="AS19" i="2"/>
  <c r="AR19" i="2"/>
  <c r="AU18" i="2"/>
  <c r="AT18" i="2"/>
  <c r="AS18" i="2"/>
  <c r="AR18" i="2"/>
  <c r="AU17" i="2"/>
  <c r="AT17" i="2"/>
  <c r="AS17" i="2"/>
  <c r="AR17" i="2"/>
  <c r="AU16" i="2"/>
  <c r="AT16" i="2"/>
  <c r="AS16" i="2"/>
  <c r="AR16" i="2"/>
  <c r="AU15" i="2"/>
  <c r="AT15" i="2"/>
  <c r="AS15" i="2"/>
  <c r="AR15" i="2"/>
  <c r="AU14" i="2"/>
  <c r="AT14" i="2"/>
  <c r="AS14" i="2"/>
  <c r="AR14" i="2"/>
  <c r="AU13" i="2"/>
  <c r="AT13" i="2"/>
  <c r="AS13" i="2"/>
  <c r="AR13" i="2"/>
  <c r="AU12" i="2"/>
  <c r="AT12" i="2"/>
  <c r="AS12" i="2"/>
  <c r="AR12" i="2"/>
  <c r="AU11" i="2"/>
  <c r="AT11" i="2"/>
  <c r="AS11" i="2"/>
  <c r="AR11" i="2"/>
  <c r="AU10" i="2"/>
  <c r="AT10" i="2"/>
  <c r="AS10" i="2"/>
  <c r="AR10" i="2"/>
  <c r="AU9" i="2"/>
  <c r="AT9" i="2"/>
  <c r="AS9" i="2"/>
  <c r="AR9" i="2"/>
  <c r="AU8" i="2"/>
  <c r="AT8" i="2"/>
  <c r="AS8" i="2"/>
  <c r="AR8" i="2"/>
  <c r="AU7" i="2"/>
  <c r="AT7" i="2"/>
  <c r="AS7" i="2"/>
  <c r="AR7" i="2"/>
  <c r="AU6" i="2"/>
  <c r="AT6" i="2"/>
  <c r="AS6" i="2"/>
  <c r="AR6" i="2"/>
  <c r="AU5" i="2"/>
  <c r="AT5" i="2"/>
  <c r="AS5" i="2"/>
  <c r="AR5" i="2"/>
  <c r="AU4" i="2"/>
  <c r="AT4" i="2"/>
  <c r="AS4" i="2"/>
  <c r="AR4" i="2"/>
  <c r="AU3" i="2"/>
  <c r="AT3" i="2"/>
  <c r="AS3" i="2"/>
  <c r="BC3" i="2" s="1"/>
  <c r="AR3" i="2"/>
  <c r="Z22" i="2"/>
  <c r="Y22" i="2"/>
  <c r="X22" i="2"/>
  <c r="W22" i="2"/>
  <c r="Z21" i="2"/>
  <c r="Y21" i="2"/>
  <c r="X21" i="2"/>
  <c r="W21" i="2"/>
  <c r="Z20" i="2"/>
  <c r="Y20" i="2"/>
  <c r="X20" i="2"/>
  <c r="W20" i="2"/>
  <c r="Z19" i="2"/>
  <c r="Y19" i="2"/>
  <c r="X19" i="2"/>
  <c r="W19" i="2"/>
  <c r="Z18" i="2"/>
  <c r="Y18" i="2"/>
  <c r="X18" i="2"/>
  <c r="W18" i="2"/>
  <c r="Z17" i="2"/>
  <c r="Y17" i="2"/>
  <c r="X17" i="2"/>
  <c r="W17" i="2"/>
  <c r="Z16" i="2"/>
  <c r="Y16" i="2"/>
  <c r="X16" i="2"/>
  <c r="W16" i="2"/>
  <c r="Z15" i="2"/>
  <c r="Y15" i="2"/>
  <c r="X15" i="2"/>
  <c r="W15" i="2"/>
  <c r="Z14" i="2"/>
  <c r="Y14" i="2"/>
  <c r="X14" i="2"/>
  <c r="W14" i="2"/>
  <c r="Z13" i="2"/>
  <c r="Y13" i="2"/>
  <c r="X13" i="2"/>
  <c r="W13" i="2"/>
  <c r="Z12" i="2"/>
  <c r="Y12" i="2"/>
  <c r="X12" i="2"/>
  <c r="W12" i="2"/>
  <c r="Z11" i="2"/>
  <c r="Y11" i="2"/>
  <c r="X11" i="2"/>
  <c r="W11" i="2"/>
  <c r="Z10" i="2"/>
  <c r="Y10" i="2"/>
  <c r="X10" i="2"/>
  <c r="W10" i="2"/>
  <c r="Z9" i="2"/>
  <c r="Y9" i="2"/>
  <c r="X9" i="2"/>
  <c r="W9" i="2"/>
  <c r="Z8" i="2"/>
  <c r="Y8" i="2"/>
  <c r="X8" i="2"/>
  <c r="W8" i="2"/>
  <c r="Z7" i="2"/>
  <c r="Y7" i="2"/>
  <c r="X7" i="2"/>
  <c r="W7" i="2"/>
  <c r="Z6" i="2"/>
  <c r="Y6" i="2"/>
  <c r="X6" i="2"/>
  <c r="W6" i="2"/>
  <c r="Z5" i="2"/>
  <c r="Y5" i="2"/>
  <c r="X5" i="2"/>
  <c r="W5" i="2"/>
  <c r="Z4" i="2"/>
  <c r="Y4" i="2"/>
  <c r="X4" i="2"/>
  <c r="W4" i="2"/>
  <c r="Z3" i="2"/>
  <c r="Y3" i="2"/>
  <c r="X3" i="2"/>
  <c r="W3" i="2"/>
  <c r="E3" i="2"/>
  <c r="D3" i="2"/>
  <c r="C3" i="2"/>
  <c r="B3" i="2"/>
  <c r="M498" i="1"/>
  <c r="L498" i="1"/>
  <c r="K498" i="1"/>
  <c r="M497" i="1"/>
  <c r="L497" i="1"/>
  <c r="K497" i="1"/>
  <c r="M496" i="1"/>
  <c r="L496" i="1"/>
  <c r="K496" i="1"/>
  <c r="M495" i="1"/>
  <c r="L495" i="1"/>
  <c r="K495" i="1"/>
  <c r="M494" i="1"/>
  <c r="L494" i="1"/>
  <c r="K494" i="1"/>
  <c r="M493" i="1"/>
  <c r="L493" i="1"/>
  <c r="K493" i="1"/>
  <c r="M492" i="1"/>
  <c r="L492" i="1"/>
  <c r="K492" i="1"/>
  <c r="M491" i="1"/>
  <c r="L491" i="1"/>
  <c r="K491" i="1"/>
  <c r="M490" i="1"/>
  <c r="L490" i="1"/>
  <c r="K490" i="1"/>
  <c r="M489" i="1"/>
  <c r="L489" i="1"/>
  <c r="K489" i="1"/>
  <c r="M488" i="1"/>
  <c r="L488" i="1"/>
  <c r="K488" i="1"/>
  <c r="M487" i="1"/>
  <c r="L487" i="1"/>
  <c r="K487" i="1"/>
  <c r="M486" i="1"/>
  <c r="L486" i="1"/>
  <c r="K486" i="1"/>
  <c r="M485" i="1"/>
  <c r="L485" i="1"/>
  <c r="K485" i="1"/>
  <c r="M484" i="1"/>
  <c r="L484" i="1"/>
  <c r="K484" i="1"/>
  <c r="M483" i="1"/>
  <c r="L483" i="1"/>
  <c r="K483" i="1"/>
  <c r="M482" i="1"/>
  <c r="L482" i="1"/>
  <c r="K482" i="1"/>
  <c r="M481" i="1"/>
  <c r="L481" i="1"/>
  <c r="K481" i="1"/>
  <c r="M480" i="1"/>
  <c r="L480" i="1"/>
  <c r="K480" i="1"/>
  <c r="M479" i="1"/>
  <c r="L479" i="1"/>
  <c r="K479" i="1"/>
  <c r="M478" i="1"/>
  <c r="L478" i="1"/>
  <c r="K478" i="1"/>
  <c r="M477" i="1"/>
  <c r="L477" i="1"/>
  <c r="K477" i="1"/>
  <c r="M476" i="1"/>
  <c r="L476" i="1"/>
  <c r="K476" i="1"/>
  <c r="M475" i="1"/>
  <c r="L475" i="1"/>
  <c r="K475" i="1"/>
  <c r="M474" i="1"/>
  <c r="L474" i="1"/>
  <c r="K474" i="1"/>
  <c r="M473" i="1"/>
  <c r="L473" i="1"/>
  <c r="K473" i="1"/>
  <c r="M472" i="1"/>
  <c r="L472" i="1"/>
  <c r="K472" i="1"/>
  <c r="M471" i="1"/>
  <c r="L471" i="1"/>
  <c r="K471" i="1"/>
  <c r="M470" i="1"/>
  <c r="L470" i="1"/>
  <c r="K470" i="1"/>
  <c r="M469" i="1"/>
  <c r="L469" i="1"/>
  <c r="K469" i="1"/>
  <c r="M468" i="1"/>
  <c r="L468" i="1"/>
  <c r="K468" i="1"/>
  <c r="M467" i="1"/>
  <c r="L467" i="1"/>
  <c r="K467" i="1"/>
  <c r="M466" i="1"/>
  <c r="L466" i="1"/>
  <c r="K466" i="1"/>
  <c r="M465" i="1"/>
  <c r="L465" i="1"/>
  <c r="K465" i="1"/>
  <c r="M464" i="1"/>
  <c r="L464" i="1"/>
  <c r="K464" i="1"/>
  <c r="M463" i="1"/>
  <c r="L463" i="1"/>
  <c r="K463" i="1"/>
  <c r="M462" i="1"/>
  <c r="L462" i="1"/>
  <c r="K462" i="1"/>
  <c r="M461" i="1"/>
  <c r="L461" i="1"/>
  <c r="K461" i="1"/>
  <c r="M460" i="1"/>
  <c r="L460" i="1"/>
  <c r="K460" i="1"/>
  <c r="M459" i="1"/>
  <c r="L459" i="1"/>
  <c r="K459" i="1"/>
  <c r="M458" i="1"/>
  <c r="L458" i="1"/>
  <c r="K458" i="1"/>
  <c r="M457" i="1"/>
  <c r="L457" i="1"/>
  <c r="K457" i="1"/>
  <c r="M456" i="1"/>
  <c r="L456" i="1"/>
  <c r="K456" i="1"/>
  <c r="M455" i="1"/>
  <c r="L455" i="1"/>
  <c r="K455" i="1"/>
  <c r="M454" i="1"/>
  <c r="L454" i="1"/>
  <c r="K454" i="1"/>
  <c r="M453" i="1"/>
  <c r="L453" i="1"/>
  <c r="K453" i="1"/>
  <c r="M452" i="1"/>
  <c r="L452" i="1"/>
  <c r="K452" i="1"/>
  <c r="M451" i="1"/>
  <c r="L451" i="1"/>
  <c r="K451" i="1"/>
  <c r="M450" i="1"/>
  <c r="L450" i="1"/>
  <c r="K450" i="1"/>
  <c r="M449" i="1"/>
  <c r="L449" i="1"/>
  <c r="K449" i="1"/>
  <c r="M448" i="1"/>
  <c r="L448" i="1"/>
  <c r="K448" i="1"/>
  <c r="M447" i="1"/>
  <c r="L447" i="1"/>
  <c r="K447" i="1"/>
  <c r="M446" i="1"/>
  <c r="L446" i="1"/>
  <c r="K446" i="1"/>
  <c r="M445" i="1"/>
  <c r="L445" i="1"/>
  <c r="K445" i="1"/>
  <c r="M444" i="1"/>
  <c r="L444" i="1"/>
  <c r="K444" i="1"/>
  <c r="M443" i="1"/>
  <c r="L443" i="1"/>
  <c r="K443" i="1"/>
  <c r="M442" i="1"/>
  <c r="L442" i="1"/>
  <c r="K442" i="1"/>
  <c r="M441" i="1"/>
  <c r="L441" i="1"/>
  <c r="K441" i="1"/>
  <c r="M440" i="1"/>
  <c r="L440" i="1"/>
  <c r="K440" i="1"/>
  <c r="M439" i="1"/>
  <c r="L439" i="1"/>
  <c r="K439" i="1"/>
  <c r="M438" i="1"/>
  <c r="L438" i="1"/>
  <c r="K438" i="1"/>
  <c r="M437" i="1"/>
  <c r="L437" i="1"/>
  <c r="K437" i="1"/>
  <c r="M436" i="1"/>
  <c r="L436" i="1"/>
  <c r="K436" i="1"/>
  <c r="M435" i="1"/>
  <c r="L435" i="1"/>
  <c r="K435" i="1"/>
  <c r="M434" i="1"/>
  <c r="L434" i="1"/>
  <c r="K434" i="1"/>
  <c r="M433" i="1"/>
  <c r="L433" i="1"/>
  <c r="K433" i="1"/>
  <c r="M432" i="1"/>
  <c r="L432" i="1"/>
  <c r="K432" i="1"/>
  <c r="M431" i="1"/>
  <c r="L431" i="1"/>
  <c r="K431" i="1"/>
  <c r="M430" i="1"/>
  <c r="L430" i="1"/>
  <c r="K430" i="1"/>
  <c r="M429" i="1"/>
  <c r="L429" i="1"/>
  <c r="K429" i="1"/>
  <c r="M428" i="1"/>
  <c r="L428" i="1"/>
  <c r="K428" i="1"/>
  <c r="M427" i="1"/>
  <c r="L427" i="1"/>
  <c r="K427" i="1"/>
  <c r="M426" i="1"/>
  <c r="L426" i="1"/>
  <c r="K426" i="1"/>
  <c r="M425" i="1"/>
  <c r="L425" i="1"/>
  <c r="K425" i="1"/>
  <c r="M424" i="1"/>
  <c r="L424" i="1"/>
  <c r="K424" i="1"/>
  <c r="M423" i="1"/>
  <c r="L423" i="1"/>
  <c r="K423" i="1"/>
  <c r="M422" i="1"/>
  <c r="L422" i="1"/>
  <c r="K422" i="1"/>
  <c r="M421" i="1"/>
  <c r="L421" i="1"/>
  <c r="K421" i="1"/>
  <c r="M420" i="1"/>
  <c r="L420" i="1"/>
  <c r="K420" i="1"/>
  <c r="M419" i="1"/>
  <c r="L419" i="1"/>
  <c r="K419" i="1"/>
  <c r="M418" i="1"/>
  <c r="L418" i="1"/>
  <c r="K418" i="1"/>
  <c r="M417" i="1"/>
  <c r="L417" i="1"/>
  <c r="K417" i="1"/>
  <c r="M416" i="1"/>
  <c r="L416" i="1"/>
  <c r="K416" i="1"/>
  <c r="M415" i="1"/>
  <c r="L415" i="1"/>
  <c r="K415" i="1"/>
  <c r="M414" i="1"/>
  <c r="L414" i="1"/>
  <c r="K414" i="1"/>
  <c r="M413" i="1"/>
  <c r="L413" i="1"/>
  <c r="K413" i="1"/>
  <c r="M412" i="1"/>
  <c r="L412" i="1"/>
  <c r="K412" i="1"/>
  <c r="M411" i="1"/>
  <c r="L411" i="1"/>
  <c r="K411" i="1"/>
  <c r="M410" i="1"/>
  <c r="L410" i="1"/>
  <c r="K410" i="1"/>
  <c r="M409" i="1"/>
  <c r="L409" i="1"/>
  <c r="K409" i="1"/>
  <c r="M408" i="1"/>
  <c r="L408" i="1"/>
  <c r="K408" i="1"/>
  <c r="M407" i="1"/>
  <c r="L407" i="1"/>
  <c r="K407" i="1"/>
  <c r="M406" i="1"/>
  <c r="L406" i="1"/>
  <c r="K406" i="1"/>
  <c r="M405" i="1"/>
  <c r="L405" i="1"/>
  <c r="K405" i="1"/>
  <c r="M404" i="1"/>
  <c r="L404" i="1"/>
  <c r="K404" i="1"/>
  <c r="M403" i="1"/>
  <c r="L403" i="1"/>
  <c r="K403" i="1"/>
  <c r="M402" i="1"/>
  <c r="L402" i="1"/>
  <c r="K402" i="1"/>
  <c r="M401" i="1"/>
  <c r="L401" i="1"/>
  <c r="K401" i="1"/>
  <c r="M400" i="1"/>
  <c r="L400" i="1"/>
  <c r="K400" i="1"/>
  <c r="M399" i="1"/>
  <c r="L399" i="1"/>
  <c r="K399" i="1"/>
  <c r="M398" i="1"/>
  <c r="L398" i="1"/>
  <c r="K398" i="1"/>
  <c r="M397" i="1"/>
  <c r="L397" i="1"/>
  <c r="K397" i="1"/>
  <c r="M396" i="1"/>
  <c r="L396" i="1"/>
  <c r="K396" i="1"/>
  <c r="M395" i="1"/>
  <c r="L395" i="1"/>
  <c r="K395" i="1"/>
  <c r="M394" i="1"/>
  <c r="L394" i="1"/>
  <c r="K394" i="1"/>
  <c r="M393" i="1"/>
  <c r="L393" i="1"/>
  <c r="K393" i="1"/>
  <c r="M392" i="1"/>
  <c r="L392" i="1"/>
  <c r="K392" i="1"/>
  <c r="M391" i="1"/>
  <c r="L391" i="1"/>
  <c r="K391" i="1"/>
  <c r="M390" i="1"/>
  <c r="L390" i="1"/>
  <c r="K390" i="1"/>
  <c r="M389" i="1"/>
  <c r="L389" i="1"/>
  <c r="K389" i="1"/>
  <c r="M388" i="1"/>
  <c r="L388" i="1"/>
  <c r="K388" i="1"/>
  <c r="M387" i="1"/>
  <c r="L387" i="1"/>
  <c r="K387" i="1"/>
  <c r="M386" i="1"/>
  <c r="L386" i="1"/>
  <c r="K386" i="1"/>
  <c r="M385" i="1"/>
  <c r="L385" i="1"/>
  <c r="K385" i="1"/>
  <c r="M384" i="1"/>
  <c r="L384" i="1"/>
  <c r="K384" i="1"/>
  <c r="M383" i="1"/>
  <c r="L383" i="1"/>
  <c r="K383" i="1"/>
  <c r="M382" i="1"/>
  <c r="L382" i="1"/>
  <c r="K382" i="1"/>
  <c r="M381" i="1"/>
  <c r="L381" i="1"/>
  <c r="K381" i="1"/>
  <c r="M380" i="1"/>
  <c r="L380" i="1"/>
  <c r="K380" i="1"/>
  <c r="M379" i="1"/>
  <c r="L379" i="1"/>
  <c r="K379" i="1"/>
  <c r="M378" i="1"/>
  <c r="L378" i="1"/>
  <c r="K378" i="1"/>
  <c r="M377" i="1"/>
  <c r="L377" i="1"/>
  <c r="K377" i="1"/>
  <c r="M376" i="1"/>
  <c r="L376" i="1"/>
  <c r="K376" i="1"/>
  <c r="M375" i="1"/>
  <c r="L375" i="1"/>
  <c r="K375" i="1"/>
  <c r="M374" i="1"/>
  <c r="L374" i="1"/>
  <c r="K374" i="1"/>
  <c r="M373" i="1"/>
  <c r="L373" i="1"/>
  <c r="K373" i="1"/>
  <c r="M372" i="1"/>
  <c r="L372" i="1"/>
  <c r="K372" i="1"/>
  <c r="M371" i="1"/>
  <c r="L371" i="1"/>
  <c r="K371" i="1"/>
  <c r="M370" i="1"/>
  <c r="L370" i="1"/>
  <c r="K370" i="1"/>
  <c r="M369" i="1"/>
  <c r="L369" i="1"/>
  <c r="K369" i="1"/>
  <c r="M368" i="1"/>
  <c r="L368" i="1"/>
  <c r="K368" i="1"/>
  <c r="M367" i="1"/>
  <c r="L367" i="1"/>
  <c r="K367" i="1"/>
  <c r="M366" i="1"/>
  <c r="L366" i="1"/>
  <c r="K366" i="1"/>
  <c r="M365" i="1"/>
  <c r="L365" i="1"/>
  <c r="K365" i="1"/>
  <c r="M364" i="1"/>
  <c r="L364" i="1"/>
  <c r="K364" i="1"/>
  <c r="M363" i="1"/>
  <c r="L363" i="1"/>
  <c r="K363" i="1"/>
  <c r="M362" i="1"/>
  <c r="L362" i="1"/>
  <c r="K362" i="1"/>
  <c r="M361" i="1"/>
  <c r="L361" i="1"/>
  <c r="K361" i="1"/>
  <c r="M360" i="1"/>
  <c r="L360" i="1"/>
  <c r="K360" i="1"/>
  <c r="M359" i="1"/>
  <c r="L359" i="1"/>
  <c r="K359" i="1"/>
  <c r="M358" i="1"/>
  <c r="L358" i="1"/>
  <c r="K358" i="1"/>
  <c r="M357" i="1"/>
  <c r="L357" i="1"/>
  <c r="K357" i="1"/>
  <c r="M356" i="1"/>
  <c r="L356" i="1"/>
  <c r="K356" i="1"/>
  <c r="M355" i="1"/>
  <c r="L355" i="1"/>
  <c r="K355" i="1"/>
  <c r="M354" i="1"/>
  <c r="L354" i="1"/>
  <c r="K354" i="1"/>
  <c r="M353" i="1"/>
  <c r="L353" i="1"/>
  <c r="K353" i="1"/>
  <c r="M352" i="1"/>
  <c r="L352" i="1"/>
  <c r="K352" i="1"/>
  <c r="M351" i="1"/>
  <c r="L351" i="1"/>
  <c r="K351" i="1"/>
  <c r="M350" i="1"/>
  <c r="L350" i="1"/>
  <c r="K350" i="1"/>
  <c r="M349" i="1"/>
  <c r="L349" i="1"/>
  <c r="K349" i="1"/>
  <c r="M348" i="1"/>
  <c r="L348" i="1"/>
  <c r="K348" i="1"/>
  <c r="M347" i="1"/>
  <c r="L347" i="1"/>
  <c r="K347" i="1"/>
  <c r="M346" i="1"/>
  <c r="L346" i="1"/>
  <c r="K346" i="1"/>
  <c r="M345" i="1"/>
  <c r="L345" i="1"/>
  <c r="K345" i="1"/>
  <c r="M344" i="1"/>
  <c r="L344" i="1"/>
  <c r="K344" i="1"/>
  <c r="M343" i="1"/>
  <c r="L343" i="1"/>
  <c r="K343" i="1"/>
  <c r="M342" i="1"/>
  <c r="L342" i="1"/>
  <c r="K342" i="1"/>
  <c r="M341" i="1"/>
  <c r="L341" i="1"/>
  <c r="K341" i="1"/>
  <c r="M340" i="1"/>
  <c r="L340" i="1"/>
  <c r="K340" i="1"/>
  <c r="M339" i="1"/>
  <c r="L339" i="1"/>
  <c r="K339" i="1"/>
  <c r="M338" i="1"/>
  <c r="L338" i="1"/>
  <c r="K338" i="1"/>
  <c r="M337" i="1"/>
  <c r="L337" i="1"/>
  <c r="K337" i="1"/>
  <c r="M336" i="1"/>
  <c r="L336" i="1"/>
  <c r="K336" i="1"/>
  <c r="M335" i="1"/>
  <c r="L335" i="1"/>
  <c r="K335" i="1"/>
  <c r="M334" i="1"/>
  <c r="L334" i="1"/>
  <c r="K334" i="1"/>
  <c r="M333" i="1"/>
  <c r="L333" i="1"/>
  <c r="K333" i="1"/>
  <c r="M332" i="1"/>
  <c r="L332" i="1"/>
  <c r="K332" i="1"/>
  <c r="M331" i="1"/>
  <c r="L331" i="1"/>
  <c r="K331" i="1"/>
  <c r="M330" i="1"/>
  <c r="L330" i="1"/>
  <c r="K330" i="1"/>
  <c r="M329" i="1"/>
  <c r="L329" i="1"/>
  <c r="K329" i="1"/>
  <c r="M328" i="1"/>
  <c r="L328" i="1"/>
  <c r="K328" i="1"/>
  <c r="M327" i="1"/>
  <c r="L327" i="1"/>
  <c r="K327" i="1"/>
  <c r="M326" i="1"/>
  <c r="L326" i="1"/>
  <c r="K326" i="1"/>
  <c r="M325" i="1"/>
  <c r="L325" i="1"/>
  <c r="K325" i="1"/>
  <c r="M324" i="1"/>
  <c r="L324" i="1"/>
  <c r="K324" i="1"/>
  <c r="M323" i="1"/>
  <c r="L323" i="1"/>
  <c r="K323" i="1"/>
  <c r="M322" i="1"/>
  <c r="L322" i="1"/>
  <c r="K322" i="1"/>
  <c r="M321" i="1"/>
  <c r="L321" i="1"/>
  <c r="K321" i="1"/>
  <c r="M320" i="1"/>
  <c r="L320" i="1"/>
  <c r="K320" i="1"/>
  <c r="M319" i="1"/>
  <c r="L319" i="1"/>
  <c r="K319" i="1"/>
  <c r="M318" i="1"/>
  <c r="L318" i="1"/>
  <c r="K318" i="1"/>
  <c r="M317" i="1"/>
  <c r="L317" i="1"/>
  <c r="K317" i="1"/>
  <c r="M316" i="1"/>
  <c r="L316" i="1"/>
  <c r="K316" i="1"/>
  <c r="M315" i="1"/>
  <c r="L315" i="1"/>
  <c r="K315" i="1"/>
  <c r="M314" i="1"/>
  <c r="L314" i="1"/>
  <c r="K314" i="1"/>
  <c r="M313" i="1"/>
  <c r="L313" i="1"/>
  <c r="K313" i="1"/>
  <c r="M312" i="1"/>
  <c r="L312" i="1"/>
  <c r="K312" i="1"/>
  <c r="M311" i="1"/>
  <c r="L311" i="1"/>
  <c r="K311" i="1"/>
  <c r="M310" i="1"/>
  <c r="L310" i="1"/>
  <c r="K310" i="1"/>
  <c r="M309" i="1"/>
  <c r="L309" i="1"/>
  <c r="K309" i="1"/>
  <c r="M308" i="1"/>
  <c r="L308" i="1"/>
  <c r="K308" i="1"/>
  <c r="M307" i="1"/>
  <c r="L307" i="1"/>
  <c r="K307" i="1"/>
  <c r="M306" i="1"/>
  <c r="L306" i="1"/>
  <c r="K306" i="1"/>
  <c r="M305" i="1"/>
  <c r="L305" i="1"/>
  <c r="K305" i="1"/>
  <c r="M304" i="1"/>
  <c r="L304" i="1"/>
  <c r="K304" i="1"/>
  <c r="M303" i="1"/>
  <c r="L303" i="1"/>
  <c r="K303" i="1"/>
  <c r="M302" i="1"/>
  <c r="L302" i="1"/>
  <c r="K302" i="1"/>
  <c r="M301" i="1"/>
  <c r="L301" i="1"/>
  <c r="K301" i="1"/>
  <c r="M300" i="1"/>
  <c r="L300" i="1"/>
  <c r="K300" i="1"/>
  <c r="M299" i="1"/>
  <c r="L299" i="1"/>
  <c r="K299" i="1"/>
  <c r="M298" i="1"/>
  <c r="L298" i="1"/>
  <c r="K298" i="1"/>
  <c r="M297" i="1"/>
  <c r="L297" i="1"/>
  <c r="K297" i="1"/>
  <c r="M296" i="1"/>
  <c r="L296" i="1"/>
  <c r="K296" i="1"/>
  <c r="M295" i="1"/>
  <c r="L295" i="1"/>
  <c r="K295" i="1"/>
  <c r="M294" i="1"/>
  <c r="L294" i="1"/>
  <c r="K294" i="1"/>
  <c r="M293" i="1"/>
  <c r="L293" i="1"/>
  <c r="K293" i="1"/>
  <c r="M292" i="1"/>
  <c r="L292" i="1"/>
  <c r="K292" i="1"/>
  <c r="M291" i="1"/>
  <c r="L291" i="1"/>
  <c r="K291" i="1"/>
  <c r="M290" i="1"/>
  <c r="L290" i="1"/>
  <c r="K290" i="1"/>
  <c r="M289" i="1"/>
  <c r="L289" i="1"/>
  <c r="K289" i="1"/>
  <c r="M288" i="1"/>
  <c r="L288" i="1"/>
  <c r="K288" i="1"/>
  <c r="M287" i="1"/>
  <c r="L287" i="1"/>
  <c r="K287" i="1"/>
  <c r="M286" i="1"/>
  <c r="L286" i="1"/>
  <c r="K286" i="1"/>
  <c r="M285" i="1"/>
  <c r="L285" i="1"/>
  <c r="K285" i="1"/>
  <c r="M284" i="1"/>
  <c r="L284" i="1"/>
  <c r="K284" i="1"/>
  <c r="M283" i="1"/>
  <c r="L283" i="1"/>
  <c r="K283" i="1"/>
  <c r="M282" i="1"/>
  <c r="L282" i="1"/>
  <c r="K282" i="1"/>
  <c r="M281" i="1"/>
  <c r="L281" i="1"/>
  <c r="K281" i="1"/>
  <c r="M280" i="1"/>
  <c r="L280" i="1"/>
  <c r="K280" i="1"/>
  <c r="M279" i="1"/>
  <c r="L279" i="1"/>
  <c r="K279" i="1"/>
  <c r="M278" i="1"/>
  <c r="L278" i="1"/>
  <c r="K278" i="1"/>
  <c r="M277" i="1"/>
  <c r="L277" i="1"/>
  <c r="K277" i="1"/>
  <c r="M276" i="1"/>
  <c r="L276" i="1"/>
  <c r="K276" i="1"/>
  <c r="M275" i="1"/>
  <c r="L275" i="1"/>
  <c r="K275" i="1"/>
  <c r="M274" i="1"/>
  <c r="L274" i="1"/>
  <c r="K274" i="1"/>
  <c r="M273" i="1"/>
  <c r="L273" i="1"/>
  <c r="K273" i="1"/>
  <c r="M272" i="1"/>
  <c r="L272" i="1"/>
  <c r="K272" i="1"/>
  <c r="M271" i="1"/>
  <c r="L271" i="1"/>
  <c r="K271" i="1"/>
  <c r="M270" i="1"/>
  <c r="L270" i="1"/>
  <c r="K270" i="1"/>
  <c r="M269" i="1"/>
  <c r="L269" i="1"/>
  <c r="K269" i="1"/>
  <c r="M268" i="1"/>
  <c r="L268" i="1"/>
  <c r="K268" i="1"/>
  <c r="M267" i="1"/>
  <c r="L267" i="1"/>
  <c r="K267" i="1"/>
  <c r="M266" i="1"/>
  <c r="L266" i="1"/>
  <c r="K266" i="1"/>
  <c r="M265" i="1"/>
  <c r="L265" i="1"/>
  <c r="K265" i="1"/>
  <c r="M264" i="1"/>
  <c r="L264" i="1"/>
  <c r="K264" i="1"/>
  <c r="M263" i="1"/>
  <c r="L263" i="1"/>
  <c r="K263" i="1"/>
  <c r="M262" i="1"/>
  <c r="L262" i="1"/>
  <c r="K262" i="1"/>
  <c r="M261" i="1"/>
  <c r="L261" i="1"/>
  <c r="K261" i="1"/>
  <c r="M260" i="1"/>
  <c r="L260" i="1"/>
  <c r="K260" i="1"/>
  <c r="M259" i="1"/>
  <c r="L259" i="1"/>
  <c r="K259" i="1"/>
  <c r="M258" i="1"/>
  <c r="L258" i="1"/>
  <c r="K258" i="1"/>
  <c r="M257" i="1"/>
  <c r="L257" i="1"/>
  <c r="K257" i="1"/>
  <c r="M256" i="1"/>
  <c r="L256" i="1"/>
  <c r="K256" i="1"/>
  <c r="M255" i="1"/>
  <c r="L255" i="1"/>
  <c r="K255" i="1"/>
  <c r="M254" i="1"/>
  <c r="L254" i="1"/>
  <c r="K254" i="1"/>
  <c r="M253" i="1"/>
  <c r="L253" i="1"/>
  <c r="K253" i="1"/>
  <c r="M252" i="1"/>
  <c r="L252" i="1"/>
  <c r="K252" i="1"/>
  <c r="M251" i="1"/>
  <c r="L251" i="1"/>
  <c r="K251" i="1"/>
  <c r="M250" i="1"/>
  <c r="L250" i="1"/>
  <c r="K250" i="1"/>
  <c r="M249" i="1"/>
  <c r="L249" i="1"/>
  <c r="K249" i="1"/>
  <c r="M248" i="1"/>
  <c r="L248" i="1"/>
  <c r="K248" i="1"/>
  <c r="M247" i="1"/>
  <c r="L247" i="1"/>
  <c r="K247" i="1"/>
  <c r="M246" i="1"/>
  <c r="L246" i="1"/>
  <c r="K246" i="1"/>
  <c r="M245" i="1"/>
  <c r="L245" i="1"/>
  <c r="K245" i="1"/>
  <c r="M244" i="1"/>
  <c r="L244" i="1"/>
  <c r="K244" i="1"/>
  <c r="M243" i="1"/>
  <c r="L243" i="1"/>
  <c r="K243" i="1"/>
  <c r="M242" i="1"/>
  <c r="L242" i="1"/>
  <c r="K242" i="1"/>
  <c r="M241" i="1"/>
  <c r="L241" i="1"/>
  <c r="K241" i="1"/>
  <c r="M240" i="1"/>
  <c r="L240" i="1"/>
  <c r="K240" i="1"/>
  <c r="M239" i="1"/>
  <c r="L239" i="1"/>
  <c r="K239" i="1"/>
  <c r="M238" i="1"/>
  <c r="L238" i="1"/>
  <c r="K238" i="1"/>
  <c r="M237" i="1"/>
  <c r="L237" i="1"/>
  <c r="K237" i="1"/>
  <c r="M236" i="1"/>
  <c r="L236" i="1"/>
  <c r="K236" i="1"/>
  <c r="M235" i="1"/>
  <c r="L235" i="1"/>
  <c r="K235" i="1"/>
  <c r="M234" i="1"/>
  <c r="L234" i="1"/>
  <c r="K234" i="1"/>
  <c r="M233" i="1"/>
  <c r="L233" i="1"/>
  <c r="K233" i="1"/>
  <c r="M232" i="1"/>
  <c r="L232" i="1"/>
  <c r="K232" i="1"/>
  <c r="M231" i="1"/>
  <c r="L231" i="1"/>
  <c r="K231" i="1"/>
  <c r="M230" i="1"/>
  <c r="L230" i="1"/>
  <c r="K230" i="1"/>
  <c r="M229" i="1"/>
  <c r="L229" i="1"/>
  <c r="K229" i="1"/>
  <c r="M228" i="1"/>
  <c r="L228" i="1"/>
  <c r="K228" i="1"/>
  <c r="M227" i="1"/>
  <c r="L227" i="1"/>
  <c r="K227" i="1"/>
  <c r="M226" i="1"/>
  <c r="L226" i="1"/>
  <c r="K226" i="1"/>
  <c r="M225" i="1"/>
  <c r="L225" i="1"/>
  <c r="K225" i="1"/>
  <c r="M224" i="1"/>
  <c r="L224" i="1"/>
  <c r="K224" i="1"/>
  <c r="M223" i="1"/>
  <c r="L223" i="1"/>
  <c r="K223" i="1"/>
  <c r="M222" i="1"/>
  <c r="L222" i="1"/>
  <c r="K222" i="1"/>
  <c r="M221" i="1"/>
  <c r="L221" i="1"/>
  <c r="K221" i="1"/>
  <c r="M220" i="1"/>
  <c r="L220" i="1"/>
  <c r="K220" i="1"/>
  <c r="M219" i="1"/>
  <c r="L219" i="1"/>
  <c r="K219" i="1"/>
  <c r="M218" i="1"/>
  <c r="L218" i="1"/>
  <c r="K218" i="1"/>
  <c r="M217" i="1"/>
  <c r="L217" i="1"/>
  <c r="K217" i="1"/>
  <c r="M216" i="1"/>
  <c r="L216" i="1"/>
  <c r="K216" i="1"/>
  <c r="M215" i="1"/>
  <c r="L215" i="1"/>
  <c r="K215" i="1"/>
  <c r="M214" i="1"/>
  <c r="L214" i="1"/>
  <c r="K214" i="1"/>
  <c r="M213" i="1"/>
  <c r="L213" i="1"/>
  <c r="K213" i="1"/>
  <c r="M212" i="1"/>
  <c r="L212" i="1"/>
  <c r="K212" i="1"/>
  <c r="M211" i="1"/>
  <c r="L211" i="1"/>
  <c r="K211" i="1"/>
  <c r="M210" i="1"/>
  <c r="L210" i="1"/>
  <c r="K210" i="1"/>
  <c r="M209" i="1"/>
  <c r="L209" i="1"/>
  <c r="K209" i="1"/>
  <c r="M208" i="1"/>
  <c r="L208" i="1"/>
  <c r="K208" i="1"/>
  <c r="M207" i="1"/>
  <c r="L207" i="1"/>
  <c r="K207" i="1"/>
  <c r="M206" i="1"/>
  <c r="L206" i="1"/>
  <c r="K206" i="1"/>
  <c r="M205" i="1"/>
  <c r="L205" i="1"/>
  <c r="K205" i="1"/>
  <c r="M204" i="1"/>
  <c r="L204" i="1"/>
  <c r="K204" i="1"/>
  <c r="M203" i="1"/>
  <c r="L203" i="1"/>
  <c r="K203" i="1"/>
  <c r="M202" i="1"/>
  <c r="L202" i="1"/>
  <c r="K202" i="1"/>
  <c r="M201" i="1"/>
  <c r="L201" i="1"/>
  <c r="K201" i="1"/>
  <c r="M200" i="1"/>
  <c r="L200" i="1"/>
  <c r="K200" i="1"/>
  <c r="M199" i="1"/>
  <c r="L199" i="1"/>
  <c r="K199" i="1"/>
  <c r="M198" i="1"/>
  <c r="L198" i="1"/>
  <c r="K198" i="1"/>
  <c r="M197" i="1"/>
  <c r="L197" i="1"/>
  <c r="K197" i="1"/>
  <c r="M196" i="1"/>
  <c r="L196" i="1"/>
  <c r="K196" i="1"/>
  <c r="M195" i="1"/>
  <c r="L195" i="1"/>
  <c r="K195" i="1"/>
  <c r="M194" i="1"/>
  <c r="L194" i="1"/>
  <c r="K194" i="1"/>
  <c r="M193" i="1"/>
  <c r="L193" i="1"/>
  <c r="K193" i="1"/>
  <c r="M192" i="1"/>
  <c r="L192" i="1"/>
  <c r="K192" i="1"/>
  <c r="M191" i="1"/>
  <c r="L191" i="1"/>
  <c r="K191" i="1"/>
  <c r="M190" i="1"/>
  <c r="L190" i="1"/>
  <c r="K190" i="1"/>
  <c r="M189" i="1"/>
  <c r="L189" i="1"/>
  <c r="K189" i="1"/>
  <c r="M188" i="1"/>
  <c r="L188" i="1"/>
  <c r="K188" i="1"/>
  <c r="M187" i="1"/>
  <c r="L187" i="1"/>
  <c r="K187" i="1"/>
  <c r="M186" i="1"/>
  <c r="L186" i="1"/>
  <c r="K186" i="1"/>
  <c r="M185" i="1"/>
  <c r="L185" i="1"/>
  <c r="K185" i="1"/>
  <c r="M184" i="1"/>
  <c r="L184" i="1"/>
  <c r="K184" i="1"/>
  <c r="M183" i="1"/>
  <c r="L183" i="1"/>
  <c r="K183" i="1"/>
  <c r="M182" i="1"/>
  <c r="L182" i="1"/>
  <c r="K182" i="1"/>
  <c r="M181" i="1"/>
  <c r="L181" i="1"/>
  <c r="K181" i="1"/>
  <c r="M180" i="1"/>
  <c r="L180" i="1"/>
  <c r="K180" i="1"/>
  <c r="M179" i="1"/>
  <c r="L179" i="1"/>
  <c r="K179" i="1"/>
  <c r="M178" i="1"/>
  <c r="L178" i="1"/>
  <c r="K178" i="1"/>
  <c r="M177" i="1"/>
  <c r="L177" i="1"/>
  <c r="K177" i="1"/>
  <c r="M176" i="1"/>
  <c r="L176" i="1"/>
  <c r="K176" i="1"/>
  <c r="M175" i="1"/>
  <c r="L175" i="1"/>
  <c r="K175" i="1"/>
  <c r="M174" i="1"/>
  <c r="L174" i="1"/>
  <c r="K174" i="1"/>
  <c r="M173" i="1"/>
  <c r="L173" i="1"/>
  <c r="K173" i="1"/>
  <c r="M172" i="1"/>
  <c r="L172" i="1"/>
  <c r="K172" i="1"/>
  <c r="M171" i="1"/>
  <c r="L171" i="1"/>
  <c r="K171" i="1"/>
  <c r="M170" i="1"/>
  <c r="L170" i="1"/>
  <c r="K170" i="1"/>
  <c r="M169" i="1"/>
  <c r="L169" i="1"/>
  <c r="K169" i="1"/>
  <c r="M168" i="1"/>
  <c r="L168" i="1"/>
  <c r="K168" i="1"/>
  <c r="M167" i="1"/>
  <c r="L167" i="1"/>
  <c r="K167" i="1"/>
  <c r="M166" i="1"/>
  <c r="L166" i="1"/>
  <c r="K166" i="1"/>
  <c r="M165" i="1"/>
  <c r="L165" i="1"/>
  <c r="K165" i="1"/>
  <c r="M164" i="1"/>
  <c r="L164" i="1"/>
  <c r="K164" i="1"/>
  <c r="M163" i="1"/>
  <c r="L163" i="1"/>
  <c r="K163" i="1"/>
  <c r="M162" i="1"/>
  <c r="L162" i="1"/>
  <c r="K162" i="1"/>
  <c r="M161" i="1"/>
  <c r="L161" i="1"/>
  <c r="K161" i="1"/>
  <c r="M160" i="1"/>
  <c r="L160" i="1"/>
  <c r="K160" i="1"/>
  <c r="M159" i="1"/>
  <c r="L159" i="1"/>
  <c r="K159" i="1"/>
  <c r="M158" i="1"/>
  <c r="L158" i="1"/>
  <c r="K158" i="1"/>
  <c r="M157" i="1"/>
  <c r="L157" i="1"/>
  <c r="K157" i="1"/>
  <c r="M156" i="1"/>
  <c r="L156" i="1"/>
  <c r="K156" i="1"/>
  <c r="M155" i="1"/>
  <c r="L155" i="1"/>
  <c r="K155" i="1"/>
  <c r="M154" i="1"/>
  <c r="L154" i="1"/>
  <c r="K154" i="1"/>
  <c r="M153" i="1"/>
  <c r="L153" i="1"/>
  <c r="K153" i="1"/>
  <c r="M152" i="1"/>
  <c r="L152" i="1"/>
  <c r="K152" i="1"/>
  <c r="M151" i="1"/>
  <c r="L151" i="1"/>
  <c r="K151" i="1"/>
  <c r="M150" i="1"/>
  <c r="L150" i="1"/>
  <c r="K150" i="1"/>
  <c r="M149" i="1"/>
  <c r="L149" i="1"/>
  <c r="K149" i="1"/>
  <c r="M148" i="1"/>
  <c r="L148" i="1"/>
  <c r="K148" i="1"/>
  <c r="M147" i="1"/>
  <c r="L147" i="1"/>
  <c r="K147" i="1"/>
  <c r="M146" i="1"/>
  <c r="L146" i="1"/>
  <c r="K146" i="1"/>
  <c r="M145" i="1"/>
  <c r="L145" i="1"/>
  <c r="K145" i="1"/>
  <c r="M144" i="1"/>
  <c r="L144" i="1"/>
  <c r="K144" i="1"/>
  <c r="M143" i="1"/>
  <c r="L143" i="1"/>
  <c r="K143" i="1"/>
  <c r="M142" i="1"/>
  <c r="L142" i="1"/>
  <c r="K142" i="1"/>
  <c r="M141" i="1"/>
  <c r="L141" i="1"/>
  <c r="K141" i="1"/>
  <c r="M140" i="1"/>
  <c r="L140" i="1"/>
  <c r="K140" i="1"/>
  <c r="M139" i="1"/>
  <c r="L139" i="1"/>
  <c r="K139" i="1"/>
  <c r="M138" i="1"/>
  <c r="L138" i="1"/>
  <c r="K138" i="1"/>
  <c r="M137" i="1"/>
  <c r="L137" i="1"/>
  <c r="K137" i="1"/>
  <c r="M136" i="1"/>
  <c r="L136" i="1"/>
  <c r="K136" i="1"/>
  <c r="M135" i="1"/>
  <c r="L135" i="1"/>
  <c r="K135" i="1"/>
  <c r="M134" i="1"/>
  <c r="L134" i="1"/>
  <c r="K134" i="1"/>
  <c r="M133" i="1"/>
  <c r="L133" i="1"/>
  <c r="K133" i="1"/>
  <c r="M132" i="1"/>
  <c r="L132" i="1"/>
  <c r="K132" i="1"/>
  <c r="M131" i="1"/>
  <c r="L131" i="1"/>
  <c r="K131" i="1"/>
  <c r="M130" i="1"/>
  <c r="L130" i="1"/>
  <c r="K130" i="1"/>
  <c r="M129" i="1"/>
  <c r="L129" i="1"/>
  <c r="K129" i="1"/>
  <c r="M128" i="1"/>
  <c r="L128" i="1"/>
  <c r="K128" i="1"/>
  <c r="M127" i="1"/>
  <c r="L127" i="1"/>
  <c r="K127" i="1"/>
  <c r="M126" i="1"/>
  <c r="L126" i="1"/>
  <c r="K126" i="1"/>
  <c r="M125" i="1"/>
  <c r="L125" i="1"/>
  <c r="K125" i="1"/>
  <c r="M124" i="1"/>
  <c r="L124" i="1"/>
  <c r="K124" i="1"/>
  <c r="M123" i="1"/>
  <c r="L123" i="1"/>
  <c r="K123" i="1"/>
  <c r="M122" i="1"/>
  <c r="L122" i="1"/>
  <c r="K122" i="1"/>
  <c r="M121" i="1"/>
  <c r="L121" i="1"/>
  <c r="K121" i="1"/>
  <c r="M120" i="1"/>
  <c r="L120" i="1"/>
  <c r="K120" i="1"/>
  <c r="M119" i="1"/>
  <c r="L119" i="1"/>
  <c r="K119" i="1"/>
  <c r="M118" i="1"/>
  <c r="L118" i="1"/>
  <c r="K118" i="1"/>
  <c r="M117" i="1"/>
  <c r="L117" i="1"/>
  <c r="K117" i="1"/>
  <c r="M116" i="1"/>
  <c r="L116" i="1"/>
  <c r="K116" i="1"/>
  <c r="M115" i="1"/>
  <c r="L115" i="1"/>
  <c r="K115" i="1"/>
  <c r="M114" i="1"/>
  <c r="L114" i="1"/>
  <c r="K114" i="1"/>
  <c r="M113" i="1"/>
  <c r="L113" i="1"/>
  <c r="K113" i="1"/>
  <c r="M112" i="1"/>
  <c r="L112" i="1"/>
  <c r="K112" i="1"/>
  <c r="M111" i="1"/>
  <c r="L111" i="1"/>
  <c r="K111" i="1"/>
  <c r="M110" i="1"/>
  <c r="L110" i="1"/>
  <c r="K110" i="1"/>
  <c r="M109" i="1"/>
  <c r="L109" i="1"/>
  <c r="K109" i="1"/>
  <c r="M108" i="1"/>
  <c r="L108" i="1"/>
  <c r="K108" i="1"/>
  <c r="M107" i="1"/>
  <c r="L107" i="1"/>
  <c r="K107" i="1"/>
  <c r="M106" i="1"/>
  <c r="L106" i="1"/>
  <c r="K106" i="1"/>
  <c r="M105" i="1"/>
  <c r="L105" i="1"/>
  <c r="K105" i="1"/>
  <c r="M104" i="1"/>
  <c r="L104" i="1"/>
  <c r="K104" i="1"/>
  <c r="M103" i="1"/>
  <c r="L103" i="1"/>
  <c r="K103" i="1"/>
  <c r="M102" i="1"/>
  <c r="L102" i="1"/>
  <c r="K102" i="1"/>
  <c r="M101" i="1"/>
  <c r="L101" i="1"/>
  <c r="K101" i="1"/>
  <c r="M100" i="1"/>
  <c r="L100" i="1"/>
  <c r="K100" i="1"/>
  <c r="M99" i="1"/>
  <c r="L99" i="1"/>
  <c r="K99" i="1"/>
  <c r="M98" i="1"/>
  <c r="L98" i="1"/>
  <c r="K98" i="1"/>
  <c r="M97" i="1"/>
  <c r="L97" i="1"/>
  <c r="K97" i="1"/>
  <c r="M96" i="1"/>
  <c r="L96" i="1"/>
  <c r="K96" i="1"/>
  <c r="M95" i="1"/>
  <c r="L95" i="1"/>
  <c r="K95" i="1"/>
  <c r="M94" i="1"/>
  <c r="L94" i="1"/>
  <c r="K94" i="1"/>
  <c r="M93" i="1"/>
  <c r="L93" i="1"/>
  <c r="K93" i="1"/>
  <c r="M92" i="1"/>
  <c r="L92" i="1"/>
  <c r="K92" i="1"/>
  <c r="M91" i="1"/>
  <c r="L91" i="1"/>
  <c r="K91" i="1"/>
  <c r="M90" i="1"/>
  <c r="L90" i="1"/>
  <c r="K90" i="1"/>
  <c r="M89" i="1"/>
  <c r="L89" i="1"/>
  <c r="K89" i="1"/>
  <c r="M88" i="1"/>
  <c r="L88" i="1"/>
  <c r="K88" i="1"/>
  <c r="M87" i="1"/>
  <c r="L87" i="1"/>
  <c r="K87" i="1"/>
  <c r="M86" i="1"/>
  <c r="L86" i="1"/>
  <c r="K86" i="1"/>
  <c r="M85" i="1"/>
  <c r="L85" i="1"/>
  <c r="K85" i="1"/>
  <c r="M84" i="1"/>
  <c r="L84" i="1"/>
  <c r="K84" i="1"/>
  <c r="M83" i="1"/>
  <c r="L83" i="1"/>
  <c r="K83" i="1"/>
  <c r="M82" i="1"/>
  <c r="L82" i="1"/>
  <c r="K82" i="1"/>
  <c r="M81" i="1"/>
  <c r="L81" i="1"/>
  <c r="K81" i="1"/>
  <c r="M80" i="1"/>
  <c r="L80" i="1"/>
  <c r="K80" i="1"/>
  <c r="M79" i="1"/>
  <c r="L79" i="1"/>
  <c r="K79" i="1"/>
  <c r="M78" i="1"/>
  <c r="L78" i="1"/>
  <c r="K78" i="1"/>
  <c r="M77" i="1"/>
  <c r="L77" i="1"/>
  <c r="K77" i="1"/>
  <c r="M76" i="1"/>
  <c r="L76" i="1"/>
  <c r="K76" i="1"/>
  <c r="M75" i="1"/>
  <c r="L75" i="1"/>
  <c r="K75" i="1"/>
  <c r="M74" i="1"/>
  <c r="L74" i="1"/>
  <c r="K74" i="1"/>
  <c r="M73" i="1"/>
  <c r="L73" i="1"/>
  <c r="K73" i="1"/>
  <c r="M72" i="1"/>
  <c r="L72" i="1"/>
  <c r="K72" i="1"/>
  <c r="M71" i="1"/>
  <c r="L71" i="1"/>
  <c r="K71" i="1"/>
  <c r="M70" i="1"/>
  <c r="L70" i="1"/>
  <c r="K70" i="1"/>
  <c r="M69" i="1"/>
  <c r="L69" i="1"/>
  <c r="K69" i="1"/>
  <c r="M68" i="1"/>
  <c r="L68" i="1"/>
  <c r="K68" i="1"/>
  <c r="M67" i="1"/>
  <c r="L67" i="1"/>
  <c r="K67" i="1"/>
  <c r="M66" i="1"/>
  <c r="L66" i="1"/>
  <c r="K66" i="1"/>
  <c r="M65" i="1"/>
  <c r="L65" i="1"/>
  <c r="K65" i="1"/>
  <c r="M64" i="1"/>
  <c r="L64" i="1"/>
  <c r="K64" i="1"/>
  <c r="M63" i="1"/>
  <c r="L63" i="1"/>
  <c r="K63" i="1"/>
  <c r="M62" i="1"/>
  <c r="L62" i="1"/>
  <c r="K62" i="1"/>
  <c r="M61" i="1"/>
  <c r="L61" i="1"/>
  <c r="K61" i="1"/>
  <c r="M60" i="1"/>
  <c r="L60" i="1"/>
  <c r="K60" i="1"/>
  <c r="M59" i="1"/>
  <c r="L59" i="1"/>
  <c r="K59" i="1"/>
  <c r="M58" i="1"/>
  <c r="L58" i="1"/>
  <c r="K58" i="1"/>
  <c r="M57" i="1"/>
  <c r="L57" i="1"/>
  <c r="K57" i="1"/>
  <c r="M56" i="1"/>
  <c r="L56" i="1"/>
  <c r="K56" i="1"/>
  <c r="M55" i="1"/>
  <c r="L55" i="1"/>
  <c r="K55" i="1"/>
  <c r="M54" i="1"/>
  <c r="L54" i="1"/>
  <c r="K54" i="1"/>
  <c r="M53" i="1"/>
  <c r="L53" i="1"/>
  <c r="K53" i="1"/>
  <c r="M52" i="1"/>
  <c r="L52" i="1"/>
  <c r="K52" i="1"/>
  <c r="M51" i="1"/>
  <c r="L51" i="1"/>
  <c r="K51" i="1"/>
  <c r="M50" i="1"/>
  <c r="L50" i="1"/>
  <c r="K50" i="1"/>
  <c r="M49" i="1"/>
  <c r="L49" i="1"/>
  <c r="K49" i="1"/>
  <c r="M48" i="1"/>
  <c r="L48" i="1"/>
  <c r="K48" i="1"/>
  <c r="M47" i="1"/>
  <c r="L47" i="1"/>
  <c r="K47" i="1"/>
  <c r="M46" i="1"/>
  <c r="L46" i="1"/>
  <c r="K46" i="1"/>
  <c r="M45" i="1"/>
  <c r="L45" i="1"/>
  <c r="K45" i="1"/>
  <c r="M44" i="1"/>
  <c r="L44" i="1"/>
  <c r="K44" i="1"/>
  <c r="M43" i="1"/>
  <c r="L43" i="1"/>
  <c r="K43" i="1"/>
  <c r="M42" i="1"/>
  <c r="L42" i="1"/>
  <c r="K42" i="1"/>
  <c r="M41" i="1"/>
  <c r="L41" i="1"/>
  <c r="K41" i="1"/>
  <c r="M40" i="1"/>
  <c r="L40" i="1"/>
  <c r="K40" i="1"/>
  <c r="M39" i="1"/>
  <c r="L39" i="1"/>
  <c r="K39" i="1"/>
  <c r="M38" i="1"/>
  <c r="L38" i="1"/>
  <c r="K38" i="1"/>
  <c r="M37" i="1"/>
  <c r="L37" i="1"/>
  <c r="K37" i="1"/>
  <c r="M36" i="1"/>
  <c r="L36" i="1"/>
  <c r="K36" i="1"/>
  <c r="M35" i="1"/>
  <c r="L35" i="1"/>
  <c r="K35" i="1"/>
  <c r="M34" i="1"/>
  <c r="L34" i="1"/>
  <c r="K34" i="1"/>
  <c r="M33" i="1"/>
  <c r="L33" i="1"/>
  <c r="K33" i="1"/>
  <c r="M32" i="1"/>
  <c r="L32" i="1"/>
  <c r="K32" i="1"/>
  <c r="M31" i="1"/>
  <c r="L31" i="1"/>
  <c r="K31" i="1"/>
  <c r="M30" i="1"/>
  <c r="L30" i="1"/>
  <c r="K30" i="1"/>
  <c r="M29" i="1"/>
  <c r="L29" i="1"/>
  <c r="K29" i="1"/>
  <c r="M28" i="1"/>
  <c r="L28" i="1"/>
  <c r="K28" i="1"/>
  <c r="M27" i="1"/>
  <c r="L27" i="1"/>
  <c r="K27" i="1"/>
  <c r="M26" i="1"/>
  <c r="L26" i="1"/>
  <c r="K26" i="1"/>
  <c r="M25" i="1"/>
  <c r="L25" i="1"/>
  <c r="K25" i="1"/>
  <c r="M24" i="1"/>
  <c r="L24" i="1"/>
  <c r="K24" i="1"/>
  <c r="M23" i="1"/>
  <c r="L23" i="1"/>
  <c r="K23" i="1"/>
  <c r="M22" i="1"/>
  <c r="L22" i="1"/>
  <c r="K22" i="1"/>
  <c r="M21" i="1"/>
  <c r="L21" i="1"/>
  <c r="K21" i="1"/>
  <c r="M20" i="1"/>
  <c r="L20" i="1"/>
  <c r="K20" i="1"/>
  <c r="M19" i="1"/>
  <c r="L19" i="1"/>
  <c r="K19" i="1"/>
  <c r="M18" i="1"/>
  <c r="L18" i="1"/>
  <c r="K18" i="1"/>
  <c r="M17" i="1"/>
  <c r="L17" i="1"/>
  <c r="K17" i="1"/>
  <c r="M16" i="1"/>
  <c r="L16" i="1"/>
  <c r="K16" i="1"/>
  <c r="M15" i="1"/>
  <c r="L15" i="1"/>
  <c r="K15" i="1"/>
  <c r="M14" i="1"/>
  <c r="L14" i="1"/>
  <c r="K14" i="1"/>
  <c r="M13" i="1"/>
  <c r="L13" i="1"/>
  <c r="K13" i="1"/>
  <c r="M12" i="1"/>
  <c r="L12" i="1"/>
  <c r="K12" i="1"/>
  <c r="M11" i="1"/>
  <c r="L11" i="1"/>
  <c r="K11" i="1"/>
  <c r="M10" i="1"/>
  <c r="L10" i="1"/>
  <c r="K10" i="1"/>
  <c r="M9" i="1"/>
  <c r="L9" i="1"/>
  <c r="K9" i="1"/>
  <c r="M8" i="1"/>
  <c r="L8" i="1"/>
  <c r="K8" i="1"/>
  <c r="M7" i="1"/>
  <c r="L7" i="1"/>
  <c r="K7" i="1"/>
  <c r="M6" i="1"/>
  <c r="L6" i="1"/>
  <c r="K6" i="1"/>
  <c r="M5" i="1"/>
  <c r="L5" i="1"/>
  <c r="K5" i="1"/>
  <c r="M4" i="1"/>
  <c r="L4" i="1"/>
  <c r="K4" i="1"/>
  <c r="M3" i="1"/>
  <c r="L3" i="1"/>
  <c r="K3" i="1"/>
  <c r="M2" i="1"/>
  <c r="L2" i="1"/>
  <c r="K2" i="1"/>
  <c r="N498" i="1"/>
  <c r="N497" i="1"/>
  <c r="N496" i="1"/>
  <c r="N495" i="1"/>
  <c r="N494" i="1"/>
  <c r="N493" i="1"/>
  <c r="N492" i="1"/>
  <c r="N491" i="1"/>
  <c r="N490" i="1"/>
  <c r="N489" i="1"/>
  <c r="N488" i="1"/>
  <c r="N487" i="1"/>
  <c r="N486" i="1"/>
  <c r="N485" i="1"/>
  <c r="N484" i="1"/>
  <c r="N483" i="1"/>
  <c r="N482" i="1"/>
  <c r="N481" i="1"/>
  <c r="N480" i="1"/>
  <c r="N479" i="1"/>
  <c r="N478" i="1"/>
  <c r="N477" i="1"/>
  <c r="N476" i="1"/>
  <c r="N475" i="1"/>
  <c r="N474" i="1"/>
  <c r="N473" i="1"/>
  <c r="N472" i="1"/>
  <c r="N471" i="1"/>
  <c r="N470" i="1"/>
  <c r="N469" i="1"/>
  <c r="N468" i="1"/>
  <c r="N467" i="1"/>
  <c r="N466" i="1"/>
  <c r="N465" i="1"/>
  <c r="N464" i="1"/>
  <c r="N463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40" i="1"/>
  <c r="N439" i="1"/>
  <c r="N438" i="1"/>
  <c r="N437" i="1"/>
  <c r="N436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AQ3" i="2"/>
  <c r="BB23" i="2"/>
  <c r="BA23" i="2"/>
  <c r="AZ23" i="2"/>
  <c r="AY23" i="2"/>
  <c r="AX23" i="2"/>
  <c r="AW23" i="2"/>
  <c r="AG23" i="2"/>
  <c r="AF23" i="2"/>
  <c r="AE23" i="2"/>
  <c r="AD23" i="2"/>
  <c r="AC23" i="2"/>
  <c r="AB23" i="2"/>
  <c r="L23" i="2"/>
  <c r="K23" i="2"/>
  <c r="J23" i="2"/>
  <c r="I23" i="2"/>
  <c r="H23" i="2"/>
  <c r="G23" i="2"/>
  <c r="BW22" i="2"/>
  <c r="BV22" i="2"/>
  <c r="BU22" i="2"/>
  <c r="BT22" i="2"/>
  <c r="BS22" i="2"/>
  <c r="BR22" i="2"/>
  <c r="BW21" i="2"/>
  <c r="BV21" i="2"/>
  <c r="BU21" i="2"/>
  <c r="BT21" i="2"/>
  <c r="BS21" i="2"/>
  <c r="BR21" i="2"/>
  <c r="BW20" i="2"/>
  <c r="BV20" i="2"/>
  <c r="BU20" i="2"/>
  <c r="BT20" i="2"/>
  <c r="BS20" i="2"/>
  <c r="BR20" i="2"/>
  <c r="BW19" i="2"/>
  <c r="BV19" i="2"/>
  <c r="BU19" i="2"/>
  <c r="BT19" i="2"/>
  <c r="BS19" i="2"/>
  <c r="BR19" i="2"/>
  <c r="BW18" i="2"/>
  <c r="BV18" i="2"/>
  <c r="BU18" i="2"/>
  <c r="BT18" i="2"/>
  <c r="BS18" i="2"/>
  <c r="BR18" i="2"/>
  <c r="BW17" i="2"/>
  <c r="BV17" i="2"/>
  <c r="BU17" i="2"/>
  <c r="BT17" i="2"/>
  <c r="BS17" i="2"/>
  <c r="BR17" i="2"/>
  <c r="BW16" i="2"/>
  <c r="BV16" i="2"/>
  <c r="BU16" i="2"/>
  <c r="BT16" i="2"/>
  <c r="BS16" i="2"/>
  <c r="BR16" i="2"/>
  <c r="BW15" i="2"/>
  <c r="BV15" i="2"/>
  <c r="BU15" i="2"/>
  <c r="BT15" i="2"/>
  <c r="BS15" i="2"/>
  <c r="BR15" i="2"/>
  <c r="BW14" i="2"/>
  <c r="BV14" i="2"/>
  <c r="BU14" i="2"/>
  <c r="BT14" i="2"/>
  <c r="BS14" i="2"/>
  <c r="BR14" i="2"/>
  <c r="BW13" i="2"/>
  <c r="BV13" i="2"/>
  <c r="BU13" i="2"/>
  <c r="BT13" i="2"/>
  <c r="BS13" i="2"/>
  <c r="BR13" i="2"/>
  <c r="BW12" i="2"/>
  <c r="BV12" i="2"/>
  <c r="BU12" i="2"/>
  <c r="BT12" i="2"/>
  <c r="BS12" i="2"/>
  <c r="BR12" i="2"/>
  <c r="BW11" i="2"/>
  <c r="BV11" i="2"/>
  <c r="BU11" i="2"/>
  <c r="BT11" i="2"/>
  <c r="BS11" i="2"/>
  <c r="BR11" i="2"/>
  <c r="BW10" i="2"/>
  <c r="BV10" i="2"/>
  <c r="BU10" i="2"/>
  <c r="BT10" i="2"/>
  <c r="BS10" i="2"/>
  <c r="BR10" i="2"/>
  <c r="BW9" i="2"/>
  <c r="BV9" i="2"/>
  <c r="BU9" i="2"/>
  <c r="BT9" i="2"/>
  <c r="BS9" i="2"/>
  <c r="BR9" i="2"/>
  <c r="BW8" i="2"/>
  <c r="BV8" i="2"/>
  <c r="BU8" i="2"/>
  <c r="BT8" i="2"/>
  <c r="BS8" i="2"/>
  <c r="BR8" i="2"/>
  <c r="BW7" i="2"/>
  <c r="BV7" i="2"/>
  <c r="BU7" i="2"/>
  <c r="BT7" i="2"/>
  <c r="BS7" i="2"/>
  <c r="BR7" i="2"/>
  <c r="BW6" i="2"/>
  <c r="BV6" i="2"/>
  <c r="BU6" i="2"/>
  <c r="BT6" i="2"/>
  <c r="BS6" i="2"/>
  <c r="BR6" i="2"/>
  <c r="BW5" i="2"/>
  <c r="BV5" i="2"/>
  <c r="BU5" i="2"/>
  <c r="BT5" i="2"/>
  <c r="BS5" i="2"/>
  <c r="BR5" i="2"/>
  <c r="BW4" i="2"/>
  <c r="BV4" i="2"/>
  <c r="BU4" i="2"/>
  <c r="BT4" i="2"/>
  <c r="BS4" i="2"/>
  <c r="BR4" i="2"/>
  <c r="A4" i="2"/>
  <c r="E4" i="2" s="1"/>
  <c r="BW3" i="2"/>
  <c r="BV3" i="2"/>
  <c r="BU3" i="2"/>
  <c r="BU23" i="2" s="1"/>
  <c r="BT3" i="2"/>
  <c r="BS3" i="2"/>
  <c r="BR3" i="2"/>
  <c r="A495" i="1"/>
  <c r="A496" i="1" s="1"/>
  <c r="A497" i="1" s="1"/>
  <c r="A498" i="1" s="1"/>
  <c r="A468" i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46" i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24" i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379" i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334" i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07" i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06" i="1"/>
  <c r="A265" i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257" i="1"/>
  <c r="A258" i="1" s="1"/>
  <c r="A259" i="1" s="1"/>
  <c r="A260" i="1" s="1"/>
  <c r="A261" i="1" s="1"/>
  <c r="A262" i="1" s="1"/>
  <c r="A263" i="1" s="1"/>
  <c r="A264" i="1" s="1"/>
  <c r="A256" i="1"/>
  <c r="A245" i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19" i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196" i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171" i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51" i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28" i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13" i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93" i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65" i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46" i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24" i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" i="1"/>
  <c r="G18" i="4" l="1"/>
  <c r="G14" i="4"/>
  <c r="B31" i="4"/>
  <c r="G16" i="4"/>
  <c r="C31" i="4"/>
  <c r="G15" i="4"/>
  <c r="G32" i="4"/>
  <c r="G28" i="4"/>
  <c r="G12" i="4"/>
  <c r="G13" i="4"/>
  <c r="G17" i="4"/>
  <c r="G23" i="4"/>
  <c r="G26" i="4"/>
  <c r="DF80" i="3"/>
  <c r="DG84" i="3"/>
  <c r="DA87" i="3"/>
  <c r="DI92" i="3"/>
  <c r="DC94" i="3"/>
  <c r="DJ95" i="3"/>
  <c r="DA96" i="3"/>
  <c r="BT96" i="3" s="1"/>
  <c r="DJ99" i="3"/>
  <c r="DF103" i="3"/>
  <c r="DA115" i="3"/>
  <c r="DH123" i="3"/>
  <c r="DG125" i="3"/>
  <c r="DC84" i="3"/>
  <c r="BR92" i="3"/>
  <c r="BS92" i="3" s="1"/>
  <c r="DA100" i="3"/>
  <c r="BT100" i="3" s="1"/>
  <c r="DI80" i="3"/>
  <c r="DH84" i="3"/>
  <c r="DF87" i="3"/>
  <c r="DF94" i="3"/>
  <c r="DC96" i="3"/>
  <c r="DJ100" i="3"/>
  <c r="DG103" i="3"/>
  <c r="DA107" i="3"/>
  <c r="BT107" i="3" s="1"/>
  <c r="DD115" i="3"/>
  <c r="DJ125" i="3"/>
  <c r="BR101" i="3"/>
  <c r="BS101" i="3" s="1"/>
  <c r="BR125" i="3"/>
  <c r="BS125" i="3" s="1"/>
  <c r="DD82" i="3"/>
  <c r="DJ84" i="3"/>
  <c r="DG87" i="3"/>
  <c r="DH91" i="3"/>
  <c r="DG94" i="3"/>
  <c r="DH95" i="3"/>
  <c r="DE96" i="3"/>
  <c r="DJ103" i="3"/>
  <c r="DD107" i="3"/>
  <c r="DD111" i="3"/>
  <c r="DB115" i="3"/>
  <c r="BR94" i="3"/>
  <c r="BS94" i="3" s="1"/>
  <c r="BR117" i="3"/>
  <c r="BS117" i="3" s="1"/>
  <c r="BR121" i="3"/>
  <c r="BS121" i="3" s="1"/>
  <c r="BR79" i="3"/>
  <c r="BR87" i="3"/>
  <c r="BS87" i="3" s="1"/>
  <c r="DB84" i="3"/>
  <c r="DI87" i="3"/>
  <c r="DA88" i="3"/>
  <c r="DB91" i="3"/>
  <c r="CF91" i="3" s="1"/>
  <c r="DA95" i="3"/>
  <c r="DA99" i="3"/>
  <c r="DB102" i="3"/>
  <c r="DE107" i="3"/>
  <c r="DH115" i="3"/>
  <c r="DC117" i="3"/>
  <c r="DC119" i="3"/>
  <c r="DB87" i="3"/>
  <c r="BU87" i="3" s="1"/>
  <c r="DB95" i="3"/>
  <c r="BR103" i="3"/>
  <c r="BS103" i="3" s="1"/>
  <c r="BR111" i="3"/>
  <c r="BS111" i="3" s="1"/>
  <c r="BR119" i="3"/>
  <c r="BS119" i="3" s="1"/>
  <c r="DH87" i="3"/>
  <c r="DD95" i="3"/>
  <c r="DA102" i="3"/>
  <c r="BR102" i="3"/>
  <c r="BS102" i="3" s="1"/>
  <c r="DD84" i="3"/>
  <c r="DI88" i="3"/>
  <c r="DC91" i="3"/>
  <c r="DG92" i="3"/>
  <c r="DC95" i="3"/>
  <c r="DB99" i="3"/>
  <c r="DH107" i="3"/>
  <c r="DB117" i="3"/>
  <c r="CF117" i="3" s="1"/>
  <c r="DA123" i="3"/>
  <c r="DF125" i="3"/>
  <c r="DC87" i="3"/>
  <c r="DB103" i="3"/>
  <c r="DA91" i="3"/>
  <c r="DH99" i="3"/>
  <c r="BR95" i="3"/>
  <c r="BS95" i="3" s="1"/>
  <c r="DF99" i="3"/>
  <c r="DD123" i="3"/>
  <c r="DH82" i="3"/>
  <c r="DH90" i="3"/>
  <c r="DI82" i="3"/>
  <c r="BR90" i="3"/>
  <c r="BS90" i="3" s="1"/>
  <c r="BR98" i="3"/>
  <c r="DJ82" i="3"/>
  <c r="DI90" i="3"/>
  <c r="DJ113" i="3"/>
  <c r="DA82" i="3"/>
  <c r="DJ90" i="3"/>
  <c r="DD97" i="3"/>
  <c r="BW97" i="3" s="1"/>
  <c r="DF82" i="3"/>
  <c r="BR81" i="3"/>
  <c r="BS81" i="3" s="1"/>
  <c r="DC82" i="3"/>
  <c r="DF90" i="3"/>
  <c r="DD90" i="3"/>
  <c r="DB81" i="3"/>
  <c r="DC86" i="3"/>
  <c r="DH97" i="3"/>
  <c r="DA113" i="3"/>
  <c r="DB78" i="3"/>
  <c r="BU78" i="3" s="1"/>
  <c r="DA86" i="3"/>
  <c r="DB113" i="3"/>
  <c r="CF113" i="3" s="1"/>
  <c r="DD113" i="3"/>
  <c r="CH113" i="3" s="1"/>
  <c r="DJ121" i="3"/>
  <c r="DE83" i="3"/>
  <c r="DB105" i="3"/>
  <c r="BU105" i="3" s="1"/>
  <c r="DC113" i="3"/>
  <c r="DA121" i="3"/>
  <c r="DG97" i="3"/>
  <c r="DD105" i="3"/>
  <c r="CH105" i="3" s="1"/>
  <c r="DF113" i="3"/>
  <c r="DB121" i="3"/>
  <c r="CF121" i="3" s="1"/>
  <c r="DA93" i="3"/>
  <c r="DD94" i="3"/>
  <c r="DB96" i="3"/>
  <c r="DC99" i="3"/>
  <c r="DD102" i="3"/>
  <c r="DB104" i="3"/>
  <c r="BU104" i="3" s="1"/>
  <c r="DD110" i="3"/>
  <c r="CH110" i="3" s="1"/>
  <c r="DB112" i="3"/>
  <c r="CF112" i="3" s="1"/>
  <c r="DD118" i="3"/>
  <c r="DB120" i="3"/>
  <c r="DD126" i="3"/>
  <c r="DB97" i="3"/>
  <c r="DJ105" i="3"/>
  <c r="DD121" i="3"/>
  <c r="CH121" i="3" s="1"/>
  <c r="DB90" i="3"/>
  <c r="CF90" i="3" s="1"/>
  <c r="CD91" i="3"/>
  <c r="DJ86" i="3"/>
  <c r="DC97" i="3"/>
  <c r="DC121" i="3"/>
  <c r="J64" i="3"/>
  <c r="BS86" i="3"/>
  <c r="CD86" i="3"/>
  <c r="BU9" i="3"/>
  <c r="DH85" i="3"/>
  <c r="DB98" i="3"/>
  <c r="Y11" i="3"/>
  <c r="Y19" i="3"/>
  <c r="DC78" i="3"/>
  <c r="DJ85" i="3"/>
  <c r="DH98" i="3"/>
  <c r="DI85" i="3"/>
  <c r="BI147" i="3"/>
  <c r="DG85" i="3"/>
  <c r="DD89" i="3"/>
  <c r="DI98" i="3"/>
  <c r="DA78" i="3"/>
  <c r="DD85" i="3"/>
  <c r="DA89" i="3"/>
  <c r="BT89" i="3" s="1"/>
  <c r="DJ98" i="3"/>
  <c r="DC106" i="3"/>
  <c r="CG106" i="3" s="1"/>
  <c r="DA85" i="3"/>
  <c r="DC89" i="3"/>
  <c r="DG98" i="3"/>
  <c r="DD106" i="3"/>
  <c r="CD23" i="3"/>
  <c r="BR82" i="3"/>
  <c r="BS82" i="3" s="1"/>
  <c r="DI78" i="3"/>
  <c r="DB85" i="3"/>
  <c r="BU85" i="3" s="1"/>
  <c r="DD98" i="3"/>
  <c r="BU13" i="3"/>
  <c r="BR85" i="3"/>
  <c r="BV85" i="3" s="1"/>
  <c r="CR85" i="3" s="1"/>
  <c r="G89" i="3" s="1"/>
  <c r="CD89" i="3"/>
  <c r="BI71" i="3"/>
  <c r="Y3" i="3"/>
  <c r="DJ78" i="3"/>
  <c r="DA98" i="3"/>
  <c r="BT98" i="3" s="1"/>
  <c r="CD92" i="3"/>
  <c r="BU6" i="3"/>
  <c r="CD6" i="3"/>
  <c r="BV28" i="3"/>
  <c r="CD28" i="3"/>
  <c r="BV20" i="3"/>
  <c r="CD20" i="3"/>
  <c r="BS7" i="3"/>
  <c r="BV7" i="3"/>
  <c r="CD15" i="3"/>
  <c r="CD37" i="3"/>
  <c r="CD41" i="3"/>
  <c r="BT45" i="3"/>
  <c r="BR4" i="3"/>
  <c r="BS4" i="3" s="1"/>
  <c r="CE7" i="3"/>
  <c r="CG15" i="3"/>
  <c r="CF37" i="3"/>
  <c r="CF41" i="3"/>
  <c r="CE45" i="3"/>
  <c r="CD7" i="3"/>
  <c r="CE15" i="3"/>
  <c r="CE37" i="3"/>
  <c r="CG7" i="3"/>
  <c r="CF45" i="3"/>
  <c r="CE41" i="3"/>
  <c r="CE53" i="3"/>
  <c r="F31" i="3"/>
  <c r="G31" i="3"/>
  <c r="E31" i="3"/>
  <c r="CG4" i="3"/>
  <c r="CF4" i="3"/>
  <c r="CE4" i="3"/>
  <c r="CD4" i="3"/>
  <c r="BV4" i="3"/>
  <c r="CR4" i="3" s="1"/>
  <c r="G47" i="3" s="1"/>
  <c r="BU4" i="3"/>
  <c r="BT4" i="3"/>
  <c r="BV5" i="3"/>
  <c r="BU5" i="3"/>
  <c r="BT5" i="3"/>
  <c r="CG5" i="3"/>
  <c r="BS5" i="3"/>
  <c r="CF5" i="3"/>
  <c r="CE5" i="3"/>
  <c r="CD5" i="3"/>
  <c r="CF87" i="3"/>
  <c r="CH96" i="3"/>
  <c r="BW96" i="3"/>
  <c r="CF105" i="3"/>
  <c r="R4" i="3"/>
  <c r="BT81" i="3"/>
  <c r="CE81" i="3"/>
  <c r="BW84" i="3"/>
  <c r="CH84" i="3"/>
  <c r="CG85" i="3"/>
  <c r="BT87" i="3"/>
  <c r="CE87" i="3"/>
  <c r="CP87" i="3" s="1"/>
  <c r="BT90" i="3"/>
  <c r="CE90" i="3"/>
  <c r="CH91" i="3"/>
  <c r="BW91" i="3"/>
  <c r="CF92" i="3"/>
  <c r="BU92" i="3"/>
  <c r="CG96" i="3"/>
  <c r="BV96" i="3"/>
  <c r="CH98" i="3"/>
  <c r="BW98" i="3"/>
  <c r="CH104" i="3"/>
  <c r="BW104" i="3"/>
  <c r="CF110" i="3"/>
  <c r="BU110" i="3"/>
  <c r="BT112" i="3"/>
  <c r="CE112" i="3"/>
  <c r="CG117" i="3"/>
  <c r="BV117" i="3"/>
  <c r="BT123" i="3"/>
  <c r="CE123" i="3"/>
  <c r="CH126" i="3"/>
  <c r="BW126" i="3"/>
  <c r="BS6" i="3"/>
  <c r="BV8" i="3"/>
  <c r="CD10" i="3"/>
  <c r="BU11" i="3"/>
  <c r="CD12" i="3"/>
  <c r="BU17" i="3"/>
  <c r="BT17" i="3"/>
  <c r="CG17" i="3"/>
  <c r="BS17" i="3"/>
  <c r="CF17" i="3"/>
  <c r="CE17" i="3"/>
  <c r="CD17" i="3"/>
  <c r="BV17" i="3"/>
  <c r="BU25" i="3"/>
  <c r="BT25" i="3"/>
  <c r="CG25" i="3"/>
  <c r="BS25" i="3"/>
  <c r="CO25" i="3" s="1"/>
  <c r="CF25" i="3"/>
  <c r="CE25" i="3"/>
  <c r="CD25" i="3"/>
  <c r="BV25" i="3"/>
  <c r="O4" i="3"/>
  <c r="CH92" i="3"/>
  <c r="BW92" i="3"/>
  <c r="BT93" i="3"/>
  <c r="CE93" i="3"/>
  <c r="BT95" i="3"/>
  <c r="CE95" i="3"/>
  <c r="CF103" i="3"/>
  <c r="BU103" i="3"/>
  <c r="BT104" i="3"/>
  <c r="CE104" i="3"/>
  <c r="CH106" i="3"/>
  <c r="BW106" i="3"/>
  <c r="CF108" i="3"/>
  <c r="BU108" i="3"/>
  <c r="CG112" i="3"/>
  <c r="BV112" i="3"/>
  <c r="CG113" i="3"/>
  <c r="BV113" i="3"/>
  <c r="CG119" i="3"/>
  <c r="BV119" i="3"/>
  <c r="CH123" i="3"/>
  <c r="BW123" i="3"/>
  <c r="CG126" i="3"/>
  <c r="BV126" i="3"/>
  <c r="BR3" i="3"/>
  <c r="BT6" i="3"/>
  <c r="CF8" i="3"/>
  <c r="BT9" i="3"/>
  <c r="CG9" i="3"/>
  <c r="BS9" i="3"/>
  <c r="CF9" i="3"/>
  <c r="CD9" i="3"/>
  <c r="CE10" i="3"/>
  <c r="BT34" i="3"/>
  <c r="CG34" i="3"/>
  <c r="BS34" i="3"/>
  <c r="CF34" i="3"/>
  <c r="CE34" i="3"/>
  <c r="CD34" i="3"/>
  <c r="BV34" i="3"/>
  <c r="BU34" i="3"/>
  <c r="BS80" i="3"/>
  <c r="CD80" i="3"/>
  <c r="BT88" i="3"/>
  <c r="CE88" i="3"/>
  <c r="P4" i="3"/>
  <c r="Y4" i="3" s="1"/>
  <c r="CG78" i="3"/>
  <c r="BV78" i="3"/>
  <c r="CH93" i="3"/>
  <c r="BW93" i="3"/>
  <c r="CF95" i="3"/>
  <c r="BU95" i="3"/>
  <c r="CQ95" i="3" s="1"/>
  <c r="CF98" i="3"/>
  <c r="BU98" i="3"/>
  <c r="BT99" i="3"/>
  <c r="CE99" i="3"/>
  <c r="CG100" i="3"/>
  <c r="BV100" i="3"/>
  <c r="CG103" i="3"/>
  <c r="BV103" i="3"/>
  <c r="BT108" i="3"/>
  <c r="CE108" i="3"/>
  <c r="CG110" i="3"/>
  <c r="BV110" i="3"/>
  <c r="CF116" i="3"/>
  <c r="BU116" i="3"/>
  <c r="CQ116" i="3" s="1"/>
  <c r="CG125" i="3"/>
  <c r="BV125" i="3"/>
  <c r="BU7" i="3"/>
  <c r="CQ7" i="3" s="1"/>
  <c r="F54" i="3" s="1"/>
  <c r="BT7" i="3"/>
  <c r="CG8" i="3"/>
  <c r="CE9" i="3"/>
  <c r="CF10" i="3"/>
  <c r="CG11" i="3"/>
  <c r="BS11" i="3"/>
  <c r="CF11" i="3"/>
  <c r="CE11" i="3"/>
  <c r="CP11" i="3" s="1"/>
  <c r="CD11" i="3"/>
  <c r="BT31" i="3"/>
  <c r="CG31" i="3"/>
  <c r="BS31" i="3"/>
  <c r="CF31" i="3"/>
  <c r="CE31" i="3"/>
  <c r="CD31" i="3"/>
  <c r="BV31" i="3"/>
  <c r="CR31" i="3" s="1"/>
  <c r="BU31" i="3"/>
  <c r="CG38" i="3"/>
  <c r="BS38" i="3"/>
  <c r="CF38" i="3"/>
  <c r="CE38" i="3"/>
  <c r="CD38" i="3"/>
  <c r="BV38" i="3"/>
  <c r="BU38" i="3"/>
  <c r="CQ38" i="3" s="1"/>
  <c r="BT38" i="3"/>
  <c r="CG43" i="3"/>
  <c r="BS43" i="3"/>
  <c r="BT43" i="3"/>
  <c r="CF43" i="3"/>
  <c r="CE43" i="3"/>
  <c r="CD43" i="3"/>
  <c r="BV43" i="3"/>
  <c r="BU43" i="3"/>
  <c r="CG48" i="3"/>
  <c r="BS48" i="3"/>
  <c r="BV48" i="3"/>
  <c r="BU48" i="3"/>
  <c r="BT48" i="3"/>
  <c r="CF48" i="3"/>
  <c r="CE48" i="3"/>
  <c r="CP48" i="3" s="1"/>
  <c r="CD48" i="3"/>
  <c r="CO48" i="3" s="1"/>
  <c r="CG52" i="3"/>
  <c r="BS52" i="3"/>
  <c r="BV52" i="3"/>
  <c r="BU52" i="3"/>
  <c r="BT52" i="3"/>
  <c r="CF52" i="3"/>
  <c r="CE52" i="3"/>
  <c r="CP52" i="3" s="1"/>
  <c r="CD52" i="3"/>
  <c r="CO52" i="3" s="1"/>
  <c r="BS83" i="3"/>
  <c r="CD83" i="3"/>
  <c r="CF86" i="3"/>
  <c r="BU86" i="3"/>
  <c r="CH89" i="3"/>
  <c r="BW89" i="3"/>
  <c r="BW94" i="3"/>
  <c r="CG97" i="3"/>
  <c r="BV97" i="3"/>
  <c r="U4" i="3"/>
  <c r="CE86" i="3"/>
  <c r="BT86" i="3"/>
  <c r="CG94" i="3"/>
  <c r="CG95" i="3"/>
  <c r="CR95" i="3" s="1"/>
  <c r="BV95" i="3"/>
  <c r="CF97" i="3"/>
  <c r="BU97" i="3"/>
  <c r="CF99" i="3"/>
  <c r="BU99" i="3"/>
  <c r="CH101" i="3"/>
  <c r="BW101" i="3"/>
  <c r="CH107" i="3"/>
  <c r="BW107" i="3"/>
  <c r="CG108" i="3"/>
  <c r="BV108" i="3"/>
  <c r="BT115" i="3"/>
  <c r="CE115" i="3"/>
  <c r="BT116" i="3"/>
  <c r="CP116" i="3" s="1"/>
  <c r="CE116" i="3"/>
  <c r="BT121" i="3"/>
  <c r="CE121" i="3"/>
  <c r="CF125" i="3"/>
  <c r="BU125" i="3"/>
  <c r="CF6" i="3"/>
  <c r="CE6" i="3"/>
  <c r="BV6" i="3"/>
  <c r="CG10" i="3"/>
  <c r="CE21" i="3"/>
  <c r="CD21" i="3"/>
  <c r="BV21" i="3"/>
  <c r="BU21" i="3"/>
  <c r="BT21" i="3"/>
  <c r="CG21" i="3"/>
  <c r="BS21" i="3"/>
  <c r="CF21" i="3"/>
  <c r="CE29" i="3"/>
  <c r="CD29" i="3"/>
  <c r="BV29" i="3"/>
  <c r="BU29" i="3"/>
  <c r="BT29" i="3"/>
  <c r="CG29" i="3"/>
  <c r="BS29" i="3"/>
  <c r="CF29" i="3"/>
  <c r="CG36" i="3"/>
  <c r="CR36" i="3" s="1"/>
  <c r="BS36" i="3"/>
  <c r="BV36" i="3"/>
  <c r="BU36" i="3"/>
  <c r="CQ36" i="3" s="1"/>
  <c r="BT36" i="3"/>
  <c r="CP36" i="3" s="1"/>
  <c r="CF36" i="3"/>
  <c r="CE36" i="3"/>
  <c r="CD36" i="3"/>
  <c r="CE78" i="3"/>
  <c r="BT78" i="3"/>
  <c r="CG99" i="3"/>
  <c r="BV99" i="3"/>
  <c r="CF107" i="3"/>
  <c r="BU107" i="3"/>
  <c r="CH115" i="3"/>
  <c r="BW115" i="3"/>
  <c r="CG116" i="3"/>
  <c r="BV116" i="3"/>
  <c r="BT120" i="3"/>
  <c r="CE120" i="3"/>
  <c r="BT128" i="3"/>
  <c r="CE128" i="3"/>
  <c r="CE8" i="3"/>
  <c r="CD8" i="3"/>
  <c r="CO8" i="3" s="1"/>
  <c r="D61" i="3" s="1"/>
  <c r="U61" i="3" s="1"/>
  <c r="BS13" i="3"/>
  <c r="BT14" i="3"/>
  <c r="CG14" i="3"/>
  <c r="BS14" i="3"/>
  <c r="CF14" i="3"/>
  <c r="CE14" i="3"/>
  <c r="CD14" i="3"/>
  <c r="BU14" i="3"/>
  <c r="CQ14" i="3" s="1"/>
  <c r="F43" i="3" s="1"/>
  <c r="BT33" i="3"/>
  <c r="CG33" i="3"/>
  <c r="BS33" i="3"/>
  <c r="CF33" i="3"/>
  <c r="CE33" i="3"/>
  <c r="CD33" i="3"/>
  <c r="BV33" i="3"/>
  <c r="BU33" i="3"/>
  <c r="CQ33" i="3" s="1"/>
  <c r="CG40" i="3"/>
  <c r="BS40" i="3"/>
  <c r="BV40" i="3"/>
  <c r="BU40" i="3"/>
  <c r="BT40" i="3"/>
  <c r="CF40" i="3"/>
  <c r="CE40" i="3"/>
  <c r="CD40" i="3"/>
  <c r="CO40" i="3" s="1"/>
  <c r="BS79" i="3"/>
  <c r="CD79" i="3"/>
  <c r="BS8" i="3"/>
  <c r="BV10" i="3"/>
  <c r="BU10" i="3"/>
  <c r="CG19" i="3"/>
  <c r="BS19" i="3"/>
  <c r="CF19" i="3"/>
  <c r="CE19" i="3"/>
  <c r="CD19" i="3"/>
  <c r="BV19" i="3"/>
  <c r="BU19" i="3"/>
  <c r="BT19" i="3"/>
  <c r="BT22" i="3"/>
  <c r="CG22" i="3"/>
  <c r="BS22" i="3"/>
  <c r="CF22" i="3"/>
  <c r="CE22" i="3"/>
  <c r="CD22" i="3"/>
  <c r="BV22" i="3"/>
  <c r="BU22" i="3"/>
  <c r="CG27" i="3"/>
  <c r="BS27" i="3"/>
  <c r="CF27" i="3"/>
  <c r="CQ27" i="3" s="1"/>
  <c r="CE27" i="3"/>
  <c r="CD27" i="3"/>
  <c r="BV27" i="3"/>
  <c r="BU27" i="3"/>
  <c r="BT27" i="3"/>
  <c r="BT30" i="3"/>
  <c r="CG30" i="3"/>
  <c r="BS30" i="3"/>
  <c r="CF30" i="3"/>
  <c r="CE30" i="3"/>
  <c r="CD30" i="3"/>
  <c r="BV30" i="3"/>
  <c r="BU30" i="3"/>
  <c r="CG47" i="3"/>
  <c r="BS47" i="3"/>
  <c r="BT47" i="3"/>
  <c r="CP47" i="3" s="1"/>
  <c r="CF47" i="3"/>
  <c r="CE47" i="3"/>
  <c r="CD47" i="3"/>
  <c r="BV47" i="3"/>
  <c r="BU47" i="3"/>
  <c r="CG51" i="3"/>
  <c r="BS51" i="3"/>
  <c r="BT51" i="3"/>
  <c r="CF51" i="3"/>
  <c r="CE51" i="3"/>
  <c r="CD51" i="3"/>
  <c r="BV51" i="3"/>
  <c r="BU51" i="3"/>
  <c r="X4" i="3"/>
  <c r="CG86" i="3"/>
  <c r="BV86" i="3"/>
  <c r="BT91" i="3"/>
  <c r="CE91" i="3"/>
  <c r="BT102" i="3"/>
  <c r="CF111" i="3"/>
  <c r="BU111" i="3"/>
  <c r="CF115" i="3"/>
  <c r="BU115" i="3"/>
  <c r="CF118" i="3"/>
  <c r="BU118" i="3"/>
  <c r="CG120" i="3"/>
  <c r="BV120" i="3"/>
  <c r="CF124" i="3"/>
  <c r="BU124" i="3"/>
  <c r="CG128" i="3"/>
  <c r="BV128" i="3"/>
  <c r="T4" i="3"/>
  <c r="CH79" i="3"/>
  <c r="BW79" i="3"/>
  <c r="BT80" i="3"/>
  <c r="CE80" i="3"/>
  <c r="BU84" i="3"/>
  <c r="CF84" i="3"/>
  <c r="CE85" i="3"/>
  <c r="CP85" i="3" s="1"/>
  <c r="E89" i="3" s="1"/>
  <c r="BT85" i="3"/>
  <c r="CG87" i="3"/>
  <c r="CR87" i="3" s="1"/>
  <c r="BV87" i="3"/>
  <c r="CG89" i="3"/>
  <c r="BV89" i="3"/>
  <c r="CG90" i="3"/>
  <c r="BV90" i="3"/>
  <c r="CR90" i="3" s="1"/>
  <c r="CE96" i="3"/>
  <c r="CH111" i="3"/>
  <c r="BW111" i="3"/>
  <c r="BT113" i="3"/>
  <c r="CE113" i="3"/>
  <c r="CH118" i="3"/>
  <c r="BW118" i="3"/>
  <c r="CH120" i="3"/>
  <c r="BW120" i="3"/>
  <c r="CG121" i="3"/>
  <c r="BV121" i="3"/>
  <c r="BT124" i="3"/>
  <c r="CE124" i="3"/>
  <c r="CH128" i="3"/>
  <c r="BW128" i="3"/>
  <c r="CG6" i="3"/>
  <c r="BT8" i="3"/>
  <c r="BS10" i="3"/>
  <c r="BV12" i="3"/>
  <c r="BU12" i="3"/>
  <c r="CQ12" i="3" s="1"/>
  <c r="BT12" i="3"/>
  <c r="CG12" i="3"/>
  <c r="BS12" i="3"/>
  <c r="CE12" i="3"/>
  <c r="CF16" i="3"/>
  <c r="CE16" i="3"/>
  <c r="CD16" i="3"/>
  <c r="BV16" i="3"/>
  <c r="CR16" i="3" s="1"/>
  <c r="G57" i="3" s="1"/>
  <c r="BU16" i="3"/>
  <c r="BT16" i="3"/>
  <c r="CG16" i="3"/>
  <c r="BS16" i="3"/>
  <c r="CF24" i="3"/>
  <c r="CE24" i="3"/>
  <c r="CD24" i="3"/>
  <c r="BV24" i="3"/>
  <c r="CR24" i="3" s="1"/>
  <c r="BU24" i="3"/>
  <c r="BT24" i="3"/>
  <c r="CG24" i="3"/>
  <c r="BS24" i="3"/>
  <c r="CG35" i="3"/>
  <c r="BT35" i="3"/>
  <c r="BS35" i="3"/>
  <c r="CF35" i="3"/>
  <c r="CQ35" i="3" s="1"/>
  <c r="F39" i="3" s="1"/>
  <c r="CE35" i="3"/>
  <c r="CD35" i="3"/>
  <c r="BV35" i="3"/>
  <c r="BU35" i="3"/>
  <c r="BU81" i="3"/>
  <c r="CF81" i="3"/>
  <c r="CG84" i="3"/>
  <c r="BV84" i="3"/>
  <c r="CH87" i="3"/>
  <c r="BW87" i="3"/>
  <c r="CG91" i="3"/>
  <c r="BV91" i="3"/>
  <c r="CH95" i="3"/>
  <c r="BW95" i="3"/>
  <c r="CF96" i="3"/>
  <c r="BU96" i="3"/>
  <c r="CG104" i="3"/>
  <c r="BV104" i="3"/>
  <c r="BT110" i="3"/>
  <c r="CE110" i="3"/>
  <c r="CG118" i="3"/>
  <c r="BV118" i="3"/>
  <c r="CF120" i="3"/>
  <c r="BU120" i="3"/>
  <c r="CF126" i="3"/>
  <c r="BU126" i="3"/>
  <c r="CF128" i="3"/>
  <c r="BU128" i="3"/>
  <c r="BU8" i="3"/>
  <c r="BT10" i="3"/>
  <c r="BT11" i="3"/>
  <c r="CE13" i="3"/>
  <c r="CD13" i="3"/>
  <c r="BV13" i="3"/>
  <c r="CR13" i="3" s="1"/>
  <c r="G45" i="3" s="1"/>
  <c r="BT13" i="3"/>
  <c r="CF13" i="3"/>
  <c r="BT32" i="3"/>
  <c r="CG32" i="3"/>
  <c r="BS32" i="3"/>
  <c r="CF32" i="3"/>
  <c r="CE32" i="3"/>
  <c r="CD32" i="3"/>
  <c r="BV32" i="3"/>
  <c r="BU32" i="3"/>
  <c r="CG39" i="3"/>
  <c r="BS39" i="3"/>
  <c r="BT39" i="3"/>
  <c r="CF39" i="3"/>
  <c r="CE39" i="3"/>
  <c r="CD39" i="3"/>
  <c r="CO39" i="3" s="1"/>
  <c r="BV39" i="3"/>
  <c r="CR39" i="3" s="1"/>
  <c r="BU39" i="3"/>
  <c r="CG44" i="3"/>
  <c r="BS44" i="3"/>
  <c r="BV44" i="3"/>
  <c r="BU44" i="3"/>
  <c r="BT44" i="3"/>
  <c r="CF44" i="3"/>
  <c r="CQ44" i="3" s="1"/>
  <c r="CE44" i="3"/>
  <c r="CD44" i="3"/>
  <c r="CE18" i="3"/>
  <c r="CE26" i="3"/>
  <c r="CG42" i="3"/>
  <c r="BS42" i="3"/>
  <c r="CG46" i="3"/>
  <c r="BS46" i="3"/>
  <c r="CG50" i="3"/>
  <c r="BS50" i="3"/>
  <c r="CF18" i="3"/>
  <c r="CF26" i="3"/>
  <c r="BT50" i="3"/>
  <c r="CF15" i="3"/>
  <c r="BS18" i="3"/>
  <c r="CG18" i="3"/>
  <c r="CE20" i="3"/>
  <c r="CF23" i="3"/>
  <c r="BS26" i="3"/>
  <c r="CG26" i="3"/>
  <c r="CE28" i="3"/>
  <c r="CG37" i="3"/>
  <c r="BS37" i="3"/>
  <c r="CG41" i="3"/>
  <c r="BS41" i="3"/>
  <c r="BU42" i="3"/>
  <c r="CG45" i="3"/>
  <c r="BS45" i="3"/>
  <c r="BU46" i="3"/>
  <c r="CG49" i="3"/>
  <c r="BS49" i="3"/>
  <c r="BU50" i="3"/>
  <c r="CQ50" i="3" s="1"/>
  <c r="CG53" i="3"/>
  <c r="BS53" i="3"/>
  <c r="BT18" i="3"/>
  <c r="CF20" i="3"/>
  <c r="BT26" i="3"/>
  <c r="CF28" i="3"/>
  <c r="BV42" i="3"/>
  <c r="BV46" i="3"/>
  <c r="BT49" i="3"/>
  <c r="CP49" i="3" s="1"/>
  <c r="BV50" i="3"/>
  <c r="BT53" i="3"/>
  <c r="BT15" i="3"/>
  <c r="BU18" i="3"/>
  <c r="CQ18" i="3" s="1"/>
  <c r="BS20" i="3"/>
  <c r="CG20" i="3"/>
  <c r="BT23" i="3"/>
  <c r="CP23" i="3" s="1"/>
  <c r="BU26" i="3"/>
  <c r="BS28" i="3"/>
  <c r="CG28" i="3"/>
  <c r="BU37" i="3"/>
  <c r="BU41" i="3"/>
  <c r="BU45" i="3"/>
  <c r="BU49" i="3"/>
  <c r="BU53" i="3"/>
  <c r="CQ53" i="3" s="1"/>
  <c r="CD97" i="3"/>
  <c r="BS99" i="3"/>
  <c r="CO99" i="3" s="1"/>
  <c r="CD99" i="3"/>
  <c r="BU15" i="3"/>
  <c r="BV18" i="3"/>
  <c r="BT20" i="3"/>
  <c r="BU23" i="3"/>
  <c r="BV26" i="3"/>
  <c r="BT28" i="3"/>
  <c r="BV37" i="3"/>
  <c r="BV41" i="3"/>
  <c r="CD42" i="3"/>
  <c r="BV45" i="3"/>
  <c r="CD46" i="3"/>
  <c r="CO46" i="3" s="1"/>
  <c r="BV49" i="3"/>
  <c r="CR49" i="3" s="1"/>
  <c r="CD50" i="3"/>
  <c r="BV53" i="3"/>
  <c r="CD78" i="3"/>
  <c r="CD90" i="3"/>
  <c r="CO90" i="3" s="1"/>
  <c r="CD93" i="3"/>
  <c r="CO93" i="3" s="1"/>
  <c r="CD95" i="3"/>
  <c r="CO95" i="3" s="1"/>
  <c r="CD96" i="3"/>
  <c r="BS98" i="3"/>
  <c r="CO98" i="3" s="1"/>
  <c r="CD98" i="3"/>
  <c r="BV15" i="3"/>
  <c r="BU20" i="3"/>
  <c r="BV23" i="3"/>
  <c r="CR23" i="3" s="1"/>
  <c r="BU28" i="3"/>
  <c r="CE42" i="3"/>
  <c r="CE46" i="3"/>
  <c r="CE50" i="3"/>
  <c r="CD84" i="3"/>
  <c r="CF42" i="3"/>
  <c r="CF46" i="3"/>
  <c r="CD49" i="3"/>
  <c r="CF50" i="3"/>
  <c r="CD53" i="3"/>
  <c r="CD81" i="3"/>
  <c r="CD87" i="3"/>
  <c r="CD88" i="3"/>
  <c r="CD103" i="3"/>
  <c r="CD107" i="3"/>
  <c r="CD111" i="3"/>
  <c r="CO111" i="3" s="1"/>
  <c r="CD115" i="3"/>
  <c r="CD119" i="3"/>
  <c r="CO119" i="3" s="1"/>
  <c r="CD123" i="3"/>
  <c r="CD127" i="3"/>
  <c r="CD100" i="3"/>
  <c r="CD104" i="3"/>
  <c r="CD108" i="3"/>
  <c r="CO108" i="3" s="1"/>
  <c r="CD112" i="3"/>
  <c r="CD116" i="3"/>
  <c r="CO116" i="3" s="1"/>
  <c r="CD120" i="3"/>
  <c r="CD124" i="3"/>
  <c r="BS128" i="3"/>
  <c r="CD128" i="3"/>
  <c r="CD101" i="3"/>
  <c r="CD105" i="3"/>
  <c r="CD109" i="3"/>
  <c r="CD113" i="3"/>
  <c r="CD117" i="3"/>
  <c r="CD121" i="3"/>
  <c r="CD125" i="3"/>
  <c r="CD106" i="3"/>
  <c r="CD110" i="3"/>
  <c r="CD114" i="3"/>
  <c r="CD118" i="3"/>
  <c r="CD122" i="3"/>
  <c r="CD126" i="3"/>
  <c r="BB5" i="3"/>
  <c r="CR9" i="3"/>
  <c r="CQ17" i="3"/>
  <c r="CR17" i="3"/>
  <c r="CR5" i="3"/>
  <c r="BB4" i="3"/>
  <c r="CP19" i="3"/>
  <c r="CO19" i="3"/>
  <c r="CP18" i="3"/>
  <c r="CO18" i="3"/>
  <c r="CP7" i="3"/>
  <c r="E54" i="3" s="1"/>
  <c r="CQ11" i="3"/>
  <c r="CP15" i="3"/>
  <c r="CR22" i="3"/>
  <c r="H43" i="3"/>
  <c r="CR21" i="3"/>
  <c r="V5" i="3"/>
  <c r="O6" i="3"/>
  <c r="W6" i="3"/>
  <c r="X7" i="3"/>
  <c r="V13" i="3"/>
  <c r="W14" i="3"/>
  <c r="X15" i="3"/>
  <c r="V21" i="3"/>
  <c r="S23" i="3"/>
  <c r="CR33" i="3"/>
  <c r="T2" i="3"/>
  <c r="T3" i="3"/>
  <c r="BH71" i="3"/>
  <c r="V4" i="3"/>
  <c r="W5" i="3"/>
  <c r="CO5" i="3"/>
  <c r="X6" i="3"/>
  <c r="CP6" i="3"/>
  <c r="Q7" i="3"/>
  <c r="R8" i="3"/>
  <c r="CR8" i="3"/>
  <c r="G61" i="3" s="1"/>
  <c r="S9" i="3"/>
  <c r="T10" i="3"/>
  <c r="U11" i="3"/>
  <c r="V12" i="3"/>
  <c r="W13" i="3"/>
  <c r="CO13" i="3"/>
  <c r="D45" i="3" s="1"/>
  <c r="U45" i="3" s="1"/>
  <c r="P14" i="3"/>
  <c r="Y14" i="3" s="1"/>
  <c r="X14" i="3"/>
  <c r="CP14" i="3"/>
  <c r="E43" i="3" s="1"/>
  <c r="Q15" i="3"/>
  <c r="R16" i="3"/>
  <c r="S17" i="3"/>
  <c r="T18" i="3"/>
  <c r="U19" i="3"/>
  <c r="V20" i="3"/>
  <c r="W21" i="3"/>
  <c r="CO21" i="3"/>
  <c r="CO26" i="3"/>
  <c r="CO27" i="3"/>
  <c r="P5" i="3"/>
  <c r="X5" i="3"/>
  <c r="R7" i="3"/>
  <c r="T9" i="3"/>
  <c r="P13" i="3"/>
  <c r="Y13" i="3" s="1"/>
  <c r="X13" i="3"/>
  <c r="Q14" i="3"/>
  <c r="R15" i="3"/>
  <c r="T17" i="3"/>
  <c r="P21" i="3"/>
  <c r="Y21" i="3" s="1"/>
  <c r="X21" i="3"/>
  <c r="X23" i="3"/>
  <c r="W23" i="3"/>
  <c r="V23" i="3"/>
  <c r="U23" i="3"/>
  <c r="CP30" i="3"/>
  <c r="CO30" i="3"/>
  <c r="CP35" i="3"/>
  <c r="E39" i="3" s="1"/>
  <c r="H39" i="3"/>
  <c r="V2" i="3"/>
  <c r="V3" i="3"/>
  <c r="BJ71" i="3"/>
  <c r="Q5" i="3"/>
  <c r="R6" i="3"/>
  <c r="BA6" i="3"/>
  <c r="S7" i="3"/>
  <c r="T8" i="3"/>
  <c r="U9" i="3"/>
  <c r="V10" i="3"/>
  <c r="Q13" i="3"/>
  <c r="R14" i="3"/>
  <c r="S15" i="3"/>
  <c r="T16" i="3"/>
  <c r="U17" i="3"/>
  <c r="V18" i="3"/>
  <c r="Q21" i="3"/>
  <c r="V22" i="3"/>
  <c r="U22" i="3"/>
  <c r="R22" i="3"/>
  <c r="O23" i="3"/>
  <c r="CQ30" i="3"/>
  <c r="CQ32" i="3"/>
  <c r="F41" i="3" s="1"/>
  <c r="O2" i="3"/>
  <c r="W2" i="3"/>
  <c r="T7" i="3"/>
  <c r="V9" i="3"/>
  <c r="R13" i="3"/>
  <c r="V17" i="3"/>
  <c r="CQ20" i="3"/>
  <c r="R21" i="3"/>
  <c r="CQ23" i="3"/>
  <c r="CO23" i="3"/>
  <c r="CQ25" i="3"/>
  <c r="CP25" i="3"/>
  <c r="D31" i="3"/>
  <c r="CP31" i="3"/>
  <c r="R5" i="3"/>
  <c r="P2" i="3"/>
  <c r="Y2" i="3" s="1"/>
  <c r="X2" i="3"/>
  <c r="X3" i="3"/>
  <c r="S5" i="3"/>
  <c r="CP5" i="3"/>
  <c r="T6" i="3"/>
  <c r="U7" i="3"/>
  <c r="V8" i="3"/>
  <c r="H61" i="3"/>
  <c r="W9" i="3"/>
  <c r="X10" i="3"/>
  <c r="CR12" i="3"/>
  <c r="S13" i="3"/>
  <c r="H45" i="3"/>
  <c r="T14" i="3"/>
  <c r="U15" i="3"/>
  <c r="V16" i="3"/>
  <c r="H57" i="3"/>
  <c r="W17" i="3"/>
  <c r="X18" i="3"/>
  <c r="CR20" i="3"/>
  <c r="S21" i="3"/>
  <c r="T22" i="3"/>
  <c r="Q23" i="3"/>
  <c r="CR38" i="3"/>
  <c r="Q4" i="3"/>
  <c r="CQ4" i="3"/>
  <c r="F47" i="3" s="1"/>
  <c r="Q2" i="3"/>
  <c r="S4" i="3"/>
  <c r="H47" i="3"/>
  <c r="T5" i="3"/>
  <c r="U6" i="3"/>
  <c r="V7" i="3"/>
  <c r="W8" i="3"/>
  <c r="X9" i="3"/>
  <c r="S12" i="3"/>
  <c r="T13" i="3"/>
  <c r="U14" i="3"/>
  <c r="V15" i="3"/>
  <c r="W16" i="3"/>
  <c r="CO16" i="3"/>
  <c r="D57" i="3" s="1"/>
  <c r="T57" i="3" s="1"/>
  <c r="X17" i="3"/>
  <c r="S20" i="3"/>
  <c r="T21" i="3"/>
  <c r="W22" i="3"/>
  <c r="R2" i="3"/>
  <c r="X22" i="3"/>
  <c r="R23" i="3"/>
  <c r="CP24" i="3"/>
  <c r="CO24" i="3"/>
  <c r="U25" i="3"/>
  <c r="V26" i="3"/>
  <c r="O27" i="3"/>
  <c r="Y27" i="3" s="1"/>
  <c r="P28" i="3"/>
  <c r="Y28" i="3" s="1"/>
  <c r="X28" i="3"/>
  <c r="Q29" i="3"/>
  <c r="R30" i="3"/>
  <c r="CP34" i="3"/>
  <c r="K64" i="3"/>
  <c r="CR46" i="3"/>
  <c r="CO47" i="3"/>
  <c r="CR51" i="3"/>
  <c r="U24" i="3"/>
  <c r="V25" i="3"/>
  <c r="W26" i="3"/>
  <c r="Q28" i="3"/>
  <c r="R29" i="3"/>
  <c r="CO29" i="3"/>
  <c r="S30" i="3"/>
  <c r="L64" i="3"/>
  <c r="CO37" i="3"/>
  <c r="CQ39" i="3"/>
  <c r="CP42" i="3"/>
  <c r="CO42" i="3"/>
  <c r="CR42" i="3"/>
  <c r="H52" i="3"/>
  <c r="V24" i="3"/>
  <c r="W25" i="3"/>
  <c r="X26" i="3"/>
  <c r="CO28" i="3"/>
  <c r="CR28" i="3"/>
  <c r="S29" i="3"/>
  <c r="CP29" i="3"/>
  <c r="E35" i="3" s="1"/>
  <c r="T30" i="3"/>
  <c r="M64" i="3"/>
  <c r="CP37" i="3"/>
  <c r="H60" i="3"/>
  <c r="CQ42" i="3"/>
  <c r="CP44" i="3"/>
  <c r="CO44" i="3"/>
  <c r="W24" i="3"/>
  <c r="X25" i="3"/>
  <c r="S28" i="3"/>
  <c r="H36" i="3"/>
  <c r="T29" i="3"/>
  <c r="U30" i="3"/>
  <c r="N64" i="3"/>
  <c r="CO43" i="3"/>
  <c r="CR48" i="3"/>
  <c r="G53" i="3" s="1"/>
  <c r="CQ48" i="3"/>
  <c r="X24" i="3"/>
  <c r="S27" i="3"/>
  <c r="T28" i="3"/>
  <c r="U29" i="3"/>
  <c r="V30" i="3"/>
  <c r="S26" i="3"/>
  <c r="U28" i="3"/>
  <c r="V29" i="3"/>
  <c r="W30" i="3"/>
  <c r="CP41" i="3"/>
  <c r="CO41" i="3"/>
  <c r="D40" i="3" s="1"/>
  <c r="I64" i="3"/>
  <c r="H40" i="3"/>
  <c r="CO50" i="3"/>
  <c r="H51" i="3"/>
  <c r="CQ45" i="3"/>
  <c r="DJ79" i="3"/>
  <c r="DI79" i="3"/>
  <c r="DH79" i="3"/>
  <c r="DG79" i="3"/>
  <c r="DF79" i="3"/>
  <c r="DE79" i="3"/>
  <c r="CO45" i="3"/>
  <c r="CR45" i="3"/>
  <c r="J97" i="3"/>
  <c r="DA79" i="3"/>
  <c r="CP45" i="3"/>
  <c r="CR47" i="3"/>
  <c r="DB79" i="3"/>
  <c r="DA84" i="3"/>
  <c r="DC79" i="3"/>
  <c r="DI83" i="3"/>
  <c r="DH83" i="3"/>
  <c r="DG83" i="3"/>
  <c r="DF83" i="3"/>
  <c r="DD83" i="3"/>
  <c r="DC83" i="3"/>
  <c r="DB83" i="3"/>
  <c r="DJ83" i="3"/>
  <c r="CO53" i="3"/>
  <c r="DA83" i="3"/>
  <c r="I97" i="3"/>
  <c r="DJ81" i="3"/>
  <c r="DH81" i="3"/>
  <c r="DD81" i="3"/>
  <c r="BG147" i="3"/>
  <c r="DF147" i="3" s="1"/>
  <c r="DD78" i="3"/>
  <c r="DE81" i="3"/>
  <c r="CP93" i="3"/>
  <c r="K97" i="3"/>
  <c r="BH147" i="3"/>
  <c r="DE78" i="3"/>
  <c r="DF81" i="3"/>
  <c r="CQ124" i="3"/>
  <c r="L97" i="3"/>
  <c r="DF78" i="3"/>
  <c r="DH80" i="3"/>
  <c r="DG80" i="3"/>
  <c r="DE80" i="3"/>
  <c r="DB80" i="3"/>
  <c r="DC81" i="3"/>
  <c r="DG81" i="3"/>
  <c r="CS87" i="3"/>
  <c r="DJ89" i="3"/>
  <c r="DI89" i="3"/>
  <c r="DH89" i="3"/>
  <c r="DG89" i="3"/>
  <c r="DF89" i="3"/>
  <c r="DE89" i="3"/>
  <c r="M97" i="3"/>
  <c r="BJ147" i="3"/>
  <c r="DG78" i="3"/>
  <c r="DC80" i="3"/>
  <c r="DI81" i="3"/>
  <c r="DJ122" i="3"/>
  <c r="DB122" i="3"/>
  <c r="DI122" i="3"/>
  <c r="DA122" i="3"/>
  <c r="DH122" i="3"/>
  <c r="DF122" i="3"/>
  <c r="DE122" i="3"/>
  <c r="DG122" i="3"/>
  <c r="DD122" i="3"/>
  <c r="N97" i="3"/>
  <c r="BK147" i="3"/>
  <c r="DH78" i="3"/>
  <c r="DD80" i="3"/>
  <c r="DB89" i="3"/>
  <c r="DD86" i="3"/>
  <c r="DB88" i="3"/>
  <c r="DJ88" i="3"/>
  <c r="DE91" i="3"/>
  <c r="DJ92" i="3"/>
  <c r="DC101" i="3"/>
  <c r="DJ101" i="3"/>
  <c r="DI101" i="3"/>
  <c r="DH101" i="3"/>
  <c r="DG101" i="3"/>
  <c r="DF101" i="3"/>
  <c r="DE101" i="3"/>
  <c r="DE86" i="3"/>
  <c r="DC88" i="3"/>
  <c r="DF91" i="3"/>
  <c r="DA92" i="3"/>
  <c r="DA101" i="3"/>
  <c r="DF86" i="3"/>
  <c r="CO88" i="3"/>
  <c r="D78" i="3" s="1"/>
  <c r="DD88" i="3"/>
  <c r="DG91" i="3"/>
  <c r="DJ93" i="3"/>
  <c r="DG93" i="3"/>
  <c r="DF93" i="3"/>
  <c r="DC93" i="3"/>
  <c r="DB101" i="3"/>
  <c r="CQ111" i="3"/>
  <c r="DI84" i="3"/>
  <c r="DG86" i="3"/>
  <c r="DJ87" i="3"/>
  <c r="DE88" i="3"/>
  <c r="DI91" i="3"/>
  <c r="DC92" i="3"/>
  <c r="CQ99" i="3"/>
  <c r="DE85" i="3"/>
  <c r="DH86" i="3"/>
  <c r="DF88" i="3"/>
  <c r="DJ91" i="3"/>
  <c r="DE92" i="3"/>
  <c r="DB93" i="3"/>
  <c r="DE93" i="3"/>
  <c r="DE82" i="3"/>
  <c r="DF85" i="3"/>
  <c r="DI86" i="3"/>
  <c r="CO87" i="3"/>
  <c r="DG88" i="3"/>
  <c r="DE90" i="3"/>
  <c r="DF92" i="3"/>
  <c r="DH93" i="3"/>
  <c r="DH92" i="3"/>
  <c r="DI93" i="3"/>
  <c r="DF96" i="3"/>
  <c r="DA97" i="3"/>
  <c r="DI97" i="3"/>
  <c r="DD100" i="3"/>
  <c r="DF102" i="3"/>
  <c r="DI105" i="3"/>
  <c r="DG105" i="3"/>
  <c r="DJ106" i="3"/>
  <c r="DH106" i="3"/>
  <c r="DF106" i="3"/>
  <c r="DE106" i="3"/>
  <c r="DG106" i="3"/>
  <c r="DF109" i="3"/>
  <c r="DE109" i="3"/>
  <c r="DI109" i="3"/>
  <c r="DH109" i="3"/>
  <c r="DI111" i="3"/>
  <c r="DJ114" i="3"/>
  <c r="DI114" i="3"/>
  <c r="DH114" i="3"/>
  <c r="DF114" i="3"/>
  <c r="DE114" i="3"/>
  <c r="DH127" i="3"/>
  <c r="DG127" i="3"/>
  <c r="DF127" i="3"/>
  <c r="DE127" i="3"/>
  <c r="DJ127" i="3"/>
  <c r="DA94" i="3"/>
  <c r="DI94" i="3"/>
  <c r="DG96" i="3"/>
  <c r="DJ97" i="3"/>
  <c r="DC98" i="3"/>
  <c r="DD99" i="3"/>
  <c r="DE100" i="3"/>
  <c r="DG102" i="3"/>
  <c r="DH103" i="3"/>
  <c r="DA105" i="3"/>
  <c r="DI106" i="3"/>
  <c r="CQ108" i="3"/>
  <c r="DA114" i="3"/>
  <c r="DD114" i="3"/>
  <c r="DA127" i="3"/>
  <c r="DE147" i="3"/>
  <c r="DJ94" i="3"/>
  <c r="DE95" i="3"/>
  <c r="DH96" i="3"/>
  <c r="DE99" i="3"/>
  <c r="DF100" i="3"/>
  <c r="DH102" i="3"/>
  <c r="DA103" i="3"/>
  <c r="DI103" i="3"/>
  <c r="DC105" i="3"/>
  <c r="DB106" i="3"/>
  <c r="DB114" i="3"/>
  <c r="DG114" i="3"/>
  <c r="DC122" i="3"/>
  <c r="DB127" i="3"/>
  <c r="DD127" i="3"/>
  <c r="DI96" i="3"/>
  <c r="DG100" i="3"/>
  <c r="DI102" i="3"/>
  <c r="DC109" i="3"/>
  <c r="DB109" i="3"/>
  <c r="DC114" i="3"/>
  <c r="DC127" i="3"/>
  <c r="DI127" i="3"/>
  <c r="DG95" i="3"/>
  <c r="DJ96" i="3"/>
  <c r="DE97" i="3"/>
  <c r="DF98" i="3"/>
  <c r="DG99" i="3"/>
  <c r="DH100" i="3"/>
  <c r="DJ102" i="3"/>
  <c r="DF104" i="3"/>
  <c r="DE105" i="3"/>
  <c r="DD109" i="3"/>
  <c r="DH119" i="3"/>
  <c r="DG119" i="3"/>
  <c r="DF119" i="3"/>
  <c r="DE119" i="3"/>
  <c r="DJ119" i="3"/>
  <c r="DF97" i="3"/>
  <c r="DI100" i="3"/>
  <c r="DC102" i="3"/>
  <c r="DD103" i="3"/>
  <c r="DG104" i="3"/>
  <c r="DF105" i="3"/>
  <c r="DA106" i="3"/>
  <c r="CR108" i="3"/>
  <c r="DG109" i="3"/>
  <c r="DH111" i="3"/>
  <c r="DG111" i="3"/>
  <c r="DF111" i="3"/>
  <c r="DE111" i="3"/>
  <c r="DC111" i="3"/>
  <c r="DJ111" i="3"/>
  <c r="DA119" i="3"/>
  <c r="CO127" i="3"/>
  <c r="DI147" i="3"/>
  <c r="DB100" i="3"/>
  <c r="DI104" i="3"/>
  <c r="DH105" i="3"/>
  <c r="DJ109" i="3"/>
  <c r="DA111" i="3"/>
  <c r="DB119" i="3"/>
  <c r="DD119" i="3"/>
  <c r="CP124" i="3"/>
  <c r="DF107" i="3"/>
  <c r="DG108" i="3"/>
  <c r="DI110" i="3"/>
  <c r="DF115" i="3"/>
  <c r="DG116" i="3"/>
  <c r="DH117" i="3"/>
  <c r="DA118" i="3"/>
  <c r="DI118" i="3"/>
  <c r="DF123" i="3"/>
  <c r="DG124" i="3"/>
  <c r="DH125" i="3"/>
  <c r="DA126" i="3"/>
  <c r="DI126" i="3"/>
  <c r="DG107" i="3"/>
  <c r="DH108" i="3"/>
  <c r="DA109" i="3"/>
  <c r="DJ110" i="3"/>
  <c r="DD112" i="3"/>
  <c r="DE113" i="3"/>
  <c r="DG115" i="3"/>
  <c r="DH116" i="3"/>
  <c r="DA117" i="3"/>
  <c r="DI117" i="3"/>
  <c r="DJ118" i="3"/>
  <c r="DE121" i="3"/>
  <c r="DG123" i="3"/>
  <c r="DH124" i="3"/>
  <c r="DA125" i="3"/>
  <c r="DI125" i="3"/>
  <c r="DJ126" i="3"/>
  <c r="CQ107" i="3"/>
  <c r="F74" i="3" s="1"/>
  <c r="DI107" i="3"/>
  <c r="DJ108" i="3"/>
  <c r="DF112" i="3"/>
  <c r="DG113" i="3"/>
  <c r="CQ115" i="3"/>
  <c r="DI115" i="3"/>
  <c r="DJ116" i="3"/>
  <c r="DF120" i="3"/>
  <c r="DG121" i="3"/>
  <c r="DI123" i="3"/>
  <c r="DJ124" i="3"/>
  <c r="DF128" i="3"/>
  <c r="DG112" i="3"/>
  <c r="DH113" i="3"/>
  <c r="DD117" i="3"/>
  <c r="DE118" i="3"/>
  <c r="DG120" i="3"/>
  <c r="DH121" i="3"/>
  <c r="DB123" i="3"/>
  <c r="DJ123" i="3"/>
  <c r="DC124" i="3"/>
  <c r="DD125" i="3"/>
  <c r="DE126" i="3"/>
  <c r="DG128" i="3"/>
  <c r="DC107" i="3"/>
  <c r="DD108" i="3"/>
  <c r="DF110" i="3"/>
  <c r="DH112" i="3"/>
  <c r="DI113" i="3"/>
  <c r="DC115" i="3"/>
  <c r="DD116" i="3"/>
  <c r="DE117" i="3"/>
  <c r="DF118" i="3"/>
  <c r="DH120" i="3"/>
  <c r="DI121" i="3"/>
  <c r="DC123" i="3"/>
  <c r="CO124" i="3"/>
  <c r="DD124" i="3"/>
  <c r="DE125" i="3"/>
  <c r="DF126" i="3"/>
  <c r="DH128" i="3"/>
  <c r="AK4" i="2"/>
  <c r="B4" i="2"/>
  <c r="BR23" i="2"/>
  <c r="BE4" i="2"/>
  <c r="C4" i="2"/>
  <c r="BS23" i="2"/>
  <c r="D4" i="2"/>
  <c r="BT23" i="2"/>
  <c r="BD4" i="2"/>
  <c r="BQ3" i="2"/>
  <c r="BD3" i="2"/>
  <c r="AH3" i="2"/>
  <c r="BL3" i="2"/>
  <c r="M3" i="2"/>
  <c r="AM3" i="2"/>
  <c r="BI3" i="2"/>
  <c r="AN3" i="2"/>
  <c r="BJ3" i="2"/>
  <c r="P3" i="2"/>
  <c r="AO3" i="2"/>
  <c r="BK3" i="2"/>
  <c r="O3" i="2"/>
  <c r="Q3" i="2"/>
  <c r="R3" i="2"/>
  <c r="T3" i="2"/>
  <c r="AP3" i="2"/>
  <c r="AH4" i="2"/>
  <c r="S3" i="2"/>
  <c r="U3" i="2"/>
  <c r="AI3" i="2"/>
  <c r="BE3" i="2"/>
  <c r="BM3" i="2"/>
  <c r="CB3" i="2" s="1"/>
  <c r="AI4" i="2"/>
  <c r="N3" i="2"/>
  <c r="V3" i="2"/>
  <c r="AJ3" i="2"/>
  <c r="BF3" i="2"/>
  <c r="BN3" i="2"/>
  <c r="BV23" i="2"/>
  <c r="AJ4" i="2"/>
  <c r="AK3" i="2"/>
  <c r="BG3" i="2"/>
  <c r="BO3" i="2"/>
  <c r="BW23" i="2"/>
  <c r="A5" i="2"/>
  <c r="AL3" i="2"/>
  <c r="BH3" i="2"/>
  <c r="BP3" i="2"/>
  <c r="I497" i="1"/>
  <c r="H497" i="1"/>
  <c r="G497" i="1"/>
  <c r="I496" i="1"/>
  <c r="H496" i="1"/>
  <c r="G496" i="1"/>
  <c r="F497" i="1"/>
  <c r="F496" i="1"/>
  <c r="I495" i="1"/>
  <c r="H495" i="1"/>
  <c r="G495" i="1"/>
  <c r="F495" i="1"/>
  <c r="I498" i="1"/>
  <c r="G498" i="1"/>
  <c r="G31" i="4" l="1"/>
  <c r="DJ147" i="3"/>
  <c r="CF102" i="3"/>
  <c r="CE102" i="3"/>
  <c r="BV94" i="3"/>
  <c r="CR94" i="3" s="1"/>
  <c r="CF82" i="3"/>
  <c r="CQ82" i="3" s="1"/>
  <c r="F87" i="3" s="1"/>
  <c r="CF104" i="3"/>
  <c r="CS98" i="3"/>
  <c r="CP90" i="3"/>
  <c r="CG82" i="3"/>
  <c r="CH90" i="3"/>
  <c r="BW102" i="3"/>
  <c r="CH94" i="3"/>
  <c r="CH85" i="3"/>
  <c r="DH147" i="3"/>
  <c r="DG147" i="3"/>
  <c r="BU91" i="3"/>
  <c r="CH102" i="3"/>
  <c r="BU94" i="3"/>
  <c r="CE100" i="3"/>
  <c r="CH82" i="3"/>
  <c r="CE89" i="3"/>
  <c r="CP89" i="3" s="1"/>
  <c r="E76" i="3" s="1"/>
  <c r="BT82" i="3"/>
  <c r="CF94" i="3"/>
  <c r="BW82" i="3"/>
  <c r="CE82" i="3"/>
  <c r="CE107" i="3"/>
  <c r="BU117" i="3"/>
  <c r="CD102" i="3"/>
  <c r="CD94" i="3"/>
  <c r="CD147" i="3" s="1"/>
  <c r="BU113" i="3"/>
  <c r="CS111" i="3"/>
  <c r="CD82" i="3"/>
  <c r="CO82" i="3" s="1"/>
  <c r="D87" i="3" s="1"/>
  <c r="BU102" i="3"/>
  <c r="BU82" i="3"/>
  <c r="BV82" i="3"/>
  <c r="BW105" i="3"/>
  <c r="BW110" i="3"/>
  <c r="CS110" i="3" s="1"/>
  <c r="H72" i="3" s="1"/>
  <c r="BW121" i="3"/>
  <c r="CH97" i="3"/>
  <c r="BW90" i="3"/>
  <c r="CS90" i="3" s="1"/>
  <c r="BW85" i="3"/>
  <c r="CF78" i="3"/>
  <c r="CQ78" i="3" s="1"/>
  <c r="CP108" i="3"/>
  <c r="CQ87" i="3"/>
  <c r="CP88" i="3"/>
  <c r="E78" i="3" s="1"/>
  <c r="O78" i="3" s="1"/>
  <c r="CP95" i="3"/>
  <c r="CP78" i="3"/>
  <c r="BU121" i="3"/>
  <c r="BU112" i="3"/>
  <c r="CQ112" i="3" s="1"/>
  <c r="BV106" i="3"/>
  <c r="CR106" i="3" s="1"/>
  <c r="CF85" i="3"/>
  <c r="CQ85" i="3" s="1"/>
  <c r="F89" i="3" s="1"/>
  <c r="CE98" i="3"/>
  <c r="CP98" i="3" s="1"/>
  <c r="BU90" i="3"/>
  <c r="CQ90" i="3" s="1"/>
  <c r="BW113" i="3"/>
  <c r="CR32" i="3"/>
  <c r="G41" i="3" s="1"/>
  <c r="D58" i="3"/>
  <c r="D48" i="3"/>
  <c r="X48" i="3" s="1"/>
  <c r="F62" i="3"/>
  <c r="CP16" i="3"/>
  <c r="E57" i="3" s="1"/>
  <c r="CQ41" i="3"/>
  <c r="CP39" i="3"/>
  <c r="CR35" i="3"/>
  <c r="G39" i="3" s="1"/>
  <c r="CQ24" i="3"/>
  <c r="CP40" i="3"/>
  <c r="CP38" i="3"/>
  <c r="CQ31" i="3"/>
  <c r="DB147" i="3"/>
  <c r="P31" i="3"/>
  <c r="Y31" i="3"/>
  <c r="CR53" i="3"/>
  <c r="CR50" i="3"/>
  <c r="G51" i="3" s="1"/>
  <c r="CQ51" i="3"/>
  <c r="F51" i="3" s="1"/>
  <c r="CQ47" i="3"/>
  <c r="CP27" i="3"/>
  <c r="BS85" i="3"/>
  <c r="CD85" i="3"/>
  <c r="CQ52" i="3"/>
  <c r="CO34" i="3"/>
  <c r="CP9" i="3"/>
  <c r="DD147" i="3"/>
  <c r="DC147" i="3"/>
  <c r="V61" i="3"/>
  <c r="W45" i="3"/>
  <c r="X45" i="3"/>
  <c r="R45" i="3"/>
  <c r="T48" i="3"/>
  <c r="E44" i="3"/>
  <c r="U57" i="3"/>
  <c r="W40" i="3"/>
  <c r="V57" i="3"/>
  <c r="W48" i="3"/>
  <c r="BT119" i="3"/>
  <c r="CE119" i="3"/>
  <c r="CH114" i="3"/>
  <c r="BW114" i="3"/>
  <c r="CH99" i="3"/>
  <c r="BW99" i="3"/>
  <c r="CH100" i="3"/>
  <c r="BW100" i="3"/>
  <c r="BT92" i="3"/>
  <c r="CE92" i="3"/>
  <c r="BW81" i="3"/>
  <c r="CH81" i="3"/>
  <c r="CF79" i="3"/>
  <c r="BU79" i="3"/>
  <c r="CG123" i="3"/>
  <c r="BV123" i="3"/>
  <c r="BT114" i="3"/>
  <c r="CE114" i="3"/>
  <c r="CF122" i="3"/>
  <c r="BU122" i="3"/>
  <c r="CQ122" i="3" s="1"/>
  <c r="CF114" i="3"/>
  <c r="BU114" i="3"/>
  <c r="CF123" i="3"/>
  <c r="BU123" i="3"/>
  <c r="CH112" i="3"/>
  <c r="BW112" i="3"/>
  <c r="BT106" i="3"/>
  <c r="CE106" i="3"/>
  <c r="CF106" i="3"/>
  <c r="BU106" i="3"/>
  <c r="CG98" i="3"/>
  <c r="BV98" i="3"/>
  <c r="BT97" i="3"/>
  <c r="CE97" i="3"/>
  <c r="CH122" i="3"/>
  <c r="BW122" i="3"/>
  <c r="R57" i="3"/>
  <c r="CP99" i="3"/>
  <c r="CG124" i="3"/>
  <c r="BV124" i="3"/>
  <c r="CH109" i="3"/>
  <c r="BW109" i="3"/>
  <c r="CG111" i="3"/>
  <c r="BV111" i="3"/>
  <c r="CH127" i="3"/>
  <c r="BW127" i="3"/>
  <c r="CF88" i="3"/>
  <c r="BU88" i="3"/>
  <c r="CG107" i="3"/>
  <c r="BV107" i="3"/>
  <c r="BT109" i="3"/>
  <c r="CE109" i="3"/>
  <c r="CP109" i="3" s="1"/>
  <c r="CG127" i="3"/>
  <c r="BV127" i="3"/>
  <c r="CF127" i="3"/>
  <c r="BU127" i="3"/>
  <c r="BT105" i="3"/>
  <c r="CE105" i="3"/>
  <c r="CF93" i="3"/>
  <c r="BU93" i="3"/>
  <c r="CQ93" i="3" s="1"/>
  <c r="CH88" i="3"/>
  <c r="CS88" i="3" s="1"/>
  <c r="H78" i="3" s="1"/>
  <c r="R78" i="3" s="1"/>
  <c r="BW88" i="3"/>
  <c r="CG101" i="3"/>
  <c r="BV101" i="3"/>
  <c r="CH86" i="3"/>
  <c r="BW86" i="3"/>
  <c r="CG81" i="3"/>
  <c r="BV81" i="3"/>
  <c r="CR81" i="3" s="1"/>
  <c r="BW78" i="3"/>
  <c r="CH78" i="3"/>
  <c r="BU83" i="3"/>
  <c r="CF83" i="3"/>
  <c r="BT79" i="3"/>
  <c r="CE79" i="3"/>
  <c r="E60" i="3"/>
  <c r="R61" i="3"/>
  <c r="CP8" i="3"/>
  <c r="E61" i="3" s="1"/>
  <c r="O61" i="3" s="1"/>
  <c r="CR99" i="3"/>
  <c r="BT125" i="3"/>
  <c r="CE125" i="3"/>
  <c r="BT111" i="3"/>
  <c r="CE111" i="3"/>
  <c r="CH116" i="3"/>
  <c r="BW116" i="3"/>
  <c r="BT118" i="3"/>
  <c r="CE118" i="3"/>
  <c r="CF100" i="3"/>
  <c r="BU100" i="3"/>
  <c r="CH103" i="3"/>
  <c r="BW103" i="3"/>
  <c r="CG114" i="3"/>
  <c r="BV114" i="3"/>
  <c r="CG122" i="3"/>
  <c r="BV122" i="3"/>
  <c r="BT103" i="3"/>
  <c r="CP103" i="3" s="1"/>
  <c r="CE103" i="3"/>
  <c r="CF89" i="3"/>
  <c r="BU89" i="3"/>
  <c r="BU80" i="3"/>
  <c r="CF80" i="3"/>
  <c r="CG83" i="3"/>
  <c r="BV83" i="3"/>
  <c r="CG79" i="3"/>
  <c r="BV79" i="3"/>
  <c r="T61" i="3"/>
  <c r="CH108" i="3"/>
  <c r="BW108" i="3"/>
  <c r="CH117" i="3"/>
  <c r="BW117" i="3"/>
  <c r="BT117" i="3"/>
  <c r="CE117" i="3"/>
  <c r="CH119" i="3"/>
  <c r="BW119" i="3"/>
  <c r="CS119" i="3" s="1"/>
  <c r="CG102" i="3"/>
  <c r="CR102" i="3" s="1"/>
  <c r="BV102" i="3"/>
  <c r="CF109" i="3"/>
  <c r="BU109" i="3"/>
  <c r="BT127" i="3"/>
  <c r="CE127" i="3"/>
  <c r="CP127" i="3" s="1"/>
  <c r="CG92" i="3"/>
  <c r="BV92" i="3"/>
  <c r="CF101" i="3"/>
  <c r="CQ101" i="3" s="1"/>
  <c r="BU101" i="3"/>
  <c r="CH80" i="3"/>
  <c r="BW80" i="3"/>
  <c r="CG80" i="3"/>
  <c r="BV80" i="3"/>
  <c r="BW83" i="3"/>
  <c r="CH83" i="3"/>
  <c r="BT126" i="3"/>
  <c r="CE126" i="3"/>
  <c r="CG105" i="3"/>
  <c r="BV105" i="3"/>
  <c r="CG88" i="3"/>
  <c r="BV88" i="3"/>
  <c r="CH124" i="3"/>
  <c r="BW124" i="3"/>
  <c r="CG115" i="3"/>
  <c r="CR115" i="3" s="1"/>
  <c r="BV115" i="3"/>
  <c r="CH125" i="3"/>
  <c r="BW125" i="3"/>
  <c r="CF119" i="3"/>
  <c r="BU119" i="3"/>
  <c r="CQ119" i="3" s="1"/>
  <c r="CG109" i="3"/>
  <c r="BV109" i="3"/>
  <c r="BT94" i="3"/>
  <c r="CE94" i="3"/>
  <c r="CG93" i="3"/>
  <c r="BV93" i="3"/>
  <c r="BT101" i="3"/>
  <c r="CE101" i="3"/>
  <c r="BT122" i="3"/>
  <c r="CE122" i="3"/>
  <c r="BT83" i="3"/>
  <c r="CP83" i="3" s="1"/>
  <c r="E94" i="3" s="1"/>
  <c r="CE83" i="3"/>
  <c r="CE84" i="3"/>
  <c r="BT84" i="3"/>
  <c r="CS95" i="3"/>
  <c r="CD3" i="3"/>
  <c r="BV3" i="3"/>
  <c r="BT3" i="3"/>
  <c r="BT71" i="3" s="1"/>
  <c r="CG3" i="3"/>
  <c r="BS3" i="3"/>
  <c r="BU3" i="3"/>
  <c r="BU71" i="3" s="1"/>
  <c r="CF3" i="3"/>
  <c r="CE3" i="3"/>
  <c r="CP118" i="3"/>
  <c r="E73" i="3" s="1"/>
  <c r="CO96" i="3"/>
  <c r="CR96" i="3"/>
  <c r="CR122" i="3"/>
  <c r="S78" i="3"/>
  <c r="X78" i="3"/>
  <c r="W78" i="3"/>
  <c r="U78" i="3"/>
  <c r="T78" i="3"/>
  <c r="V78" i="3"/>
  <c r="CO113" i="3"/>
  <c r="CQ113" i="3"/>
  <c r="CS117" i="3"/>
  <c r="CO115" i="3"/>
  <c r="CS115" i="3"/>
  <c r="CR121" i="3"/>
  <c r="CO103" i="3"/>
  <c r="CS92" i="3"/>
  <c r="CQ92" i="3"/>
  <c r="CS82" i="3"/>
  <c r="H87" i="3" s="1"/>
  <c r="CO120" i="3"/>
  <c r="CS121" i="3"/>
  <c r="CR118" i="3"/>
  <c r="CO126" i="3"/>
  <c r="CS123" i="3"/>
  <c r="CS107" i="3"/>
  <c r="H74" i="3" s="1"/>
  <c r="CR111" i="3"/>
  <c r="CQ127" i="3"/>
  <c r="CR104" i="3"/>
  <c r="CS96" i="3"/>
  <c r="CR125" i="3"/>
  <c r="CQ125" i="3"/>
  <c r="CR126" i="3"/>
  <c r="CP128" i="3"/>
  <c r="CP106" i="3"/>
  <c r="CP115" i="3"/>
  <c r="CP123" i="3"/>
  <c r="CS126" i="3"/>
  <c r="CO97" i="3"/>
  <c r="CQ97" i="3"/>
  <c r="CQ103" i="3"/>
  <c r="CQ128" i="3"/>
  <c r="CS120" i="3"/>
  <c r="CR117" i="3"/>
  <c r="CQ117" i="3"/>
  <c r="CQ121" i="3"/>
  <c r="CO106" i="3"/>
  <c r="CO100" i="3"/>
  <c r="CP100" i="3"/>
  <c r="CP110" i="3"/>
  <c r="CQ118" i="3"/>
  <c r="F73" i="3" s="1"/>
  <c r="CO102" i="3"/>
  <c r="CQ105" i="3"/>
  <c r="CR113" i="3"/>
  <c r="CR116" i="3"/>
  <c r="CO114" i="3"/>
  <c r="CP86" i="3"/>
  <c r="E95" i="3" s="1"/>
  <c r="CR86" i="3"/>
  <c r="G95" i="3" s="1"/>
  <c r="CS102" i="3"/>
  <c r="CO128" i="3"/>
  <c r="CP107" i="3"/>
  <c r="E74" i="3" s="1"/>
  <c r="CO91" i="3"/>
  <c r="D90" i="3" s="1"/>
  <c r="CQ91" i="3"/>
  <c r="F90" i="3" s="1"/>
  <c r="CR91" i="3"/>
  <c r="G90" i="3" s="1"/>
  <c r="CS91" i="3"/>
  <c r="H90" i="3" s="1"/>
  <c r="CS105" i="3"/>
  <c r="CP91" i="3"/>
  <c r="E90" i="3" s="1"/>
  <c r="CS79" i="3"/>
  <c r="H80" i="3" s="1"/>
  <c r="V40" i="3"/>
  <c r="F58" i="3"/>
  <c r="P58" i="3" s="1"/>
  <c r="CR37" i="3"/>
  <c r="CO51" i="3"/>
  <c r="D53" i="3" s="1"/>
  <c r="CQ46" i="3"/>
  <c r="CQ37" i="3"/>
  <c r="F60" i="3" s="1"/>
  <c r="S31" i="3"/>
  <c r="U31" i="3"/>
  <c r="T31" i="3"/>
  <c r="CR25" i="3"/>
  <c r="CO32" i="3"/>
  <c r="D41" i="3" s="1"/>
  <c r="CO12" i="3"/>
  <c r="H48" i="3"/>
  <c r="R48" i="3" s="1"/>
  <c r="CO14" i="3"/>
  <c r="D43" i="3" s="1"/>
  <c r="R43" i="3" s="1"/>
  <c r="CO6" i="3"/>
  <c r="H37" i="3"/>
  <c r="CO17" i="3"/>
  <c r="D46" i="3" s="1"/>
  <c r="CQ104" i="3"/>
  <c r="CS104" i="3"/>
  <c r="CS93" i="3"/>
  <c r="CO122" i="3"/>
  <c r="DA147" i="3"/>
  <c r="CR89" i="3"/>
  <c r="G76" i="3" s="1"/>
  <c r="CP53" i="3"/>
  <c r="CP50" i="3"/>
  <c r="E51" i="3" s="1"/>
  <c r="CR43" i="3"/>
  <c r="H35" i="3"/>
  <c r="CO49" i="3"/>
  <c r="D52" i="3" s="1"/>
  <c r="R52" i="3" s="1"/>
  <c r="CQ28" i="3"/>
  <c r="CP51" i="3"/>
  <c r="CO38" i="3"/>
  <c r="D63" i="3" s="1"/>
  <c r="CO36" i="3"/>
  <c r="D38" i="3" s="1"/>
  <c r="CO31" i="3"/>
  <c r="D35" i="3" s="1"/>
  <c r="CP32" i="3"/>
  <c r="E41" i="3" s="1"/>
  <c r="CP20" i="3"/>
  <c r="E50" i="3" s="1"/>
  <c r="CO35" i="3"/>
  <c r="D39" i="3" s="1"/>
  <c r="W31" i="3"/>
  <c r="CR26" i="3"/>
  <c r="CO11" i="3"/>
  <c r="D62" i="3" s="1"/>
  <c r="H56" i="3"/>
  <c r="CR10" i="3"/>
  <c r="G56" i="3" s="1"/>
  <c r="H50" i="3"/>
  <c r="CP17" i="3"/>
  <c r="CO79" i="3"/>
  <c r="D80" i="3" s="1"/>
  <c r="X40" i="3"/>
  <c r="S40" i="3"/>
  <c r="E53" i="3"/>
  <c r="D42" i="3"/>
  <c r="E38" i="3"/>
  <c r="X61" i="3"/>
  <c r="W61" i="3"/>
  <c r="S61" i="3"/>
  <c r="P41" i="3"/>
  <c r="CQ13" i="3"/>
  <c r="F45" i="3" s="1"/>
  <c r="P45" i="3" s="1"/>
  <c r="CP4" i="3"/>
  <c r="E47" i="3" s="1"/>
  <c r="S48" i="3"/>
  <c r="V48" i="3"/>
  <c r="U48" i="3"/>
  <c r="Q31" i="3"/>
  <c r="D59" i="3"/>
  <c r="G46" i="3"/>
  <c r="CO9" i="3"/>
  <c r="CP81" i="3"/>
  <c r="CR78" i="3"/>
  <c r="E42" i="3"/>
  <c r="CQ49" i="3"/>
  <c r="F52" i="3" s="1"/>
  <c r="U58" i="3"/>
  <c r="T58" i="3"/>
  <c r="CR6" i="3"/>
  <c r="CQ6" i="3"/>
  <c r="H46" i="3"/>
  <c r="R46" i="3" s="1"/>
  <c r="O31" i="3"/>
  <c r="CO22" i="3"/>
  <c r="CO7" i="3"/>
  <c r="D54" i="3" s="1"/>
  <c r="CR119" i="3"/>
  <c r="CQ84" i="3"/>
  <c r="F42" i="3"/>
  <c r="E58" i="3"/>
  <c r="O58" i="3" s="1"/>
  <c r="CQ34" i="3"/>
  <c r="F49" i="3" s="1"/>
  <c r="H63" i="3"/>
  <c r="CQ29" i="3"/>
  <c r="F35" i="3" s="1"/>
  <c r="X31" i="3"/>
  <c r="CP21" i="3"/>
  <c r="F48" i="3"/>
  <c r="P48" i="3" s="1"/>
  <c r="Q61" i="3"/>
  <c r="T40" i="3"/>
  <c r="CQ9" i="3"/>
  <c r="CO81" i="3"/>
  <c r="CQ81" i="3"/>
  <c r="CO78" i="3"/>
  <c r="BR147" i="3"/>
  <c r="V58" i="3"/>
  <c r="CQ40" i="3"/>
  <c r="F63" i="3" s="1"/>
  <c r="BR71" i="3"/>
  <c r="BB3" i="3"/>
  <c r="BS71" i="3"/>
  <c r="BW71" i="3"/>
  <c r="BV71" i="3"/>
  <c r="CP12" i="3"/>
  <c r="E62" i="3" s="1"/>
  <c r="BB6" i="3"/>
  <c r="BA7" i="3"/>
  <c r="CP13" i="3"/>
  <c r="E45" i="3" s="1"/>
  <c r="O45" i="3" s="1"/>
  <c r="Q57" i="3"/>
  <c r="T45" i="3"/>
  <c r="S45" i="3"/>
  <c r="V45" i="3"/>
  <c r="CQ16" i="3"/>
  <c r="F57" i="3" s="1"/>
  <c r="P57" i="3" s="1"/>
  <c r="CQ8" i="3"/>
  <c r="F61" i="3" s="1"/>
  <c r="P61" i="3" s="1"/>
  <c r="CP22" i="3"/>
  <c r="CQ15" i="3"/>
  <c r="CO15" i="3"/>
  <c r="CR11" i="3"/>
  <c r="G62" i="3" s="1"/>
  <c r="CO10" i="3"/>
  <c r="D56" i="3" s="1"/>
  <c r="CR7" i="3"/>
  <c r="G54" i="3" s="1"/>
  <c r="CQ19" i="3"/>
  <c r="F50" i="3" s="1"/>
  <c r="CP101" i="3"/>
  <c r="H42" i="3"/>
  <c r="R42" i="3" s="1"/>
  <c r="X58" i="3"/>
  <c r="R40" i="3"/>
  <c r="CR41" i="3"/>
  <c r="G40" i="3" s="1"/>
  <c r="Q40" i="3" s="1"/>
  <c r="CP43" i="3"/>
  <c r="E59" i="3" s="1"/>
  <c r="CR44" i="3"/>
  <c r="G42" i="3" s="1"/>
  <c r="Q42" i="3" s="1"/>
  <c r="CR34" i="3"/>
  <c r="G38" i="3" s="1"/>
  <c r="CR29" i="3"/>
  <c r="G35" i="3" s="1"/>
  <c r="CR52" i="3"/>
  <c r="CR40" i="3"/>
  <c r="G63" i="3" s="1"/>
  <c r="H41" i="3"/>
  <c r="R41" i="3" s="1"/>
  <c r="CQ21" i="3"/>
  <c r="R31" i="3"/>
  <c r="CR30" i="3"/>
  <c r="CO4" i="3"/>
  <c r="D47" i="3" s="1"/>
  <c r="CR27" i="3"/>
  <c r="G49" i="3" s="1"/>
  <c r="CP26" i="3"/>
  <c r="CO33" i="3"/>
  <c r="D36" i="3" s="1"/>
  <c r="CQ22" i="3"/>
  <c r="CP10" i="3"/>
  <c r="E56" i="3" s="1"/>
  <c r="O56" i="3" s="1"/>
  <c r="H59" i="3"/>
  <c r="CR18" i="3"/>
  <c r="G59" i="3" s="1"/>
  <c r="Q59" i="3" s="1"/>
  <c r="H44" i="3"/>
  <c r="CO84" i="3"/>
  <c r="CQ98" i="3"/>
  <c r="CP104" i="3"/>
  <c r="CS101" i="3"/>
  <c r="CP80" i="3"/>
  <c r="CS89" i="3"/>
  <c r="H76" i="3" s="1"/>
  <c r="H53" i="3"/>
  <c r="CQ43" i="3"/>
  <c r="F59" i="3" s="1"/>
  <c r="P59" i="3" s="1"/>
  <c r="H58" i="3"/>
  <c r="R58" i="3" s="1"/>
  <c r="CP46" i="3"/>
  <c r="E63" i="3" s="1"/>
  <c r="O63" i="3" s="1"/>
  <c r="CP28" i="3"/>
  <c r="X57" i="3"/>
  <c r="W57" i="3"/>
  <c r="S57" i="3"/>
  <c r="H49" i="3"/>
  <c r="CR14" i="3"/>
  <c r="G43" i="3" s="1"/>
  <c r="Q43" i="3" s="1"/>
  <c r="CQ5" i="3"/>
  <c r="CO20" i="3"/>
  <c r="D37" i="3" s="1"/>
  <c r="U40" i="3"/>
  <c r="CQ26" i="3"/>
  <c r="F46" i="3" s="1"/>
  <c r="P46" i="3" s="1"/>
  <c r="CP33" i="3"/>
  <c r="E49" i="3" s="1"/>
  <c r="V31" i="3"/>
  <c r="O57" i="3"/>
  <c r="CR15" i="3"/>
  <c r="G44" i="3" s="1"/>
  <c r="H62" i="3"/>
  <c r="R62" i="3" s="1"/>
  <c r="CQ10" i="3"/>
  <c r="F56" i="3" s="1"/>
  <c r="H54" i="3"/>
  <c r="R54" i="3" s="1"/>
  <c r="CR19" i="3"/>
  <c r="G50" i="3" s="1"/>
  <c r="Q45" i="3"/>
  <c r="E5" i="2"/>
  <c r="AI5" i="2"/>
  <c r="D5" i="2"/>
  <c r="AK5" i="2"/>
  <c r="B5" i="2"/>
  <c r="C5" i="2"/>
  <c r="CC3" i="2"/>
  <c r="CF3" i="2"/>
  <c r="CE3" i="2"/>
  <c r="CD3" i="2"/>
  <c r="BO4" i="2"/>
  <c r="N4" i="2"/>
  <c r="CA3" i="2"/>
  <c r="T4" i="2"/>
  <c r="S4" i="2"/>
  <c r="R4" i="2"/>
  <c r="Q4" i="2"/>
  <c r="V4" i="2"/>
  <c r="BM4" i="2"/>
  <c r="U4" i="2"/>
  <c r="BP4" i="2"/>
  <c r="O4" i="2"/>
  <c r="BX3" i="2"/>
  <c r="A6" i="2"/>
  <c r="BF5" i="2"/>
  <c r="AJ5" i="2"/>
  <c r="BE5" i="2"/>
  <c r="BN4" i="2"/>
  <c r="M4" i="2"/>
  <c r="BZ3" i="2"/>
  <c r="BY3" i="2"/>
  <c r="CG3" i="2"/>
  <c r="BL4" i="2"/>
  <c r="BK4" i="2"/>
  <c r="BJ4" i="2"/>
  <c r="BI4" i="2"/>
  <c r="BH4" i="2"/>
  <c r="BG4" i="2"/>
  <c r="BF4" i="2"/>
  <c r="P4" i="2"/>
  <c r="BC4" i="2"/>
  <c r="BQ4" i="2"/>
  <c r="AP4" i="2"/>
  <c r="AO4" i="2"/>
  <c r="AN4" i="2"/>
  <c r="AM4" i="2"/>
  <c r="AL4" i="2"/>
  <c r="AQ4" i="2"/>
  <c r="H498" i="1"/>
  <c r="F498" i="1"/>
  <c r="T87" i="3" l="1"/>
  <c r="V87" i="3"/>
  <c r="W87" i="3"/>
  <c r="X87" i="3"/>
  <c r="U87" i="3"/>
  <c r="S87" i="3"/>
  <c r="P87" i="3"/>
  <c r="CS85" i="3"/>
  <c r="H89" i="3" s="1"/>
  <c r="CR82" i="3"/>
  <c r="G87" i="3" s="1"/>
  <c r="Q87" i="3" s="1"/>
  <c r="CE147" i="3"/>
  <c r="CR93" i="3"/>
  <c r="R87" i="3"/>
  <c r="CP82" i="3"/>
  <c r="E87" i="3" s="1"/>
  <c r="O87" i="3" s="1"/>
  <c r="CS125" i="3"/>
  <c r="CS114" i="3"/>
  <c r="CS108" i="3"/>
  <c r="CS80" i="3"/>
  <c r="CQ89" i="3"/>
  <c r="F76" i="3" s="1"/>
  <c r="CR107" i="3"/>
  <c r="G74" i="3" s="1"/>
  <c r="CP97" i="3"/>
  <c r="CS112" i="3"/>
  <c r="CP114" i="3"/>
  <c r="CP92" i="3"/>
  <c r="E79" i="3" s="1"/>
  <c r="E88" i="3"/>
  <c r="CP122" i="3"/>
  <c r="E92" i="3" s="1"/>
  <c r="BV147" i="3"/>
  <c r="E69" i="3"/>
  <c r="CQ100" i="3"/>
  <c r="CP125" i="3"/>
  <c r="CQ83" i="3"/>
  <c r="F94" i="3" s="1"/>
  <c r="CS100" i="3"/>
  <c r="E85" i="3"/>
  <c r="F69" i="3"/>
  <c r="F85" i="3"/>
  <c r="H75" i="3"/>
  <c r="G91" i="3"/>
  <c r="Y87" i="3"/>
  <c r="G73" i="3"/>
  <c r="E68" i="3"/>
  <c r="O90" i="3"/>
  <c r="G68" i="3"/>
  <c r="V36" i="3"/>
  <c r="U36" i="3"/>
  <c r="X36" i="3"/>
  <c r="W36" i="3"/>
  <c r="R36" i="3"/>
  <c r="T36" i="3"/>
  <c r="S36" i="3"/>
  <c r="X35" i="3"/>
  <c r="S35" i="3"/>
  <c r="U35" i="3"/>
  <c r="W35" i="3"/>
  <c r="O35" i="3"/>
  <c r="V35" i="3"/>
  <c r="T35" i="3"/>
  <c r="F53" i="3"/>
  <c r="Y53" i="3" s="1"/>
  <c r="F40" i="3"/>
  <c r="P40" i="3" s="1"/>
  <c r="Y42" i="3"/>
  <c r="D51" i="3"/>
  <c r="O51" i="3" s="1"/>
  <c r="E52" i="3"/>
  <c r="E36" i="3"/>
  <c r="O36" i="3" s="1"/>
  <c r="D60" i="3"/>
  <c r="G52" i="3"/>
  <c r="Y63" i="3"/>
  <c r="G37" i="3"/>
  <c r="D50" i="3"/>
  <c r="R50" i="3" s="1"/>
  <c r="P50" i="3"/>
  <c r="G58" i="3"/>
  <c r="Q58" i="3" s="1"/>
  <c r="F38" i="3"/>
  <c r="F36" i="3"/>
  <c r="P36" i="3" s="1"/>
  <c r="G36" i="3"/>
  <c r="Q36" i="3" s="1"/>
  <c r="Y39" i="3"/>
  <c r="W58" i="3"/>
  <c r="E48" i="3"/>
  <c r="P60" i="3"/>
  <c r="O60" i="3"/>
  <c r="S58" i="3"/>
  <c r="E40" i="3"/>
  <c r="CO85" i="3"/>
  <c r="D89" i="3" s="1"/>
  <c r="Q62" i="3"/>
  <c r="O43" i="3"/>
  <c r="F37" i="3"/>
  <c r="P37" i="3" s="1"/>
  <c r="D44" i="3"/>
  <c r="S44" i="3" s="1"/>
  <c r="P43" i="3"/>
  <c r="R39" i="3"/>
  <c r="O39" i="3"/>
  <c r="O42" i="3"/>
  <c r="O59" i="3"/>
  <c r="Y45" i="3"/>
  <c r="Y61" i="3"/>
  <c r="P63" i="3"/>
  <c r="O54" i="3"/>
  <c r="Q41" i="3"/>
  <c r="Y41" i="3"/>
  <c r="R47" i="3"/>
  <c r="R63" i="3"/>
  <c r="Y50" i="3"/>
  <c r="P52" i="3"/>
  <c r="Y59" i="3"/>
  <c r="Y57" i="3"/>
  <c r="Q63" i="3"/>
  <c r="Y43" i="3"/>
  <c r="P62" i="3"/>
  <c r="Y62" i="3" s="1"/>
  <c r="P56" i="3"/>
  <c r="Y56" i="3" s="1"/>
  <c r="Q39" i="3"/>
  <c r="F44" i="3"/>
  <c r="P44" i="3" s="1"/>
  <c r="Q52" i="3"/>
  <c r="R44" i="3"/>
  <c r="R80" i="3"/>
  <c r="H38" i="3"/>
  <c r="R38" i="3" s="1"/>
  <c r="R59" i="3"/>
  <c r="Q46" i="3"/>
  <c r="F79" i="3"/>
  <c r="P47" i="3"/>
  <c r="Y47" i="3" s="1"/>
  <c r="Q56" i="3"/>
  <c r="O41" i="3"/>
  <c r="T38" i="3"/>
  <c r="S38" i="3"/>
  <c r="X38" i="3"/>
  <c r="W38" i="3"/>
  <c r="U38" i="3"/>
  <c r="V38" i="3"/>
  <c r="T53" i="3"/>
  <c r="S53" i="3"/>
  <c r="V53" i="3"/>
  <c r="X53" i="3"/>
  <c r="U53" i="3"/>
  <c r="W53" i="3"/>
  <c r="Q53" i="3"/>
  <c r="P53" i="3"/>
  <c r="BW147" i="3"/>
  <c r="O38" i="3"/>
  <c r="U62" i="3"/>
  <c r="T62" i="3"/>
  <c r="V62" i="3"/>
  <c r="W62" i="3"/>
  <c r="X62" i="3"/>
  <c r="S62" i="3"/>
  <c r="Q37" i="3"/>
  <c r="R35" i="3"/>
  <c r="R90" i="3"/>
  <c r="CQ96" i="3"/>
  <c r="F91" i="3"/>
  <c r="CS128" i="3"/>
  <c r="H84" i="3" s="1"/>
  <c r="CQ110" i="3"/>
  <c r="F72" i="3" s="1"/>
  <c r="CP113" i="3"/>
  <c r="CQ80" i="3"/>
  <c r="F77" i="3" s="1"/>
  <c r="CS109" i="3"/>
  <c r="CH71" i="3"/>
  <c r="BT147" i="3"/>
  <c r="CS84" i="3"/>
  <c r="CR84" i="3"/>
  <c r="CR98" i="3"/>
  <c r="Q90" i="3"/>
  <c r="CR114" i="3"/>
  <c r="CQ86" i="3"/>
  <c r="F95" i="3" s="1"/>
  <c r="CR100" i="3"/>
  <c r="CO117" i="3"/>
  <c r="CS124" i="3"/>
  <c r="H85" i="3" s="1"/>
  <c r="CO125" i="3"/>
  <c r="CP94" i="3"/>
  <c r="E83" i="3" s="1"/>
  <c r="CO123" i="3"/>
  <c r="D86" i="3" s="1"/>
  <c r="CP120" i="3"/>
  <c r="CP112" i="3"/>
  <c r="E93" i="3" s="1"/>
  <c r="CS113" i="3"/>
  <c r="H96" i="3" s="1"/>
  <c r="CO80" i="3"/>
  <c r="D77" i="3" s="1"/>
  <c r="CD71" i="3"/>
  <c r="CO3" i="3"/>
  <c r="P35" i="3"/>
  <c r="Y35" i="3" s="1"/>
  <c r="V80" i="3"/>
  <c r="U80" i="3"/>
  <c r="S80" i="3"/>
  <c r="X80" i="3"/>
  <c r="T80" i="3"/>
  <c r="W80" i="3"/>
  <c r="W63" i="3"/>
  <c r="T63" i="3"/>
  <c r="S63" i="3"/>
  <c r="U63" i="3"/>
  <c r="X63" i="3"/>
  <c r="V63" i="3"/>
  <c r="X46" i="3"/>
  <c r="T46" i="3"/>
  <c r="S46" i="3"/>
  <c r="V46" i="3"/>
  <c r="U46" i="3"/>
  <c r="W46" i="3"/>
  <c r="CQ88" i="3"/>
  <c r="F78" i="3" s="1"/>
  <c r="P90" i="3"/>
  <c r="Y90" i="3" s="1"/>
  <c r="CQ120" i="3"/>
  <c r="CP102" i="3"/>
  <c r="E82" i="3" s="1"/>
  <c r="CP111" i="3"/>
  <c r="E72" i="3" s="1"/>
  <c r="CR127" i="3"/>
  <c r="F92" i="3"/>
  <c r="CP121" i="3"/>
  <c r="CR110" i="3"/>
  <c r="G72" i="3" s="1"/>
  <c r="CR120" i="3"/>
  <c r="G75" i="3" s="1"/>
  <c r="CR80" i="3"/>
  <c r="CS127" i="3"/>
  <c r="CP126" i="3"/>
  <c r="E84" i="3" s="1"/>
  <c r="W37" i="3"/>
  <c r="V37" i="3"/>
  <c r="X37" i="3"/>
  <c r="U37" i="3"/>
  <c r="T37" i="3"/>
  <c r="S37" i="3"/>
  <c r="H77" i="3"/>
  <c r="BB7" i="3"/>
  <c r="BA8" i="3"/>
  <c r="CF71" i="3"/>
  <c r="CQ3" i="3"/>
  <c r="W44" i="3"/>
  <c r="V44" i="3"/>
  <c r="U44" i="3"/>
  <c r="T44" i="3"/>
  <c r="X44" i="3"/>
  <c r="Q47" i="3"/>
  <c r="G88" i="3"/>
  <c r="W59" i="3"/>
  <c r="T59" i="3"/>
  <c r="S59" i="3"/>
  <c r="V59" i="3"/>
  <c r="X59" i="3"/>
  <c r="U59" i="3"/>
  <c r="W42" i="3"/>
  <c r="V42" i="3"/>
  <c r="X42" i="3"/>
  <c r="S42" i="3"/>
  <c r="U42" i="3"/>
  <c r="T42" i="3"/>
  <c r="S41" i="3"/>
  <c r="T41" i="3"/>
  <c r="X41" i="3"/>
  <c r="U41" i="3"/>
  <c r="W41" i="3"/>
  <c r="V41" i="3"/>
  <c r="S90" i="3"/>
  <c r="V90" i="3"/>
  <c r="U90" i="3"/>
  <c r="W90" i="3"/>
  <c r="T90" i="3"/>
  <c r="X90" i="3"/>
  <c r="E86" i="3"/>
  <c r="H79" i="3"/>
  <c r="CR97" i="3"/>
  <c r="G70" i="3" s="1"/>
  <c r="CP96" i="3"/>
  <c r="R53" i="3"/>
  <c r="CS86" i="3"/>
  <c r="H95" i="3" s="1"/>
  <c r="G48" i="3"/>
  <c r="Q48" i="3" s="1"/>
  <c r="CO94" i="3"/>
  <c r="D83" i="3" s="1"/>
  <c r="Q54" i="3"/>
  <c r="CE71" i="3"/>
  <c r="CP3" i="3"/>
  <c r="P38" i="3"/>
  <c r="CR83" i="3"/>
  <c r="G94" i="3" s="1"/>
  <c r="CG147" i="3"/>
  <c r="E46" i="3"/>
  <c r="O46" i="3" s="1"/>
  <c r="U39" i="3"/>
  <c r="T39" i="3"/>
  <c r="W39" i="3"/>
  <c r="V39" i="3"/>
  <c r="S39" i="3"/>
  <c r="X39" i="3"/>
  <c r="CR79" i="3"/>
  <c r="G80" i="3" s="1"/>
  <c r="Q80" i="3" s="1"/>
  <c r="CO89" i="3"/>
  <c r="D76" i="3" s="1"/>
  <c r="CP105" i="3"/>
  <c r="CR88" i="3"/>
  <c r="G78" i="3" s="1"/>
  <c r="Q78" i="3" s="1"/>
  <c r="CR123" i="3"/>
  <c r="CR105" i="3"/>
  <c r="CS106" i="3"/>
  <c r="CQ123" i="3"/>
  <c r="F86" i="3" s="1"/>
  <c r="CO109" i="3"/>
  <c r="CS118" i="3"/>
  <c r="CO92" i="3"/>
  <c r="CR109" i="3"/>
  <c r="CR112" i="3"/>
  <c r="G93" i="3" s="1"/>
  <c r="CQ79" i="3"/>
  <c r="CF147" i="3"/>
  <c r="BU147" i="3"/>
  <c r="V47" i="3"/>
  <c r="U47" i="3"/>
  <c r="X47" i="3"/>
  <c r="S47" i="3"/>
  <c r="W47" i="3"/>
  <c r="T47" i="3"/>
  <c r="Q35" i="3"/>
  <c r="CS99" i="3"/>
  <c r="V56" i="3"/>
  <c r="U56" i="3"/>
  <c r="X56" i="3"/>
  <c r="W56" i="3"/>
  <c r="S56" i="3"/>
  <c r="T56" i="3"/>
  <c r="G92" i="3"/>
  <c r="R37" i="3"/>
  <c r="O62" i="3"/>
  <c r="O53" i="3"/>
  <c r="E37" i="3"/>
  <c r="O37" i="3" s="1"/>
  <c r="CO83" i="3"/>
  <c r="D94" i="3" s="1"/>
  <c r="G60" i="3"/>
  <c r="Q60" i="3" s="1"/>
  <c r="CS94" i="3"/>
  <c r="H83" i="3" s="1"/>
  <c r="F75" i="3"/>
  <c r="CS122" i="3"/>
  <c r="H91" i="3" s="1"/>
  <c r="CQ106" i="3"/>
  <c r="CP117" i="3"/>
  <c r="CR124" i="3"/>
  <c r="G85" i="3" s="1"/>
  <c r="CQ126" i="3"/>
  <c r="F84" i="3" s="1"/>
  <c r="CO118" i="3"/>
  <c r="CO121" i="3"/>
  <c r="D96" i="3" s="1"/>
  <c r="F93" i="3"/>
  <c r="CG71" i="3"/>
  <c r="CR3" i="3"/>
  <c r="S54" i="3"/>
  <c r="T54" i="3"/>
  <c r="V54" i="3"/>
  <c r="U54" i="3"/>
  <c r="W54" i="3"/>
  <c r="X54" i="3"/>
  <c r="BS147" i="3"/>
  <c r="O47" i="3"/>
  <c r="E71" i="3"/>
  <c r="CS97" i="3"/>
  <c r="CR103" i="3"/>
  <c r="G69" i="3" s="1"/>
  <c r="CO101" i="3"/>
  <c r="Q38" i="3"/>
  <c r="CQ94" i="3"/>
  <c r="F83" i="3" s="1"/>
  <c r="P83" i="3" s="1"/>
  <c r="CS83" i="3"/>
  <c r="H94" i="3" s="1"/>
  <c r="P42" i="3"/>
  <c r="CH147" i="3"/>
  <c r="CS78" i="3"/>
  <c r="P54" i="3"/>
  <c r="Y54" i="3" s="1"/>
  <c r="P39" i="3"/>
  <c r="CS81" i="3"/>
  <c r="R56" i="3"/>
  <c r="D49" i="3"/>
  <c r="W52" i="3"/>
  <c r="V52" i="3"/>
  <c r="S52" i="3"/>
  <c r="T52" i="3"/>
  <c r="X52" i="3"/>
  <c r="U52" i="3"/>
  <c r="H92" i="3"/>
  <c r="CO104" i="3"/>
  <c r="D68" i="3" s="1"/>
  <c r="U43" i="3"/>
  <c r="T43" i="3"/>
  <c r="S43" i="3"/>
  <c r="W43" i="3"/>
  <c r="V43" i="3"/>
  <c r="X43" i="3"/>
  <c r="CP79" i="3"/>
  <c r="CR92" i="3"/>
  <c r="CQ114" i="3"/>
  <c r="F96" i="3" s="1"/>
  <c r="CO107" i="3"/>
  <c r="D74" i="3" s="1"/>
  <c r="CR128" i="3"/>
  <c r="O44" i="3"/>
  <c r="CR101" i="3"/>
  <c r="CO86" i="3"/>
  <c r="D95" i="3" s="1"/>
  <c r="CO105" i="3"/>
  <c r="D81" i="3" s="1"/>
  <c r="CQ102" i="3"/>
  <c r="F81" i="3" s="1"/>
  <c r="CS116" i="3"/>
  <c r="H73" i="3" s="1"/>
  <c r="CP119" i="3"/>
  <c r="CQ109" i="3"/>
  <c r="CO110" i="3"/>
  <c r="D72" i="3" s="1"/>
  <c r="CP84" i="3"/>
  <c r="E77" i="3" s="1"/>
  <c r="CS103" i="3"/>
  <c r="CO112" i="3"/>
  <c r="D93" i="3" s="1"/>
  <c r="E6" i="2"/>
  <c r="D6" i="2"/>
  <c r="C6" i="2"/>
  <c r="B6" i="2"/>
  <c r="BX4" i="2"/>
  <c r="BZ4" i="2"/>
  <c r="BO5" i="2"/>
  <c r="N5" i="2"/>
  <c r="AL5" i="2"/>
  <c r="AQ5" i="2"/>
  <c r="AP5" i="2"/>
  <c r="AO5" i="2"/>
  <c r="AN5" i="2"/>
  <c r="AM5" i="2"/>
  <c r="BC5" i="2"/>
  <c r="V5" i="2"/>
  <c r="BM5" i="2"/>
  <c r="U5" i="2"/>
  <c r="T5" i="2"/>
  <c r="S5" i="2"/>
  <c r="R5" i="2"/>
  <c r="Q5" i="2"/>
  <c r="BP5" i="2"/>
  <c r="O5" i="2"/>
  <c r="AH5" i="2"/>
  <c r="CA4" i="2"/>
  <c r="BD5" i="2"/>
  <c r="BN5" i="2"/>
  <c r="BX5" i="2" s="1"/>
  <c r="M5" i="2"/>
  <c r="A7" i="2"/>
  <c r="P5" i="2"/>
  <c r="BQ5" i="2"/>
  <c r="CE4" i="2"/>
  <c r="CD4" i="2"/>
  <c r="CC4" i="2"/>
  <c r="CB4" i="2"/>
  <c r="CF4" i="2"/>
  <c r="CG4" i="2"/>
  <c r="BY4" i="2"/>
  <c r="BH5" i="2"/>
  <c r="BG5" i="2"/>
  <c r="BL5" i="2"/>
  <c r="BK5" i="2"/>
  <c r="BJ5" i="2"/>
  <c r="BI5" i="2"/>
  <c r="H69" i="3" l="1"/>
  <c r="E70" i="3"/>
  <c r="G77" i="3"/>
  <c r="Q77" i="3" s="1"/>
  <c r="H71" i="3"/>
  <c r="H82" i="3"/>
  <c r="H70" i="3"/>
  <c r="R77" i="3"/>
  <c r="O77" i="3"/>
  <c r="G71" i="3"/>
  <c r="F82" i="3"/>
  <c r="D71" i="3"/>
  <c r="D69" i="3"/>
  <c r="T69" i="3" s="1"/>
  <c r="F88" i="3"/>
  <c r="F71" i="3"/>
  <c r="P71" i="3" s="1"/>
  <c r="G96" i="3"/>
  <c r="Q96" i="3" s="1"/>
  <c r="E91" i="3"/>
  <c r="F70" i="3"/>
  <c r="D82" i="3"/>
  <c r="P82" i="3" s="1"/>
  <c r="H81" i="3"/>
  <c r="R81" i="3" s="1"/>
  <c r="E75" i="3"/>
  <c r="D88" i="3"/>
  <c r="X88" i="3" s="1"/>
  <c r="H68" i="3"/>
  <c r="R68" i="3" s="1"/>
  <c r="H93" i="3"/>
  <c r="R93" i="3" s="1"/>
  <c r="D84" i="3"/>
  <c r="P84" i="3" s="1"/>
  <c r="D85" i="3"/>
  <c r="O85" i="3" s="1"/>
  <c r="H86" i="3"/>
  <c r="R86" i="3" s="1"/>
  <c r="O69" i="3"/>
  <c r="G86" i="3"/>
  <c r="G83" i="3"/>
  <c r="Y83" i="3" s="1"/>
  <c r="V69" i="3"/>
  <c r="G82" i="3"/>
  <c r="G81" i="3"/>
  <c r="Q81" i="3" s="1"/>
  <c r="D91" i="3"/>
  <c r="W91" i="3" s="1"/>
  <c r="D75" i="3"/>
  <c r="Q75" i="3" s="1"/>
  <c r="D70" i="3"/>
  <c r="R69" i="3"/>
  <c r="D92" i="3"/>
  <c r="X92" i="3" s="1"/>
  <c r="D73" i="3"/>
  <c r="Q73" i="3" s="1"/>
  <c r="S69" i="3"/>
  <c r="G84" i="3"/>
  <c r="U69" i="3"/>
  <c r="F68" i="3"/>
  <c r="Y52" i="3"/>
  <c r="O52" i="3"/>
  <c r="Y58" i="3"/>
  <c r="Y40" i="3"/>
  <c r="O40" i="3"/>
  <c r="Q50" i="3"/>
  <c r="Y49" i="3"/>
  <c r="Y60" i="3"/>
  <c r="S60" i="3"/>
  <c r="T60" i="3"/>
  <c r="W60" i="3"/>
  <c r="X60" i="3"/>
  <c r="V60" i="3"/>
  <c r="U60" i="3"/>
  <c r="R60" i="3"/>
  <c r="O48" i="3"/>
  <c r="Y48" i="3"/>
  <c r="U51" i="3"/>
  <c r="R51" i="3"/>
  <c r="T51" i="3"/>
  <c r="S51" i="3"/>
  <c r="X51" i="3"/>
  <c r="V51" i="3"/>
  <c r="Q51" i="3"/>
  <c r="W51" i="3"/>
  <c r="P51" i="3"/>
  <c r="Y51" i="3" s="1"/>
  <c r="Y36" i="3"/>
  <c r="S50" i="3"/>
  <c r="X50" i="3"/>
  <c r="V50" i="3"/>
  <c r="U50" i="3"/>
  <c r="T50" i="3"/>
  <c r="W50" i="3"/>
  <c r="O50" i="3"/>
  <c r="Q95" i="3"/>
  <c r="Q76" i="3"/>
  <c r="R72" i="3"/>
  <c r="R74" i="3"/>
  <c r="Y89" i="3"/>
  <c r="W89" i="3"/>
  <c r="T89" i="3"/>
  <c r="Q89" i="3"/>
  <c r="R89" i="3"/>
  <c r="S89" i="3"/>
  <c r="V89" i="3"/>
  <c r="X89" i="3"/>
  <c r="O89" i="3"/>
  <c r="U89" i="3"/>
  <c r="P89" i="3"/>
  <c r="R83" i="3"/>
  <c r="O68" i="3"/>
  <c r="O94" i="3"/>
  <c r="Q44" i="3"/>
  <c r="Y37" i="3"/>
  <c r="Y46" i="3"/>
  <c r="Y44" i="3"/>
  <c r="Y38" i="3"/>
  <c r="Q74" i="3"/>
  <c r="R92" i="3"/>
  <c r="Q71" i="3"/>
  <c r="R94" i="3"/>
  <c r="P77" i="3"/>
  <c r="S81" i="3"/>
  <c r="W81" i="3"/>
  <c r="U81" i="3"/>
  <c r="T81" i="3"/>
  <c r="V81" i="3"/>
  <c r="X81" i="3"/>
  <c r="W96" i="3"/>
  <c r="T96" i="3"/>
  <c r="S96" i="3"/>
  <c r="X96" i="3"/>
  <c r="V96" i="3"/>
  <c r="U96" i="3"/>
  <c r="O95" i="3"/>
  <c r="CO147" i="3"/>
  <c r="X86" i="3"/>
  <c r="U86" i="3"/>
  <c r="W86" i="3"/>
  <c r="S86" i="3"/>
  <c r="V86" i="3"/>
  <c r="T86" i="3"/>
  <c r="O49" i="3"/>
  <c r="W72" i="3"/>
  <c r="T72" i="3"/>
  <c r="S72" i="3"/>
  <c r="V72" i="3"/>
  <c r="U72" i="3"/>
  <c r="X72" i="3"/>
  <c r="D79" i="3"/>
  <c r="R79" i="3" s="1"/>
  <c r="CP71" i="3"/>
  <c r="E55" i="3"/>
  <c r="BB8" i="3"/>
  <c r="BA9" i="3"/>
  <c r="Q72" i="3"/>
  <c r="CO71" i="3"/>
  <c r="D55" i="3"/>
  <c r="O83" i="3"/>
  <c r="R71" i="3"/>
  <c r="O88" i="3"/>
  <c r="W92" i="3"/>
  <c r="T92" i="3"/>
  <c r="V92" i="3"/>
  <c r="P91" i="3"/>
  <c r="S74" i="3"/>
  <c r="X74" i="3"/>
  <c r="W74" i="3"/>
  <c r="U74" i="3"/>
  <c r="T74" i="3"/>
  <c r="V74" i="3"/>
  <c r="P74" i="3"/>
  <c r="Y74" i="3" s="1"/>
  <c r="O71" i="3"/>
  <c r="CR71" i="3"/>
  <c r="G55" i="3"/>
  <c r="P92" i="3"/>
  <c r="P78" i="3"/>
  <c r="Y78" i="3" s="1"/>
  <c r="P94" i="3"/>
  <c r="Y94" i="3" s="1"/>
  <c r="V77" i="3"/>
  <c r="U77" i="3"/>
  <c r="X77" i="3"/>
  <c r="S77" i="3"/>
  <c r="T77" i="3"/>
  <c r="W77" i="3"/>
  <c r="R49" i="3"/>
  <c r="O74" i="3"/>
  <c r="R73" i="3"/>
  <c r="U71" i="3"/>
  <c r="V71" i="3"/>
  <c r="X71" i="3"/>
  <c r="T71" i="3"/>
  <c r="W71" i="3"/>
  <c r="S71" i="3"/>
  <c r="W76" i="3"/>
  <c r="T76" i="3"/>
  <c r="S76" i="3"/>
  <c r="X76" i="3"/>
  <c r="U76" i="3"/>
  <c r="V76" i="3"/>
  <c r="O76" i="3"/>
  <c r="X83" i="3"/>
  <c r="S83" i="3"/>
  <c r="V83" i="3"/>
  <c r="W83" i="3"/>
  <c r="T83" i="3"/>
  <c r="U83" i="3"/>
  <c r="P76" i="3"/>
  <c r="Y76" i="3" s="1"/>
  <c r="O92" i="3"/>
  <c r="R96" i="3"/>
  <c r="X91" i="3"/>
  <c r="U91" i="3"/>
  <c r="T91" i="3"/>
  <c r="V91" i="3"/>
  <c r="E96" i="3"/>
  <c r="O96" i="3" s="1"/>
  <c r="P72" i="3"/>
  <c r="Y72" i="3" s="1"/>
  <c r="P81" i="3"/>
  <c r="G79" i="3"/>
  <c r="Q79" i="3" s="1"/>
  <c r="CS147" i="3"/>
  <c r="H88" i="3"/>
  <c r="R88" i="3" s="1"/>
  <c r="U94" i="3"/>
  <c r="T94" i="3"/>
  <c r="X94" i="3"/>
  <c r="W94" i="3"/>
  <c r="V94" i="3"/>
  <c r="S94" i="3"/>
  <c r="P86" i="3"/>
  <c r="R76" i="3"/>
  <c r="S93" i="3"/>
  <c r="V93" i="3"/>
  <c r="W93" i="3"/>
  <c r="U93" i="3"/>
  <c r="T93" i="3"/>
  <c r="X93" i="3"/>
  <c r="E80" i="3"/>
  <c r="CP147" i="3"/>
  <c r="S68" i="3"/>
  <c r="X68" i="3"/>
  <c r="W68" i="3"/>
  <c r="U68" i="3"/>
  <c r="T68" i="3"/>
  <c r="V68" i="3"/>
  <c r="P93" i="3"/>
  <c r="F80" i="3"/>
  <c r="P80" i="3" s="1"/>
  <c r="CQ147" i="3"/>
  <c r="R95" i="3"/>
  <c r="O86" i="3"/>
  <c r="CR147" i="3"/>
  <c r="O93" i="3"/>
  <c r="P95" i="3"/>
  <c r="Y95" i="3" s="1"/>
  <c r="Q68" i="3"/>
  <c r="X95" i="3"/>
  <c r="W95" i="3"/>
  <c r="T95" i="3"/>
  <c r="U95" i="3"/>
  <c r="S95" i="3"/>
  <c r="V95" i="3"/>
  <c r="X49" i="3"/>
  <c r="W49" i="3"/>
  <c r="S49" i="3"/>
  <c r="V49" i="3"/>
  <c r="U49" i="3"/>
  <c r="T49" i="3"/>
  <c r="Q49" i="3"/>
  <c r="P49" i="3"/>
  <c r="P68" i="3"/>
  <c r="P96" i="3"/>
  <c r="Q93" i="3"/>
  <c r="O72" i="3"/>
  <c r="Q94" i="3"/>
  <c r="CQ71" i="3"/>
  <c r="F55" i="3"/>
  <c r="E81" i="3"/>
  <c r="O81" i="3" s="1"/>
  <c r="U88" i="3"/>
  <c r="E64" i="3"/>
  <c r="H55" i="3"/>
  <c r="CS71" i="3"/>
  <c r="AH7" i="2"/>
  <c r="BD7" i="2"/>
  <c r="E7" i="2"/>
  <c r="D7" i="2"/>
  <c r="B7" i="2"/>
  <c r="C7" i="2"/>
  <c r="CA5" i="2"/>
  <c r="BN6" i="2"/>
  <c r="M6" i="2"/>
  <c r="BD6" i="2"/>
  <c r="CG5" i="2"/>
  <c r="CD5" i="2"/>
  <c r="CB5" i="2"/>
  <c r="CF5" i="2"/>
  <c r="CE5" i="2"/>
  <c r="CC5" i="2"/>
  <c r="BO6" i="2"/>
  <c r="N6" i="2"/>
  <c r="AI6" i="2"/>
  <c r="BP6" i="2"/>
  <c r="O6" i="2"/>
  <c r="BE6" i="2"/>
  <c r="BZ5" i="2"/>
  <c r="BQ6" i="2"/>
  <c r="P6" i="2"/>
  <c r="AJ6" i="2"/>
  <c r="BK6" i="2"/>
  <c r="BJ6" i="2"/>
  <c r="BI6" i="2"/>
  <c r="BH6" i="2"/>
  <c r="BG6" i="2"/>
  <c r="BL6" i="2"/>
  <c r="BF6" i="2"/>
  <c r="AO6" i="2"/>
  <c r="AN6" i="2"/>
  <c r="AM6" i="2"/>
  <c r="AL6" i="2"/>
  <c r="AQ6" i="2"/>
  <c r="AP6" i="2"/>
  <c r="AK6" i="2"/>
  <c r="BC6" i="2"/>
  <c r="BC7" i="2"/>
  <c r="A8" i="2"/>
  <c r="BF7" i="2"/>
  <c r="BE7" i="2"/>
  <c r="BY5" i="2"/>
  <c r="S6" i="2"/>
  <c r="R6" i="2"/>
  <c r="Q6" i="2"/>
  <c r="V6" i="2"/>
  <c r="BM6" i="2"/>
  <c r="U6" i="2"/>
  <c r="T6" i="2"/>
  <c r="AH6" i="2"/>
  <c r="Q92" i="3" l="1"/>
  <c r="U92" i="3"/>
  <c r="S92" i="3"/>
  <c r="X69" i="3"/>
  <c r="Y77" i="3"/>
  <c r="R70" i="3"/>
  <c r="Q83" i="3"/>
  <c r="Y71" i="3"/>
  <c r="S91" i="3"/>
  <c r="W69" i="3"/>
  <c r="P69" i="3"/>
  <c r="Y69" i="3" s="1"/>
  <c r="Q69" i="3"/>
  <c r="Y68" i="3"/>
  <c r="P70" i="3"/>
  <c r="T84" i="3"/>
  <c r="Y93" i="3"/>
  <c r="Y86" i="3"/>
  <c r="U84" i="3"/>
  <c r="X84" i="3"/>
  <c r="V84" i="3"/>
  <c r="W84" i="3"/>
  <c r="S84" i="3"/>
  <c r="Y92" i="3"/>
  <c r="Q82" i="3"/>
  <c r="R84" i="3"/>
  <c r="Y84" i="3"/>
  <c r="Q84" i="3"/>
  <c r="O75" i="3"/>
  <c r="Y81" i="3"/>
  <c r="T88" i="3"/>
  <c r="Q86" i="3"/>
  <c r="V70" i="3"/>
  <c r="X70" i="3"/>
  <c r="U70" i="3"/>
  <c r="S70" i="3"/>
  <c r="W70" i="3"/>
  <c r="T70" i="3"/>
  <c r="P85" i="3"/>
  <c r="V88" i="3"/>
  <c r="Y82" i="3"/>
  <c r="W82" i="3"/>
  <c r="S82" i="3"/>
  <c r="V82" i="3"/>
  <c r="U82" i="3"/>
  <c r="X82" i="3"/>
  <c r="T82" i="3"/>
  <c r="O82" i="3"/>
  <c r="U75" i="3"/>
  <c r="S75" i="3"/>
  <c r="V75" i="3"/>
  <c r="T75" i="3"/>
  <c r="X75" i="3"/>
  <c r="W75" i="3"/>
  <c r="Y85" i="3"/>
  <c r="T85" i="3"/>
  <c r="X85" i="3"/>
  <c r="W85" i="3"/>
  <c r="V85" i="3"/>
  <c r="S85" i="3"/>
  <c r="U85" i="3"/>
  <c r="H97" i="3"/>
  <c r="R97" i="3" s="1"/>
  <c r="S88" i="3"/>
  <c r="Q88" i="3"/>
  <c r="Y70" i="3"/>
  <c r="Y91" i="3"/>
  <c r="Q91" i="3"/>
  <c r="O70" i="3"/>
  <c r="O84" i="3"/>
  <c r="G97" i="3"/>
  <c r="Q97" i="3" s="1"/>
  <c r="W88" i="3"/>
  <c r="P88" i="3"/>
  <c r="Y88" i="3" s="1"/>
  <c r="V73" i="3"/>
  <c r="U73" i="3"/>
  <c r="S73" i="3"/>
  <c r="T73" i="3"/>
  <c r="W73" i="3"/>
  <c r="O73" i="3"/>
  <c r="X73" i="3"/>
  <c r="P73" i="3"/>
  <c r="Y73" i="3" s="1"/>
  <c r="Y96" i="3"/>
  <c r="R85" i="3"/>
  <c r="R82" i="3"/>
  <c r="R91" i="3"/>
  <c r="R75" i="3"/>
  <c r="Q85" i="3"/>
  <c r="Q70" i="3"/>
  <c r="P75" i="3"/>
  <c r="Y75" i="3" s="1"/>
  <c r="O91" i="3"/>
  <c r="E97" i="3"/>
  <c r="Y80" i="3"/>
  <c r="D97" i="3"/>
  <c r="X97" i="3" s="1"/>
  <c r="P55" i="3"/>
  <c r="Y55" i="3" s="1"/>
  <c r="F64" i="3"/>
  <c r="Q55" i="3"/>
  <c r="G64" i="3"/>
  <c r="O55" i="3"/>
  <c r="O80" i="3"/>
  <c r="W55" i="3"/>
  <c r="T55" i="3"/>
  <c r="S55" i="3"/>
  <c r="U55" i="3"/>
  <c r="V55" i="3"/>
  <c r="X55" i="3"/>
  <c r="V79" i="3"/>
  <c r="S79" i="3"/>
  <c r="W79" i="3"/>
  <c r="X79" i="3"/>
  <c r="T79" i="3"/>
  <c r="U79" i="3"/>
  <c r="O79" i="3"/>
  <c r="P79" i="3"/>
  <c r="Y79" i="3" s="1"/>
  <c r="R55" i="3"/>
  <c r="H64" i="3"/>
  <c r="BA10" i="3"/>
  <c r="BB9" i="3"/>
  <c r="F97" i="3"/>
  <c r="P97" i="3" s="1"/>
  <c r="D64" i="3"/>
  <c r="AI7" i="2"/>
  <c r="E8" i="2"/>
  <c r="D8" i="2"/>
  <c r="C8" i="2"/>
  <c r="B8" i="2"/>
  <c r="AJ7" i="2"/>
  <c r="BO7" i="2"/>
  <c r="N7" i="2"/>
  <c r="AQ7" i="2"/>
  <c r="AP7" i="2"/>
  <c r="AO7" i="2"/>
  <c r="AN7" i="2"/>
  <c r="AM7" i="2"/>
  <c r="AL7" i="2"/>
  <c r="BY6" i="2"/>
  <c r="V7" i="2"/>
  <c r="BM7" i="2"/>
  <c r="U7" i="2"/>
  <c r="T7" i="2"/>
  <c r="S7" i="2"/>
  <c r="R7" i="2"/>
  <c r="Q7" i="2"/>
  <c r="CF6" i="2"/>
  <c r="CB6" i="2"/>
  <c r="CD6" i="2"/>
  <c r="CC6" i="2"/>
  <c r="CG6" i="2"/>
  <c r="CE6" i="2"/>
  <c r="O7" i="2"/>
  <c r="BP7" i="2"/>
  <c r="AK7" i="2"/>
  <c r="BZ6" i="2"/>
  <c r="BX6" i="2"/>
  <c r="BN7" i="2"/>
  <c r="M7" i="2"/>
  <c r="A9" i="2"/>
  <c r="BC8" i="2"/>
  <c r="BQ7" i="2"/>
  <c r="P7" i="2"/>
  <c r="BG7" i="2"/>
  <c r="BL7" i="2"/>
  <c r="BK7" i="2"/>
  <c r="BJ7" i="2"/>
  <c r="BI7" i="2"/>
  <c r="BH7" i="2"/>
  <c r="CA6" i="2"/>
  <c r="T97" i="3" l="1"/>
  <c r="O97" i="3"/>
  <c r="U97" i="3"/>
  <c r="Y97" i="3"/>
  <c r="W97" i="3"/>
  <c r="S97" i="3"/>
  <c r="V97" i="3"/>
  <c r="R64" i="3"/>
  <c r="T64" i="3"/>
  <c r="V64" i="3"/>
  <c r="U64" i="3"/>
  <c r="W64" i="3"/>
  <c r="S64" i="3"/>
  <c r="X64" i="3"/>
  <c r="BA11" i="3"/>
  <c r="BB10" i="3"/>
  <c r="Q64" i="3"/>
  <c r="O64" i="3"/>
  <c r="P64" i="3"/>
  <c r="Y64" i="3" s="1"/>
  <c r="E9" i="2"/>
  <c r="BE9" i="2"/>
  <c r="D9" i="2"/>
  <c r="B9" i="2"/>
  <c r="C9" i="2"/>
  <c r="AO8" i="2"/>
  <c r="AN8" i="2"/>
  <c r="AM8" i="2"/>
  <c r="AL8" i="2"/>
  <c r="AQ8" i="2"/>
  <c r="AP8" i="2"/>
  <c r="BO8" i="2"/>
  <c r="N8" i="2"/>
  <c r="AJ8" i="2"/>
  <c r="S8" i="2"/>
  <c r="R8" i="2"/>
  <c r="Q8" i="2"/>
  <c r="V8" i="2"/>
  <c r="BM8" i="2"/>
  <c r="U8" i="2"/>
  <c r="T8" i="2"/>
  <c r="BF8" i="2"/>
  <c r="CA7" i="2"/>
  <c r="AH8" i="2"/>
  <c r="BP8" i="2"/>
  <c r="O8" i="2"/>
  <c r="CC7" i="2"/>
  <c r="CB7" i="2"/>
  <c r="CD7" i="2"/>
  <c r="CF7" i="2"/>
  <c r="CE7" i="2"/>
  <c r="CG7" i="2"/>
  <c r="BD8" i="2"/>
  <c r="AK8" i="2"/>
  <c r="BN8" i="2"/>
  <c r="M8" i="2"/>
  <c r="A10" i="2"/>
  <c r="BD9" i="2"/>
  <c r="BZ7" i="2"/>
  <c r="BY7" i="2"/>
  <c r="BQ8" i="2"/>
  <c r="P8" i="2"/>
  <c r="AI8" i="2"/>
  <c r="BK8" i="2"/>
  <c r="BJ8" i="2"/>
  <c r="BI8" i="2"/>
  <c r="BH8" i="2"/>
  <c r="BG8" i="2"/>
  <c r="BL8" i="2"/>
  <c r="BE8" i="2"/>
  <c r="BX7" i="2"/>
  <c r="BB11" i="3" l="1"/>
  <c r="BA12" i="3"/>
  <c r="E10" i="2"/>
  <c r="D10" i="2"/>
  <c r="C10" i="2"/>
  <c r="B10" i="2"/>
  <c r="CA8" i="2"/>
  <c r="BY8" i="2"/>
  <c r="BN9" i="2"/>
  <c r="M9" i="2"/>
  <c r="A11" i="2"/>
  <c r="BD10" i="2"/>
  <c r="BC10" i="2"/>
  <c r="AI9" i="2"/>
  <c r="BQ9" i="2"/>
  <c r="P9" i="2"/>
  <c r="CB8" i="2"/>
  <c r="CE8" i="2"/>
  <c r="CD8" i="2"/>
  <c r="CF8" i="2"/>
  <c r="CC8" i="2"/>
  <c r="CG8" i="2"/>
  <c r="BG9" i="2"/>
  <c r="BL9" i="2"/>
  <c r="BK9" i="2"/>
  <c r="BJ9" i="2"/>
  <c r="BI9" i="2"/>
  <c r="BH9" i="2"/>
  <c r="BZ8" i="2"/>
  <c r="AJ9" i="2"/>
  <c r="BC9" i="2"/>
  <c r="V9" i="2"/>
  <c r="BM9" i="2"/>
  <c r="U9" i="2"/>
  <c r="T9" i="2"/>
  <c r="S9" i="2"/>
  <c r="R9" i="2"/>
  <c r="Q9" i="2"/>
  <c r="BF9" i="2"/>
  <c r="AQ9" i="2"/>
  <c r="AP9" i="2"/>
  <c r="AO9" i="2"/>
  <c r="AN9" i="2"/>
  <c r="AM9" i="2"/>
  <c r="AL9" i="2"/>
  <c r="AH9" i="2"/>
  <c r="O9" i="2"/>
  <c r="BP9" i="2"/>
  <c r="BX8" i="2"/>
  <c r="BO9" i="2"/>
  <c r="N9" i="2"/>
  <c r="AK9" i="2"/>
  <c r="BB12" i="3" l="1"/>
  <c r="BA13" i="3"/>
  <c r="E11" i="2"/>
  <c r="D11" i="2"/>
  <c r="AH11" i="2"/>
  <c r="B11" i="2"/>
  <c r="C11" i="2"/>
  <c r="AK11" i="2"/>
  <c r="AO10" i="2"/>
  <c r="AN10" i="2"/>
  <c r="AM10" i="2"/>
  <c r="AL10" i="2"/>
  <c r="AQ10" i="2"/>
  <c r="AP10" i="2"/>
  <c r="AJ10" i="2"/>
  <c r="BO10" i="2"/>
  <c r="N10" i="2"/>
  <c r="S10" i="2"/>
  <c r="R10" i="2"/>
  <c r="Q10" i="2"/>
  <c r="V10" i="2"/>
  <c r="BM10" i="2"/>
  <c r="U10" i="2"/>
  <c r="T10" i="2"/>
  <c r="BF10" i="2"/>
  <c r="CA9" i="2"/>
  <c r="AH10" i="2"/>
  <c r="BP10" i="2"/>
  <c r="O10" i="2"/>
  <c r="BY9" i="2"/>
  <c r="AK10" i="2"/>
  <c r="BN10" i="2"/>
  <c r="M10" i="2"/>
  <c r="BC11" i="2"/>
  <c r="A12" i="2"/>
  <c r="AJ11" i="2"/>
  <c r="BE11" i="2"/>
  <c r="BD11" i="2"/>
  <c r="CF9" i="2"/>
  <c r="CD9" i="2"/>
  <c r="CG9" i="2"/>
  <c r="CB9" i="2"/>
  <c r="CE9" i="2"/>
  <c r="CC9" i="2"/>
  <c r="BQ10" i="2"/>
  <c r="P10" i="2"/>
  <c r="AI10" i="2"/>
  <c r="BZ9" i="2"/>
  <c r="BK10" i="2"/>
  <c r="BJ10" i="2"/>
  <c r="BI10" i="2"/>
  <c r="BH10" i="2"/>
  <c r="BG10" i="2"/>
  <c r="BL10" i="2"/>
  <c r="BE10" i="2"/>
  <c r="BX9" i="2"/>
  <c r="BB13" i="3" l="1"/>
  <c r="BA14" i="3"/>
  <c r="AI11" i="2"/>
  <c r="E12" i="2"/>
  <c r="D12" i="2"/>
  <c r="C12" i="2"/>
  <c r="B12" i="2"/>
  <c r="CA10" i="2"/>
  <c r="O11" i="2"/>
  <c r="BP11" i="2"/>
  <c r="BX10" i="2"/>
  <c r="BY10" i="2"/>
  <c r="BN11" i="2"/>
  <c r="M11" i="2"/>
  <c r="A13" i="2"/>
  <c r="CC10" i="2"/>
  <c r="CB10" i="2"/>
  <c r="CF10" i="2"/>
  <c r="CE10" i="2"/>
  <c r="CD10" i="2"/>
  <c r="CG10" i="2"/>
  <c r="BQ11" i="2"/>
  <c r="P11" i="2"/>
  <c r="BG11" i="2"/>
  <c r="BL11" i="2"/>
  <c r="BK11" i="2"/>
  <c r="BJ11" i="2"/>
  <c r="BI11" i="2"/>
  <c r="BH11" i="2"/>
  <c r="BZ10" i="2"/>
  <c r="BO11" i="2"/>
  <c r="N11" i="2"/>
  <c r="AQ11" i="2"/>
  <c r="AP11" i="2"/>
  <c r="AO11" i="2"/>
  <c r="AN11" i="2"/>
  <c r="AM11" i="2"/>
  <c r="AL11" i="2"/>
  <c r="V11" i="2"/>
  <c r="BM11" i="2"/>
  <c r="U11" i="2"/>
  <c r="T11" i="2"/>
  <c r="S11" i="2"/>
  <c r="R11" i="2"/>
  <c r="Q11" i="2"/>
  <c r="BF11" i="2"/>
  <c r="BB14" i="3" l="1"/>
  <c r="BA15" i="3"/>
  <c r="E13" i="2"/>
  <c r="AI13" i="2"/>
  <c r="D13" i="2"/>
  <c r="B13" i="2"/>
  <c r="C13" i="2"/>
  <c r="BE13" i="2"/>
  <c r="CA11" i="2"/>
  <c r="BX11" i="2"/>
  <c r="BY11" i="2"/>
  <c r="BQ12" i="2"/>
  <c r="P12" i="2"/>
  <c r="AI12" i="2"/>
  <c r="AO12" i="2"/>
  <c r="AN12" i="2"/>
  <c r="AM12" i="2"/>
  <c r="AL12" i="2"/>
  <c r="AQ12" i="2"/>
  <c r="AP12" i="2"/>
  <c r="BO12" i="2"/>
  <c r="N12" i="2"/>
  <c r="BE12" i="2"/>
  <c r="BC12" i="2"/>
  <c r="AJ12" i="2"/>
  <c r="S12" i="2"/>
  <c r="R12" i="2"/>
  <c r="Q12" i="2"/>
  <c r="V12" i="2"/>
  <c r="BM12" i="2"/>
  <c r="U12" i="2"/>
  <c r="T12" i="2"/>
  <c r="BF12" i="2"/>
  <c r="AH12" i="2"/>
  <c r="BP12" i="2"/>
  <c r="O12" i="2"/>
  <c r="CG11" i="2"/>
  <c r="CF11" i="2"/>
  <c r="CB11" i="2"/>
  <c r="CC11" i="2"/>
  <c r="CD11" i="2"/>
  <c r="CE11" i="2"/>
  <c r="BD12" i="2"/>
  <c r="AK12" i="2"/>
  <c r="BZ11" i="2"/>
  <c r="BK12" i="2"/>
  <c r="BJ12" i="2"/>
  <c r="BI12" i="2"/>
  <c r="BH12" i="2"/>
  <c r="BG12" i="2"/>
  <c r="BL12" i="2"/>
  <c r="BN12" i="2"/>
  <c r="BX12" i="2" s="1"/>
  <c r="M12" i="2"/>
  <c r="A14" i="2"/>
  <c r="BD13" i="2"/>
  <c r="BB15" i="3" l="1"/>
  <c r="BA16" i="3"/>
  <c r="AJ13" i="2"/>
  <c r="E14" i="2"/>
  <c r="D14" i="2"/>
  <c r="C14" i="2"/>
  <c r="B14" i="2"/>
  <c r="AH13" i="2"/>
  <c r="BZ12" i="2"/>
  <c r="BQ13" i="2"/>
  <c r="P13" i="2"/>
  <c r="BG13" i="2"/>
  <c r="BL13" i="2"/>
  <c r="BK13" i="2"/>
  <c r="BJ13" i="2"/>
  <c r="BI13" i="2"/>
  <c r="BH13" i="2"/>
  <c r="BO13" i="2"/>
  <c r="N13" i="2"/>
  <c r="AQ13" i="2"/>
  <c r="AP13" i="2"/>
  <c r="AO13" i="2"/>
  <c r="AN13" i="2"/>
  <c r="AM13" i="2"/>
  <c r="AL13" i="2"/>
  <c r="BC13" i="2"/>
  <c r="V13" i="2"/>
  <c r="BM13" i="2"/>
  <c r="U13" i="2"/>
  <c r="T13" i="2"/>
  <c r="S13" i="2"/>
  <c r="R13" i="2"/>
  <c r="Q13" i="2"/>
  <c r="BF13" i="2"/>
  <c r="O13" i="2"/>
  <c r="BP13" i="2"/>
  <c r="BZ13" i="2" s="1"/>
  <c r="CC12" i="2"/>
  <c r="CB12" i="2"/>
  <c r="CD12" i="2"/>
  <c r="CE12" i="2"/>
  <c r="CF12" i="2"/>
  <c r="CG12" i="2"/>
  <c r="AK13" i="2"/>
  <c r="BY12" i="2"/>
  <c r="BN13" i="2"/>
  <c r="M13" i="2"/>
  <c r="A15" i="2"/>
  <c r="BD14" i="2"/>
  <c r="CA12" i="2"/>
  <c r="BB16" i="3" l="1"/>
  <c r="BA17" i="3"/>
  <c r="E15" i="2"/>
  <c r="BC15" i="2"/>
  <c r="D15" i="2"/>
  <c r="C15" i="2"/>
  <c r="B15" i="2"/>
  <c r="BX13" i="2"/>
  <c r="AK14" i="2"/>
  <c r="BN14" i="2"/>
  <c r="M14" i="2"/>
  <c r="A16" i="2"/>
  <c r="BE15" i="2"/>
  <c r="BD15" i="2"/>
  <c r="AJ15" i="2"/>
  <c r="AI15" i="2"/>
  <c r="AH15" i="2"/>
  <c r="BQ14" i="2"/>
  <c r="P14" i="2"/>
  <c r="AI14" i="2"/>
  <c r="BK14" i="2"/>
  <c r="BJ14" i="2"/>
  <c r="BI14" i="2"/>
  <c r="BH14" i="2"/>
  <c r="BG14" i="2"/>
  <c r="BL14" i="2"/>
  <c r="BE14" i="2"/>
  <c r="AO14" i="2"/>
  <c r="AN14" i="2"/>
  <c r="AM14" i="2"/>
  <c r="AL14" i="2"/>
  <c r="AQ14" i="2"/>
  <c r="AP14" i="2"/>
  <c r="BO14" i="2"/>
  <c r="N14" i="2"/>
  <c r="BC14" i="2"/>
  <c r="AJ14" i="2"/>
  <c r="CG13" i="2"/>
  <c r="CF13" i="2"/>
  <c r="CE13" i="2"/>
  <c r="CC13" i="2"/>
  <c r="CD13" i="2"/>
  <c r="CB13" i="2"/>
  <c r="S14" i="2"/>
  <c r="R14" i="2"/>
  <c r="Q14" i="2"/>
  <c r="V14" i="2"/>
  <c r="BM14" i="2"/>
  <c r="U14" i="2"/>
  <c r="T14" i="2"/>
  <c r="BF14" i="2"/>
  <c r="AH14" i="2"/>
  <c r="BP14" i="2"/>
  <c r="O14" i="2"/>
  <c r="BY13" i="2"/>
  <c r="CA13" i="2"/>
  <c r="BA18" i="3" l="1"/>
  <c r="BB17" i="3"/>
  <c r="E16" i="2"/>
  <c r="D16" i="2"/>
  <c r="BE16" i="2"/>
  <c r="C16" i="2"/>
  <c r="BD16" i="2"/>
  <c r="B16" i="2"/>
  <c r="BC16" i="2"/>
  <c r="BZ14" i="2"/>
  <c r="AP15" i="2"/>
  <c r="AL15" i="2"/>
  <c r="AQ15" i="2"/>
  <c r="AO15" i="2"/>
  <c r="AN15" i="2"/>
  <c r="AM15" i="2"/>
  <c r="BO15" i="2"/>
  <c r="N15" i="2"/>
  <c r="BP15" i="2"/>
  <c r="O15" i="2"/>
  <c r="BY14" i="2"/>
  <c r="CA14" i="2"/>
  <c r="AK15" i="2"/>
  <c r="A17" i="2"/>
  <c r="BF16" i="2"/>
  <c r="AJ16" i="2"/>
  <c r="AI16" i="2"/>
  <c r="AH16" i="2"/>
  <c r="V15" i="2"/>
  <c r="U15" i="2"/>
  <c r="T15" i="2"/>
  <c r="S15" i="2"/>
  <c r="R15" i="2"/>
  <c r="BM15" i="2"/>
  <c r="Q15" i="2"/>
  <c r="BQ15" i="2"/>
  <c r="P15" i="2"/>
  <c r="CC14" i="2"/>
  <c r="CB14" i="2"/>
  <c r="CG14" i="2"/>
  <c r="CE14" i="2"/>
  <c r="CF14" i="2"/>
  <c r="CD14" i="2"/>
  <c r="BK15" i="2"/>
  <c r="BJ15" i="2"/>
  <c r="BI15" i="2"/>
  <c r="BH15" i="2"/>
  <c r="BG15" i="2"/>
  <c r="BL15" i="2"/>
  <c r="BX14" i="2"/>
  <c r="BN15" i="2"/>
  <c r="M15" i="2"/>
  <c r="BF15" i="2"/>
  <c r="BA19" i="3" l="1"/>
  <c r="BB18" i="3"/>
  <c r="BX15" i="2"/>
  <c r="CA15" i="2"/>
  <c r="E17" i="2"/>
  <c r="B17" i="2"/>
  <c r="AH17" i="2"/>
  <c r="D17" i="2"/>
  <c r="C17" i="2"/>
  <c r="BO16" i="2"/>
  <c r="N16" i="2"/>
  <c r="AQ16" i="2"/>
  <c r="AP16" i="2"/>
  <c r="AO16" i="2"/>
  <c r="AN16" i="2"/>
  <c r="AM16" i="2"/>
  <c r="AL16" i="2"/>
  <c r="BY15" i="2"/>
  <c r="V16" i="2"/>
  <c r="BM16" i="2"/>
  <c r="U16" i="2"/>
  <c r="T16" i="2"/>
  <c r="S16" i="2"/>
  <c r="R16" i="2"/>
  <c r="Q16" i="2"/>
  <c r="O16" i="2"/>
  <c r="BP16" i="2"/>
  <c r="CD15" i="2"/>
  <c r="CE15" i="2"/>
  <c r="CF15" i="2"/>
  <c r="CB15" i="2"/>
  <c r="CG15" i="2"/>
  <c r="CC15" i="2"/>
  <c r="AK16" i="2"/>
  <c r="BN16" i="2"/>
  <c r="BX16" i="2" s="1"/>
  <c r="M16" i="2"/>
  <c r="A18" i="2"/>
  <c r="BQ16" i="2"/>
  <c r="P16" i="2"/>
  <c r="BZ15" i="2"/>
  <c r="BG16" i="2"/>
  <c r="BL16" i="2"/>
  <c r="BK16" i="2"/>
  <c r="BJ16" i="2"/>
  <c r="BI16" i="2"/>
  <c r="BH16" i="2"/>
  <c r="BB19" i="3" l="1"/>
  <c r="BA20" i="3"/>
  <c r="E18" i="2"/>
  <c r="D18" i="2"/>
  <c r="BD18" i="2"/>
  <c r="C18" i="2"/>
  <c r="BE18" i="2"/>
  <c r="B18" i="2"/>
  <c r="AJ18" i="2"/>
  <c r="AH18" i="2"/>
  <c r="BF18" i="2"/>
  <c r="AK18" i="2"/>
  <c r="CA16" i="2"/>
  <c r="BZ16" i="2"/>
  <c r="S17" i="2"/>
  <c r="R17" i="2"/>
  <c r="Q17" i="2"/>
  <c r="V17" i="2"/>
  <c r="BM17" i="2"/>
  <c r="U17" i="2"/>
  <c r="T17" i="2"/>
  <c r="BF17" i="2"/>
  <c r="BP17" i="2"/>
  <c r="O17" i="2"/>
  <c r="BD17" i="2"/>
  <c r="AK17" i="2"/>
  <c r="BN17" i="2"/>
  <c r="M17" i="2"/>
  <c r="BC18" i="2"/>
  <c r="A19" i="2"/>
  <c r="AI18" i="2"/>
  <c r="BQ17" i="2"/>
  <c r="P17" i="2"/>
  <c r="AI17" i="2"/>
  <c r="BK17" i="2"/>
  <c r="BJ17" i="2"/>
  <c r="BI17" i="2"/>
  <c r="BH17" i="2"/>
  <c r="BG17" i="2"/>
  <c r="BL17" i="2"/>
  <c r="BE17" i="2"/>
  <c r="CF16" i="2"/>
  <c r="CB16" i="2"/>
  <c r="CE16" i="2"/>
  <c r="CC16" i="2"/>
  <c r="CG16" i="2"/>
  <c r="CD16" i="2"/>
  <c r="AO17" i="2"/>
  <c r="AN17" i="2"/>
  <c r="AM17" i="2"/>
  <c r="AL17" i="2"/>
  <c r="AQ17" i="2"/>
  <c r="AP17" i="2"/>
  <c r="BO17" i="2"/>
  <c r="N17" i="2"/>
  <c r="BC17" i="2"/>
  <c r="AJ17" i="2"/>
  <c r="BY16" i="2"/>
  <c r="BB20" i="3" l="1"/>
  <c r="BA21" i="3"/>
  <c r="B19" i="2"/>
  <c r="AJ19" i="2"/>
  <c r="E19" i="2"/>
  <c r="D19" i="2"/>
  <c r="C19" i="2"/>
  <c r="BX17" i="2"/>
  <c r="CA17" i="2"/>
  <c r="BY17" i="2"/>
  <c r="BO18" i="2"/>
  <c r="N18" i="2"/>
  <c r="AQ18" i="2"/>
  <c r="AP18" i="2"/>
  <c r="AO18" i="2"/>
  <c r="AN18" i="2"/>
  <c r="AM18" i="2"/>
  <c r="AL18" i="2"/>
  <c r="V18" i="2"/>
  <c r="BM18" i="2"/>
  <c r="U18" i="2"/>
  <c r="T18" i="2"/>
  <c r="S18" i="2"/>
  <c r="R18" i="2"/>
  <c r="Q18" i="2"/>
  <c r="O18" i="2"/>
  <c r="BP18" i="2"/>
  <c r="CG17" i="2"/>
  <c r="CB17" i="2"/>
  <c r="CD17" i="2"/>
  <c r="CE17" i="2"/>
  <c r="CF17" i="2"/>
  <c r="CC17" i="2"/>
  <c r="BN18" i="2"/>
  <c r="M18" i="2"/>
  <c r="A20" i="2"/>
  <c r="BD19" i="2"/>
  <c r="BC19" i="2"/>
  <c r="BQ18" i="2"/>
  <c r="P18" i="2"/>
  <c r="BG18" i="2"/>
  <c r="BL18" i="2"/>
  <c r="BK18" i="2"/>
  <c r="BJ18" i="2"/>
  <c r="BI18" i="2"/>
  <c r="BH18" i="2"/>
  <c r="BZ17" i="2"/>
  <c r="BB21" i="3" l="1"/>
  <c r="BA22" i="3"/>
  <c r="E20" i="2"/>
  <c r="D20" i="2"/>
  <c r="BD20" i="2"/>
  <c r="C20" i="2"/>
  <c r="B20" i="2"/>
  <c r="BF20" i="2"/>
  <c r="BE20" i="2"/>
  <c r="CA18" i="2"/>
  <c r="AO19" i="2"/>
  <c r="AN19" i="2"/>
  <c r="AM19" i="2"/>
  <c r="AL19" i="2"/>
  <c r="AQ19" i="2"/>
  <c r="AP19" i="2"/>
  <c r="BO19" i="2"/>
  <c r="N19" i="2"/>
  <c r="S19" i="2"/>
  <c r="R19" i="2"/>
  <c r="Q19" i="2"/>
  <c r="V19" i="2"/>
  <c r="BM19" i="2"/>
  <c r="U19" i="2"/>
  <c r="T19" i="2"/>
  <c r="BF19" i="2"/>
  <c r="AH19" i="2"/>
  <c r="BP19" i="2"/>
  <c r="O19" i="2"/>
  <c r="AK19" i="2"/>
  <c r="BN19" i="2"/>
  <c r="M19" i="2"/>
  <c r="A21" i="2"/>
  <c r="AK20" i="2"/>
  <c r="AJ20" i="2"/>
  <c r="AI20" i="2"/>
  <c r="AH20" i="2"/>
  <c r="BQ19" i="2"/>
  <c r="P19" i="2"/>
  <c r="AI19" i="2"/>
  <c r="CB18" i="2"/>
  <c r="CF18" i="2"/>
  <c r="CC18" i="2"/>
  <c r="CE18" i="2"/>
  <c r="CG18" i="2"/>
  <c r="CD18" i="2"/>
  <c r="BK19" i="2"/>
  <c r="BJ19" i="2"/>
  <c r="BI19" i="2"/>
  <c r="BH19" i="2"/>
  <c r="BG19" i="2"/>
  <c r="BL19" i="2"/>
  <c r="BE19" i="2"/>
  <c r="BX18" i="2"/>
  <c r="BZ18" i="2"/>
  <c r="BY18" i="2"/>
  <c r="BA23" i="3" l="1"/>
  <c r="BB22" i="3"/>
  <c r="E21" i="2"/>
  <c r="AH21" i="2"/>
  <c r="D21" i="2"/>
  <c r="B21" i="2"/>
  <c r="C21" i="2"/>
  <c r="BX19" i="2"/>
  <c r="BC20" i="2"/>
  <c r="BY19" i="2"/>
  <c r="CA19" i="2"/>
  <c r="BO20" i="2"/>
  <c r="N20" i="2"/>
  <c r="AQ20" i="2"/>
  <c r="AP20" i="2"/>
  <c r="AO20" i="2"/>
  <c r="AN20" i="2"/>
  <c r="AM20" i="2"/>
  <c r="AL20" i="2"/>
  <c r="V20" i="2"/>
  <c r="BM20" i="2"/>
  <c r="U20" i="2"/>
  <c r="T20" i="2"/>
  <c r="S20" i="2"/>
  <c r="R20" i="2"/>
  <c r="Q20" i="2"/>
  <c r="O20" i="2"/>
  <c r="BP20" i="2"/>
  <c r="CB19" i="2"/>
  <c r="CC19" i="2"/>
  <c r="CD19" i="2"/>
  <c r="CG19" i="2"/>
  <c r="CF19" i="2"/>
  <c r="CE19" i="2"/>
  <c r="BN20" i="2"/>
  <c r="M20" i="2"/>
  <c r="A22" i="2"/>
  <c r="BD21" i="2"/>
  <c r="BC21" i="2"/>
  <c r="BQ20" i="2"/>
  <c r="P20" i="2"/>
  <c r="BZ19" i="2"/>
  <c r="BG20" i="2"/>
  <c r="BL20" i="2"/>
  <c r="BK20" i="2"/>
  <c r="BJ20" i="2"/>
  <c r="BI20" i="2"/>
  <c r="BH20" i="2"/>
  <c r="BA24" i="3" l="1"/>
  <c r="BB23" i="3"/>
  <c r="E22" i="2"/>
  <c r="D22" i="2"/>
  <c r="C22" i="2"/>
  <c r="BE22" i="2"/>
  <c r="AI22" i="2"/>
  <c r="B22" i="2"/>
  <c r="BD22" i="2"/>
  <c r="BC22" i="2"/>
  <c r="CA20" i="2"/>
  <c r="BX20" i="2"/>
  <c r="AO21" i="2"/>
  <c r="AN21" i="2"/>
  <c r="AM21" i="2"/>
  <c r="AL21" i="2"/>
  <c r="AQ21" i="2"/>
  <c r="AP21" i="2"/>
  <c r="BO21" i="2"/>
  <c r="N21" i="2"/>
  <c r="AJ21" i="2"/>
  <c r="S21" i="2"/>
  <c r="R21" i="2"/>
  <c r="Q21" i="2"/>
  <c r="V21" i="2"/>
  <c r="BM21" i="2"/>
  <c r="U21" i="2"/>
  <c r="T21" i="2"/>
  <c r="BF21" i="2"/>
  <c r="BP21" i="2"/>
  <c r="O21" i="2"/>
  <c r="AK21" i="2"/>
  <c r="BN21" i="2"/>
  <c r="M21" i="2"/>
  <c r="BF22" i="2"/>
  <c r="BQ21" i="2"/>
  <c r="P21" i="2"/>
  <c r="AI21" i="2"/>
  <c r="CD20" i="2"/>
  <c r="CE20" i="2"/>
  <c r="CF20" i="2"/>
  <c r="CC20" i="2"/>
  <c r="CG20" i="2"/>
  <c r="CB20" i="2"/>
  <c r="BK21" i="2"/>
  <c r="BJ21" i="2"/>
  <c r="BI21" i="2"/>
  <c r="BH21" i="2"/>
  <c r="BG21" i="2"/>
  <c r="BL21" i="2"/>
  <c r="BE21" i="2"/>
  <c r="BZ20" i="2"/>
  <c r="BY20" i="2"/>
  <c r="BA25" i="3" l="1"/>
  <c r="BB24" i="3"/>
  <c r="AJ22" i="2"/>
  <c r="AH22" i="2"/>
  <c r="CA21" i="2"/>
  <c r="BY21" i="2"/>
  <c r="BO22" i="2"/>
  <c r="N22" i="2"/>
  <c r="AQ22" i="2"/>
  <c r="AP22" i="2"/>
  <c r="AO22" i="2"/>
  <c r="AN22" i="2"/>
  <c r="AM22" i="2"/>
  <c r="AL22" i="2"/>
  <c r="V22" i="2"/>
  <c r="BM22" i="2"/>
  <c r="U22" i="2"/>
  <c r="T22" i="2"/>
  <c r="S22" i="2"/>
  <c r="R22" i="2"/>
  <c r="Q22" i="2"/>
  <c r="CE21" i="2"/>
  <c r="CB21" i="2"/>
  <c r="CC21" i="2"/>
  <c r="CF21" i="2"/>
  <c r="CG21" i="2"/>
  <c r="CD21" i="2"/>
  <c r="O22" i="2"/>
  <c r="BP22" i="2"/>
  <c r="BX21" i="2"/>
  <c r="AK22" i="2"/>
  <c r="BN22" i="2"/>
  <c r="BX22" i="2" s="1"/>
  <c r="M22" i="2"/>
  <c r="BQ22" i="2"/>
  <c r="P22" i="2"/>
  <c r="BZ21" i="2"/>
  <c r="BG22" i="2"/>
  <c r="BL22" i="2"/>
  <c r="BK22" i="2"/>
  <c r="BJ22" i="2"/>
  <c r="BI22" i="2"/>
  <c r="BH22" i="2"/>
  <c r="BB25" i="3" l="1"/>
  <c r="BA26" i="3"/>
  <c r="CA22" i="2"/>
  <c r="BZ22" i="2"/>
  <c r="BY22" i="2"/>
  <c r="CG22" i="2"/>
  <c r="CD22" i="2"/>
  <c r="CE22" i="2"/>
  <c r="CF22" i="2"/>
  <c r="CC22" i="2"/>
  <c r="CB22" i="2"/>
  <c r="BB26" i="3" l="1"/>
  <c r="BA27" i="3"/>
  <c r="Y23" i="2"/>
  <c r="AR23" i="2"/>
  <c r="AU23" i="2"/>
  <c r="W23" i="2"/>
  <c r="D23" i="2"/>
  <c r="AS23" i="2"/>
  <c r="Z23" i="2"/>
  <c r="B23" i="2"/>
  <c r="AV23" i="2"/>
  <c r="X23" i="2"/>
  <c r="E23" i="2"/>
  <c r="AT23" i="2"/>
  <c r="AA23" i="2"/>
  <c r="C23" i="2"/>
  <c r="F23" i="2"/>
  <c r="BB27" i="3" l="1"/>
  <c r="BA28" i="3"/>
  <c r="AK23" i="2"/>
  <c r="AH23" i="2"/>
  <c r="O23" i="2"/>
  <c r="AJ23" i="2"/>
  <c r="M23" i="2"/>
  <c r="P23" i="2"/>
  <c r="BQ23" i="2"/>
  <c r="S23" i="2"/>
  <c r="T23" i="2"/>
  <c r="Q23" i="2"/>
  <c r="U23" i="2"/>
  <c r="R23" i="2"/>
  <c r="V23" i="2"/>
  <c r="BP23" i="2"/>
  <c r="BC23" i="2"/>
  <c r="BI23" i="2"/>
  <c r="BN23" i="2"/>
  <c r="N23" i="2"/>
  <c r="BO23" i="2"/>
  <c r="BE23" i="2"/>
  <c r="BK23" i="2"/>
  <c r="BD23" i="2"/>
  <c r="BJ23" i="2"/>
  <c r="BF23" i="2"/>
  <c r="BM23" i="2"/>
  <c r="AM23" i="2"/>
  <c r="AL23" i="2"/>
  <c r="AP23" i="2"/>
  <c r="AO23" i="2"/>
  <c r="AQ23" i="2"/>
  <c r="AN23" i="2"/>
  <c r="AI23" i="2"/>
  <c r="BH23" i="2"/>
  <c r="BG23" i="2"/>
  <c r="BB28" i="3" l="1"/>
  <c r="BA29" i="3"/>
  <c r="CB23" i="2"/>
  <c r="CD23" i="2"/>
  <c r="CE23" i="2"/>
  <c r="CC23" i="2"/>
  <c r="CG23" i="2"/>
  <c r="CF23" i="2"/>
  <c r="BX23" i="2"/>
  <c r="BZ23" i="2"/>
  <c r="CA23" i="2"/>
  <c r="BY23" i="2"/>
  <c r="BB29" i="3" l="1"/>
  <c r="BA30" i="3"/>
  <c r="BA31" i="3" l="1"/>
  <c r="BB30" i="3"/>
  <c r="BB31" i="3" l="1"/>
  <c r="BA32" i="3"/>
  <c r="BB32" i="3" l="1"/>
  <c r="BA33" i="3"/>
  <c r="BB33" i="3" l="1"/>
  <c r="BA34" i="3"/>
  <c r="BB34" i="3" l="1"/>
  <c r="BA35" i="3"/>
  <c r="BA36" i="3" l="1"/>
  <c r="BB35" i="3"/>
  <c r="BB36" i="3" l="1"/>
  <c r="BA37" i="3"/>
  <c r="BA38" i="3" l="1"/>
  <c r="BB37" i="3"/>
  <c r="BA39" i="3" l="1"/>
  <c r="BB38" i="3"/>
  <c r="BB39" i="3" l="1"/>
  <c r="BA40" i="3"/>
  <c r="BA41" i="3" l="1"/>
  <c r="BB40" i="3"/>
  <c r="BA42" i="3" l="1"/>
  <c r="BB42" i="3" s="1"/>
  <c r="BB41" i="3"/>
</calcChain>
</file>

<file path=xl/sharedStrings.xml><?xml version="1.0" encoding="utf-8"?>
<sst xmlns="http://schemas.openxmlformats.org/spreadsheetml/2006/main" count="2199" uniqueCount="559">
  <si>
    <t>District Name</t>
  </si>
  <si>
    <t>Persons Voting</t>
  </si>
  <si>
    <t>McGovern</t>
  </si>
  <si>
    <t>Nixon</t>
  </si>
  <si>
    <t>Schmitz</t>
  </si>
  <si>
    <t>Annette Island</t>
  </si>
  <si>
    <t>Clover Pass</t>
  </si>
  <si>
    <t>Hyder (Absentee)</t>
  </si>
  <si>
    <t>Ketchikan 1</t>
  </si>
  <si>
    <t>Ketchikan 2</t>
  </si>
  <si>
    <t>Ketchikan 4</t>
  </si>
  <si>
    <t>Ketchikan 3</t>
  </si>
  <si>
    <t>Ketchikan 5</t>
  </si>
  <si>
    <t>Ketchikan 6</t>
  </si>
  <si>
    <t>Ketchikan 7</t>
  </si>
  <si>
    <t>Ketchikan 8</t>
  </si>
  <si>
    <t>Metlakatla</t>
  </si>
  <si>
    <t>Mountain Point</t>
  </si>
  <si>
    <t>Mud Bay</t>
  </si>
  <si>
    <t>Myers Chuck</t>
  </si>
  <si>
    <t>Pennock-Gravina</t>
  </si>
  <si>
    <t>Saxman (Revilla)</t>
  </si>
  <si>
    <t>Wacker</t>
  </si>
  <si>
    <t>Ward Cove</t>
  </si>
  <si>
    <t>Absentee</t>
  </si>
  <si>
    <t>Questioned</t>
  </si>
  <si>
    <t>Total</t>
  </si>
  <si>
    <t>HD</t>
  </si>
  <si>
    <t>Type</t>
  </si>
  <si>
    <t>TOT</t>
  </si>
  <si>
    <t>QUE</t>
  </si>
  <si>
    <t>ABS</t>
  </si>
  <si>
    <t>ED</t>
  </si>
  <si>
    <t>Angoon</t>
  </si>
  <si>
    <t>Cape Pole</t>
  </si>
  <si>
    <t>Coffman Cove</t>
  </si>
  <si>
    <t>Craig</t>
  </si>
  <si>
    <t>Hydaburg</t>
  </si>
  <si>
    <t>Kake</t>
  </si>
  <si>
    <t>Klawock</t>
  </si>
  <si>
    <t>Petersburg 1</t>
  </si>
  <si>
    <t>Petersburg 2</t>
  </si>
  <si>
    <t>Point Baker</t>
  </si>
  <si>
    <t>Scow Bay</t>
  </si>
  <si>
    <t>Stikine</t>
  </si>
  <si>
    <t>Tenakee Sptings</t>
  </si>
  <si>
    <t>Thorne Bay</t>
  </si>
  <si>
    <t>Tuxecan</t>
  </si>
  <si>
    <t>Twelve Mile Arm</t>
  </si>
  <si>
    <t>Whale Pass</t>
  </si>
  <si>
    <t>Wrangell 1</t>
  </si>
  <si>
    <t>Wrangell 2</t>
  </si>
  <si>
    <t>Question</t>
  </si>
  <si>
    <t>Elfin Cove</t>
  </si>
  <si>
    <t>Funter (Absentee)</t>
  </si>
  <si>
    <t>Gustavus</t>
  </si>
  <si>
    <t>Halubut Point</t>
  </si>
  <si>
    <t>Hoonah</t>
  </si>
  <si>
    <t>Jamestown Bay</t>
  </si>
  <si>
    <t>Lisisnski (Pelican)</t>
  </si>
  <si>
    <t>Mt Edgecumbe</t>
  </si>
  <si>
    <t>Port Alexander</t>
  </si>
  <si>
    <t>Rodman Bay</t>
  </si>
  <si>
    <t>Sitka 1</t>
  </si>
  <si>
    <t>Sitka 2</t>
  </si>
  <si>
    <t>Sitka 3</t>
  </si>
  <si>
    <t>Sitka 4</t>
  </si>
  <si>
    <t>Yakutat</t>
  </si>
  <si>
    <t>Yakutat Airport</t>
  </si>
  <si>
    <t>Auke Bay</t>
  </si>
  <si>
    <t>Chilkat</t>
  </si>
  <si>
    <t>Douglas 1</t>
  </si>
  <si>
    <t>Douglas 2</t>
  </si>
  <si>
    <t>Haines</t>
  </si>
  <si>
    <t>Juneau 1</t>
  </si>
  <si>
    <t>Juneau 2</t>
  </si>
  <si>
    <t>Juneau 3</t>
  </si>
  <si>
    <t>Juneau 4</t>
  </si>
  <si>
    <t>Juneau 5</t>
  </si>
  <si>
    <t>Juneau 6</t>
  </si>
  <si>
    <t>Juneau 7</t>
  </si>
  <si>
    <t>Juneau 8</t>
  </si>
  <si>
    <t>Juneau 9</t>
  </si>
  <si>
    <t>Juneau Airport</t>
  </si>
  <si>
    <t>Klukwan</t>
  </si>
  <si>
    <t>Lemon Creek</t>
  </si>
  <si>
    <t>Lower Mendenhall</t>
  </si>
  <si>
    <t>Lynn Canal</t>
  </si>
  <si>
    <t>North Douglas</t>
  </si>
  <si>
    <t>Port Chilkoot</t>
  </si>
  <si>
    <t>Salmon Creek</t>
  </si>
  <si>
    <t>Sheep Creek</t>
  </si>
  <si>
    <t>Skagway</t>
  </si>
  <si>
    <t>Upper Mendenhall</t>
  </si>
  <si>
    <t>Bear Creek</t>
  </si>
  <si>
    <t>Chistochina</t>
  </si>
  <si>
    <t>Cooper Landing</t>
  </si>
  <si>
    <t>Copper Center</t>
  </si>
  <si>
    <t>Cordova</t>
  </si>
  <si>
    <t>Eyak</t>
  </si>
  <si>
    <t>Gakona</t>
  </si>
  <si>
    <t>Girdwood</t>
  </si>
  <si>
    <t>Glennallen</t>
  </si>
  <si>
    <t>Hope</t>
  </si>
  <si>
    <t>Kenny Lake</t>
  </si>
  <si>
    <t>Moose Pass</t>
  </si>
  <si>
    <t>Seward 1</t>
  </si>
  <si>
    <t>Seward 2</t>
  </si>
  <si>
    <t>Tatitlek</t>
  </si>
  <si>
    <t>Valdez</t>
  </si>
  <si>
    <t>Whittier</t>
  </si>
  <si>
    <t>Big Lake</t>
  </si>
  <si>
    <t>Birchwood</t>
  </si>
  <si>
    <t>Butte</t>
  </si>
  <si>
    <t>Chugiak</t>
  </si>
  <si>
    <t>Elklutna-Peters Creek</t>
  </si>
  <si>
    <t>Eska-Sutton</t>
  </si>
  <si>
    <t>Matanuska</t>
  </si>
  <si>
    <t>Palmer</t>
  </si>
  <si>
    <t>Sheep Mountain</t>
  </si>
  <si>
    <t>Susitna</t>
  </si>
  <si>
    <t>Wasilla</t>
  </si>
  <si>
    <t>Willow</t>
  </si>
  <si>
    <t>Anchorage 5</t>
  </si>
  <si>
    <t>Anchorage 5A</t>
  </si>
  <si>
    <t>Anchorage 6</t>
  </si>
  <si>
    <t>Anchorage 7</t>
  </si>
  <si>
    <t>Anchorage 8</t>
  </si>
  <si>
    <t>Anchorage 9</t>
  </si>
  <si>
    <t>Anchorage 11</t>
  </si>
  <si>
    <t>Anchorage 13</t>
  </si>
  <si>
    <t>Anchorage 14</t>
  </si>
  <si>
    <t>Anchorage 15</t>
  </si>
  <si>
    <t>Anchorage 16</t>
  </si>
  <si>
    <t>Anchorage 17</t>
  </si>
  <si>
    <t>Anchorage 19</t>
  </si>
  <si>
    <t>Anchorage 20</t>
  </si>
  <si>
    <t>Anchorage 21</t>
  </si>
  <si>
    <t>Anchorage 27</t>
  </si>
  <si>
    <t>Anchorage 28</t>
  </si>
  <si>
    <t>Anchorage 29</t>
  </si>
  <si>
    <t>Anchorage 30</t>
  </si>
  <si>
    <t>Elmendorf</t>
  </si>
  <si>
    <t>Anchorage 1</t>
  </si>
  <si>
    <t>Anchorage 2</t>
  </si>
  <si>
    <t>Anchorage 4</t>
  </si>
  <si>
    <t>Anchorage 12</t>
  </si>
  <si>
    <t>Greater Anchorage Borough 101</t>
  </si>
  <si>
    <t>Greater Anchorage Borough 102</t>
  </si>
  <si>
    <t>Greater Anchorage Borough 103</t>
  </si>
  <si>
    <t>Greater Anchorage Borough 104</t>
  </si>
  <si>
    <t>Greater Anchorage Borough 105</t>
  </si>
  <si>
    <t>Greater Anchorage Borough 106</t>
  </si>
  <si>
    <t>Greater Anchorage Borough 107</t>
  </si>
  <si>
    <t>Greater Anchorage Borough 108</t>
  </si>
  <si>
    <t>Greater Anchorage Borough 109</t>
  </si>
  <si>
    <t>Greater Anchorage Borough 110</t>
  </si>
  <si>
    <t>Greater Anchorage Borough 113</t>
  </si>
  <si>
    <t>Greater Anchorage Borough 114</t>
  </si>
  <si>
    <t>Anchorage 12A</t>
  </si>
  <si>
    <t>Anchorage 22</t>
  </si>
  <si>
    <t>Anchorage 22A</t>
  </si>
  <si>
    <t>Anchorage 23</t>
  </si>
  <si>
    <t>Anchorage 24</t>
  </si>
  <si>
    <t>Anchorage 25</t>
  </si>
  <si>
    <t>Anchorage 30A</t>
  </si>
  <si>
    <t>Anchorage 31</t>
  </si>
  <si>
    <t>Anchorage 33</t>
  </si>
  <si>
    <t>Anchorage 34</t>
  </si>
  <si>
    <t>Greater Anchorage Borough 138</t>
  </si>
  <si>
    <t>Greater Anchorage Borough 139</t>
  </si>
  <si>
    <t>Greater Anchorage Borough 140</t>
  </si>
  <si>
    <t>Greater Anchorage Borough 141</t>
  </si>
  <si>
    <t>Greater Anchorage Borough 142</t>
  </si>
  <si>
    <t>Greater Anchorage Borough 143</t>
  </si>
  <si>
    <t>Greater Anchorage Borough 144</t>
  </si>
  <si>
    <t>Greater Anchorage Borough 145</t>
  </si>
  <si>
    <t>Greater Anchorage Borough 147</t>
  </si>
  <si>
    <t>Greater Anchorage Borough 148</t>
  </si>
  <si>
    <t>Anchorage Fire Lake</t>
  </si>
  <si>
    <t>Richardson</t>
  </si>
  <si>
    <t>Anchorage 32</t>
  </si>
  <si>
    <t>Greater Anchorage Borough 111</t>
  </si>
  <si>
    <t>Greater Anchorage Borough 116</t>
  </si>
  <si>
    <t>Greater Anchorage Borough 117</t>
  </si>
  <si>
    <t>Greater Anchorage Borough 118</t>
  </si>
  <si>
    <t>Greater Anchorage Borough 119</t>
  </si>
  <si>
    <t>Greater Anchorage Borough 129</t>
  </si>
  <si>
    <t>Greater Anchorage Borough 120</t>
  </si>
  <si>
    <t>Greater Anchorage Borough 125</t>
  </si>
  <si>
    <t>Greater Anchorage Borough 127</t>
  </si>
  <si>
    <t>Greater Anchorage Borough 128</t>
  </si>
  <si>
    <t>Greater Anchorage Borough 130</t>
  </si>
  <si>
    <t>Greater Anchorage Borough 131</t>
  </si>
  <si>
    <t>Greater Anchorage Borough 132</t>
  </si>
  <si>
    <t>Greater Anchorage Borough 134</t>
  </si>
  <si>
    <t>Greater Anchorage Borough 135</t>
  </si>
  <si>
    <t>Greater Anchorage Borough 136</t>
  </si>
  <si>
    <t>Greater Anchorage Borough 137</t>
  </si>
  <si>
    <t>Greater Anchorage Borough 121</t>
  </si>
  <si>
    <t>Greater Anchorage Borough 122</t>
  </si>
  <si>
    <t>Anchor Point</t>
  </si>
  <si>
    <t>English Bay</t>
  </si>
  <si>
    <t>Fritz Creek</t>
  </si>
  <si>
    <t>Halibut Cove (Absentee)</t>
  </si>
  <si>
    <t>Home</t>
  </si>
  <si>
    <t>Iliama-Newhalen</t>
  </si>
  <si>
    <t>Kakhonak Bay</t>
  </si>
  <si>
    <t>Kalifonsky</t>
  </si>
  <si>
    <t>Kenai 1</t>
  </si>
  <si>
    <t>Kenai 2</t>
  </si>
  <si>
    <t>Kenai 3</t>
  </si>
  <si>
    <t>Nikiski 1</t>
  </si>
  <si>
    <t>Nikiski 2</t>
  </si>
  <si>
    <t>Ninilchik</t>
  </si>
  <si>
    <t>Nondalton</t>
  </si>
  <si>
    <t>Pedro Bay</t>
  </si>
  <si>
    <t>Port Graham</t>
  </si>
  <si>
    <t>Ridgeway</t>
  </si>
  <si>
    <t>Seldovia</t>
  </si>
  <si>
    <t>Soldotna</t>
  </si>
  <si>
    <t>Sterling</t>
  </si>
  <si>
    <t>Tustumena</t>
  </si>
  <si>
    <t>Tyronek</t>
  </si>
  <si>
    <t>Cape Chiniak</t>
  </si>
  <si>
    <t>Coast Guard Base</t>
  </si>
  <si>
    <t>Kodiak 1</t>
  </si>
  <si>
    <t>Kodiak 2</t>
  </si>
  <si>
    <t>Kodiak 3</t>
  </si>
  <si>
    <t>Mission Road</t>
  </si>
  <si>
    <t>Old Harbor</t>
  </si>
  <si>
    <t>Ouzinkie</t>
  </si>
  <si>
    <t>Alitak</t>
  </si>
  <si>
    <t>Karluk</t>
  </si>
  <si>
    <t>Larsen Bay</t>
  </si>
  <si>
    <t>Unganik Bay (Unreported)</t>
  </si>
  <si>
    <t>Port Lions</t>
  </si>
  <si>
    <t>Akutan</t>
  </si>
  <si>
    <t>Alegknagik</t>
  </si>
  <si>
    <t>Atka</t>
  </si>
  <si>
    <t>Belkofski (Absentee)</t>
  </si>
  <si>
    <t>Chignik</t>
  </si>
  <si>
    <t>Chignik Lagoon (Absentee)</t>
  </si>
  <si>
    <t>Chignick Lake</t>
  </si>
  <si>
    <t>Clarks Point</t>
  </si>
  <si>
    <t>Cold Bay</t>
  </si>
  <si>
    <t>Dillingham</t>
  </si>
  <si>
    <t>Egegik</t>
  </si>
  <si>
    <t>Ekwok</t>
  </si>
  <si>
    <t>False Pass (Absentee)</t>
  </si>
  <si>
    <t>Goodnews Bay</t>
  </si>
  <si>
    <t>Ivanof Bay</t>
  </si>
  <si>
    <t>King Cove</t>
  </si>
  <si>
    <t>King Salmon</t>
  </si>
  <si>
    <t>Koliganek</t>
  </si>
  <si>
    <t>Levelock</t>
  </si>
  <si>
    <t>Manokotak</t>
  </si>
  <si>
    <t>Naknek</t>
  </si>
  <si>
    <t>Nelson Lagoon (Absentee)</t>
  </si>
  <si>
    <t>New Stuyahok</t>
  </si>
  <si>
    <t>Nikolski</t>
  </si>
  <si>
    <t>Ohgsenakale</t>
  </si>
  <si>
    <t>Pauloff Harbor (Absentee)</t>
  </si>
  <si>
    <t>Perryville</t>
  </si>
  <si>
    <t>Pilot Point</t>
  </si>
  <si>
    <t>Platinum</t>
  </si>
  <si>
    <t>Port Heiden</t>
  </si>
  <si>
    <t>Quinhagak</t>
  </si>
  <si>
    <t>Sandpoint</t>
  </si>
  <si>
    <t>South Naknek</t>
  </si>
  <si>
    <t>Squaw Harbor</t>
  </si>
  <si>
    <t>St. George Island (Unreported)</t>
  </si>
  <si>
    <t>St. Paul Island</t>
  </si>
  <si>
    <t>Togiak</t>
  </si>
  <si>
    <t>Unalaska</t>
  </si>
  <si>
    <t>Adak</t>
  </si>
  <si>
    <t>Akiachak</t>
  </si>
  <si>
    <t>Akiak</t>
  </si>
  <si>
    <t>Armautluak</t>
  </si>
  <si>
    <t>Bethel 1</t>
  </si>
  <si>
    <t>Bethel 2</t>
  </si>
  <si>
    <t>Chefornak</t>
  </si>
  <si>
    <t>Eek</t>
  </si>
  <si>
    <t>Hooper Bay</t>
  </si>
  <si>
    <t>Kasiglook</t>
  </si>
  <si>
    <t>Kipnuk</t>
  </si>
  <si>
    <t>Kongiganak</t>
  </si>
  <si>
    <t>Kwethluk</t>
  </si>
  <si>
    <t>Kwigillingok</t>
  </si>
  <si>
    <t>Napakiak</t>
  </si>
  <si>
    <t>Napaskiak</t>
  </si>
  <si>
    <t>Newtok</t>
  </si>
  <si>
    <t>Nightmute</t>
  </si>
  <si>
    <t>Nunapitchuk</t>
  </si>
  <si>
    <t>Nunivak Island</t>
  </si>
  <si>
    <t>Nyac (No Election)</t>
  </si>
  <si>
    <t>Oscarville</t>
  </si>
  <si>
    <t>Tanunak</t>
  </si>
  <si>
    <t>Tooksook Bay</t>
  </si>
  <si>
    <t>Tuluksak</t>
  </si>
  <si>
    <t>Tuntatuliag</t>
  </si>
  <si>
    <t>Alatna</t>
  </si>
  <si>
    <t>Aniak</t>
  </si>
  <si>
    <t>Anvik</t>
  </si>
  <si>
    <t>Arctic Village</t>
  </si>
  <si>
    <t>Beaver</t>
  </si>
  <si>
    <t>Bettles</t>
  </si>
  <si>
    <t>Central</t>
  </si>
  <si>
    <t>Chalkyitsik</t>
  </si>
  <si>
    <t>Chuathbaluk</t>
  </si>
  <si>
    <t>Circle</t>
  </si>
  <si>
    <t>Crooked Creek</t>
  </si>
  <si>
    <t>Flat</t>
  </si>
  <si>
    <t>Fort Yukon</t>
  </si>
  <si>
    <t>Fortuna Ledge</t>
  </si>
  <si>
    <t>Galena</t>
  </si>
  <si>
    <t>Grayling</t>
  </si>
  <si>
    <t>Holy Cross</t>
  </si>
  <si>
    <t>Hughes</t>
  </si>
  <si>
    <t>Huslia</t>
  </si>
  <si>
    <t>Kalskag</t>
  </si>
  <si>
    <t>Kaltag</t>
  </si>
  <si>
    <t>Koyukuk</t>
  </si>
  <si>
    <t>Lake Minchumina (Absentee)</t>
  </si>
  <si>
    <t>Lower Kalskag</t>
  </si>
  <si>
    <t>Manley Hot Springs</t>
  </si>
  <si>
    <t>McGrath</t>
  </si>
  <si>
    <t>Minto</t>
  </si>
  <si>
    <t>Nikolai</t>
  </si>
  <si>
    <t>Nulato</t>
  </si>
  <si>
    <t>Pilot Station</t>
  </si>
  <si>
    <t>Pitkas Point</t>
  </si>
  <si>
    <t>Rampart</t>
  </si>
  <si>
    <t>Red Devil (Absentee)</t>
  </si>
  <si>
    <t>Ruby</t>
  </si>
  <si>
    <t>Russian Mission</t>
  </si>
  <si>
    <t>St. Marys</t>
  </si>
  <si>
    <t>Shageluk</t>
  </si>
  <si>
    <t>Sleetmute</t>
  </si>
  <si>
    <t>Stevens Village</t>
  </si>
  <si>
    <t>Stony River (No Election)</t>
  </si>
  <si>
    <t>Tanana</t>
  </si>
  <si>
    <t>Venetie</t>
  </si>
  <si>
    <t>Aurora</t>
  </si>
  <si>
    <t>Badger 1</t>
  </si>
  <si>
    <t>Badger 2</t>
  </si>
  <si>
    <t>Big Bend</t>
  </si>
  <si>
    <t>Chatanika</t>
  </si>
  <si>
    <t>Chena</t>
  </si>
  <si>
    <t>Eielson</t>
  </si>
  <si>
    <t>Ester</t>
  </si>
  <si>
    <t>Fairbanks 1</t>
  </si>
  <si>
    <t>Fairbanks 2</t>
  </si>
  <si>
    <t>Fairbanks 3</t>
  </si>
  <si>
    <t>Fairbanks 4</t>
  </si>
  <si>
    <t>Fairbanks 5</t>
  </si>
  <si>
    <t>Fairbanks 6</t>
  </si>
  <si>
    <t>Fairbanks 7</t>
  </si>
  <si>
    <t>Fairbanks 8</t>
  </si>
  <si>
    <t>Fairbanks 9</t>
  </si>
  <si>
    <t>Fairbanks 10</t>
  </si>
  <si>
    <t>Fairbanks 11</t>
  </si>
  <si>
    <t>Fairbanks 12</t>
  </si>
  <si>
    <t>Fairbanks 13</t>
  </si>
  <si>
    <t>Fairbanks 14</t>
  </si>
  <si>
    <t>Fairbanks 15</t>
  </si>
  <si>
    <t>Fairbanks 16</t>
  </si>
  <si>
    <t>Pioneer Home</t>
  </si>
  <si>
    <t>Farmers Loop</t>
  </si>
  <si>
    <t>Fort Wainwright</t>
  </si>
  <si>
    <t>Fox</t>
  </si>
  <si>
    <t>Geist</t>
  </si>
  <si>
    <t>Graehl Derby</t>
  </si>
  <si>
    <t>International Airport 1</t>
  </si>
  <si>
    <t>International Airport 2</t>
  </si>
  <si>
    <t>Johnston-Westwood</t>
  </si>
  <si>
    <t>Lemeta</t>
  </si>
  <si>
    <t>North Lemeta</t>
  </si>
  <si>
    <t>North Pole</t>
  </si>
  <si>
    <t>Salcha</t>
  </si>
  <si>
    <t>Shanly-Totem</t>
  </si>
  <si>
    <t>Steese East</t>
  </si>
  <si>
    <t>Steese West</t>
  </si>
  <si>
    <t>Two Rivers</t>
  </si>
  <si>
    <t>University Campus</t>
  </si>
  <si>
    <t>Anderson</t>
  </si>
  <si>
    <t>Big Delta</t>
  </si>
  <si>
    <t>Cantwell</t>
  </si>
  <si>
    <t>Chicken</t>
  </si>
  <si>
    <t>Clear</t>
  </si>
  <si>
    <t>Dot Lake</t>
  </si>
  <si>
    <t>Eagle</t>
  </si>
  <si>
    <t>Healy</t>
  </si>
  <si>
    <t>Lakeview</t>
  </si>
  <si>
    <t>McKinley Park</t>
  </si>
  <si>
    <t>Murphy Dome</t>
  </si>
  <si>
    <t>Nenana</t>
  </si>
  <si>
    <t>Northway</t>
  </si>
  <si>
    <t>Paxson</t>
  </si>
  <si>
    <t>Suntrana</t>
  </si>
  <si>
    <t>Talkeetna</t>
  </si>
  <si>
    <t>Tanacross</t>
  </si>
  <si>
    <t>Tetlin</t>
  </si>
  <si>
    <t>Tok</t>
  </si>
  <si>
    <t>Ambler</t>
  </si>
  <si>
    <t>Anaktuvuk Pass</t>
  </si>
  <si>
    <t>Barrow</t>
  </si>
  <si>
    <t>Barter Island</t>
  </si>
  <si>
    <t>Bornite</t>
  </si>
  <si>
    <t>Browerville</t>
  </si>
  <si>
    <t>Buckland</t>
  </si>
  <si>
    <t>Candle (Absentee)</t>
  </si>
  <si>
    <t>Deering</t>
  </si>
  <si>
    <t>Kiana</t>
  </si>
  <si>
    <t>Kivalina</t>
  </si>
  <si>
    <t>Kotzebue</t>
  </si>
  <si>
    <t>Noatak</t>
  </si>
  <si>
    <t>Noorvik</t>
  </si>
  <si>
    <t>Point Hope</t>
  </si>
  <si>
    <t>Selawik</t>
  </si>
  <si>
    <t>Shishmaef</t>
  </si>
  <si>
    <t>Shungnak</t>
  </si>
  <si>
    <t>Wainwright</t>
  </si>
  <si>
    <t>Alakanuk</t>
  </si>
  <si>
    <t>Brevig Mission</t>
  </si>
  <si>
    <t>Chevak</t>
  </si>
  <si>
    <t>Diomede Island (Unreported)</t>
  </si>
  <si>
    <t>Elim</t>
  </si>
  <si>
    <t>Emmonak</t>
  </si>
  <si>
    <t>Gambell</t>
  </si>
  <si>
    <t>Golovin</t>
  </si>
  <si>
    <t>Kotlik</t>
  </si>
  <si>
    <t>Koyuk</t>
  </si>
  <si>
    <t>Mountain Village</t>
  </si>
  <si>
    <t>Nome 1</t>
  </si>
  <si>
    <t>Nome 2</t>
  </si>
  <si>
    <t>North East Cape (Absentee)</t>
  </si>
  <si>
    <t>Savoonga</t>
  </si>
  <si>
    <t>Scammon Bay</t>
  </si>
  <si>
    <t>Shaktoolik</t>
  </si>
  <si>
    <t>Sheldon Point</t>
  </si>
  <si>
    <t>Stebbins</t>
  </si>
  <si>
    <t>St Michael</t>
  </si>
  <si>
    <t>Teller</t>
  </si>
  <si>
    <t>Unalakleet</t>
  </si>
  <si>
    <t>Wales</t>
  </si>
  <si>
    <t>White Mountain</t>
  </si>
  <si>
    <t>ED Total</t>
  </si>
  <si>
    <t>TOT-ED</t>
  </si>
  <si>
    <t>Absentee Total</t>
  </si>
  <si>
    <t>TOT-ABS</t>
  </si>
  <si>
    <t>Question Total</t>
  </si>
  <si>
    <t>TOT-QUE</t>
  </si>
  <si>
    <t>Total Total</t>
  </si>
  <si>
    <t>TOT-TOT</t>
  </si>
  <si>
    <t>72 2017 Muni</t>
  </si>
  <si>
    <t>Prince of Wales-Hyder</t>
  </si>
  <si>
    <t>Ketchikan</t>
  </si>
  <si>
    <t>Hoonah-Angoon</t>
  </si>
  <si>
    <t>Petersburg</t>
  </si>
  <si>
    <t>Wrangell</t>
  </si>
  <si>
    <t>Sitka</t>
  </si>
  <si>
    <t>Juneau</t>
  </si>
  <si>
    <t>Kenai</t>
  </si>
  <si>
    <t>VC</t>
  </si>
  <si>
    <t>Anchorage</t>
  </si>
  <si>
    <t>Mat-Su</t>
  </si>
  <si>
    <t>Fairbanks</t>
  </si>
  <si>
    <t>Lake and Peninsula</t>
  </si>
  <si>
    <t>Kodiak</t>
  </si>
  <si>
    <t>Aleutians West</t>
  </si>
  <si>
    <t>Aleutians East</t>
  </si>
  <si>
    <t>Bethel</t>
  </si>
  <si>
    <t>Bristol Bay</t>
  </si>
  <si>
    <t>Wade-Hampton</t>
  </si>
  <si>
    <t>YK</t>
  </si>
  <si>
    <t>Denali</t>
  </si>
  <si>
    <t>SE Fairbanks</t>
  </si>
  <si>
    <t>NW Arctic</t>
  </si>
  <si>
    <t>North Slope</t>
  </si>
  <si>
    <t>Nome</t>
  </si>
  <si>
    <t>72 Virtual Precinct Number</t>
  </si>
  <si>
    <t>ED Total Votes</t>
  </si>
  <si>
    <t>Carter</t>
  </si>
  <si>
    <t>Ford</t>
  </si>
  <si>
    <t>Macbride</t>
  </si>
  <si>
    <t>Write-In</t>
  </si>
  <si>
    <t>ABS Total Votes</t>
  </si>
  <si>
    <t>QUE Total Votes</t>
  </si>
  <si>
    <t>TOT Total Votes</t>
  </si>
  <si>
    <t>TOT Wincode</t>
  </si>
  <si>
    <t>Total Votes</t>
  </si>
  <si>
    <t>PCT McGovern</t>
  </si>
  <si>
    <t>PCT Nixon</t>
  </si>
  <si>
    <t>PCT Schmitz</t>
  </si>
  <si>
    <t>72 Wincode</t>
  </si>
  <si>
    <t>ED/GEOID</t>
  </si>
  <si>
    <t>NAME</t>
  </si>
  <si>
    <t>Short Muni Name</t>
  </si>
  <si>
    <t>County Sub</t>
  </si>
  <si>
    <t>FRACTION</t>
  </si>
  <si>
    <t>02013</t>
  </si>
  <si>
    <t>Total ED Votes</t>
  </si>
  <si>
    <t>PCT Type</t>
  </si>
  <si>
    <t>Total ABS Vote</t>
  </si>
  <si>
    <t>Total QUE Votes</t>
  </si>
  <si>
    <t>Total Total Votes</t>
  </si>
  <si>
    <t>02016</t>
  </si>
  <si>
    <t>02020</t>
  </si>
  <si>
    <t>02050</t>
  </si>
  <si>
    <t>02060</t>
  </si>
  <si>
    <t>02068</t>
  </si>
  <si>
    <t>02070</t>
  </si>
  <si>
    <t>02090</t>
  </si>
  <si>
    <t>Fairbanks North Star</t>
  </si>
  <si>
    <t>02100</t>
  </si>
  <si>
    <t>02105</t>
  </si>
  <si>
    <t>02110</t>
  </si>
  <si>
    <t>02122</t>
  </si>
  <si>
    <t>Kenai Peninsula</t>
  </si>
  <si>
    <t>02130</t>
  </si>
  <si>
    <t>Ketchikan Gateway</t>
  </si>
  <si>
    <t>02150</t>
  </si>
  <si>
    <t>Kodiak Island</t>
  </si>
  <si>
    <t>02164</t>
  </si>
  <si>
    <t>02170</t>
  </si>
  <si>
    <t>Matanuska-Susitna</t>
  </si>
  <si>
    <t>02180</t>
  </si>
  <si>
    <t>02185</t>
  </si>
  <si>
    <t>02188</t>
  </si>
  <si>
    <t>Northwest Arctic</t>
  </si>
  <si>
    <t>02195</t>
  </si>
  <si>
    <t>02198</t>
  </si>
  <si>
    <t>02220</t>
  </si>
  <si>
    <t>02230</t>
  </si>
  <si>
    <t>02240</t>
  </si>
  <si>
    <t>Southeast Fairbanks</t>
  </si>
  <si>
    <t>02261</t>
  </si>
  <si>
    <t>Valdez-Cordova</t>
  </si>
  <si>
    <t>02270</t>
  </si>
  <si>
    <t>Wade Hampton</t>
  </si>
  <si>
    <t>02275</t>
  </si>
  <si>
    <t>02282</t>
  </si>
  <si>
    <t>02290</t>
  </si>
  <si>
    <t>Yukon-Koyukuk</t>
  </si>
  <si>
    <t>TOTAL/GEOID</t>
  </si>
  <si>
    <t>SL Total Votes</t>
  </si>
  <si>
    <t>Weighted/GEOID</t>
  </si>
  <si>
    <t>WT Total Votes</t>
  </si>
  <si>
    <t>72 ED Wincode</t>
  </si>
  <si>
    <t>72 SL Wincode</t>
  </si>
  <si>
    <t>72 WT Wincode</t>
  </si>
  <si>
    <t>72 2017 Muni Name</t>
  </si>
  <si>
    <t>CE</t>
  </si>
  <si>
    <t>Tie</t>
  </si>
  <si>
    <t>No Votes</t>
  </si>
  <si>
    <t>Total Precincts</t>
  </si>
  <si>
    <t>Total-Total</t>
  </si>
  <si>
    <t>72 Winner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</si>
</sst>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Times New Roman"/>
      <family val="1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/>
    <xf numFmtId="0" fontId="2" fillId="0" borderId="0" xfId="0" applyFont="1" applyFill="1" applyBorder="1" applyAlignment="1">
      <alignment horizontal="left" vertical="top"/>
    </xf>
    <xf numFmtId="0" fontId="3" fillId="0" borderId="0" xfId="0" applyFont="1" applyFill="1" applyBorder="1" applyAlignment="1">
      <alignment horizontal="left" vertical="top"/>
    </xf>
    <xf numFmtId="0" fontId="4" fillId="0" borderId="0" xfId="0" applyFont="1" applyFill="1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3" fillId="0" borderId="0" xfId="0" applyFont="1" applyFill="1" applyBorder="1" applyAlignment="1">
      <alignment horizontal="right" vertical="top"/>
    </xf>
    <xf numFmtId="0" fontId="1" fillId="0" borderId="0" xfId="0" applyFont="1"/>
    <xf numFmtId="0" fontId="2" fillId="0" borderId="0" xfId="0" quotePrefix="1" applyFont="1"/>
    <xf numFmtId="0" fontId="0" fillId="0" borderId="0" xfId="0" quotePrefix="1"/>
    <xf numFmtId="0" fontId="2" fillId="0" borderId="0" xfId="0" quotePrefix="1" applyFont="1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B7D198-6427-4ACA-8D63-97DD36052417}">
  <dimension ref="A1:O498"/>
  <sheetViews>
    <sheetView topLeftCell="A465" workbookViewId="0">
      <selection activeCell="I486" sqref="I486"/>
    </sheetView>
  </sheetViews>
  <sheetFormatPr defaultRowHeight="14.4" x14ac:dyDescent="0.3"/>
  <sheetData>
    <row r="1" spans="1:15" x14ac:dyDescent="0.3">
      <c r="A1" t="s">
        <v>481</v>
      </c>
      <c r="B1" t="s">
        <v>0</v>
      </c>
      <c r="C1" t="s">
        <v>27</v>
      </c>
      <c r="D1" t="s">
        <v>28</v>
      </c>
      <c r="E1" t="s">
        <v>455</v>
      </c>
      <c r="F1" t="s">
        <v>1</v>
      </c>
      <c r="G1" t="s">
        <v>2</v>
      </c>
      <c r="H1" t="s">
        <v>3</v>
      </c>
      <c r="I1" t="s">
        <v>4</v>
      </c>
      <c r="J1" t="s">
        <v>491</v>
      </c>
      <c r="K1" t="s">
        <v>492</v>
      </c>
      <c r="L1" t="s">
        <v>493</v>
      </c>
      <c r="M1" t="s">
        <v>494</v>
      </c>
      <c r="N1" t="s">
        <v>495</v>
      </c>
      <c r="O1" t="s">
        <v>558</v>
      </c>
    </row>
    <row r="2" spans="1:15" x14ac:dyDescent="0.3">
      <c r="A2" t="str">
        <f t="shared" ref="A2:A65" si="0">REPT("0",2-LEN(C2))&amp;C2&amp;"-"&amp;IF(C2=C1,REPT("0",3-LEN(RIGHT(A1,3)/1+1)),"00")&amp;IF(C2=C1,RIGHT(A1,3)/1+1,1)</f>
        <v>01-001</v>
      </c>
      <c r="B2" t="s">
        <v>5</v>
      </c>
      <c r="C2">
        <v>1</v>
      </c>
      <c r="D2" t="s">
        <v>32</v>
      </c>
      <c r="E2" t="s">
        <v>456</v>
      </c>
      <c r="F2">
        <v>70</v>
      </c>
      <c r="G2">
        <v>9</v>
      </c>
      <c r="H2">
        <v>60</v>
      </c>
      <c r="I2">
        <v>0</v>
      </c>
      <c r="J2">
        <f>SUM(G2:I2)</f>
        <v>69</v>
      </c>
      <c r="K2">
        <f>IF($J2=0,"",G2/$J2)</f>
        <v>0.13043478260869565</v>
      </c>
      <c r="L2">
        <f t="shared" ref="L2:M2" si="1">IF($J2=0,"",H2/$J2)</f>
        <v>0.86956521739130432</v>
      </c>
      <c r="M2">
        <f t="shared" si="1"/>
        <v>0</v>
      </c>
      <c r="N2">
        <f>IF(J2=0,10,IF(MAX(G2:I2)=LARGE(G2:I2,2),9,IF(H2=MAX(G2:I2),L2,IF(I2=MAX(G2:I2),M2+1,IF(G2=MAX(G2:I2),K2+2,-1)))))</f>
        <v>0.86956521739130432</v>
      </c>
      <c r="O2" t="str">
        <f>IF(J2=0,"No Votes",IF(MAX(G2:I2)=LARGE(G2:I2,2),"Tie",IF(H2=MAX(G2:I2),"Nixon",IF(I2=MAX(G2:I2),"Schmitz",IF(G2=MAX(G2:I2),"McGovern",-1)))))</f>
        <v>Nixon</v>
      </c>
    </row>
    <row r="3" spans="1:15" x14ac:dyDescent="0.3">
      <c r="A3" t="str">
        <f t="shared" si="0"/>
        <v>01-002</v>
      </c>
      <c r="B3" t="s">
        <v>6</v>
      </c>
      <c r="C3">
        <v>1</v>
      </c>
      <c r="D3" t="s">
        <v>32</v>
      </c>
      <c r="E3" t="s">
        <v>457</v>
      </c>
      <c r="F3">
        <v>103</v>
      </c>
      <c r="G3">
        <v>35</v>
      </c>
      <c r="H3">
        <v>49</v>
      </c>
      <c r="I3">
        <v>8</v>
      </c>
      <c r="J3">
        <f t="shared" ref="J3:J66" si="2">SUM(G3:I3)</f>
        <v>92</v>
      </c>
      <c r="K3">
        <f t="shared" ref="K3:K66" si="3">IF($J3=0,"",G3/$J3)</f>
        <v>0.38043478260869568</v>
      </c>
      <c r="L3">
        <f t="shared" ref="L3:L66" si="4">IF($J3=0,"",H3/$J3)</f>
        <v>0.53260869565217395</v>
      </c>
      <c r="M3">
        <f t="shared" ref="M3:M66" si="5">IF($J3=0,"",I3/$J3)</f>
        <v>8.6956521739130432E-2</v>
      </c>
      <c r="N3">
        <f t="shared" ref="N3:N66" si="6">IF(J3=0,10,IF(MAX(G3:I3)=LARGE(G3:I3,2),9,IF(H3=MAX(G3:I3),L3,IF(I3=MAX(G3:I3),M3+1,IF(G3=MAX(G3:I3),K3+2,-1)))))</f>
        <v>0.53260869565217395</v>
      </c>
      <c r="O3" t="str">
        <f t="shared" ref="O3:O66" si="7">IF(J3=0,"No Votes",IF(MAX(G3:I3)=LARGE(G3:I3,2),"Tie",IF(H3=MAX(G3:I3),"Nixon",IF(I3=MAX(G3:I3),"Schmitz",IF(G3=MAX(G3:I3),"McGovern",-1)))))</f>
        <v>Nixon</v>
      </c>
    </row>
    <row r="4" spans="1:15" x14ac:dyDescent="0.3">
      <c r="A4" t="str">
        <f t="shared" si="0"/>
        <v>01-003</v>
      </c>
      <c r="B4" t="s">
        <v>7</v>
      </c>
      <c r="C4">
        <v>1</v>
      </c>
      <c r="D4" t="s">
        <v>32</v>
      </c>
      <c r="E4" t="s">
        <v>456</v>
      </c>
      <c r="F4">
        <v>0</v>
      </c>
      <c r="G4">
        <v>0</v>
      </c>
      <c r="H4">
        <v>0</v>
      </c>
      <c r="I4">
        <v>0</v>
      </c>
      <c r="J4">
        <f t="shared" si="2"/>
        <v>0</v>
      </c>
      <c r="K4" t="str">
        <f t="shared" si="3"/>
        <v/>
      </c>
      <c r="L4" t="str">
        <f t="shared" si="4"/>
        <v/>
      </c>
      <c r="M4" t="str">
        <f t="shared" si="5"/>
        <v/>
      </c>
      <c r="N4">
        <f t="shared" si="6"/>
        <v>10</v>
      </c>
      <c r="O4" t="str">
        <f t="shared" si="7"/>
        <v>No Votes</v>
      </c>
    </row>
    <row r="5" spans="1:15" x14ac:dyDescent="0.3">
      <c r="A5" t="str">
        <f t="shared" si="0"/>
        <v>01-004</v>
      </c>
      <c r="B5" t="s">
        <v>8</v>
      </c>
      <c r="C5">
        <v>1</v>
      </c>
      <c r="D5" t="s">
        <v>32</v>
      </c>
      <c r="E5" t="s">
        <v>457</v>
      </c>
      <c r="F5">
        <v>237</v>
      </c>
      <c r="G5">
        <v>102</v>
      </c>
      <c r="H5">
        <v>90</v>
      </c>
      <c r="I5">
        <v>18</v>
      </c>
      <c r="J5">
        <f t="shared" si="2"/>
        <v>210</v>
      </c>
      <c r="K5">
        <f t="shared" si="3"/>
        <v>0.48571428571428571</v>
      </c>
      <c r="L5">
        <f t="shared" si="4"/>
        <v>0.42857142857142855</v>
      </c>
      <c r="M5">
        <f t="shared" si="5"/>
        <v>8.5714285714285715E-2</v>
      </c>
      <c r="N5">
        <f t="shared" si="6"/>
        <v>2.4857142857142858</v>
      </c>
      <c r="O5" t="str">
        <f t="shared" si="7"/>
        <v>McGovern</v>
      </c>
    </row>
    <row r="6" spans="1:15" x14ac:dyDescent="0.3">
      <c r="A6" t="str">
        <f t="shared" si="0"/>
        <v>01-005</v>
      </c>
      <c r="B6" t="s">
        <v>9</v>
      </c>
      <c r="C6">
        <v>1</v>
      </c>
      <c r="D6" t="s">
        <v>32</v>
      </c>
      <c r="E6" t="s">
        <v>457</v>
      </c>
      <c r="F6">
        <v>299</v>
      </c>
      <c r="G6">
        <v>122</v>
      </c>
      <c r="H6">
        <v>137</v>
      </c>
      <c r="I6">
        <v>16</v>
      </c>
      <c r="J6">
        <f t="shared" si="2"/>
        <v>275</v>
      </c>
      <c r="K6">
        <f t="shared" si="3"/>
        <v>0.44363636363636366</v>
      </c>
      <c r="L6">
        <f t="shared" si="4"/>
        <v>0.49818181818181817</v>
      </c>
      <c r="M6">
        <f t="shared" si="5"/>
        <v>5.8181818181818182E-2</v>
      </c>
      <c r="N6">
        <f t="shared" si="6"/>
        <v>0.49818181818181817</v>
      </c>
      <c r="O6" t="str">
        <f t="shared" si="7"/>
        <v>Nixon</v>
      </c>
    </row>
    <row r="7" spans="1:15" x14ac:dyDescent="0.3">
      <c r="A7" t="str">
        <f t="shared" si="0"/>
        <v>01-006</v>
      </c>
      <c r="B7" t="s">
        <v>11</v>
      </c>
      <c r="C7">
        <v>1</v>
      </c>
      <c r="D7" t="s">
        <v>32</v>
      </c>
      <c r="E7" t="s">
        <v>457</v>
      </c>
      <c r="F7">
        <v>308</v>
      </c>
      <c r="G7">
        <v>109</v>
      </c>
      <c r="H7">
        <v>161</v>
      </c>
      <c r="I7">
        <v>17</v>
      </c>
      <c r="J7">
        <f t="shared" si="2"/>
        <v>287</v>
      </c>
      <c r="K7">
        <f t="shared" si="3"/>
        <v>0.37979094076655051</v>
      </c>
      <c r="L7">
        <f t="shared" si="4"/>
        <v>0.56097560975609762</v>
      </c>
      <c r="M7">
        <f t="shared" si="5"/>
        <v>5.9233449477351915E-2</v>
      </c>
      <c r="N7">
        <f t="shared" si="6"/>
        <v>0.56097560975609762</v>
      </c>
      <c r="O7" t="str">
        <f t="shared" si="7"/>
        <v>Nixon</v>
      </c>
    </row>
    <row r="8" spans="1:15" x14ac:dyDescent="0.3">
      <c r="A8" t="str">
        <f t="shared" si="0"/>
        <v>01-007</v>
      </c>
      <c r="B8" t="s">
        <v>10</v>
      </c>
      <c r="C8">
        <v>1</v>
      </c>
      <c r="D8" t="s">
        <v>32</v>
      </c>
      <c r="E8" t="s">
        <v>457</v>
      </c>
      <c r="F8">
        <v>234</v>
      </c>
      <c r="G8">
        <v>88</v>
      </c>
      <c r="H8">
        <v>119</v>
      </c>
      <c r="I8">
        <v>11</v>
      </c>
      <c r="J8">
        <f t="shared" si="2"/>
        <v>218</v>
      </c>
      <c r="K8">
        <f t="shared" si="3"/>
        <v>0.40366972477064222</v>
      </c>
      <c r="L8">
        <f t="shared" si="4"/>
        <v>0.54587155963302747</v>
      </c>
      <c r="M8">
        <f t="shared" si="5"/>
        <v>5.0458715596330278E-2</v>
      </c>
      <c r="N8">
        <f t="shared" si="6"/>
        <v>0.54587155963302747</v>
      </c>
      <c r="O8" t="str">
        <f t="shared" si="7"/>
        <v>Nixon</v>
      </c>
    </row>
    <row r="9" spans="1:15" x14ac:dyDescent="0.3">
      <c r="A9" t="str">
        <f t="shared" si="0"/>
        <v>01-008</v>
      </c>
      <c r="B9" t="s">
        <v>12</v>
      </c>
      <c r="C9">
        <v>1</v>
      </c>
      <c r="D9" t="s">
        <v>32</v>
      </c>
      <c r="E9" t="s">
        <v>457</v>
      </c>
      <c r="F9">
        <v>262</v>
      </c>
      <c r="G9">
        <v>72</v>
      </c>
      <c r="H9">
        <v>151</v>
      </c>
      <c r="I9">
        <v>25</v>
      </c>
      <c r="J9">
        <f t="shared" si="2"/>
        <v>248</v>
      </c>
      <c r="K9">
        <f t="shared" si="3"/>
        <v>0.29032258064516131</v>
      </c>
      <c r="L9">
        <f t="shared" si="4"/>
        <v>0.6088709677419355</v>
      </c>
      <c r="M9">
        <f t="shared" si="5"/>
        <v>0.10080645161290322</v>
      </c>
      <c r="N9">
        <f t="shared" si="6"/>
        <v>0.6088709677419355</v>
      </c>
      <c r="O9" t="str">
        <f t="shared" si="7"/>
        <v>Nixon</v>
      </c>
    </row>
    <row r="10" spans="1:15" x14ac:dyDescent="0.3">
      <c r="A10" t="str">
        <f t="shared" si="0"/>
        <v>01-009</v>
      </c>
      <c r="B10" t="s">
        <v>13</v>
      </c>
      <c r="C10">
        <v>1</v>
      </c>
      <c r="D10" t="s">
        <v>32</v>
      </c>
      <c r="E10" t="s">
        <v>457</v>
      </c>
      <c r="F10">
        <v>365</v>
      </c>
      <c r="G10">
        <v>99</v>
      </c>
      <c r="H10">
        <v>242</v>
      </c>
      <c r="I10">
        <v>13</v>
      </c>
      <c r="J10">
        <f t="shared" si="2"/>
        <v>354</v>
      </c>
      <c r="K10">
        <f t="shared" si="3"/>
        <v>0.27966101694915252</v>
      </c>
      <c r="L10">
        <f t="shared" si="4"/>
        <v>0.68361581920903958</v>
      </c>
      <c r="M10">
        <f t="shared" si="5"/>
        <v>3.6723163841807911E-2</v>
      </c>
      <c r="N10">
        <f t="shared" si="6"/>
        <v>0.68361581920903958</v>
      </c>
      <c r="O10" t="str">
        <f t="shared" si="7"/>
        <v>Nixon</v>
      </c>
    </row>
    <row r="11" spans="1:15" x14ac:dyDescent="0.3">
      <c r="A11" t="str">
        <f t="shared" si="0"/>
        <v>01-010</v>
      </c>
      <c r="B11" t="s">
        <v>14</v>
      </c>
      <c r="C11">
        <v>1</v>
      </c>
      <c r="D11" t="s">
        <v>32</v>
      </c>
      <c r="E11" t="s">
        <v>457</v>
      </c>
      <c r="F11">
        <v>323</v>
      </c>
      <c r="G11">
        <v>100</v>
      </c>
      <c r="H11">
        <v>191</v>
      </c>
      <c r="I11">
        <v>15</v>
      </c>
      <c r="J11">
        <f t="shared" si="2"/>
        <v>306</v>
      </c>
      <c r="K11">
        <f t="shared" si="3"/>
        <v>0.32679738562091504</v>
      </c>
      <c r="L11">
        <f t="shared" si="4"/>
        <v>0.62418300653594772</v>
      </c>
      <c r="M11">
        <f t="shared" si="5"/>
        <v>4.9019607843137254E-2</v>
      </c>
      <c r="N11">
        <f t="shared" si="6"/>
        <v>0.62418300653594772</v>
      </c>
      <c r="O11" t="str">
        <f t="shared" si="7"/>
        <v>Nixon</v>
      </c>
    </row>
    <row r="12" spans="1:15" x14ac:dyDescent="0.3">
      <c r="A12" t="str">
        <f t="shared" si="0"/>
        <v>01-011</v>
      </c>
      <c r="B12" t="s">
        <v>15</v>
      </c>
      <c r="C12">
        <v>1</v>
      </c>
      <c r="D12" t="s">
        <v>32</v>
      </c>
      <c r="E12" t="s">
        <v>457</v>
      </c>
      <c r="F12">
        <v>393</v>
      </c>
      <c r="G12">
        <v>128</v>
      </c>
      <c r="H12">
        <v>226</v>
      </c>
      <c r="I12">
        <v>22</v>
      </c>
      <c r="J12">
        <f t="shared" si="2"/>
        <v>376</v>
      </c>
      <c r="K12">
        <f t="shared" si="3"/>
        <v>0.34042553191489361</v>
      </c>
      <c r="L12">
        <f t="shared" si="4"/>
        <v>0.60106382978723405</v>
      </c>
      <c r="M12">
        <f t="shared" si="5"/>
        <v>5.8510638297872342E-2</v>
      </c>
      <c r="N12">
        <f t="shared" si="6"/>
        <v>0.60106382978723405</v>
      </c>
      <c r="O12" t="str">
        <f t="shared" si="7"/>
        <v>Nixon</v>
      </c>
    </row>
    <row r="13" spans="1:15" x14ac:dyDescent="0.3">
      <c r="A13" t="str">
        <f t="shared" si="0"/>
        <v>01-012</v>
      </c>
      <c r="B13" t="s">
        <v>16</v>
      </c>
      <c r="C13">
        <v>1</v>
      </c>
      <c r="D13" t="s">
        <v>32</v>
      </c>
      <c r="E13" t="s">
        <v>456</v>
      </c>
      <c r="F13">
        <v>330</v>
      </c>
      <c r="G13">
        <v>132</v>
      </c>
      <c r="H13">
        <v>153</v>
      </c>
      <c r="I13">
        <v>9</v>
      </c>
      <c r="J13">
        <f t="shared" si="2"/>
        <v>294</v>
      </c>
      <c r="K13">
        <f t="shared" si="3"/>
        <v>0.44897959183673469</v>
      </c>
      <c r="L13">
        <f t="shared" si="4"/>
        <v>0.52040816326530615</v>
      </c>
      <c r="M13">
        <f t="shared" si="5"/>
        <v>3.0612244897959183E-2</v>
      </c>
      <c r="N13">
        <f t="shared" si="6"/>
        <v>0.52040816326530615</v>
      </c>
      <c r="O13" t="str">
        <f t="shared" si="7"/>
        <v>Nixon</v>
      </c>
    </row>
    <row r="14" spans="1:15" x14ac:dyDescent="0.3">
      <c r="A14" t="str">
        <f t="shared" si="0"/>
        <v>01-013</v>
      </c>
      <c r="B14" t="s">
        <v>17</v>
      </c>
      <c r="C14">
        <v>1</v>
      </c>
      <c r="D14" t="s">
        <v>32</v>
      </c>
      <c r="E14" t="s">
        <v>457</v>
      </c>
      <c r="F14">
        <v>213</v>
      </c>
      <c r="G14">
        <v>45</v>
      </c>
      <c r="H14">
        <v>143</v>
      </c>
      <c r="I14">
        <v>11</v>
      </c>
      <c r="J14">
        <f t="shared" si="2"/>
        <v>199</v>
      </c>
      <c r="K14">
        <f t="shared" si="3"/>
        <v>0.22613065326633167</v>
      </c>
      <c r="L14">
        <f t="shared" si="4"/>
        <v>0.71859296482412061</v>
      </c>
      <c r="M14">
        <f t="shared" si="5"/>
        <v>5.5276381909547742E-2</v>
      </c>
      <c r="N14">
        <f t="shared" si="6"/>
        <v>0.71859296482412061</v>
      </c>
      <c r="O14" t="str">
        <f t="shared" si="7"/>
        <v>Nixon</v>
      </c>
    </row>
    <row r="15" spans="1:15" x14ac:dyDescent="0.3">
      <c r="A15" t="str">
        <f t="shared" si="0"/>
        <v>01-014</v>
      </c>
      <c r="B15" t="s">
        <v>18</v>
      </c>
      <c r="C15">
        <v>1</v>
      </c>
      <c r="D15" t="s">
        <v>32</v>
      </c>
      <c r="E15" t="s">
        <v>457</v>
      </c>
      <c r="F15">
        <v>241</v>
      </c>
      <c r="G15">
        <v>83</v>
      </c>
      <c r="H15">
        <v>120</v>
      </c>
      <c r="I15">
        <v>21</v>
      </c>
      <c r="J15">
        <f t="shared" si="2"/>
        <v>224</v>
      </c>
      <c r="K15">
        <f t="shared" si="3"/>
        <v>0.3705357142857143</v>
      </c>
      <c r="L15">
        <f t="shared" si="4"/>
        <v>0.5357142857142857</v>
      </c>
      <c r="M15">
        <f t="shared" si="5"/>
        <v>9.375E-2</v>
      </c>
      <c r="N15">
        <f t="shared" si="6"/>
        <v>0.5357142857142857</v>
      </c>
      <c r="O15" t="str">
        <f t="shared" si="7"/>
        <v>Nixon</v>
      </c>
    </row>
    <row r="16" spans="1:15" x14ac:dyDescent="0.3">
      <c r="A16" t="str">
        <f t="shared" si="0"/>
        <v>01-015</v>
      </c>
      <c r="B16" t="s">
        <v>19</v>
      </c>
      <c r="C16">
        <v>1</v>
      </c>
      <c r="D16" t="s">
        <v>32</v>
      </c>
      <c r="E16" t="s">
        <v>456</v>
      </c>
      <c r="F16">
        <v>17</v>
      </c>
      <c r="G16">
        <v>0</v>
      </c>
      <c r="H16">
        <v>16</v>
      </c>
      <c r="I16">
        <v>1</v>
      </c>
      <c r="J16">
        <f t="shared" si="2"/>
        <v>17</v>
      </c>
      <c r="K16">
        <f t="shared" si="3"/>
        <v>0</v>
      </c>
      <c r="L16">
        <f t="shared" si="4"/>
        <v>0.94117647058823528</v>
      </c>
      <c r="M16">
        <f t="shared" si="5"/>
        <v>5.8823529411764705E-2</v>
      </c>
      <c r="N16">
        <f t="shared" si="6"/>
        <v>0.94117647058823528</v>
      </c>
      <c r="O16" t="str">
        <f t="shared" si="7"/>
        <v>Nixon</v>
      </c>
    </row>
    <row r="17" spans="1:15" x14ac:dyDescent="0.3">
      <c r="A17" t="str">
        <f t="shared" si="0"/>
        <v>01-016</v>
      </c>
      <c r="B17" t="s">
        <v>20</v>
      </c>
      <c r="C17">
        <v>1</v>
      </c>
      <c r="D17" t="s">
        <v>32</v>
      </c>
      <c r="E17" t="s">
        <v>457</v>
      </c>
      <c r="F17">
        <v>39</v>
      </c>
      <c r="G17">
        <v>18</v>
      </c>
      <c r="H17">
        <v>17</v>
      </c>
      <c r="I17">
        <v>2</v>
      </c>
      <c r="J17">
        <f t="shared" si="2"/>
        <v>37</v>
      </c>
      <c r="K17">
        <f t="shared" si="3"/>
        <v>0.48648648648648651</v>
      </c>
      <c r="L17">
        <f t="shared" si="4"/>
        <v>0.45945945945945948</v>
      </c>
      <c r="M17">
        <f t="shared" si="5"/>
        <v>5.4054054054054057E-2</v>
      </c>
      <c r="N17">
        <f t="shared" si="6"/>
        <v>2.4864864864864864</v>
      </c>
      <c r="O17" t="str">
        <f t="shared" si="7"/>
        <v>McGovern</v>
      </c>
    </row>
    <row r="18" spans="1:15" x14ac:dyDescent="0.3">
      <c r="A18" t="str">
        <f t="shared" si="0"/>
        <v>01-017</v>
      </c>
      <c r="B18" t="s">
        <v>21</v>
      </c>
      <c r="C18">
        <v>1</v>
      </c>
      <c r="D18" t="s">
        <v>32</v>
      </c>
      <c r="E18" t="s">
        <v>457</v>
      </c>
      <c r="F18">
        <v>222</v>
      </c>
      <c r="G18">
        <v>75</v>
      </c>
      <c r="H18">
        <v>127</v>
      </c>
      <c r="I18">
        <v>13</v>
      </c>
      <c r="J18">
        <f t="shared" si="2"/>
        <v>215</v>
      </c>
      <c r="K18">
        <f t="shared" si="3"/>
        <v>0.34883720930232559</v>
      </c>
      <c r="L18">
        <f t="shared" si="4"/>
        <v>0.59069767441860466</v>
      </c>
      <c r="M18">
        <f t="shared" si="5"/>
        <v>6.0465116279069767E-2</v>
      </c>
      <c r="N18">
        <f t="shared" si="6"/>
        <v>0.59069767441860466</v>
      </c>
      <c r="O18" t="str">
        <f t="shared" si="7"/>
        <v>Nixon</v>
      </c>
    </row>
    <row r="19" spans="1:15" x14ac:dyDescent="0.3">
      <c r="A19" t="str">
        <f t="shared" si="0"/>
        <v>01-018</v>
      </c>
      <c r="B19" t="s">
        <v>22</v>
      </c>
      <c r="C19">
        <v>1</v>
      </c>
      <c r="D19" t="s">
        <v>32</v>
      </c>
      <c r="E19" t="s">
        <v>457</v>
      </c>
      <c r="F19">
        <v>129</v>
      </c>
      <c r="G19">
        <v>46</v>
      </c>
      <c r="H19">
        <v>59</v>
      </c>
      <c r="I19">
        <v>16</v>
      </c>
      <c r="J19">
        <f t="shared" si="2"/>
        <v>121</v>
      </c>
      <c r="K19">
        <f t="shared" si="3"/>
        <v>0.38016528925619836</v>
      </c>
      <c r="L19">
        <f t="shared" si="4"/>
        <v>0.48760330578512395</v>
      </c>
      <c r="M19">
        <f t="shared" si="5"/>
        <v>0.13223140495867769</v>
      </c>
      <c r="N19">
        <f t="shared" si="6"/>
        <v>0.48760330578512395</v>
      </c>
      <c r="O19" t="str">
        <f t="shared" si="7"/>
        <v>Nixon</v>
      </c>
    </row>
    <row r="20" spans="1:15" x14ac:dyDescent="0.3">
      <c r="A20" t="str">
        <f t="shared" si="0"/>
        <v>01-019</v>
      </c>
      <c r="B20" t="s">
        <v>23</v>
      </c>
      <c r="C20">
        <v>1</v>
      </c>
      <c r="D20" t="s">
        <v>32</v>
      </c>
      <c r="E20" t="s">
        <v>457</v>
      </c>
      <c r="F20">
        <v>188</v>
      </c>
      <c r="G20">
        <v>50</v>
      </c>
      <c r="H20">
        <v>121</v>
      </c>
      <c r="I20">
        <v>13</v>
      </c>
      <c r="J20">
        <f t="shared" si="2"/>
        <v>184</v>
      </c>
      <c r="K20">
        <f t="shared" si="3"/>
        <v>0.27173913043478259</v>
      </c>
      <c r="L20">
        <f t="shared" si="4"/>
        <v>0.65760869565217395</v>
      </c>
      <c r="M20">
        <f t="shared" si="5"/>
        <v>7.0652173913043473E-2</v>
      </c>
      <c r="N20">
        <f t="shared" si="6"/>
        <v>0.65760869565217395</v>
      </c>
      <c r="O20" t="str">
        <f t="shared" si="7"/>
        <v>Nixon</v>
      </c>
    </row>
    <row r="21" spans="1:15" x14ac:dyDescent="0.3">
      <c r="A21" t="str">
        <f t="shared" si="0"/>
        <v>01-020</v>
      </c>
      <c r="B21" t="s">
        <v>24</v>
      </c>
      <c r="C21">
        <v>1</v>
      </c>
      <c r="D21" t="s">
        <v>31</v>
      </c>
      <c r="E21">
        <v>0</v>
      </c>
      <c r="F21">
        <v>490</v>
      </c>
      <c r="G21">
        <v>165</v>
      </c>
      <c r="H21">
        <v>284</v>
      </c>
      <c r="I21">
        <v>20</v>
      </c>
      <c r="J21">
        <f t="shared" si="2"/>
        <v>469</v>
      </c>
      <c r="K21">
        <f t="shared" si="3"/>
        <v>0.35181236673773986</v>
      </c>
      <c r="L21">
        <f t="shared" si="4"/>
        <v>0.60554371002132201</v>
      </c>
      <c r="M21">
        <f t="shared" si="5"/>
        <v>4.2643923240938165E-2</v>
      </c>
      <c r="N21">
        <f t="shared" si="6"/>
        <v>0.60554371002132201</v>
      </c>
      <c r="O21" t="str">
        <f t="shared" si="7"/>
        <v>Nixon</v>
      </c>
    </row>
    <row r="22" spans="1:15" x14ac:dyDescent="0.3">
      <c r="A22" t="str">
        <f t="shared" si="0"/>
        <v>01-021</v>
      </c>
      <c r="B22" t="s">
        <v>25</v>
      </c>
      <c r="C22">
        <v>1</v>
      </c>
      <c r="D22" t="s">
        <v>30</v>
      </c>
      <c r="E22">
        <v>0</v>
      </c>
      <c r="F22">
        <v>0</v>
      </c>
      <c r="G22">
        <v>48</v>
      </c>
      <c r="H22">
        <v>63</v>
      </c>
      <c r="I22">
        <v>9</v>
      </c>
      <c r="J22">
        <f t="shared" si="2"/>
        <v>120</v>
      </c>
      <c r="K22">
        <f t="shared" si="3"/>
        <v>0.4</v>
      </c>
      <c r="L22">
        <f t="shared" si="4"/>
        <v>0.52500000000000002</v>
      </c>
      <c r="M22">
        <f t="shared" si="5"/>
        <v>7.4999999999999997E-2</v>
      </c>
      <c r="N22">
        <f t="shared" si="6"/>
        <v>0.52500000000000002</v>
      </c>
      <c r="O22" t="str">
        <f t="shared" si="7"/>
        <v>Nixon</v>
      </c>
    </row>
    <row r="23" spans="1:15" x14ac:dyDescent="0.3">
      <c r="A23" t="str">
        <f t="shared" si="0"/>
        <v>01-022</v>
      </c>
      <c r="B23" t="s">
        <v>26</v>
      </c>
      <c r="C23">
        <v>1</v>
      </c>
      <c r="D23" t="s">
        <v>29</v>
      </c>
      <c r="E23">
        <v>0</v>
      </c>
      <c r="F23">
        <v>4463</v>
      </c>
      <c r="G23">
        <v>1526</v>
      </c>
      <c r="H23">
        <v>2529</v>
      </c>
      <c r="I23">
        <v>260</v>
      </c>
      <c r="J23">
        <f t="shared" si="2"/>
        <v>4315</v>
      </c>
      <c r="K23">
        <f t="shared" si="3"/>
        <v>0.3536500579374276</v>
      </c>
      <c r="L23">
        <f t="shared" si="4"/>
        <v>0.58609501738122827</v>
      </c>
      <c r="M23">
        <f t="shared" si="5"/>
        <v>6.0254924681344149E-2</v>
      </c>
      <c r="N23">
        <f t="shared" si="6"/>
        <v>0.58609501738122827</v>
      </c>
      <c r="O23" t="str">
        <f t="shared" si="7"/>
        <v>Nixon</v>
      </c>
    </row>
    <row r="24" spans="1:15" x14ac:dyDescent="0.3">
      <c r="A24" t="str">
        <f t="shared" si="0"/>
        <v>02-001</v>
      </c>
      <c r="B24" t="s">
        <v>33</v>
      </c>
      <c r="C24">
        <v>2</v>
      </c>
      <c r="D24" t="s">
        <v>32</v>
      </c>
      <c r="E24" t="s">
        <v>458</v>
      </c>
      <c r="F24">
        <v>126</v>
      </c>
      <c r="G24">
        <v>38</v>
      </c>
      <c r="H24">
        <v>77</v>
      </c>
      <c r="I24">
        <v>0</v>
      </c>
      <c r="J24">
        <f t="shared" si="2"/>
        <v>115</v>
      </c>
      <c r="K24">
        <f t="shared" si="3"/>
        <v>0.33043478260869563</v>
      </c>
      <c r="L24">
        <f t="shared" si="4"/>
        <v>0.66956521739130437</v>
      </c>
      <c r="M24">
        <f t="shared" si="5"/>
        <v>0</v>
      </c>
      <c r="N24">
        <f t="shared" si="6"/>
        <v>0.66956521739130437</v>
      </c>
      <c r="O24" t="str">
        <f t="shared" si="7"/>
        <v>Nixon</v>
      </c>
    </row>
    <row r="25" spans="1:15" x14ac:dyDescent="0.3">
      <c r="A25" t="str">
        <f t="shared" si="0"/>
        <v>02-002</v>
      </c>
      <c r="B25" t="s">
        <v>34</v>
      </c>
      <c r="C25">
        <v>2</v>
      </c>
      <c r="D25" t="s">
        <v>32</v>
      </c>
      <c r="E25" t="s">
        <v>456</v>
      </c>
      <c r="F25">
        <v>42</v>
      </c>
      <c r="G25">
        <v>10</v>
      </c>
      <c r="H25">
        <v>25</v>
      </c>
      <c r="I25">
        <v>5</v>
      </c>
      <c r="J25">
        <f t="shared" si="2"/>
        <v>40</v>
      </c>
      <c r="K25">
        <f t="shared" si="3"/>
        <v>0.25</v>
      </c>
      <c r="L25">
        <f t="shared" si="4"/>
        <v>0.625</v>
      </c>
      <c r="M25">
        <f t="shared" si="5"/>
        <v>0.125</v>
      </c>
      <c r="N25">
        <f t="shared" si="6"/>
        <v>0.625</v>
      </c>
      <c r="O25" t="str">
        <f t="shared" si="7"/>
        <v>Nixon</v>
      </c>
    </row>
    <row r="26" spans="1:15" x14ac:dyDescent="0.3">
      <c r="A26" t="str">
        <f t="shared" si="0"/>
        <v>02-003</v>
      </c>
      <c r="B26" t="s">
        <v>35</v>
      </c>
      <c r="C26">
        <v>2</v>
      </c>
      <c r="D26" t="s">
        <v>32</v>
      </c>
      <c r="E26" t="s">
        <v>456</v>
      </c>
      <c r="F26">
        <v>34</v>
      </c>
      <c r="G26">
        <v>18</v>
      </c>
      <c r="H26">
        <v>16</v>
      </c>
      <c r="I26">
        <v>0</v>
      </c>
      <c r="J26">
        <f t="shared" si="2"/>
        <v>34</v>
      </c>
      <c r="K26">
        <f t="shared" si="3"/>
        <v>0.52941176470588236</v>
      </c>
      <c r="L26">
        <f t="shared" si="4"/>
        <v>0.47058823529411764</v>
      </c>
      <c r="M26">
        <f t="shared" si="5"/>
        <v>0</v>
      </c>
      <c r="N26">
        <f t="shared" si="6"/>
        <v>2.5294117647058822</v>
      </c>
      <c r="O26" t="str">
        <f t="shared" si="7"/>
        <v>McGovern</v>
      </c>
    </row>
    <row r="27" spans="1:15" x14ac:dyDescent="0.3">
      <c r="A27" t="str">
        <f t="shared" si="0"/>
        <v>02-004</v>
      </c>
      <c r="B27" t="s">
        <v>36</v>
      </c>
      <c r="C27">
        <v>2</v>
      </c>
      <c r="D27" t="s">
        <v>32</v>
      </c>
      <c r="E27" t="s">
        <v>456</v>
      </c>
      <c r="F27">
        <v>99</v>
      </c>
      <c r="G27">
        <v>43</v>
      </c>
      <c r="H27">
        <v>34</v>
      </c>
      <c r="I27">
        <v>3</v>
      </c>
      <c r="J27">
        <f t="shared" si="2"/>
        <v>80</v>
      </c>
      <c r="K27">
        <f t="shared" si="3"/>
        <v>0.53749999999999998</v>
      </c>
      <c r="L27">
        <f t="shared" si="4"/>
        <v>0.42499999999999999</v>
      </c>
      <c r="M27">
        <f t="shared" si="5"/>
        <v>3.7499999999999999E-2</v>
      </c>
      <c r="N27">
        <f t="shared" si="6"/>
        <v>2.5375000000000001</v>
      </c>
      <c r="O27" t="str">
        <f t="shared" si="7"/>
        <v>McGovern</v>
      </c>
    </row>
    <row r="28" spans="1:15" x14ac:dyDescent="0.3">
      <c r="A28" t="str">
        <f t="shared" si="0"/>
        <v>02-005</v>
      </c>
      <c r="B28" t="s">
        <v>37</v>
      </c>
      <c r="C28">
        <v>2</v>
      </c>
      <c r="D28" t="s">
        <v>32</v>
      </c>
      <c r="E28" t="s">
        <v>456</v>
      </c>
      <c r="F28">
        <v>91</v>
      </c>
      <c r="G28">
        <v>64</v>
      </c>
      <c r="H28">
        <v>19</v>
      </c>
      <c r="I28">
        <v>8</v>
      </c>
      <c r="J28">
        <f t="shared" si="2"/>
        <v>91</v>
      </c>
      <c r="K28">
        <f t="shared" si="3"/>
        <v>0.70329670329670335</v>
      </c>
      <c r="L28">
        <f t="shared" si="4"/>
        <v>0.2087912087912088</v>
      </c>
      <c r="M28">
        <f t="shared" si="5"/>
        <v>8.7912087912087919E-2</v>
      </c>
      <c r="N28">
        <f t="shared" si="6"/>
        <v>2.7032967032967035</v>
      </c>
      <c r="O28" t="str">
        <f t="shared" si="7"/>
        <v>McGovern</v>
      </c>
    </row>
    <row r="29" spans="1:15" x14ac:dyDescent="0.3">
      <c r="A29" t="str">
        <f t="shared" si="0"/>
        <v>02-006</v>
      </c>
      <c r="B29" t="s">
        <v>38</v>
      </c>
      <c r="C29">
        <v>2</v>
      </c>
      <c r="D29" t="s">
        <v>32</v>
      </c>
      <c r="E29" t="s">
        <v>456</v>
      </c>
      <c r="F29">
        <v>170</v>
      </c>
      <c r="G29">
        <v>51</v>
      </c>
      <c r="H29">
        <v>95</v>
      </c>
      <c r="I29">
        <v>8</v>
      </c>
      <c r="J29">
        <f t="shared" si="2"/>
        <v>154</v>
      </c>
      <c r="K29">
        <f t="shared" si="3"/>
        <v>0.33116883116883117</v>
      </c>
      <c r="L29">
        <f t="shared" si="4"/>
        <v>0.61688311688311692</v>
      </c>
      <c r="M29">
        <f t="shared" si="5"/>
        <v>5.1948051948051951E-2</v>
      </c>
      <c r="N29">
        <f t="shared" si="6"/>
        <v>0.61688311688311692</v>
      </c>
      <c r="O29" t="str">
        <f t="shared" si="7"/>
        <v>Nixon</v>
      </c>
    </row>
    <row r="30" spans="1:15" x14ac:dyDescent="0.3">
      <c r="A30" t="str">
        <f t="shared" si="0"/>
        <v>02-007</v>
      </c>
      <c r="B30" t="s">
        <v>39</v>
      </c>
      <c r="C30">
        <v>2</v>
      </c>
      <c r="D30" t="s">
        <v>32</v>
      </c>
      <c r="E30" t="s">
        <v>456</v>
      </c>
      <c r="F30">
        <v>94</v>
      </c>
      <c r="G30">
        <v>52</v>
      </c>
      <c r="H30">
        <v>37</v>
      </c>
      <c r="I30">
        <v>2</v>
      </c>
      <c r="J30">
        <f t="shared" si="2"/>
        <v>91</v>
      </c>
      <c r="K30">
        <f t="shared" si="3"/>
        <v>0.5714285714285714</v>
      </c>
      <c r="L30">
        <f t="shared" si="4"/>
        <v>0.40659340659340659</v>
      </c>
      <c r="M30">
        <f t="shared" si="5"/>
        <v>2.197802197802198E-2</v>
      </c>
      <c r="N30">
        <f t="shared" si="6"/>
        <v>2.5714285714285712</v>
      </c>
      <c r="O30" t="str">
        <f t="shared" si="7"/>
        <v>McGovern</v>
      </c>
    </row>
    <row r="31" spans="1:15" x14ac:dyDescent="0.3">
      <c r="A31" t="str">
        <f t="shared" si="0"/>
        <v>02-008</v>
      </c>
      <c r="B31" t="s">
        <v>40</v>
      </c>
      <c r="C31">
        <v>2</v>
      </c>
      <c r="D31" t="s">
        <v>32</v>
      </c>
      <c r="E31" t="s">
        <v>459</v>
      </c>
      <c r="F31">
        <v>317</v>
      </c>
      <c r="G31">
        <v>71</v>
      </c>
      <c r="H31">
        <v>219</v>
      </c>
      <c r="I31">
        <v>15</v>
      </c>
      <c r="J31">
        <f t="shared" si="2"/>
        <v>305</v>
      </c>
      <c r="K31">
        <f t="shared" si="3"/>
        <v>0.23278688524590163</v>
      </c>
      <c r="L31">
        <f t="shared" si="4"/>
        <v>0.71803278688524586</v>
      </c>
      <c r="M31">
        <f t="shared" si="5"/>
        <v>4.9180327868852458E-2</v>
      </c>
      <c r="N31">
        <f t="shared" si="6"/>
        <v>0.71803278688524586</v>
      </c>
      <c r="O31" t="str">
        <f t="shared" si="7"/>
        <v>Nixon</v>
      </c>
    </row>
    <row r="32" spans="1:15" x14ac:dyDescent="0.3">
      <c r="A32" t="str">
        <f t="shared" si="0"/>
        <v>02-009</v>
      </c>
      <c r="B32" t="s">
        <v>41</v>
      </c>
      <c r="C32">
        <v>2</v>
      </c>
      <c r="D32" t="s">
        <v>32</v>
      </c>
      <c r="E32" t="s">
        <v>459</v>
      </c>
      <c r="F32">
        <v>286</v>
      </c>
      <c r="G32">
        <v>105</v>
      </c>
      <c r="H32">
        <v>158</v>
      </c>
      <c r="I32">
        <v>15</v>
      </c>
      <c r="J32">
        <f t="shared" si="2"/>
        <v>278</v>
      </c>
      <c r="K32">
        <f t="shared" si="3"/>
        <v>0.37769784172661869</v>
      </c>
      <c r="L32">
        <f t="shared" si="4"/>
        <v>0.56834532374100721</v>
      </c>
      <c r="M32">
        <f t="shared" si="5"/>
        <v>5.3956834532374098E-2</v>
      </c>
      <c r="N32">
        <f t="shared" si="6"/>
        <v>0.56834532374100721</v>
      </c>
      <c r="O32" t="str">
        <f t="shared" si="7"/>
        <v>Nixon</v>
      </c>
    </row>
    <row r="33" spans="1:15" x14ac:dyDescent="0.3">
      <c r="A33" t="str">
        <f t="shared" si="0"/>
        <v>02-010</v>
      </c>
      <c r="B33" t="s">
        <v>42</v>
      </c>
      <c r="C33">
        <v>2</v>
      </c>
      <c r="D33" t="s">
        <v>32</v>
      </c>
      <c r="E33" t="s">
        <v>456</v>
      </c>
      <c r="F33">
        <v>21</v>
      </c>
      <c r="G33">
        <v>5</v>
      </c>
      <c r="H33">
        <v>12</v>
      </c>
      <c r="I33">
        <v>3</v>
      </c>
      <c r="J33">
        <f t="shared" si="2"/>
        <v>20</v>
      </c>
      <c r="K33">
        <f t="shared" si="3"/>
        <v>0.25</v>
      </c>
      <c r="L33">
        <f t="shared" si="4"/>
        <v>0.6</v>
      </c>
      <c r="M33">
        <f t="shared" si="5"/>
        <v>0.15</v>
      </c>
      <c r="N33">
        <f t="shared" si="6"/>
        <v>0.6</v>
      </c>
      <c r="O33" t="str">
        <f t="shared" si="7"/>
        <v>Nixon</v>
      </c>
    </row>
    <row r="34" spans="1:15" x14ac:dyDescent="0.3">
      <c r="A34" t="str">
        <f t="shared" si="0"/>
        <v>02-011</v>
      </c>
      <c r="B34" t="s">
        <v>43</v>
      </c>
      <c r="C34">
        <v>2</v>
      </c>
      <c r="D34" t="s">
        <v>32</v>
      </c>
      <c r="E34" t="s">
        <v>459</v>
      </c>
      <c r="F34">
        <v>112</v>
      </c>
      <c r="G34">
        <v>37</v>
      </c>
      <c r="H34">
        <v>54</v>
      </c>
      <c r="I34">
        <v>9</v>
      </c>
      <c r="J34">
        <f t="shared" si="2"/>
        <v>100</v>
      </c>
      <c r="K34">
        <f t="shared" si="3"/>
        <v>0.37</v>
      </c>
      <c r="L34">
        <f t="shared" si="4"/>
        <v>0.54</v>
      </c>
      <c r="M34">
        <f t="shared" si="5"/>
        <v>0.09</v>
      </c>
      <c r="N34">
        <f t="shared" si="6"/>
        <v>0.54</v>
      </c>
      <c r="O34" t="str">
        <f t="shared" si="7"/>
        <v>Nixon</v>
      </c>
    </row>
    <row r="35" spans="1:15" x14ac:dyDescent="0.3">
      <c r="A35" t="str">
        <f t="shared" si="0"/>
        <v>02-012</v>
      </c>
      <c r="B35" t="s">
        <v>44</v>
      </c>
      <c r="C35">
        <v>2</v>
      </c>
      <c r="D35" t="s">
        <v>32</v>
      </c>
      <c r="E35" t="s">
        <v>460</v>
      </c>
      <c r="F35">
        <v>231</v>
      </c>
      <c r="G35">
        <v>69</v>
      </c>
      <c r="H35">
        <v>113</v>
      </c>
      <c r="I35">
        <v>17</v>
      </c>
      <c r="J35">
        <f t="shared" si="2"/>
        <v>199</v>
      </c>
      <c r="K35">
        <f t="shared" si="3"/>
        <v>0.34673366834170855</v>
      </c>
      <c r="L35">
        <f t="shared" si="4"/>
        <v>0.56783919597989951</v>
      </c>
      <c r="M35">
        <f t="shared" si="5"/>
        <v>8.5427135678391955E-2</v>
      </c>
      <c r="N35">
        <f t="shared" si="6"/>
        <v>0.56783919597989951</v>
      </c>
      <c r="O35" t="str">
        <f t="shared" si="7"/>
        <v>Nixon</v>
      </c>
    </row>
    <row r="36" spans="1:15" x14ac:dyDescent="0.3">
      <c r="A36" t="str">
        <f t="shared" si="0"/>
        <v>02-013</v>
      </c>
      <c r="B36" t="s">
        <v>45</v>
      </c>
      <c r="C36">
        <v>2</v>
      </c>
      <c r="D36" t="s">
        <v>32</v>
      </c>
      <c r="E36" t="s">
        <v>458</v>
      </c>
      <c r="F36">
        <v>47</v>
      </c>
      <c r="G36">
        <v>22</v>
      </c>
      <c r="H36">
        <v>10</v>
      </c>
      <c r="I36">
        <v>6</v>
      </c>
      <c r="J36">
        <f t="shared" si="2"/>
        <v>38</v>
      </c>
      <c r="K36">
        <f t="shared" si="3"/>
        <v>0.57894736842105265</v>
      </c>
      <c r="L36">
        <f t="shared" si="4"/>
        <v>0.26315789473684209</v>
      </c>
      <c r="M36">
        <f t="shared" si="5"/>
        <v>0.15789473684210525</v>
      </c>
      <c r="N36">
        <f t="shared" si="6"/>
        <v>2.5789473684210527</v>
      </c>
      <c r="O36" t="str">
        <f t="shared" si="7"/>
        <v>McGovern</v>
      </c>
    </row>
    <row r="37" spans="1:15" x14ac:dyDescent="0.3">
      <c r="A37" t="str">
        <f t="shared" si="0"/>
        <v>02-014</v>
      </c>
      <c r="B37" t="s">
        <v>46</v>
      </c>
      <c r="C37">
        <v>2</v>
      </c>
      <c r="D37" t="s">
        <v>32</v>
      </c>
      <c r="E37" t="s">
        <v>456</v>
      </c>
      <c r="F37">
        <v>126</v>
      </c>
      <c r="G37">
        <v>65</v>
      </c>
      <c r="H37">
        <v>31</v>
      </c>
      <c r="I37">
        <v>17</v>
      </c>
      <c r="J37">
        <f t="shared" si="2"/>
        <v>113</v>
      </c>
      <c r="K37">
        <f t="shared" si="3"/>
        <v>0.5752212389380531</v>
      </c>
      <c r="L37">
        <f t="shared" si="4"/>
        <v>0.27433628318584069</v>
      </c>
      <c r="M37">
        <f t="shared" si="5"/>
        <v>0.15044247787610621</v>
      </c>
      <c r="N37">
        <f t="shared" si="6"/>
        <v>2.5752212389380533</v>
      </c>
      <c r="O37" t="str">
        <f t="shared" si="7"/>
        <v>McGovern</v>
      </c>
    </row>
    <row r="38" spans="1:15" x14ac:dyDescent="0.3">
      <c r="A38" t="str">
        <f t="shared" si="0"/>
        <v>02-015</v>
      </c>
      <c r="B38" t="s">
        <v>47</v>
      </c>
      <c r="C38">
        <v>2</v>
      </c>
      <c r="D38" t="s">
        <v>32</v>
      </c>
      <c r="E38" t="s">
        <v>456</v>
      </c>
      <c r="F38">
        <v>18</v>
      </c>
      <c r="G38">
        <v>5</v>
      </c>
      <c r="H38">
        <v>11</v>
      </c>
      <c r="I38">
        <v>0</v>
      </c>
      <c r="J38">
        <f t="shared" si="2"/>
        <v>16</v>
      </c>
      <c r="K38">
        <f t="shared" si="3"/>
        <v>0.3125</v>
      </c>
      <c r="L38">
        <f t="shared" si="4"/>
        <v>0.6875</v>
      </c>
      <c r="M38">
        <f t="shared" si="5"/>
        <v>0</v>
      </c>
      <c r="N38">
        <f t="shared" si="6"/>
        <v>0.6875</v>
      </c>
      <c r="O38" t="str">
        <f t="shared" si="7"/>
        <v>Nixon</v>
      </c>
    </row>
    <row r="39" spans="1:15" x14ac:dyDescent="0.3">
      <c r="A39" t="str">
        <f t="shared" si="0"/>
        <v>02-016</v>
      </c>
      <c r="B39" t="s">
        <v>48</v>
      </c>
      <c r="C39">
        <v>2</v>
      </c>
      <c r="D39" t="s">
        <v>32</v>
      </c>
      <c r="E39" t="s">
        <v>456</v>
      </c>
      <c r="F39">
        <v>0</v>
      </c>
      <c r="G39">
        <v>0</v>
      </c>
      <c r="H39">
        <v>0</v>
      </c>
      <c r="I39">
        <v>0</v>
      </c>
      <c r="J39">
        <f t="shared" si="2"/>
        <v>0</v>
      </c>
      <c r="K39" t="str">
        <f t="shared" si="3"/>
        <v/>
      </c>
      <c r="L39" t="str">
        <f t="shared" si="4"/>
        <v/>
      </c>
      <c r="M39" t="str">
        <f t="shared" si="5"/>
        <v/>
      </c>
      <c r="N39">
        <f t="shared" si="6"/>
        <v>10</v>
      </c>
      <c r="O39" t="str">
        <f t="shared" si="7"/>
        <v>No Votes</v>
      </c>
    </row>
    <row r="40" spans="1:15" x14ac:dyDescent="0.3">
      <c r="A40" t="str">
        <f t="shared" si="0"/>
        <v>02-017</v>
      </c>
      <c r="B40" t="s">
        <v>49</v>
      </c>
      <c r="C40">
        <v>2</v>
      </c>
      <c r="D40" t="s">
        <v>32</v>
      </c>
      <c r="E40" t="s">
        <v>456</v>
      </c>
      <c r="F40">
        <v>39</v>
      </c>
      <c r="G40">
        <v>12</v>
      </c>
      <c r="H40">
        <v>23</v>
      </c>
      <c r="I40">
        <v>1</v>
      </c>
      <c r="J40">
        <f t="shared" si="2"/>
        <v>36</v>
      </c>
      <c r="K40">
        <f t="shared" si="3"/>
        <v>0.33333333333333331</v>
      </c>
      <c r="L40">
        <f t="shared" si="4"/>
        <v>0.63888888888888884</v>
      </c>
      <c r="M40">
        <f t="shared" si="5"/>
        <v>2.7777777777777776E-2</v>
      </c>
      <c r="N40">
        <f t="shared" si="6"/>
        <v>0.63888888888888884</v>
      </c>
      <c r="O40" t="str">
        <f t="shared" si="7"/>
        <v>Nixon</v>
      </c>
    </row>
    <row r="41" spans="1:15" x14ac:dyDescent="0.3">
      <c r="A41" t="str">
        <f t="shared" si="0"/>
        <v>02-018</v>
      </c>
      <c r="B41" t="s">
        <v>50</v>
      </c>
      <c r="C41">
        <v>2</v>
      </c>
      <c r="D41" t="s">
        <v>32</v>
      </c>
      <c r="E41" t="s">
        <v>460</v>
      </c>
      <c r="F41">
        <v>217</v>
      </c>
      <c r="G41">
        <v>59</v>
      </c>
      <c r="H41">
        <v>131</v>
      </c>
      <c r="I41">
        <v>9</v>
      </c>
      <c r="J41">
        <f t="shared" si="2"/>
        <v>199</v>
      </c>
      <c r="K41">
        <f t="shared" si="3"/>
        <v>0.29648241206030151</v>
      </c>
      <c r="L41">
        <f t="shared" si="4"/>
        <v>0.65829145728643212</v>
      </c>
      <c r="M41">
        <f t="shared" si="5"/>
        <v>4.5226130653266333E-2</v>
      </c>
      <c r="N41">
        <f t="shared" si="6"/>
        <v>0.65829145728643212</v>
      </c>
      <c r="O41" t="str">
        <f t="shared" si="7"/>
        <v>Nixon</v>
      </c>
    </row>
    <row r="42" spans="1:15" x14ac:dyDescent="0.3">
      <c r="A42" t="str">
        <f t="shared" si="0"/>
        <v>02-019</v>
      </c>
      <c r="B42" t="s">
        <v>51</v>
      </c>
      <c r="C42">
        <v>2</v>
      </c>
      <c r="D42" t="s">
        <v>32</v>
      </c>
      <c r="E42" t="s">
        <v>460</v>
      </c>
      <c r="F42">
        <v>232</v>
      </c>
      <c r="G42">
        <v>86</v>
      </c>
      <c r="H42">
        <v>115</v>
      </c>
      <c r="I42">
        <v>10</v>
      </c>
      <c r="J42">
        <f t="shared" si="2"/>
        <v>211</v>
      </c>
      <c r="K42">
        <f t="shared" si="3"/>
        <v>0.40758293838862558</v>
      </c>
      <c r="L42">
        <f t="shared" si="4"/>
        <v>0.54502369668246442</v>
      </c>
      <c r="M42">
        <f t="shared" si="5"/>
        <v>4.7393364928909949E-2</v>
      </c>
      <c r="N42">
        <f t="shared" si="6"/>
        <v>0.54502369668246442</v>
      </c>
      <c r="O42" t="str">
        <f t="shared" si="7"/>
        <v>Nixon</v>
      </c>
    </row>
    <row r="43" spans="1:15" x14ac:dyDescent="0.3">
      <c r="A43" t="str">
        <f t="shared" si="0"/>
        <v>02-020</v>
      </c>
      <c r="B43" t="s">
        <v>24</v>
      </c>
      <c r="C43">
        <v>2</v>
      </c>
      <c r="D43" t="s">
        <v>31</v>
      </c>
      <c r="E43">
        <v>0</v>
      </c>
      <c r="F43">
        <v>295</v>
      </c>
      <c r="G43">
        <v>113</v>
      </c>
      <c r="H43">
        <v>169</v>
      </c>
      <c r="I43">
        <v>8</v>
      </c>
      <c r="J43">
        <f t="shared" si="2"/>
        <v>290</v>
      </c>
      <c r="K43">
        <f t="shared" si="3"/>
        <v>0.3896551724137931</v>
      </c>
      <c r="L43">
        <f t="shared" si="4"/>
        <v>0.58275862068965523</v>
      </c>
      <c r="M43">
        <f t="shared" si="5"/>
        <v>2.7586206896551724E-2</v>
      </c>
      <c r="N43">
        <f t="shared" si="6"/>
        <v>0.58275862068965523</v>
      </c>
      <c r="O43" t="str">
        <f t="shared" si="7"/>
        <v>Nixon</v>
      </c>
    </row>
    <row r="44" spans="1:15" x14ac:dyDescent="0.3">
      <c r="A44" t="str">
        <f t="shared" si="0"/>
        <v>02-021</v>
      </c>
      <c r="B44" t="s">
        <v>52</v>
      </c>
      <c r="C44">
        <v>2</v>
      </c>
      <c r="D44" t="s">
        <v>30</v>
      </c>
      <c r="E44">
        <v>0</v>
      </c>
      <c r="F44">
        <v>0</v>
      </c>
      <c r="G44">
        <v>42</v>
      </c>
      <c r="H44">
        <v>37</v>
      </c>
      <c r="I44">
        <v>1</v>
      </c>
      <c r="J44">
        <f t="shared" si="2"/>
        <v>80</v>
      </c>
      <c r="K44">
        <f t="shared" si="3"/>
        <v>0.52500000000000002</v>
      </c>
      <c r="L44">
        <f t="shared" si="4"/>
        <v>0.46250000000000002</v>
      </c>
      <c r="M44">
        <f t="shared" si="5"/>
        <v>1.2500000000000001E-2</v>
      </c>
      <c r="N44">
        <f t="shared" si="6"/>
        <v>2.5249999999999999</v>
      </c>
      <c r="O44" t="str">
        <f t="shared" si="7"/>
        <v>McGovern</v>
      </c>
    </row>
    <row r="45" spans="1:15" x14ac:dyDescent="0.3">
      <c r="A45" t="str">
        <f t="shared" si="0"/>
        <v>02-022</v>
      </c>
      <c r="B45" t="s">
        <v>26</v>
      </c>
      <c r="C45">
        <v>2</v>
      </c>
      <c r="D45" t="s">
        <v>29</v>
      </c>
      <c r="E45">
        <v>0</v>
      </c>
      <c r="F45">
        <v>2597</v>
      </c>
      <c r="G45">
        <v>967</v>
      </c>
      <c r="H45">
        <v>1386</v>
      </c>
      <c r="I45">
        <v>137</v>
      </c>
      <c r="J45">
        <f t="shared" si="2"/>
        <v>2490</v>
      </c>
      <c r="K45">
        <f t="shared" si="3"/>
        <v>0.38835341365461845</v>
      </c>
      <c r="L45">
        <f t="shared" si="4"/>
        <v>0.55662650602409636</v>
      </c>
      <c r="M45">
        <f t="shared" si="5"/>
        <v>5.5020080321285143E-2</v>
      </c>
      <c r="N45">
        <f t="shared" si="6"/>
        <v>0.55662650602409636</v>
      </c>
      <c r="O45" t="str">
        <f t="shared" si="7"/>
        <v>Nixon</v>
      </c>
    </row>
    <row r="46" spans="1:15" x14ac:dyDescent="0.3">
      <c r="A46" t="str">
        <f t="shared" si="0"/>
        <v>03-001</v>
      </c>
      <c r="B46" t="s">
        <v>53</v>
      </c>
      <c r="C46">
        <v>3</v>
      </c>
      <c r="D46" t="s">
        <v>32</v>
      </c>
      <c r="E46" t="s">
        <v>458</v>
      </c>
      <c r="F46">
        <v>30</v>
      </c>
      <c r="G46">
        <v>11</v>
      </c>
      <c r="H46">
        <v>12</v>
      </c>
      <c r="I46">
        <v>3</v>
      </c>
      <c r="J46">
        <f t="shared" si="2"/>
        <v>26</v>
      </c>
      <c r="K46">
        <f t="shared" si="3"/>
        <v>0.42307692307692307</v>
      </c>
      <c r="L46">
        <f t="shared" si="4"/>
        <v>0.46153846153846156</v>
      </c>
      <c r="M46">
        <f t="shared" si="5"/>
        <v>0.11538461538461539</v>
      </c>
      <c r="N46">
        <f t="shared" si="6"/>
        <v>0.46153846153846156</v>
      </c>
      <c r="O46" t="str">
        <f t="shared" si="7"/>
        <v>Nixon</v>
      </c>
    </row>
    <row r="47" spans="1:15" x14ac:dyDescent="0.3">
      <c r="A47" t="str">
        <f t="shared" si="0"/>
        <v>03-002</v>
      </c>
      <c r="B47" t="s">
        <v>54</v>
      </c>
      <c r="C47">
        <v>3</v>
      </c>
      <c r="D47" t="s">
        <v>32</v>
      </c>
      <c r="E47" t="s">
        <v>458</v>
      </c>
      <c r="F47">
        <v>0</v>
      </c>
      <c r="G47">
        <v>0</v>
      </c>
      <c r="H47">
        <v>0</v>
      </c>
      <c r="I47">
        <v>0</v>
      </c>
      <c r="J47">
        <f t="shared" si="2"/>
        <v>0</v>
      </c>
      <c r="K47" t="str">
        <f t="shared" si="3"/>
        <v/>
      </c>
      <c r="L47" t="str">
        <f t="shared" si="4"/>
        <v/>
      </c>
      <c r="M47" t="str">
        <f t="shared" si="5"/>
        <v/>
      </c>
      <c r="N47">
        <f t="shared" si="6"/>
        <v>10</v>
      </c>
      <c r="O47" t="str">
        <f t="shared" si="7"/>
        <v>No Votes</v>
      </c>
    </row>
    <row r="48" spans="1:15" x14ac:dyDescent="0.3">
      <c r="A48" t="str">
        <f t="shared" si="0"/>
        <v>03-003</v>
      </c>
      <c r="B48" t="s">
        <v>55</v>
      </c>
      <c r="C48">
        <v>3</v>
      </c>
      <c r="D48" t="s">
        <v>32</v>
      </c>
      <c r="E48" t="s">
        <v>458</v>
      </c>
      <c r="F48">
        <v>34</v>
      </c>
      <c r="G48">
        <v>22</v>
      </c>
      <c r="H48">
        <v>11</v>
      </c>
      <c r="I48">
        <v>0</v>
      </c>
      <c r="J48">
        <f t="shared" si="2"/>
        <v>33</v>
      </c>
      <c r="K48">
        <f t="shared" si="3"/>
        <v>0.66666666666666663</v>
      </c>
      <c r="L48">
        <f t="shared" si="4"/>
        <v>0.33333333333333331</v>
      </c>
      <c r="M48">
        <f t="shared" si="5"/>
        <v>0</v>
      </c>
      <c r="N48">
        <f t="shared" si="6"/>
        <v>2.6666666666666665</v>
      </c>
      <c r="O48" t="str">
        <f t="shared" si="7"/>
        <v>McGovern</v>
      </c>
    </row>
    <row r="49" spans="1:15" x14ac:dyDescent="0.3">
      <c r="A49" t="str">
        <f t="shared" si="0"/>
        <v>03-004</v>
      </c>
      <c r="B49" t="s">
        <v>56</v>
      </c>
      <c r="C49">
        <v>3</v>
      </c>
      <c r="D49" t="s">
        <v>32</v>
      </c>
      <c r="E49" t="s">
        <v>461</v>
      </c>
      <c r="F49">
        <v>383</v>
      </c>
      <c r="G49">
        <v>175</v>
      </c>
      <c r="H49">
        <v>186</v>
      </c>
      <c r="I49">
        <v>12</v>
      </c>
      <c r="J49">
        <f t="shared" si="2"/>
        <v>373</v>
      </c>
      <c r="K49">
        <f t="shared" si="3"/>
        <v>0.46916890080428952</v>
      </c>
      <c r="L49">
        <f t="shared" si="4"/>
        <v>0.49865951742627346</v>
      </c>
      <c r="M49">
        <f t="shared" si="5"/>
        <v>3.2171581769436998E-2</v>
      </c>
      <c r="N49">
        <f t="shared" si="6"/>
        <v>0.49865951742627346</v>
      </c>
      <c r="O49" t="str">
        <f t="shared" si="7"/>
        <v>Nixon</v>
      </c>
    </row>
    <row r="50" spans="1:15" x14ac:dyDescent="0.3">
      <c r="A50" t="str">
        <f t="shared" si="0"/>
        <v>03-005</v>
      </c>
      <c r="B50" t="s">
        <v>57</v>
      </c>
      <c r="C50">
        <v>3</v>
      </c>
      <c r="D50" t="s">
        <v>32</v>
      </c>
      <c r="E50" t="s">
        <v>458</v>
      </c>
      <c r="F50">
        <v>273</v>
      </c>
      <c r="G50">
        <v>155</v>
      </c>
      <c r="H50">
        <v>82</v>
      </c>
      <c r="I50">
        <v>4</v>
      </c>
      <c r="J50">
        <f t="shared" si="2"/>
        <v>241</v>
      </c>
      <c r="K50">
        <f t="shared" si="3"/>
        <v>0.6431535269709544</v>
      </c>
      <c r="L50">
        <f t="shared" si="4"/>
        <v>0.34024896265560167</v>
      </c>
      <c r="M50">
        <f t="shared" si="5"/>
        <v>1.6597510373443983E-2</v>
      </c>
      <c r="N50">
        <f t="shared" si="6"/>
        <v>2.6431535269709543</v>
      </c>
      <c r="O50" t="str">
        <f t="shared" si="7"/>
        <v>McGovern</v>
      </c>
    </row>
    <row r="51" spans="1:15" x14ac:dyDescent="0.3">
      <c r="A51" t="str">
        <f t="shared" si="0"/>
        <v>03-006</v>
      </c>
      <c r="B51" t="s">
        <v>58</v>
      </c>
      <c r="C51">
        <v>3</v>
      </c>
      <c r="D51" t="s">
        <v>32</v>
      </c>
      <c r="E51" t="s">
        <v>461</v>
      </c>
      <c r="F51">
        <v>235</v>
      </c>
      <c r="G51">
        <v>91</v>
      </c>
      <c r="H51">
        <v>112</v>
      </c>
      <c r="I51">
        <v>19</v>
      </c>
      <c r="J51">
        <f t="shared" si="2"/>
        <v>222</v>
      </c>
      <c r="K51">
        <f t="shared" si="3"/>
        <v>0.40990990990990989</v>
      </c>
      <c r="L51">
        <f t="shared" si="4"/>
        <v>0.50450450450450446</v>
      </c>
      <c r="M51">
        <f t="shared" si="5"/>
        <v>8.5585585585585586E-2</v>
      </c>
      <c r="N51">
        <f t="shared" si="6"/>
        <v>0.50450450450450446</v>
      </c>
      <c r="O51" t="str">
        <f t="shared" si="7"/>
        <v>Nixon</v>
      </c>
    </row>
    <row r="52" spans="1:15" x14ac:dyDescent="0.3">
      <c r="A52" t="str">
        <f t="shared" si="0"/>
        <v>03-007</v>
      </c>
      <c r="B52" t="s">
        <v>59</v>
      </c>
      <c r="C52">
        <v>3</v>
      </c>
      <c r="D52" t="s">
        <v>32</v>
      </c>
      <c r="E52" t="s">
        <v>458</v>
      </c>
      <c r="F52">
        <v>72</v>
      </c>
      <c r="G52">
        <v>24</v>
      </c>
      <c r="H52">
        <v>43</v>
      </c>
      <c r="I52">
        <v>0</v>
      </c>
      <c r="J52">
        <f t="shared" si="2"/>
        <v>67</v>
      </c>
      <c r="K52">
        <f t="shared" si="3"/>
        <v>0.35820895522388058</v>
      </c>
      <c r="L52">
        <f t="shared" si="4"/>
        <v>0.64179104477611937</v>
      </c>
      <c r="M52">
        <f t="shared" si="5"/>
        <v>0</v>
      </c>
      <c r="N52">
        <f t="shared" si="6"/>
        <v>0.64179104477611937</v>
      </c>
      <c r="O52" t="str">
        <f t="shared" si="7"/>
        <v>Nixon</v>
      </c>
    </row>
    <row r="53" spans="1:15" x14ac:dyDescent="0.3">
      <c r="A53" t="str">
        <f t="shared" si="0"/>
        <v>03-008</v>
      </c>
      <c r="B53" t="s">
        <v>60</v>
      </c>
      <c r="C53">
        <v>3</v>
      </c>
      <c r="D53" t="s">
        <v>32</v>
      </c>
      <c r="E53" t="s">
        <v>461</v>
      </c>
      <c r="F53">
        <v>275</v>
      </c>
      <c r="G53">
        <v>138</v>
      </c>
      <c r="H53">
        <v>120</v>
      </c>
      <c r="I53">
        <v>5</v>
      </c>
      <c r="J53">
        <f t="shared" si="2"/>
        <v>263</v>
      </c>
      <c r="K53">
        <f t="shared" si="3"/>
        <v>0.52471482889733845</v>
      </c>
      <c r="L53">
        <f t="shared" si="4"/>
        <v>0.45627376425855515</v>
      </c>
      <c r="M53">
        <f t="shared" si="5"/>
        <v>1.9011406844106463E-2</v>
      </c>
      <c r="N53">
        <f t="shared" si="6"/>
        <v>2.5247148288973387</v>
      </c>
      <c r="O53" t="str">
        <f t="shared" si="7"/>
        <v>McGovern</v>
      </c>
    </row>
    <row r="54" spans="1:15" x14ac:dyDescent="0.3">
      <c r="A54" t="str">
        <f t="shared" si="0"/>
        <v>03-009</v>
      </c>
      <c r="B54" t="s">
        <v>61</v>
      </c>
      <c r="C54">
        <v>3</v>
      </c>
      <c r="D54" t="s">
        <v>32</v>
      </c>
      <c r="E54" t="s">
        <v>456</v>
      </c>
      <c r="F54">
        <v>21</v>
      </c>
      <c r="G54">
        <v>11</v>
      </c>
      <c r="H54">
        <v>9</v>
      </c>
      <c r="I54">
        <v>1</v>
      </c>
      <c r="J54">
        <f t="shared" si="2"/>
        <v>21</v>
      </c>
      <c r="K54">
        <f t="shared" si="3"/>
        <v>0.52380952380952384</v>
      </c>
      <c r="L54">
        <f t="shared" si="4"/>
        <v>0.42857142857142855</v>
      </c>
      <c r="M54">
        <f t="shared" si="5"/>
        <v>4.7619047619047616E-2</v>
      </c>
      <c r="N54">
        <f t="shared" si="6"/>
        <v>2.5238095238095237</v>
      </c>
      <c r="O54" t="str">
        <f t="shared" si="7"/>
        <v>McGovern</v>
      </c>
    </row>
    <row r="55" spans="1:15" x14ac:dyDescent="0.3">
      <c r="A55" t="str">
        <f t="shared" si="0"/>
        <v>03-010</v>
      </c>
      <c r="B55" t="s">
        <v>62</v>
      </c>
      <c r="C55">
        <v>3</v>
      </c>
      <c r="D55" t="s">
        <v>32</v>
      </c>
      <c r="E55" t="s">
        <v>461</v>
      </c>
      <c r="F55">
        <v>37</v>
      </c>
      <c r="G55">
        <v>18</v>
      </c>
      <c r="H55">
        <v>18</v>
      </c>
      <c r="I55">
        <v>1</v>
      </c>
      <c r="J55">
        <f t="shared" si="2"/>
        <v>37</v>
      </c>
      <c r="K55">
        <f t="shared" si="3"/>
        <v>0.48648648648648651</v>
      </c>
      <c r="L55">
        <f t="shared" si="4"/>
        <v>0.48648648648648651</v>
      </c>
      <c r="M55">
        <f t="shared" si="5"/>
        <v>2.7027027027027029E-2</v>
      </c>
      <c r="N55">
        <f t="shared" si="6"/>
        <v>9</v>
      </c>
      <c r="O55" t="str">
        <f t="shared" si="7"/>
        <v>Tie</v>
      </c>
    </row>
    <row r="56" spans="1:15" x14ac:dyDescent="0.3">
      <c r="A56" t="str">
        <f t="shared" si="0"/>
        <v>03-011</v>
      </c>
      <c r="B56" t="s">
        <v>63</v>
      </c>
      <c r="C56">
        <v>3</v>
      </c>
      <c r="D56" t="s">
        <v>32</v>
      </c>
      <c r="E56" t="s">
        <v>461</v>
      </c>
      <c r="F56">
        <v>229</v>
      </c>
      <c r="G56">
        <v>113</v>
      </c>
      <c r="H56">
        <v>98</v>
      </c>
      <c r="I56">
        <v>6</v>
      </c>
      <c r="J56">
        <f t="shared" si="2"/>
        <v>217</v>
      </c>
      <c r="K56">
        <f t="shared" si="3"/>
        <v>0.52073732718894006</v>
      </c>
      <c r="L56">
        <f t="shared" si="4"/>
        <v>0.45161290322580644</v>
      </c>
      <c r="M56">
        <f t="shared" si="5"/>
        <v>2.7649769585253458E-2</v>
      </c>
      <c r="N56">
        <f t="shared" si="6"/>
        <v>2.5207373271889399</v>
      </c>
      <c r="O56" t="str">
        <f t="shared" si="7"/>
        <v>McGovern</v>
      </c>
    </row>
    <row r="57" spans="1:15" x14ac:dyDescent="0.3">
      <c r="A57" t="str">
        <f t="shared" si="0"/>
        <v>03-012</v>
      </c>
      <c r="B57" t="s">
        <v>64</v>
      </c>
      <c r="C57">
        <v>3</v>
      </c>
      <c r="D57" t="s">
        <v>32</v>
      </c>
      <c r="E57" t="s">
        <v>461</v>
      </c>
      <c r="F57">
        <v>399</v>
      </c>
      <c r="G57">
        <v>171</v>
      </c>
      <c r="H57">
        <v>183</v>
      </c>
      <c r="I57">
        <v>10</v>
      </c>
      <c r="J57">
        <f t="shared" si="2"/>
        <v>364</v>
      </c>
      <c r="K57">
        <f t="shared" si="3"/>
        <v>0.46978021978021978</v>
      </c>
      <c r="L57">
        <f t="shared" si="4"/>
        <v>0.50274725274725274</v>
      </c>
      <c r="M57">
        <f t="shared" si="5"/>
        <v>2.7472527472527472E-2</v>
      </c>
      <c r="N57">
        <f t="shared" si="6"/>
        <v>0.50274725274725274</v>
      </c>
      <c r="O57" t="str">
        <f t="shared" si="7"/>
        <v>Nixon</v>
      </c>
    </row>
    <row r="58" spans="1:15" x14ac:dyDescent="0.3">
      <c r="A58" t="str">
        <f t="shared" si="0"/>
        <v>03-013</v>
      </c>
      <c r="B58" t="s">
        <v>65</v>
      </c>
      <c r="C58">
        <v>3</v>
      </c>
      <c r="D58" t="s">
        <v>32</v>
      </c>
      <c r="E58" t="s">
        <v>461</v>
      </c>
      <c r="F58">
        <v>405</v>
      </c>
      <c r="G58">
        <v>141</v>
      </c>
      <c r="H58">
        <v>234</v>
      </c>
      <c r="I58">
        <v>7</v>
      </c>
      <c r="J58">
        <f t="shared" si="2"/>
        <v>382</v>
      </c>
      <c r="K58">
        <f t="shared" si="3"/>
        <v>0.36910994764397903</v>
      </c>
      <c r="L58">
        <f t="shared" si="4"/>
        <v>0.61256544502617805</v>
      </c>
      <c r="M58">
        <f t="shared" si="5"/>
        <v>1.832460732984293E-2</v>
      </c>
      <c r="N58">
        <f t="shared" si="6"/>
        <v>0.61256544502617805</v>
      </c>
      <c r="O58" t="str">
        <f t="shared" si="7"/>
        <v>Nixon</v>
      </c>
    </row>
    <row r="59" spans="1:15" x14ac:dyDescent="0.3">
      <c r="A59" t="str">
        <f t="shared" si="0"/>
        <v>03-014</v>
      </c>
      <c r="B59" t="s">
        <v>66</v>
      </c>
      <c r="C59">
        <v>3</v>
      </c>
      <c r="D59" t="s">
        <v>32</v>
      </c>
      <c r="E59" t="s">
        <v>461</v>
      </c>
      <c r="F59">
        <v>270</v>
      </c>
      <c r="G59">
        <v>101</v>
      </c>
      <c r="H59">
        <v>156</v>
      </c>
      <c r="I59">
        <v>3</v>
      </c>
      <c r="J59">
        <f t="shared" si="2"/>
        <v>260</v>
      </c>
      <c r="K59">
        <f t="shared" si="3"/>
        <v>0.38846153846153847</v>
      </c>
      <c r="L59">
        <f t="shared" si="4"/>
        <v>0.6</v>
      </c>
      <c r="M59">
        <f t="shared" si="5"/>
        <v>1.1538461538461539E-2</v>
      </c>
      <c r="N59">
        <f t="shared" si="6"/>
        <v>0.6</v>
      </c>
      <c r="O59" t="str">
        <f t="shared" si="7"/>
        <v>Nixon</v>
      </c>
    </row>
    <row r="60" spans="1:15" x14ac:dyDescent="0.3">
      <c r="A60" t="str">
        <f t="shared" si="0"/>
        <v>03-015</v>
      </c>
      <c r="B60" t="s">
        <v>67</v>
      </c>
      <c r="C60">
        <v>3</v>
      </c>
      <c r="D60" t="s">
        <v>32</v>
      </c>
      <c r="E60" t="s">
        <v>67</v>
      </c>
      <c r="F60">
        <v>106</v>
      </c>
      <c r="G60">
        <v>49</v>
      </c>
      <c r="H60">
        <v>34</v>
      </c>
      <c r="I60">
        <v>2</v>
      </c>
      <c r="J60">
        <f t="shared" si="2"/>
        <v>85</v>
      </c>
      <c r="K60">
        <f t="shared" si="3"/>
        <v>0.57647058823529407</v>
      </c>
      <c r="L60">
        <f t="shared" si="4"/>
        <v>0.4</v>
      </c>
      <c r="M60">
        <f t="shared" si="5"/>
        <v>2.3529411764705882E-2</v>
      </c>
      <c r="N60">
        <f t="shared" si="6"/>
        <v>2.5764705882352938</v>
      </c>
      <c r="O60" t="str">
        <f t="shared" si="7"/>
        <v>McGovern</v>
      </c>
    </row>
    <row r="61" spans="1:15" x14ac:dyDescent="0.3">
      <c r="A61" t="str">
        <f t="shared" si="0"/>
        <v>03-016</v>
      </c>
      <c r="B61" t="s">
        <v>68</v>
      </c>
      <c r="C61">
        <v>3</v>
      </c>
      <c r="D61" t="s">
        <v>32</v>
      </c>
      <c r="E61" t="s">
        <v>67</v>
      </c>
      <c r="F61">
        <v>55</v>
      </c>
      <c r="G61">
        <v>2</v>
      </c>
      <c r="H61">
        <v>42</v>
      </c>
      <c r="I61">
        <v>3</v>
      </c>
      <c r="J61">
        <f t="shared" si="2"/>
        <v>47</v>
      </c>
      <c r="K61">
        <f t="shared" si="3"/>
        <v>4.2553191489361701E-2</v>
      </c>
      <c r="L61">
        <f t="shared" si="4"/>
        <v>0.8936170212765957</v>
      </c>
      <c r="M61">
        <f t="shared" si="5"/>
        <v>6.3829787234042548E-2</v>
      </c>
      <c r="N61">
        <f t="shared" si="6"/>
        <v>0.8936170212765957</v>
      </c>
      <c r="O61" t="str">
        <f t="shared" si="7"/>
        <v>Nixon</v>
      </c>
    </row>
    <row r="62" spans="1:15" x14ac:dyDescent="0.3">
      <c r="A62" t="str">
        <f t="shared" si="0"/>
        <v>03-017</v>
      </c>
      <c r="B62" t="s">
        <v>24</v>
      </c>
      <c r="C62">
        <v>3</v>
      </c>
      <c r="D62" t="s">
        <v>31</v>
      </c>
      <c r="E62">
        <v>0</v>
      </c>
      <c r="F62">
        <v>326</v>
      </c>
      <c r="G62">
        <v>133</v>
      </c>
      <c r="H62">
        <v>172</v>
      </c>
      <c r="I62">
        <v>8</v>
      </c>
      <c r="J62">
        <f t="shared" si="2"/>
        <v>313</v>
      </c>
      <c r="K62">
        <f t="shared" si="3"/>
        <v>0.42492012779552718</v>
      </c>
      <c r="L62">
        <f t="shared" si="4"/>
        <v>0.54952076677316297</v>
      </c>
      <c r="M62">
        <f t="shared" si="5"/>
        <v>2.5559105431309903E-2</v>
      </c>
      <c r="N62">
        <f t="shared" si="6"/>
        <v>0.54952076677316297</v>
      </c>
      <c r="O62" t="str">
        <f t="shared" si="7"/>
        <v>Nixon</v>
      </c>
    </row>
    <row r="63" spans="1:15" x14ac:dyDescent="0.3">
      <c r="A63" t="str">
        <f t="shared" si="0"/>
        <v>03-018</v>
      </c>
      <c r="B63" t="s">
        <v>52</v>
      </c>
      <c r="C63">
        <v>3</v>
      </c>
      <c r="D63" t="s">
        <v>30</v>
      </c>
      <c r="E63">
        <v>0</v>
      </c>
      <c r="F63">
        <v>0</v>
      </c>
      <c r="G63">
        <v>38</v>
      </c>
      <c r="H63">
        <v>37</v>
      </c>
      <c r="I63">
        <v>4</v>
      </c>
      <c r="J63">
        <f t="shared" si="2"/>
        <v>79</v>
      </c>
      <c r="K63">
        <f t="shared" si="3"/>
        <v>0.48101265822784811</v>
      </c>
      <c r="L63">
        <f t="shared" si="4"/>
        <v>0.46835443037974683</v>
      </c>
      <c r="M63">
        <f t="shared" si="5"/>
        <v>5.0632911392405063E-2</v>
      </c>
      <c r="N63">
        <f t="shared" si="6"/>
        <v>2.481012658227848</v>
      </c>
      <c r="O63" t="str">
        <f t="shared" si="7"/>
        <v>McGovern</v>
      </c>
    </row>
    <row r="64" spans="1:15" x14ac:dyDescent="0.3">
      <c r="A64" t="str">
        <f t="shared" si="0"/>
        <v>03-019</v>
      </c>
      <c r="B64" t="s">
        <v>26</v>
      </c>
      <c r="C64">
        <v>3</v>
      </c>
      <c r="D64" t="s">
        <v>29</v>
      </c>
      <c r="E64">
        <v>0</v>
      </c>
      <c r="F64">
        <v>3150</v>
      </c>
      <c r="G64">
        <v>1393</v>
      </c>
      <c r="H64">
        <v>1549</v>
      </c>
      <c r="I64">
        <v>88</v>
      </c>
      <c r="J64">
        <f t="shared" si="2"/>
        <v>3030</v>
      </c>
      <c r="K64">
        <f t="shared" si="3"/>
        <v>0.45973597359735974</v>
      </c>
      <c r="L64">
        <f t="shared" si="4"/>
        <v>0.51122112211221127</v>
      </c>
      <c r="M64">
        <f t="shared" si="5"/>
        <v>2.9042904290429043E-2</v>
      </c>
      <c r="N64">
        <f t="shared" si="6"/>
        <v>0.51122112211221127</v>
      </c>
      <c r="O64" t="str">
        <f t="shared" si="7"/>
        <v>Nixon</v>
      </c>
    </row>
    <row r="65" spans="1:15" x14ac:dyDescent="0.3">
      <c r="A65" t="str">
        <f t="shared" si="0"/>
        <v>04-001</v>
      </c>
      <c r="B65" t="s">
        <v>69</v>
      </c>
      <c r="C65">
        <v>4</v>
      </c>
      <c r="D65" t="s">
        <v>32</v>
      </c>
      <c r="E65" t="s">
        <v>462</v>
      </c>
      <c r="F65">
        <v>509</v>
      </c>
      <c r="G65">
        <v>169</v>
      </c>
      <c r="H65">
        <v>297</v>
      </c>
      <c r="I65">
        <v>16</v>
      </c>
      <c r="J65">
        <f t="shared" si="2"/>
        <v>482</v>
      </c>
      <c r="K65">
        <f t="shared" si="3"/>
        <v>0.35062240663900412</v>
      </c>
      <c r="L65">
        <f t="shared" si="4"/>
        <v>0.61618257261410792</v>
      </c>
      <c r="M65">
        <f t="shared" si="5"/>
        <v>3.3195020746887967E-2</v>
      </c>
      <c r="N65">
        <f t="shared" si="6"/>
        <v>0.61618257261410792</v>
      </c>
      <c r="O65" t="str">
        <f t="shared" si="7"/>
        <v>Nixon</v>
      </c>
    </row>
    <row r="66" spans="1:15" x14ac:dyDescent="0.3">
      <c r="A66" t="str">
        <f t="shared" ref="A66:A129" si="8">REPT("0",2-LEN(C66))&amp;C66&amp;"-"&amp;IF(C66=C65,REPT("0",3-LEN(RIGHT(A65,3)/1+1)),"00")&amp;IF(C66=C65,RIGHT(A65,3)/1+1,1)</f>
        <v>04-002</v>
      </c>
      <c r="B66" t="s">
        <v>70</v>
      </c>
      <c r="C66">
        <v>4</v>
      </c>
      <c r="D66" t="s">
        <v>32</v>
      </c>
      <c r="E66" t="s">
        <v>73</v>
      </c>
      <c r="F66">
        <v>72</v>
      </c>
      <c r="G66">
        <v>15</v>
      </c>
      <c r="H66">
        <v>49</v>
      </c>
      <c r="I66">
        <v>3</v>
      </c>
      <c r="J66">
        <f t="shared" si="2"/>
        <v>67</v>
      </c>
      <c r="K66">
        <f t="shared" si="3"/>
        <v>0.22388059701492538</v>
      </c>
      <c r="L66">
        <f t="shared" si="4"/>
        <v>0.73134328358208955</v>
      </c>
      <c r="M66">
        <f t="shared" si="5"/>
        <v>4.4776119402985072E-2</v>
      </c>
      <c r="N66">
        <f t="shared" si="6"/>
        <v>0.73134328358208955</v>
      </c>
      <c r="O66" t="str">
        <f t="shared" si="7"/>
        <v>Nixon</v>
      </c>
    </row>
    <row r="67" spans="1:15" x14ac:dyDescent="0.3">
      <c r="A67" t="str">
        <f t="shared" si="8"/>
        <v>04-003</v>
      </c>
      <c r="B67" t="s">
        <v>71</v>
      </c>
      <c r="C67">
        <v>4</v>
      </c>
      <c r="D67" t="s">
        <v>32</v>
      </c>
      <c r="E67" t="s">
        <v>462</v>
      </c>
      <c r="F67">
        <v>247</v>
      </c>
      <c r="G67">
        <v>88</v>
      </c>
      <c r="H67">
        <v>131</v>
      </c>
      <c r="I67">
        <v>12</v>
      </c>
      <c r="J67">
        <f t="shared" ref="J67:J130" si="9">SUM(G67:I67)</f>
        <v>231</v>
      </c>
      <c r="K67">
        <f t="shared" ref="K67:K130" si="10">IF($J67=0,"",G67/$J67)</f>
        <v>0.38095238095238093</v>
      </c>
      <c r="L67">
        <f t="shared" ref="L67:L130" si="11">IF($J67=0,"",H67/$J67)</f>
        <v>0.5670995670995671</v>
      </c>
      <c r="M67">
        <f t="shared" ref="M67:M130" si="12">IF($J67=0,"",I67/$J67)</f>
        <v>5.1948051948051951E-2</v>
      </c>
      <c r="N67">
        <f t="shared" ref="N67:N130" si="13">IF(J67=0,10,IF(MAX(G67:I67)=LARGE(G67:I67,2),9,IF(H67=MAX(G67:I67),L67,IF(I67=MAX(G67:I67),M67+1,IF(G67=MAX(G67:I67),K67+2,-1)))))</f>
        <v>0.5670995670995671</v>
      </c>
      <c r="O67" t="str">
        <f t="shared" ref="O67:O130" si="14">IF(J67=0,"No Votes",IF(MAX(G67:I67)=LARGE(G67:I67,2),"Tie",IF(H67=MAX(G67:I67),"Nixon",IF(I67=MAX(G67:I67),"Schmitz",IF(G67=MAX(G67:I67),"McGovern",-1)))))</f>
        <v>Nixon</v>
      </c>
    </row>
    <row r="68" spans="1:15" x14ac:dyDescent="0.3">
      <c r="A68" t="str">
        <f t="shared" si="8"/>
        <v>04-004</v>
      </c>
      <c r="B68" t="s">
        <v>72</v>
      </c>
      <c r="C68">
        <v>4</v>
      </c>
      <c r="D68" t="s">
        <v>32</v>
      </c>
      <c r="E68" t="s">
        <v>462</v>
      </c>
      <c r="F68">
        <v>245</v>
      </c>
      <c r="G68">
        <v>84</v>
      </c>
      <c r="H68">
        <v>144</v>
      </c>
      <c r="I68">
        <v>6</v>
      </c>
      <c r="J68">
        <f t="shared" si="9"/>
        <v>234</v>
      </c>
      <c r="K68">
        <f t="shared" si="10"/>
        <v>0.35897435897435898</v>
      </c>
      <c r="L68">
        <f t="shared" si="11"/>
        <v>0.61538461538461542</v>
      </c>
      <c r="M68">
        <f t="shared" si="12"/>
        <v>2.564102564102564E-2</v>
      </c>
      <c r="N68">
        <f t="shared" si="13"/>
        <v>0.61538461538461542</v>
      </c>
      <c r="O68" t="str">
        <f t="shared" si="14"/>
        <v>Nixon</v>
      </c>
    </row>
    <row r="69" spans="1:15" x14ac:dyDescent="0.3">
      <c r="A69" t="str">
        <f t="shared" si="8"/>
        <v>04-005</v>
      </c>
      <c r="B69" t="s">
        <v>73</v>
      </c>
      <c r="C69">
        <v>4</v>
      </c>
      <c r="D69" t="s">
        <v>32</v>
      </c>
      <c r="E69" t="s">
        <v>73</v>
      </c>
      <c r="F69">
        <v>230</v>
      </c>
      <c r="G69">
        <v>50</v>
      </c>
      <c r="H69">
        <v>151</v>
      </c>
      <c r="I69">
        <v>8</v>
      </c>
      <c r="J69">
        <f t="shared" si="9"/>
        <v>209</v>
      </c>
      <c r="K69">
        <f t="shared" si="10"/>
        <v>0.23923444976076555</v>
      </c>
      <c r="L69">
        <f t="shared" si="11"/>
        <v>0.72248803827751196</v>
      </c>
      <c r="M69">
        <f t="shared" si="12"/>
        <v>3.8277511961722487E-2</v>
      </c>
      <c r="N69">
        <f t="shared" si="13"/>
        <v>0.72248803827751196</v>
      </c>
      <c r="O69" t="str">
        <f t="shared" si="14"/>
        <v>Nixon</v>
      </c>
    </row>
    <row r="70" spans="1:15" x14ac:dyDescent="0.3">
      <c r="A70" t="str">
        <f t="shared" si="8"/>
        <v>04-006</v>
      </c>
      <c r="B70" t="s">
        <v>74</v>
      </c>
      <c r="C70">
        <v>4</v>
      </c>
      <c r="D70" t="s">
        <v>32</v>
      </c>
      <c r="E70" t="s">
        <v>462</v>
      </c>
      <c r="F70">
        <v>209</v>
      </c>
      <c r="G70">
        <v>124</v>
      </c>
      <c r="H70">
        <v>64</v>
      </c>
      <c r="I70">
        <v>5</v>
      </c>
      <c r="J70">
        <f t="shared" si="9"/>
        <v>193</v>
      </c>
      <c r="K70">
        <f t="shared" si="10"/>
        <v>0.6424870466321243</v>
      </c>
      <c r="L70">
        <f t="shared" si="11"/>
        <v>0.33160621761658032</v>
      </c>
      <c r="M70">
        <f t="shared" si="12"/>
        <v>2.5906735751295335E-2</v>
      </c>
      <c r="N70">
        <f t="shared" si="13"/>
        <v>2.6424870466321244</v>
      </c>
      <c r="O70" t="str">
        <f t="shared" si="14"/>
        <v>McGovern</v>
      </c>
    </row>
    <row r="71" spans="1:15" x14ac:dyDescent="0.3">
      <c r="A71" t="str">
        <f t="shared" si="8"/>
        <v>04-007</v>
      </c>
      <c r="B71" t="s">
        <v>75</v>
      </c>
      <c r="C71">
        <v>4</v>
      </c>
      <c r="D71" t="s">
        <v>32</v>
      </c>
      <c r="E71" t="s">
        <v>462</v>
      </c>
      <c r="F71">
        <v>314</v>
      </c>
      <c r="G71">
        <v>172</v>
      </c>
      <c r="H71">
        <v>125</v>
      </c>
      <c r="I71">
        <v>9</v>
      </c>
      <c r="J71">
        <f t="shared" si="9"/>
        <v>306</v>
      </c>
      <c r="K71">
        <f t="shared" si="10"/>
        <v>0.56209150326797386</v>
      </c>
      <c r="L71">
        <f t="shared" si="11"/>
        <v>0.40849673202614378</v>
      </c>
      <c r="M71">
        <f t="shared" si="12"/>
        <v>2.9411764705882353E-2</v>
      </c>
      <c r="N71">
        <f t="shared" si="13"/>
        <v>2.5620915032679736</v>
      </c>
      <c r="O71" t="str">
        <f t="shared" si="14"/>
        <v>McGovern</v>
      </c>
    </row>
    <row r="72" spans="1:15" x14ac:dyDescent="0.3">
      <c r="A72" t="str">
        <f t="shared" si="8"/>
        <v>04-008</v>
      </c>
      <c r="B72" t="s">
        <v>76</v>
      </c>
      <c r="C72">
        <v>4</v>
      </c>
      <c r="D72" t="s">
        <v>32</v>
      </c>
      <c r="E72" t="s">
        <v>462</v>
      </c>
      <c r="F72">
        <v>316</v>
      </c>
      <c r="G72">
        <v>123</v>
      </c>
      <c r="H72">
        <v>181</v>
      </c>
      <c r="I72">
        <v>2</v>
      </c>
      <c r="J72">
        <f t="shared" si="9"/>
        <v>306</v>
      </c>
      <c r="K72">
        <f t="shared" si="10"/>
        <v>0.40196078431372551</v>
      </c>
      <c r="L72">
        <f t="shared" si="11"/>
        <v>0.59150326797385622</v>
      </c>
      <c r="M72">
        <f t="shared" si="12"/>
        <v>6.5359477124183009E-3</v>
      </c>
      <c r="N72">
        <f t="shared" si="13"/>
        <v>0.59150326797385622</v>
      </c>
      <c r="O72" t="str">
        <f t="shared" si="14"/>
        <v>Nixon</v>
      </c>
    </row>
    <row r="73" spans="1:15" x14ac:dyDescent="0.3">
      <c r="A73" t="str">
        <f t="shared" si="8"/>
        <v>04-009</v>
      </c>
      <c r="B73" t="s">
        <v>77</v>
      </c>
      <c r="C73">
        <v>4</v>
      </c>
      <c r="D73" t="s">
        <v>32</v>
      </c>
      <c r="E73" t="s">
        <v>462</v>
      </c>
      <c r="F73">
        <v>279</v>
      </c>
      <c r="G73">
        <v>128</v>
      </c>
      <c r="H73">
        <v>136</v>
      </c>
      <c r="I73">
        <v>6</v>
      </c>
      <c r="J73">
        <f t="shared" si="9"/>
        <v>270</v>
      </c>
      <c r="K73">
        <f t="shared" si="10"/>
        <v>0.47407407407407409</v>
      </c>
      <c r="L73">
        <f t="shared" si="11"/>
        <v>0.50370370370370365</v>
      </c>
      <c r="M73">
        <f t="shared" si="12"/>
        <v>2.2222222222222223E-2</v>
      </c>
      <c r="N73">
        <f t="shared" si="13"/>
        <v>0.50370370370370365</v>
      </c>
      <c r="O73" t="str">
        <f t="shared" si="14"/>
        <v>Nixon</v>
      </c>
    </row>
    <row r="74" spans="1:15" x14ac:dyDescent="0.3">
      <c r="A74" t="str">
        <f t="shared" si="8"/>
        <v>04-010</v>
      </c>
      <c r="B74" t="s">
        <v>78</v>
      </c>
      <c r="C74">
        <v>4</v>
      </c>
      <c r="D74" t="s">
        <v>32</v>
      </c>
      <c r="E74" t="s">
        <v>462</v>
      </c>
      <c r="F74">
        <v>220</v>
      </c>
      <c r="G74">
        <v>114</v>
      </c>
      <c r="H74">
        <v>86</v>
      </c>
      <c r="I74">
        <v>7</v>
      </c>
      <c r="J74">
        <f t="shared" si="9"/>
        <v>207</v>
      </c>
      <c r="K74">
        <f t="shared" si="10"/>
        <v>0.55072463768115942</v>
      </c>
      <c r="L74">
        <f t="shared" si="11"/>
        <v>0.41545893719806765</v>
      </c>
      <c r="M74">
        <f t="shared" si="12"/>
        <v>3.3816425120772944E-2</v>
      </c>
      <c r="N74">
        <f t="shared" si="13"/>
        <v>2.5507246376811592</v>
      </c>
      <c r="O74" t="str">
        <f t="shared" si="14"/>
        <v>McGovern</v>
      </c>
    </row>
    <row r="75" spans="1:15" x14ac:dyDescent="0.3">
      <c r="A75" t="str">
        <f t="shared" si="8"/>
        <v>04-011</v>
      </c>
      <c r="B75" t="s">
        <v>79</v>
      </c>
      <c r="C75">
        <v>4</v>
      </c>
      <c r="D75" t="s">
        <v>32</v>
      </c>
      <c r="E75" t="s">
        <v>462</v>
      </c>
      <c r="F75">
        <v>257</v>
      </c>
      <c r="G75">
        <v>96</v>
      </c>
      <c r="H75">
        <v>150</v>
      </c>
      <c r="I75">
        <v>2</v>
      </c>
      <c r="J75">
        <f t="shared" si="9"/>
        <v>248</v>
      </c>
      <c r="K75">
        <f t="shared" si="10"/>
        <v>0.38709677419354838</v>
      </c>
      <c r="L75">
        <f t="shared" si="11"/>
        <v>0.60483870967741937</v>
      </c>
      <c r="M75">
        <f t="shared" si="12"/>
        <v>8.0645161290322578E-3</v>
      </c>
      <c r="N75">
        <f t="shared" si="13"/>
        <v>0.60483870967741937</v>
      </c>
      <c r="O75" t="str">
        <f t="shared" si="14"/>
        <v>Nixon</v>
      </c>
    </row>
    <row r="76" spans="1:15" x14ac:dyDescent="0.3">
      <c r="A76" t="str">
        <f t="shared" si="8"/>
        <v>04-012</v>
      </c>
      <c r="B76" t="s">
        <v>80</v>
      </c>
      <c r="C76">
        <v>4</v>
      </c>
      <c r="D76" t="s">
        <v>32</v>
      </c>
      <c r="E76" t="s">
        <v>462</v>
      </c>
      <c r="F76">
        <v>347</v>
      </c>
      <c r="G76">
        <v>117</v>
      </c>
      <c r="H76">
        <v>205</v>
      </c>
      <c r="I76">
        <v>11</v>
      </c>
      <c r="J76">
        <f t="shared" si="9"/>
        <v>333</v>
      </c>
      <c r="K76">
        <f t="shared" si="10"/>
        <v>0.35135135135135137</v>
      </c>
      <c r="L76">
        <f t="shared" si="11"/>
        <v>0.61561561561561562</v>
      </c>
      <c r="M76">
        <f t="shared" si="12"/>
        <v>3.3033033033033031E-2</v>
      </c>
      <c r="N76">
        <f t="shared" si="13"/>
        <v>0.61561561561561562</v>
      </c>
      <c r="O76" t="str">
        <f t="shared" si="14"/>
        <v>Nixon</v>
      </c>
    </row>
    <row r="77" spans="1:15" x14ac:dyDescent="0.3">
      <c r="A77" t="str">
        <f t="shared" si="8"/>
        <v>04-013</v>
      </c>
      <c r="B77" t="s">
        <v>81</v>
      </c>
      <c r="C77">
        <v>4</v>
      </c>
      <c r="D77" t="s">
        <v>32</v>
      </c>
      <c r="E77" t="s">
        <v>462</v>
      </c>
      <c r="F77">
        <v>167</v>
      </c>
      <c r="G77">
        <v>75</v>
      </c>
      <c r="H77">
        <v>50</v>
      </c>
      <c r="I77">
        <v>4</v>
      </c>
      <c r="J77">
        <f t="shared" si="9"/>
        <v>129</v>
      </c>
      <c r="K77">
        <f t="shared" si="10"/>
        <v>0.58139534883720934</v>
      </c>
      <c r="L77">
        <f t="shared" si="11"/>
        <v>0.38759689922480622</v>
      </c>
      <c r="M77">
        <f t="shared" si="12"/>
        <v>3.1007751937984496E-2</v>
      </c>
      <c r="N77">
        <f t="shared" si="13"/>
        <v>2.5813953488372094</v>
      </c>
      <c r="O77" t="str">
        <f t="shared" si="14"/>
        <v>McGovern</v>
      </c>
    </row>
    <row r="78" spans="1:15" x14ac:dyDescent="0.3">
      <c r="A78" t="str">
        <f t="shared" si="8"/>
        <v>04-014</v>
      </c>
      <c r="B78" t="s">
        <v>82</v>
      </c>
      <c r="C78">
        <v>4</v>
      </c>
      <c r="D78" t="s">
        <v>32</v>
      </c>
      <c r="E78" t="s">
        <v>462</v>
      </c>
      <c r="F78">
        <v>314</v>
      </c>
      <c r="G78">
        <v>137</v>
      </c>
      <c r="H78">
        <v>159</v>
      </c>
      <c r="I78">
        <v>5</v>
      </c>
      <c r="J78">
        <f t="shared" si="9"/>
        <v>301</v>
      </c>
      <c r="K78">
        <f t="shared" si="10"/>
        <v>0.45514950166112955</v>
      </c>
      <c r="L78">
        <f t="shared" si="11"/>
        <v>0.52823920265780733</v>
      </c>
      <c r="M78">
        <f t="shared" si="12"/>
        <v>1.6611295681063124E-2</v>
      </c>
      <c r="N78">
        <f t="shared" si="13"/>
        <v>0.52823920265780733</v>
      </c>
      <c r="O78" t="str">
        <f t="shared" si="14"/>
        <v>Nixon</v>
      </c>
    </row>
    <row r="79" spans="1:15" x14ac:dyDescent="0.3">
      <c r="A79" t="str">
        <f t="shared" si="8"/>
        <v>04-015</v>
      </c>
      <c r="B79" t="s">
        <v>83</v>
      </c>
      <c r="C79">
        <v>4</v>
      </c>
      <c r="D79" t="s">
        <v>32</v>
      </c>
      <c r="E79" t="s">
        <v>462</v>
      </c>
      <c r="F79">
        <v>383</v>
      </c>
      <c r="G79">
        <v>110</v>
      </c>
      <c r="H79">
        <v>255</v>
      </c>
      <c r="I79">
        <v>6</v>
      </c>
      <c r="J79">
        <f t="shared" si="9"/>
        <v>371</v>
      </c>
      <c r="K79">
        <f t="shared" si="10"/>
        <v>0.29649595687331537</v>
      </c>
      <c r="L79">
        <f t="shared" si="11"/>
        <v>0.68733153638814015</v>
      </c>
      <c r="M79">
        <f t="shared" si="12"/>
        <v>1.6172506738544475E-2</v>
      </c>
      <c r="N79">
        <f t="shared" si="13"/>
        <v>0.68733153638814015</v>
      </c>
      <c r="O79" t="str">
        <f t="shared" si="14"/>
        <v>Nixon</v>
      </c>
    </row>
    <row r="80" spans="1:15" x14ac:dyDescent="0.3">
      <c r="A80" t="str">
        <f t="shared" si="8"/>
        <v>04-016</v>
      </c>
      <c r="B80" t="s">
        <v>84</v>
      </c>
      <c r="C80">
        <v>4</v>
      </c>
      <c r="D80" t="s">
        <v>32</v>
      </c>
      <c r="E80" t="s">
        <v>458</v>
      </c>
      <c r="F80">
        <v>56</v>
      </c>
      <c r="G80">
        <v>27</v>
      </c>
      <c r="H80">
        <v>22</v>
      </c>
      <c r="I80">
        <v>3</v>
      </c>
      <c r="J80">
        <f t="shared" si="9"/>
        <v>52</v>
      </c>
      <c r="K80">
        <f t="shared" si="10"/>
        <v>0.51923076923076927</v>
      </c>
      <c r="L80">
        <f t="shared" si="11"/>
        <v>0.42307692307692307</v>
      </c>
      <c r="M80">
        <f t="shared" si="12"/>
        <v>5.7692307692307696E-2</v>
      </c>
      <c r="N80">
        <f t="shared" si="13"/>
        <v>2.5192307692307692</v>
      </c>
      <c r="O80" t="str">
        <f t="shared" si="14"/>
        <v>McGovern</v>
      </c>
    </row>
    <row r="81" spans="1:15" x14ac:dyDescent="0.3">
      <c r="A81" t="str">
        <f t="shared" si="8"/>
        <v>04-017</v>
      </c>
      <c r="B81" t="s">
        <v>85</v>
      </c>
      <c r="C81">
        <v>4</v>
      </c>
      <c r="D81" t="s">
        <v>32</v>
      </c>
      <c r="E81" t="s">
        <v>462</v>
      </c>
      <c r="F81">
        <v>413</v>
      </c>
      <c r="G81">
        <v>144</v>
      </c>
      <c r="H81">
        <v>230</v>
      </c>
      <c r="I81">
        <v>18</v>
      </c>
      <c r="J81">
        <f t="shared" si="9"/>
        <v>392</v>
      </c>
      <c r="K81">
        <f t="shared" si="10"/>
        <v>0.36734693877551022</v>
      </c>
      <c r="L81">
        <f t="shared" si="11"/>
        <v>0.58673469387755106</v>
      </c>
      <c r="M81">
        <f t="shared" si="12"/>
        <v>4.5918367346938778E-2</v>
      </c>
      <c r="N81">
        <f t="shared" si="13"/>
        <v>0.58673469387755106</v>
      </c>
      <c r="O81" t="str">
        <f t="shared" si="14"/>
        <v>Nixon</v>
      </c>
    </row>
    <row r="82" spans="1:15" x14ac:dyDescent="0.3">
      <c r="A82" t="str">
        <f t="shared" si="8"/>
        <v>04-018</v>
      </c>
      <c r="B82" t="s">
        <v>86</v>
      </c>
      <c r="C82">
        <v>4</v>
      </c>
      <c r="D82" t="s">
        <v>32</v>
      </c>
      <c r="E82" t="s">
        <v>462</v>
      </c>
      <c r="F82">
        <v>461</v>
      </c>
      <c r="G82">
        <v>173</v>
      </c>
      <c r="H82">
        <v>242</v>
      </c>
      <c r="I82">
        <v>7</v>
      </c>
      <c r="J82">
        <f t="shared" si="9"/>
        <v>422</v>
      </c>
      <c r="K82">
        <f t="shared" si="10"/>
        <v>0.4099526066350711</v>
      </c>
      <c r="L82">
        <f t="shared" si="11"/>
        <v>0.57345971563981046</v>
      </c>
      <c r="M82">
        <f t="shared" si="12"/>
        <v>1.6587677725118485E-2</v>
      </c>
      <c r="N82">
        <f t="shared" si="13"/>
        <v>0.57345971563981046</v>
      </c>
      <c r="O82" t="str">
        <f t="shared" si="14"/>
        <v>Nixon</v>
      </c>
    </row>
    <row r="83" spans="1:15" x14ac:dyDescent="0.3">
      <c r="A83" t="str">
        <f t="shared" si="8"/>
        <v>04-019</v>
      </c>
      <c r="B83" t="s">
        <v>87</v>
      </c>
      <c r="C83">
        <v>4</v>
      </c>
      <c r="D83" t="s">
        <v>32</v>
      </c>
      <c r="E83" t="s">
        <v>462</v>
      </c>
      <c r="F83">
        <v>176</v>
      </c>
      <c r="G83">
        <v>72</v>
      </c>
      <c r="H83">
        <v>89</v>
      </c>
      <c r="I83">
        <v>6</v>
      </c>
      <c r="J83">
        <f t="shared" si="9"/>
        <v>167</v>
      </c>
      <c r="K83">
        <f t="shared" si="10"/>
        <v>0.43113772455089822</v>
      </c>
      <c r="L83">
        <f t="shared" si="11"/>
        <v>0.53293413173652693</v>
      </c>
      <c r="M83">
        <f t="shared" si="12"/>
        <v>3.5928143712574849E-2</v>
      </c>
      <c r="N83">
        <f t="shared" si="13"/>
        <v>0.53293413173652693</v>
      </c>
      <c r="O83" t="str">
        <f t="shared" si="14"/>
        <v>Nixon</v>
      </c>
    </row>
    <row r="84" spans="1:15" x14ac:dyDescent="0.3">
      <c r="A84" t="str">
        <f t="shared" si="8"/>
        <v>04-020</v>
      </c>
      <c r="B84" t="s">
        <v>88</v>
      </c>
      <c r="C84">
        <v>4</v>
      </c>
      <c r="D84" t="s">
        <v>32</v>
      </c>
      <c r="E84" t="s">
        <v>462</v>
      </c>
      <c r="F84">
        <v>230</v>
      </c>
      <c r="G84">
        <v>95</v>
      </c>
      <c r="H84">
        <v>123</v>
      </c>
      <c r="I84">
        <v>4</v>
      </c>
      <c r="J84">
        <f t="shared" si="9"/>
        <v>222</v>
      </c>
      <c r="K84">
        <f t="shared" si="10"/>
        <v>0.42792792792792794</v>
      </c>
      <c r="L84">
        <f t="shared" si="11"/>
        <v>0.55405405405405406</v>
      </c>
      <c r="M84">
        <f t="shared" si="12"/>
        <v>1.8018018018018018E-2</v>
      </c>
      <c r="N84">
        <f t="shared" si="13"/>
        <v>0.55405405405405406</v>
      </c>
      <c r="O84" t="str">
        <f t="shared" si="14"/>
        <v>Nixon</v>
      </c>
    </row>
    <row r="85" spans="1:15" x14ac:dyDescent="0.3">
      <c r="A85" t="str">
        <f t="shared" si="8"/>
        <v>04-021</v>
      </c>
      <c r="B85" t="s">
        <v>89</v>
      </c>
      <c r="C85">
        <v>4</v>
      </c>
      <c r="D85" t="s">
        <v>32</v>
      </c>
      <c r="E85" t="s">
        <v>73</v>
      </c>
      <c r="F85">
        <v>143</v>
      </c>
      <c r="G85">
        <v>36</v>
      </c>
      <c r="H85">
        <v>83</v>
      </c>
      <c r="I85">
        <v>9</v>
      </c>
      <c r="J85">
        <f t="shared" si="9"/>
        <v>128</v>
      </c>
      <c r="K85">
        <f t="shared" si="10"/>
        <v>0.28125</v>
      </c>
      <c r="L85">
        <f t="shared" si="11"/>
        <v>0.6484375</v>
      </c>
      <c r="M85">
        <f t="shared" si="12"/>
        <v>7.03125E-2</v>
      </c>
      <c r="N85">
        <f t="shared" si="13"/>
        <v>0.6484375</v>
      </c>
      <c r="O85" t="str">
        <f t="shared" si="14"/>
        <v>Nixon</v>
      </c>
    </row>
    <row r="86" spans="1:15" x14ac:dyDescent="0.3">
      <c r="A86" t="str">
        <f t="shared" si="8"/>
        <v>04-022</v>
      </c>
      <c r="B86" t="s">
        <v>90</v>
      </c>
      <c r="C86">
        <v>4</v>
      </c>
      <c r="D86" t="s">
        <v>32</v>
      </c>
      <c r="E86" t="s">
        <v>462</v>
      </c>
      <c r="F86">
        <v>159</v>
      </c>
      <c r="G86">
        <v>59</v>
      </c>
      <c r="H86">
        <v>89</v>
      </c>
      <c r="I86">
        <v>5</v>
      </c>
      <c r="J86">
        <f t="shared" si="9"/>
        <v>153</v>
      </c>
      <c r="K86">
        <f t="shared" si="10"/>
        <v>0.38562091503267976</v>
      </c>
      <c r="L86">
        <f t="shared" si="11"/>
        <v>0.5816993464052288</v>
      </c>
      <c r="M86">
        <f t="shared" si="12"/>
        <v>3.2679738562091505E-2</v>
      </c>
      <c r="N86">
        <f t="shared" si="13"/>
        <v>0.5816993464052288</v>
      </c>
      <c r="O86" t="str">
        <f t="shared" si="14"/>
        <v>Nixon</v>
      </c>
    </row>
    <row r="87" spans="1:15" x14ac:dyDescent="0.3">
      <c r="A87" t="str">
        <f t="shared" si="8"/>
        <v>04-023</v>
      </c>
      <c r="B87" t="s">
        <v>91</v>
      </c>
      <c r="C87">
        <v>4</v>
      </c>
      <c r="D87" t="s">
        <v>32</v>
      </c>
      <c r="E87" t="s">
        <v>462</v>
      </c>
      <c r="F87">
        <v>58</v>
      </c>
      <c r="G87">
        <v>28</v>
      </c>
      <c r="H87">
        <v>30</v>
      </c>
      <c r="I87">
        <v>0</v>
      </c>
      <c r="J87">
        <f t="shared" si="9"/>
        <v>58</v>
      </c>
      <c r="K87">
        <f t="shared" si="10"/>
        <v>0.48275862068965519</v>
      </c>
      <c r="L87">
        <f t="shared" si="11"/>
        <v>0.51724137931034486</v>
      </c>
      <c r="M87">
        <f t="shared" si="12"/>
        <v>0</v>
      </c>
      <c r="N87">
        <f t="shared" si="13"/>
        <v>0.51724137931034486</v>
      </c>
      <c r="O87" t="str">
        <f t="shared" si="14"/>
        <v>Nixon</v>
      </c>
    </row>
    <row r="88" spans="1:15" x14ac:dyDescent="0.3">
      <c r="A88" t="str">
        <f t="shared" si="8"/>
        <v>04-024</v>
      </c>
      <c r="B88" t="s">
        <v>92</v>
      </c>
      <c r="C88">
        <v>4</v>
      </c>
      <c r="D88" t="s">
        <v>32</v>
      </c>
      <c r="E88" t="s">
        <v>92</v>
      </c>
      <c r="F88">
        <v>303</v>
      </c>
      <c r="G88">
        <v>74</v>
      </c>
      <c r="H88">
        <v>200</v>
      </c>
      <c r="I88">
        <v>18</v>
      </c>
      <c r="J88">
        <f t="shared" si="9"/>
        <v>292</v>
      </c>
      <c r="K88">
        <f t="shared" si="10"/>
        <v>0.25342465753424659</v>
      </c>
      <c r="L88">
        <f t="shared" si="11"/>
        <v>0.68493150684931503</v>
      </c>
      <c r="M88">
        <f t="shared" si="12"/>
        <v>6.1643835616438353E-2</v>
      </c>
      <c r="N88">
        <f t="shared" si="13"/>
        <v>0.68493150684931503</v>
      </c>
      <c r="O88" t="str">
        <f t="shared" si="14"/>
        <v>Nixon</v>
      </c>
    </row>
    <row r="89" spans="1:15" x14ac:dyDescent="0.3">
      <c r="A89" t="str">
        <f t="shared" si="8"/>
        <v>04-025</v>
      </c>
      <c r="B89" t="s">
        <v>93</v>
      </c>
      <c r="C89">
        <v>4</v>
      </c>
      <c r="D89" t="s">
        <v>32</v>
      </c>
      <c r="E89" t="s">
        <v>462</v>
      </c>
      <c r="F89">
        <v>533</v>
      </c>
      <c r="G89">
        <v>161</v>
      </c>
      <c r="H89">
        <v>331</v>
      </c>
      <c r="I89">
        <v>9</v>
      </c>
      <c r="J89">
        <f t="shared" si="9"/>
        <v>501</v>
      </c>
      <c r="K89">
        <f t="shared" si="10"/>
        <v>0.32135728542914171</v>
      </c>
      <c r="L89">
        <f t="shared" si="11"/>
        <v>0.66067864271457089</v>
      </c>
      <c r="M89">
        <f t="shared" si="12"/>
        <v>1.7964071856287425E-2</v>
      </c>
      <c r="N89">
        <f t="shared" si="13"/>
        <v>0.66067864271457089</v>
      </c>
      <c r="O89" t="str">
        <f t="shared" si="14"/>
        <v>Nixon</v>
      </c>
    </row>
    <row r="90" spans="1:15" x14ac:dyDescent="0.3">
      <c r="A90" t="str">
        <f t="shared" si="8"/>
        <v>04-026</v>
      </c>
      <c r="B90" t="s">
        <v>24</v>
      </c>
      <c r="C90">
        <v>4</v>
      </c>
      <c r="D90" t="s">
        <v>31</v>
      </c>
      <c r="E90">
        <v>0</v>
      </c>
      <c r="F90">
        <v>996</v>
      </c>
      <c r="G90">
        <v>403</v>
      </c>
      <c r="H90">
        <v>545</v>
      </c>
      <c r="I90">
        <v>28</v>
      </c>
      <c r="J90">
        <f t="shared" si="9"/>
        <v>976</v>
      </c>
      <c r="K90">
        <f t="shared" si="10"/>
        <v>0.41290983606557374</v>
      </c>
      <c r="L90">
        <f t="shared" si="11"/>
        <v>0.55840163934426235</v>
      </c>
      <c r="M90">
        <f t="shared" si="12"/>
        <v>2.8688524590163935E-2</v>
      </c>
      <c r="N90">
        <f t="shared" si="13"/>
        <v>0.55840163934426235</v>
      </c>
      <c r="O90" t="str">
        <f t="shared" si="14"/>
        <v>Nixon</v>
      </c>
    </row>
    <row r="91" spans="1:15" x14ac:dyDescent="0.3">
      <c r="A91" t="str">
        <f t="shared" si="8"/>
        <v>04-027</v>
      </c>
      <c r="B91" t="s">
        <v>52</v>
      </c>
      <c r="C91">
        <v>4</v>
      </c>
      <c r="D91" t="s">
        <v>30</v>
      </c>
      <c r="E91">
        <v>0</v>
      </c>
      <c r="F91">
        <v>0</v>
      </c>
      <c r="G91">
        <v>94</v>
      </c>
      <c r="H91">
        <v>110</v>
      </c>
      <c r="I91">
        <v>3</v>
      </c>
      <c r="J91">
        <f t="shared" si="9"/>
        <v>207</v>
      </c>
      <c r="K91">
        <f t="shared" si="10"/>
        <v>0.45410628019323673</v>
      </c>
      <c r="L91">
        <f t="shared" si="11"/>
        <v>0.53140096618357491</v>
      </c>
      <c r="M91">
        <f t="shared" si="12"/>
        <v>1.4492753623188406E-2</v>
      </c>
      <c r="N91">
        <f t="shared" si="13"/>
        <v>0.53140096618357491</v>
      </c>
      <c r="O91" t="str">
        <f t="shared" si="14"/>
        <v>Nixon</v>
      </c>
    </row>
    <row r="92" spans="1:15" x14ac:dyDescent="0.3">
      <c r="A92" t="str">
        <f t="shared" si="8"/>
        <v>04-028</v>
      </c>
      <c r="B92" t="s">
        <v>26</v>
      </c>
      <c r="C92">
        <v>4</v>
      </c>
      <c r="D92" t="s">
        <v>29</v>
      </c>
      <c r="E92">
        <v>0</v>
      </c>
      <c r="F92">
        <v>7637</v>
      </c>
      <c r="G92">
        <v>2968</v>
      </c>
      <c r="H92">
        <v>4277</v>
      </c>
      <c r="I92">
        <v>212</v>
      </c>
      <c r="J92">
        <f t="shared" si="9"/>
        <v>7457</v>
      </c>
      <c r="K92">
        <f t="shared" si="10"/>
        <v>0.3980152876491887</v>
      </c>
      <c r="L92">
        <f t="shared" si="11"/>
        <v>0.57355504894729781</v>
      </c>
      <c r="M92">
        <f t="shared" si="12"/>
        <v>2.8429663403513477E-2</v>
      </c>
      <c r="N92">
        <f t="shared" si="13"/>
        <v>0.57355504894729781</v>
      </c>
      <c r="O92" t="str">
        <f t="shared" si="14"/>
        <v>Nixon</v>
      </c>
    </row>
    <row r="93" spans="1:15" x14ac:dyDescent="0.3">
      <c r="A93" t="str">
        <f t="shared" si="8"/>
        <v>05-001</v>
      </c>
      <c r="B93" t="s">
        <v>94</v>
      </c>
      <c r="C93">
        <v>5</v>
      </c>
      <c r="D93" t="s">
        <v>32</v>
      </c>
      <c r="E93" t="s">
        <v>463</v>
      </c>
      <c r="F93">
        <v>123</v>
      </c>
      <c r="G93">
        <v>36</v>
      </c>
      <c r="H93">
        <v>61</v>
      </c>
      <c r="I93">
        <v>7</v>
      </c>
      <c r="J93">
        <f t="shared" si="9"/>
        <v>104</v>
      </c>
      <c r="K93">
        <f t="shared" si="10"/>
        <v>0.34615384615384615</v>
      </c>
      <c r="L93">
        <f t="shared" si="11"/>
        <v>0.58653846153846156</v>
      </c>
      <c r="M93">
        <f t="shared" si="12"/>
        <v>6.7307692307692304E-2</v>
      </c>
      <c r="N93">
        <f t="shared" si="13"/>
        <v>0.58653846153846156</v>
      </c>
      <c r="O93" t="str">
        <f t="shared" si="14"/>
        <v>Nixon</v>
      </c>
    </row>
    <row r="94" spans="1:15" x14ac:dyDescent="0.3">
      <c r="A94" t="str">
        <f t="shared" si="8"/>
        <v>05-002</v>
      </c>
      <c r="B94" t="s">
        <v>95</v>
      </c>
      <c r="C94">
        <v>5</v>
      </c>
      <c r="D94" t="s">
        <v>32</v>
      </c>
      <c r="E94" t="s">
        <v>464</v>
      </c>
      <c r="F94">
        <v>70</v>
      </c>
      <c r="G94">
        <v>26</v>
      </c>
      <c r="H94">
        <v>28</v>
      </c>
      <c r="I94">
        <v>11</v>
      </c>
      <c r="J94">
        <f t="shared" si="9"/>
        <v>65</v>
      </c>
      <c r="K94">
        <f t="shared" si="10"/>
        <v>0.4</v>
      </c>
      <c r="L94">
        <f t="shared" si="11"/>
        <v>0.43076923076923079</v>
      </c>
      <c r="M94">
        <f t="shared" si="12"/>
        <v>0.16923076923076924</v>
      </c>
      <c r="N94">
        <f t="shared" si="13"/>
        <v>0.43076923076923079</v>
      </c>
      <c r="O94" t="str">
        <f t="shared" si="14"/>
        <v>Nixon</v>
      </c>
    </row>
    <row r="95" spans="1:15" x14ac:dyDescent="0.3">
      <c r="A95" t="str">
        <f t="shared" si="8"/>
        <v>05-003</v>
      </c>
      <c r="B95" t="s">
        <v>96</v>
      </c>
      <c r="C95">
        <v>5</v>
      </c>
      <c r="D95" t="s">
        <v>32</v>
      </c>
      <c r="E95" t="s">
        <v>463</v>
      </c>
      <c r="F95">
        <v>72</v>
      </c>
      <c r="G95">
        <v>15</v>
      </c>
      <c r="H95">
        <v>38</v>
      </c>
      <c r="I95">
        <v>14</v>
      </c>
      <c r="J95">
        <f t="shared" si="9"/>
        <v>67</v>
      </c>
      <c r="K95">
        <f t="shared" si="10"/>
        <v>0.22388059701492538</v>
      </c>
      <c r="L95">
        <f t="shared" si="11"/>
        <v>0.56716417910447758</v>
      </c>
      <c r="M95">
        <f t="shared" si="12"/>
        <v>0.20895522388059701</v>
      </c>
      <c r="N95">
        <f t="shared" si="13"/>
        <v>0.56716417910447758</v>
      </c>
      <c r="O95" t="str">
        <f t="shared" si="14"/>
        <v>Nixon</v>
      </c>
    </row>
    <row r="96" spans="1:15" x14ac:dyDescent="0.3">
      <c r="A96" t="str">
        <f t="shared" si="8"/>
        <v>05-004</v>
      </c>
      <c r="B96" t="s">
        <v>97</v>
      </c>
      <c r="C96">
        <v>5</v>
      </c>
      <c r="D96" t="s">
        <v>32</v>
      </c>
      <c r="E96" t="s">
        <v>464</v>
      </c>
      <c r="F96">
        <v>82</v>
      </c>
      <c r="G96">
        <v>27</v>
      </c>
      <c r="H96">
        <v>41</v>
      </c>
      <c r="I96">
        <v>9</v>
      </c>
      <c r="J96">
        <f t="shared" si="9"/>
        <v>77</v>
      </c>
      <c r="K96">
        <f t="shared" si="10"/>
        <v>0.35064935064935066</v>
      </c>
      <c r="L96">
        <f t="shared" si="11"/>
        <v>0.53246753246753242</v>
      </c>
      <c r="M96">
        <f t="shared" si="12"/>
        <v>0.11688311688311688</v>
      </c>
      <c r="N96">
        <f t="shared" si="13"/>
        <v>0.53246753246753242</v>
      </c>
      <c r="O96" t="str">
        <f t="shared" si="14"/>
        <v>Nixon</v>
      </c>
    </row>
    <row r="97" spans="1:15" x14ac:dyDescent="0.3">
      <c r="A97" t="str">
        <f t="shared" si="8"/>
        <v>05-005</v>
      </c>
      <c r="B97" t="s">
        <v>98</v>
      </c>
      <c r="C97">
        <v>5</v>
      </c>
      <c r="D97" t="s">
        <v>32</v>
      </c>
      <c r="E97" t="s">
        <v>464</v>
      </c>
      <c r="F97">
        <v>505</v>
      </c>
      <c r="G97">
        <v>191</v>
      </c>
      <c r="H97">
        <v>276</v>
      </c>
      <c r="I97">
        <v>20</v>
      </c>
      <c r="J97">
        <f t="shared" si="9"/>
        <v>487</v>
      </c>
      <c r="K97">
        <f t="shared" si="10"/>
        <v>0.3921971252566735</v>
      </c>
      <c r="L97">
        <f t="shared" si="11"/>
        <v>0.56673511293634493</v>
      </c>
      <c r="M97">
        <f t="shared" si="12"/>
        <v>4.1067761806981518E-2</v>
      </c>
      <c r="N97">
        <f t="shared" si="13"/>
        <v>0.56673511293634493</v>
      </c>
      <c r="O97" t="str">
        <f t="shared" si="14"/>
        <v>Nixon</v>
      </c>
    </row>
    <row r="98" spans="1:15" x14ac:dyDescent="0.3">
      <c r="A98" t="str">
        <f t="shared" si="8"/>
        <v>05-006</v>
      </c>
      <c r="B98" t="s">
        <v>99</v>
      </c>
      <c r="C98">
        <v>5</v>
      </c>
      <c r="D98" t="s">
        <v>32</v>
      </c>
      <c r="E98" t="s">
        <v>464</v>
      </c>
      <c r="F98">
        <v>59</v>
      </c>
      <c r="G98">
        <v>9</v>
      </c>
      <c r="H98">
        <v>30</v>
      </c>
      <c r="I98">
        <v>2</v>
      </c>
      <c r="J98">
        <f t="shared" si="9"/>
        <v>41</v>
      </c>
      <c r="K98">
        <f t="shared" si="10"/>
        <v>0.21951219512195122</v>
      </c>
      <c r="L98">
        <f t="shared" si="11"/>
        <v>0.73170731707317072</v>
      </c>
      <c r="M98">
        <f t="shared" si="12"/>
        <v>4.878048780487805E-2</v>
      </c>
      <c r="N98">
        <f t="shared" si="13"/>
        <v>0.73170731707317072</v>
      </c>
      <c r="O98" t="str">
        <f t="shared" si="14"/>
        <v>Nixon</v>
      </c>
    </row>
    <row r="99" spans="1:15" x14ac:dyDescent="0.3">
      <c r="A99" t="str">
        <f t="shared" si="8"/>
        <v>05-007</v>
      </c>
      <c r="B99" t="s">
        <v>100</v>
      </c>
      <c r="C99">
        <v>5</v>
      </c>
      <c r="D99" t="s">
        <v>32</v>
      </c>
      <c r="E99" t="s">
        <v>464</v>
      </c>
      <c r="F99">
        <v>85</v>
      </c>
      <c r="G99">
        <v>24</v>
      </c>
      <c r="H99">
        <v>31</v>
      </c>
      <c r="I99">
        <v>22</v>
      </c>
      <c r="J99">
        <f t="shared" si="9"/>
        <v>77</v>
      </c>
      <c r="K99">
        <f t="shared" si="10"/>
        <v>0.31168831168831168</v>
      </c>
      <c r="L99">
        <f t="shared" si="11"/>
        <v>0.40259740259740262</v>
      </c>
      <c r="M99">
        <f t="shared" si="12"/>
        <v>0.2857142857142857</v>
      </c>
      <c r="N99">
        <f t="shared" si="13"/>
        <v>0.40259740259740262</v>
      </c>
      <c r="O99" t="str">
        <f t="shared" si="14"/>
        <v>Nixon</v>
      </c>
    </row>
    <row r="100" spans="1:15" x14ac:dyDescent="0.3">
      <c r="A100" t="str">
        <f t="shared" si="8"/>
        <v>05-008</v>
      </c>
      <c r="B100" t="s">
        <v>101</v>
      </c>
      <c r="C100">
        <v>5</v>
      </c>
      <c r="D100" t="s">
        <v>32</v>
      </c>
      <c r="E100" t="s">
        <v>465</v>
      </c>
      <c r="F100">
        <v>118</v>
      </c>
      <c r="G100">
        <v>68</v>
      </c>
      <c r="H100">
        <v>39</v>
      </c>
      <c r="I100">
        <v>3</v>
      </c>
      <c r="J100">
        <f t="shared" si="9"/>
        <v>110</v>
      </c>
      <c r="K100">
        <f t="shared" si="10"/>
        <v>0.61818181818181817</v>
      </c>
      <c r="L100">
        <f t="shared" si="11"/>
        <v>0.35454545454545455</v>
      </c>
      <c r="M100">
        <f t="shared" si="12"/>
        <v>2.7272727272727271E-2</v>
      </c>
      <c r="N100">
        <f t="shared" si="13"/>
        <v>2.6181818181818182</v>
      </c>
      <c r="O100" t="str">
        <f t="shared" si="14"/>
        <v>McGovern</v>
      </c>
    </row>
    <row r="101" spans="1:15" x14ac:dyDescent="0.3">
      <c r="A101" t="str">
        <f t="shared" si="8"/>
        <v>05-009</v>
      </c>
      <c r="B101" t="s">
        <v>102</v>
      </c>
      <c r="C101">
        <v>5</v>
      </c>
      <c r="D101" t="s">
        <v>32</v>
      </c>
      <c r="E101" t="s">
        <v>464</v>
      </c>
      <c r="F101">
        <v>258</v>
      </c>
      <c r="G101">
        <v>39</v>
      </c>
      <c r="H101">
        <v>139</v>
      </c>
      <c r="I101">
        <v>68</v>
      </c>
      <c r="J101">
        <f t="shared" si="9"/>
        <v>246</v>
      </c>
      <c r="K101">
        <f t="shared" si="10"/>
        <v>0.15853658536585366</v>
      </c>
      <c r="L101">
        <f t="shared" si="11"/>
        <v>0.56504065040650409</v>
      </c>
      <c r="M101">
        <f t="shared" si="12"/>
        <v>0.27642276422764228</v>
      </c>
      <c r="N101">
        <f t="shared" si="13"/>
        <v>0.56504065040650409</v>
      </c>
      <c r="O101" t="str">
        <f t="shared" si="14"/>
        <v>Nixon</v>
      </c>
    </row>
    <row r="102" spans="1:15" x14ac:dyDescent="0.3">
      <c r="A102" t="str">
        <f t="shared" si="8"/>
        <v>05-010</v>
      </c>
      <c r="B102" t="s">
        <v>103</v>
      </c>
      <c r="C102">
        <v>5</v>
      </c>
      <c r="D102" t="s">
        <v>32</v>
      </c>
      <c r="E102" t="s">
        <v>463</v>
      </c>
      <c r="F102">
        <v>29</v>
      </c>
      <c r="G102">
        <v>10</v>
      </c>
      <c r="H102">
        <v>18</v>
      </c>
      <c r="I102">
        <v>1</v>
      </c>
      <c r="J102">
        <f t="shared" si="9"/>
        <v>29</v>
      </c>
      <c r="K102">
        <f t="shared" si="10"/>
        <v>0.34482758620689657</v>
      </c>
      <c r="L102">
        <f t="shared" si="11"/>
        <v>0.62068965517241381</v>
      </c>
      <c r="M102">
        <f t="shared" si="12"/>
        <v>3.4482758620689655E-2</v>
      </c>
      <c r="N102">
        <f t="shared" si="13"/>
        <v>0.62068965517241381</v>
      </c>
      <c r="O102" t="str">
        <f t="shared" si="14"/>
        <v>Nixon</v>
      </c>
    </row>
    <row r="103" spans="1:15" x14ac:dyDescent="0.3">
      <c r="A103" t="str">
        <f t="shared" si="8"/>
        <v>05-011</v>
      </c>
      <c r="B103" t="s">
        <v>104</v>
      </c>
      <c r="C103">
        <v>5</v>
      </c>
      <c r="D103" t="s">
        <v>32</v>
      </c>
      <c r="E103" t="s">
        <v>464</v>
      </c>
      <c r="F103">
        <v>99</v>
      </c>
      <c r="G103">
        <v>16</v>
      </c>
      <c r="H103">
        <v>41</v>
      </c>
      <c r="I103">
        <v>34</v>
      </c>
      <c r="J103">
        <f t="shared" si="9"/>
        <v>91</v>
      </c>
      <c r="K103">
        <f t="shared" si="10"/>
        <v>0.17582417582417584</v>
      </c>
      <c r="L103">
        <f t="shared" si="11"/>
        <v>0.45054945054945056</v>
      </c>
      <c r="M103">
        <f t="shared" si="12"/>
        <v>0.37362637362637363</v>
      </c>
      <c r="N103">
        <f t="shared" si="13"/>
        <v>0.45054945054945056</v>
      </c>
      <c r="O103" t="str">
        <f t="shared" si="14"/>
        <v>Nixon</v>
      </c>
    </row>
    <row r="104" spans="1:15" x14ac:dyDescent="0.3">
      <c r="A104" t="str">
        <f t="shared" si="8"/>
        <v>05-012</v>
      </c>
      <c r="B104" t="s">
        <v>105</v>
      </c>
      <c r="C104">
        <v>5</v>
      </c>
      <c r="D104" t="s">
        <v>32</v>
      </c>
      <c r="E104" t="s">
        <v>463</v>
      </c>
      <c r="F104">
        <v>85</v>
      </c>
      <c r="G104">
        <v>15</v>
      </c>
      <c r="H104">
        <v>65</v>
      </c>
      <c r="I104">
        <v>4</v>
      </c>
      <c r="J104">
        <f t="shared" si="9"/>
        <v>84</v>
      </c>
      <c r="K104">
        <f t="shared" si="10"/>
        <v>0.17857142857142858</v>
      </c>
      <c r="L104">
        <f t="shared" si="11"/>
        <v>0.77380952380952384</v>
      </c>
      <c r="M104">
        <f t="shared" si="12"/>
        <v>4.7619047619047616E-2</v>
      </c>
      <c r="N104">
        <f t="shared" si="13"/>
        <v>0.77380952380952384</v>
      </c>
      <c r="O104" t="str">
        <f t="shared" si="14"/>
        <v>Nixon</v>
      </c>
    </row>
    <row r="105" spans="1:15" x14ac:dyDescent="0.3">
      <c r="A105" t="str">
        <f t="shared" si="8"/>
        <v>05-013</v>
      </c>
      <c r="B105" t="s">
        <v>106</v>
      </c>
      <c r="C105">
        <v>5</v>
      </c>
      <c r="D105" t="s">
        <v>32</v>
      </c>
      <c r="E105" t="s">
        <v>463</v>
      </c>
      <c r="F105">
        <v>231</v>
      </c>
      <c r="G105">
        <v>79</v>
      </c>
      <c r="H105">
        <v>121</v>
      </c>
      <c r="I105">
        <v>1</v>
      </c>
      <c r="J105">
        <f t="shared" si="9"/>
        <v>201</v>
      </c>
      <c r="K105">
        <f t="shared" si="10"/>
        <v>0.39303482587064675</v>
      </c>
      <c r="L105">
        <f t="shared" si="11"/>
        <v>0.60199004975124382</v>
      </c>
      <c r="M105">
        <f t="shared" si="12"/>
        <v>4.9751243781094526E-3</v>
      </c>
      <c r="N105">
        <f t="shared" si="13"/>
        <v>0.60199004975124382</v>
      </c>
      <c r="O105" t="str">
        <f t="shared" si="14"/>
        <v>Nixon</v>
      </c>
    </row>
    <row r="106" spans="1:15" x14ac:dyDescent="0.3">
      <c r="A106" t="str">
        <f t="shared" si="8"/>
        <v>05-014</v>
      </c>
      <c r="B106" t="s">
        <v>107</v>
      </c>
      <c r="C106">
        <v>5</v>
      </c>
      <c r="D106" t="s">
        <v>32</v>
      </c>
      <c r="E106" t="s">
        <v>463</v>
      </c>
      <c r="F106">
        <v>300</v>
      </c>
      <c r="G106">
        <v>62</v>
      </c>
      <c r="H106">
        <v>172</v>
      </c>
      <c r="I106">
        <v>16</v>
      </c>
      <c r="J106">
        <f t="shared" si="9"/>
        <v>250</v>
      </c>
      <c r="K106">
        <f t="shared" si="10"/>
        <v>0.248</v>
      </c>
      <c r="L106">
        <f t="shared" si="11"/>
        <v>0.68799999999999994</v>
      </c>
      <c r="M106">
        <f t="shared" si="12"/>
        <v>6.4000000000000001E-2</v>
      </c>
      <c r="N106">
        <f t="shared" si="13"/>
        <v>0.68799999999999994</v>
      </c>
      <c r="O106" t="str">
        <f t="shared" si="14"/>
        <v>Nixon</v>
      </c>
    </row>
    <row r="107" spans="1:15" x14ac:dyDescent="0.3">
      <c r="A107" t="str">
        <f t="shared" si="8"/>
        <v>05-015</v>
      </c>
      <c r="B107" t="s">
        <v>108</v>
      </c>
      <c r="C107">
        <v>5</v>
      </c>
      <c r="D107" t="s">
        <v>32</v>
      </c>
      <c r="E107" t="s">
        <v>464</v>
      </c>
      <c r="F107">
        <v>17</v>
      </c>
      <c r="G107">
        <v>11</v>
      </c>
      <c r="H107">
        <v>4</v>
      </c>
      <c r="I107">
        <v>1</v>
      </c>
      <c r="J107">
        <f t="shared" si="9"/>
        <v>16</v>
      </c>
      <c r="K107">
        <f t="shared" si="10"/>
        <v>0.6875</v>
      </c>
      <c r="L107">
        <f t="shared" si="11"/>
        <v>0.25</v>
      </c>
      <c r="M107">
        <f t="shared" si="12"/>
        <v>6.25E-2</v>
      </c>
      <c r="N107">
        <f t="shared" si="13"/>
        <v>2.6875</v>
      </c>
      <c r="O107" t="str">
        <f t="shared" si="14"/>
        <v>McGovern</v>
      </c>
    </row>
    <row r="108" spans="1:15" x14ac:dyDescent="0.3">
      <c r="A108" t="str">
        <f t="shared" si="8"/>
        <v>05-016</v>
      </c>
      <c r="B108" t="s">
        <v>109</v>
      </c>
      <c r="C108">
        <v>5</v>
      </c>
      <c r="D108" t="s">
        <v>32</v>
      </c>
      <c r="E108" t="s">
        <v>464</v>
      </c>
      <c r="F108">
        <v>421</v>
      </c>
      <c r="G108">
        <v>94</v>
      </c>
      <c r="H108">
        <v>252</v>
      </c>
      <c r="I108">
        <v>55</v>
      </c>
      <c r="J108">
        <f t="shared" si="9"/>
        <v>401</v>
      </c>
      <c r="K108">
        <f t="shared" si="10"/>
        <v>0.23441396508728179</v>
      </c>
      <c r="L108">
        <f t="shared" si="11"/>
        <v>0.62842892768079806</v>
      </c>
      <c r="M108">
        <f t="shared" si="12"/>
        <v>0.13715710723192021</v>
      </c>
      <c r="N108">
        <f t="shared" si="13"/>
        <v>0.62842892768079806</v>
      </c>
      <c r="O108" t="str">
        <f t="shared" si="14"/>
        <v>Nixon</v>
      </c>
    </row>
    <row r="109" spans="1:15" x14ac:dyDescent="0.3">
      <c r="A109" t="str">
        <f t="shared" si="8"/>
        <v>05-017</v>
      </c>
      <c r="B109" t="s">
        <v>110</v>
      </c>
      <c r="C109">
        <v>5</v>
      </c>
      <c r="D109" t="s">
        <v>32</v>
      </c>
      <c r="E109" t="s">
        <v>464</v>
      </c>
      <c r="F109">
        <v>51</v>
      </c>
      <c r="G109">
        <v>14</v>
      </c>
      <c r="H109">
        <v>26</v>
      </c>
      <c r="I109">
        <v>6</v>
      </c>
      <c r="J109">
        <f t="shared" si="9"/>
        <v>46</v>
      </c>
      <c r="K109">
        <f t="shared" si="10"/>
        <v>0.30434782608695654</v>
      </c>
      <c r="L109">
        <f t="shared" si="11"/>
        <v>0.56521739130434778</v>
      </c>
      <c r="M109">
        <f t="shared" si="12"/>
        <v>0.13043478260869565</v>
      </c>
      <c r="N109">
        <f t="shared" si="13"/>
        <v>0.56521739130434778</v>
      </c>
      <c r="O109" t="str">
        <f t="shared" si="14"/>
        <v>Nixon</v>
      </c>
    </row>
    <row r="110" spans="1:15" x14ac:dyDescent="0.3">
      <c r="A110" t="str">
        <f t="shared" si="8"/>
        <v>05-018</v>
      </c>
      <c r="B110" t="s">
        <v>24</v>
      </c>
      <c r="C110">
        <v>5</v>
      </c>
      <c r="D110" t="s">
        <v>31</v>
      </c>
      <c r="E110">
        <v>0</v>
      </c>
      <c r="F110">
        <v>415</v>
      </c>
      <c r="G110">
        <v>120</v>
      </c>
      <c r="H110">
        <v>241</v>
      </c>
      <c r="I110">
        <v>41</v>
      </c>
      <c r="J110">
        <f t="shared" si="9"/>
        <v>402</v>
      </c>
      <c r="K110">
        <f t="shared" si="10"/>
        <v>0.29850746268656714</v>
      </c>
      <c r="L110">
        <f t="shared" si="11"/>
        <v>0.59950248756218905</v>
      </c>
      <c r="M110">
        <f t="shared" si="12"/>
        <v>0.10199004975124377</v>
      </c>
      <c r="N110">
        <f t="shared" si="13"/>
        <v>0.59950248756218905</v>
      </c>
      <c r="O110" t="str">
        <f t="shared" si="14"/>
        <v>Nixon</v>
      </c>
    </row>
    <row r="111" spans="1:15" x14ac:dyDescent="0.3">
      <c r="A111" t="str">
        <f t="shared" si="8"/>
        <v>05-019</v>
      </c>
      <c r="B111" t="s">
        <v>52</v>
      </c>
      <c r="C111">
        <v>5</v>
      </c>
      <c r="D111" t="s">
        <v>30</v>
      </c>
      <c r="E111">
        <v>0</v>
      </c>
      <c r="F111">
        <v>0</v>
      </c>
      <c r="G111">
        <v>47</v>
      </c>
      <c r="H111">
        <v>66</v>
      </c>
      <c r="I111">
        <v>8</v>
      </c>
      <c r="J111">
        <f t="shared" si="9"/>
        <v>121</v>
      </c>
      <c r="K111">
        <f t="shared" si="10"/>
        <v>0.38842975206611569</v>
      </c>
      <c r="L111">
        <f t="shared" si="11"/>
        <v>0.54545454545454541</v>
      </c>
      <c r="M111">
        <f t="shared" si="12"/>
        <v>6.6115702479338845E-2</v>
      </c>
      <c r="N111">
        <f t="shared" si="13"/>
        <v>0.54545454545454541</v>
      </c>
      <c r="O111" t="str">
        <f t="shared" si="14"/>
        <v>Nixon</v>
      </c>
    </row>
    <row r="112" spans="1:15" x14ac:dyDescent="0.3">
      <c r="A112" t="str">
        <f t="shared" si="8"/>
        <v>05-020</v>
      </c>
      <c r="B112" t="s">
        <v>26</v>
      </c>
      <c r="C112">
        <v>5</v>
      </c>
      <c r="D112" t="s">
        <v>29</v>
      </c>
      <c r="E112">
        <v>0</v>
      </c>
      <c r="F112">
        <v>3020</v>
      </c>
      <c r="G112">
        <v>903</v>
      </c>
      <c r="H112">
        <v>1689</v>
      </c>
      <c r="I112">
        <v>323</v>
      </c>
      <c r="J112">
        <f t="shared" si="9"/>
        <v>2915</v>
      </c>
      <c r="K112">
        <f t="shared" si="10"/>
        <v>0.30977701543739278</v>
      </c>
      <c r="L112">
        <f t="shared" si="11"/>
        <v>0.5794168096054888</v>
      </c>
      <c r="M112">
        <f t="shared" si="12"/>
        <v>0.11080617495711835</v>
      </c>
      <c r="N112">
        <f t="shared" si="13"/>
        <v>0.5794168096054888</v>
      </c>
      <c r="O112" t="str">
        <f t="shared" si="14"/>
        <v>Nixon</v>
      </c>
    </row>
    <row r="113" spans="1:15" x14ac:dyDescent="0.3">
      <c r="A113" t="str">
        <f t="shared" si="8"/>
        <v>06-001</v>
      </c>
      <c r="B113" t="s">
        <v>111</v>
      </c>
      <c r="C113">
        <v>6</v>
      </c>
      <c r="D113" t="s">
        <v>32</v>
      </c>
      <c r="E113" t="s">
        <v>466</v>
      </c>
      <c r="F113">
        <v>98</v>
      </c>
      <c r="G113">
        <v>22</v>
      </c>
      <c r="H113">
        <v>61</v>
      </c>
      <c r="I113">
        <v>9</v>
      </c>
      <c r="J113">
        <f t="shared" si="9"/>
        <v>92</v>
      </c>
      <c r="K113">
        <f t="shared" si="10"/>
        <v>0.2391304347826087</v>
      </c>
      <c r="L113">
        <f t="shared" si="11"/>
        <v>0.66304347826086951</v>
      </c>
      <c r="M113">
        <f t="shared" si="12"/>
        <v>9.7826086956521743E-2</v>
      </c>
      <c r="N113">
        <f t="shared" si="13"/>
        <v>0.66304347826086951</v>
      </c>
      <c r="O113" t="str">
        <f t="shared" si="14"/>
        <v>Nixon</v>
      </c>
    </row>
    <row r="114" spans="1:15" x14ac:dyDescent="0.3">
      <c r="A114" t="str">
        <f t="shared" si="8"/>
        <v>06-002</v>
      </c>
      <c r="B114" t="s">
        <v>112</v>
      </c>
      <c r="C114">
        <v>6</v>
      </c>
      <c r="D114" t="s">
        <v>32</v>
      </c>
      <c r="E114" t="s">
        <v>465</v>
      </c>
      <c r="F114">
        <v>350</v>
      </c>
      <c r="G114">
        <v>89</v>
      </c>
      <c r="H114">
        <v>197</v>
      </c>
      <c r="I114">
        <v>38</v>
      </c>
      <c r="J114">
        <f t="shared" si="9"/>
        <v>324</v>
      </c>
      <c r="K114">
        <f t="shared" si="10"/>
        <v>0.27469135802469136</v>
      </c>
      <c r="L114">
        <f t="shared" si="11"/>
        <v>0.60802469135802473</v>
      </c>
      <c r="M114">
        <f t="shared" si="12"/>
        <v>0.11728395061728394</v>
      </c>
      <c r="N114">
        <f t="shared" si="13"/>
        <v>0.60802469135802473</v>
      </c>
      <c r="O114" t="str">
        <f t="shared" si="14"/>
        <v>Nixon</v>
      </c>
    </row>
    <row r="115" spans="1:15" x14ac:dyDescent="0.3">
      <c r="A115" t="str">
        <f t="shared" si="8"/>
        <v>06-003</v>
      </c>
      <c r="B115" t="s">
        <v>113</v>
      </c>
      <c r="C115">
        <v>6</v>
      </c>
      <c r="D115" t="s">
        <v>32</v>
      </c>
      <c r="E115" t="s">
        <v>466</v>
      </c>
      <c r="F115">
        <v>459</v>
      </c>
      <c r="G115">
        <v>70</v>
      </c>
      <c r="H115">
        <v>287</v>
      </c>
      <c r="I115">
        <v>63</v>
      </c>
      <c r="J115">
        <f t="shared" si="9"/>
        <v>420</v>
      </c>
      <c r="K115">
        <f t="shared" si="10"/>
        <v>0.16666666666666666</v>
      </c>
      <c r="L115">
        <f t="shared" si="11"/>
        <v>0.68333333333333335</v>
      </c>
      <c r="M115">
        <f t="shared" si="12"/>
        <v>0.15</v>
      </c>
      <c r="N115">
        <f t="shared" si="13"/>
        <v>0.68333333333333335</v>
      </c>
      <c r="O115" t="str">
        <f t="shared" si="14"/>
        <v>Nixon</v>
      </c>
    </row>
    <row r="116" spans="1:15" x14ac:dyDescent="0.3">
      <c r="A116" t="str">
        <f t="shared" si="8"/>
        <v>06-004</v>
      </c>
      <c r="B116" t="s">
        <v>114</v>
      </c>
      <c r="C116">
        <v>6</v>
      </c>
      <c r="D116" t="s">
        <v>32</v>
      </c>
      <c r="E116" t="s">
        <v>465</v>
      </c>
      <c r="F116">
        <v>160</v>
      </c>
      <c r="G116">
        <v>31</v>
      </c>
      <c r="H116">
        <v>108</v>
      </c>
      <c r="I116">
        <v>14</v>
      </c>
      <c r="J116">
        <f t="shared" si="9"/>
        <v>153</v>
      </c>
      <c r="K116">
        <f t="shared" si="10"/>
        <v>0.20261437908496732</v>
      </c>
      <c r="L116">
        <f t="shared" si="11"/>
        <v>0.70588235294117652</v>
      </c>
      <c r="M116">
        <f t="shared" si="12"/>
        <v>9.1503267973856203E-2</v>
      </c>
      <c r="N116">
        <f t="shared" si="13"/>
        <v>0.70588235294117652</v>
      </c>
      <c r="O116" t="str">
        <f t="shared" si="14"/>
        <v>Nixon</v>
      </c>
    </row>
    <row r="117" spans="1:15" x14ac:dyDescent="0.3">
      <c r="A117" t="str">
        <f t="shared" si="8"/>
        <v>06-005</v>
      </c>
      <c r="B117" t="s">
        <v>115</v>
      </c>
      <c r="C117">
        <v>6</v>
      </c>
      <c r="D117" t="s">
        <v>32</v>
      </c>
      <c r="E117" t="s">
        <v>465</v>
      </c>
      <c r="F117">
        <v>237</v>
      </c>
      <c r="G117">
        <v>51</v>
      </c>
      <c r="H117">
        <v>105</v>
      </c>
      <c r="I117">
        <v>44</v>
      </c>
      <c r="J117">
        <f t="shared" si="9"/>
        <v>200</v>
      </c>
      <c r="K117">
        <f t="shared" si="10"/>
        <v>0.255</v>
      </c>
      <c r="L117">
        <f t="shared" si="11"/>
        <v>0.52500000000000002</v>
      </c>
      <c r="M117">
        <f t="shared" si="12"/>
        <v>0.22</v>
      </c>
      <c r="N117">
        <f t="shared" si="13"/>
        <v>0.52500000000000002</v>
      </c>
      <c r="O117" t="str">
        <f t="shared" si="14"/>
        <v>Nixon</v>
      </c>
    </row>
    <row r="118" spans="1:15" x14ac:dyDescent="0.3">
      <c r="A118" t="str">
        <f t="shared" si="8"/>
        <v>06-006</v>
      </c>
      <c r="B118" t="s">
        <v>116</v>
      </c>
      <c r="C118">
        <v>6</v>
      </c>
      <c r="D118" t="s">
        <v>32</v>
      </c>
      <c r="E118" t="s">
        <v>466</v>
      </c>
      <c r="F118">
        <v>85</v>
      </c>
      <c r="G118">
        <v>25</v>
      </c>
      <c r="H118">
        <v>45</v>
      </c>
      <c r="I118">
        <v>10</v>
      </c>
      <c r="J118">
        <f t="shared" si="9"/>
        <v>80</v>
      </c>
      <c r="K118">
        <f t="shared" si="10"/>
        <v>0.3125</v>
      </c>
      <c r="L118">
        <f t="shared" si="11"/>
        <v>0.5625</v>
      </c>
      <c r="M118">
        <f t="shared" si="12"/>
        <v>0.125</v>
      </c>
      <c r="N118">
        <f t="shared" si="13"/>
        <v>0.5625</v>
      </c>
      <c r="O118" t="str">
        <f t="shared" si="14"/>
        <v>Nixon</v>
      </c>
    </row>
    <row r="119" spans="1:15" x14ac:dyDescent="0.3">
      <c r="A119" t="str">
        <f t="shared" si="8"/>
        <v>06-007</v>
      </c>
      <c r="B119" t="s">
        <v>117</v>
      </c>
      <c r="C119">
        <v>6</v>
      </c>
      <c r="D119" t="s">
        <v>32</v>
      </c>
      <c r="E119" t="s">
        <v>466</v>
      </c>
      <c r="F119">
        <v>572</v>
      </c>
      <c r="G119">
        <v>108</v>
      </c>
      <c r="H119">
        <v>359</v>
      </c>
      <c r="I119">
        <v>65</v>
      </c>
      <c r="J119">
        <f t="shared" si="9"/>
        <v>532</v>
      </c>
      <c r="K119">
        <f t="shared" si="10"/>
        <v>0.20300751879699247</v>
      </c>
      <c r="L119">
        <f t="shared" si="11"/>
        <v>0.67481203007518797</v>
      </c>
      <c r="M119">
        <f t="shared" si="12"/>
        <v>0.12218045112781954</v>
      </c>
      <c r="N119">
        <f t="shared" si="13"/>
        <v>0.67481203007518797</v>
      </c>
      <c r="O119" t="str">
        <f t="shared" si="14"/>
        <v>Nixon</v>
      </c>
    </row>
    <row r="120" spans="1:15" x14ac:dyDescent="0.3">
      <c r="A120" t="str">
        <f t="shared" si="8"/>
        <v>06-008</v>
      </c>
      <c r="B120" t="s">
        <v>118</v>
      </c>
      <c r="C120">
        <v>6</v>
      </c>
      <c r="D120" t="s">
        <v>32</v>
      </c>
      <c r="E120" t="s">
        <v>466</v>
      </c>
      <c r="F120">
        <v>557</v>
      </c>
      <c r="G120">
        <v>117</v>
      </c>
      <c r="H120">
        <v>368</v>
      </c>
      <c r="I120">
        <v>43</v>
      </c>
      <c r="J120">
        <f t="shared" si="9"/>
        <v>528</v>
      </c>
      <c r="K120">
        <f t="shared" si="10"/>
        <v>0.22159090909090909</v>
      </c>
      <c r="L120">
        <f t="shared" si="11"/>
        <v>0.69696969696969702</v>
      </c>
      <c r="M120">
        <f t="shared" si="12"/>
        <v>8.1439393939393936E-2</v>
      </c>
      <c r="N120">
        <f t="shared" si="13"/>
        <v>0.69696969696969702</v>
      </c>
      <c r="O120" t="str">
        <f t="shared" si="14"/>
        <v>Nixon</v>
      </c>
    </row>
    <row r="121" spans="1:15" x14ac:dyDescent="0.3">
      <c r="A121" t="str">
        <f t="shared" si="8"/>
        <v>06-009</v>
      </c>
      <c r="B121" t="s">
        <v>119</v>
      </c>
      <c r="C121">
        <v>6</v>
      </c>
      <c r="D121" t="s">
        <v>32</v>
      </c>
      <c r="E121" t="s">
        <v>466</v>
      </c>
      <c r="F121">
        <v>62</v>
      </c>
      <c r="G121">
        <v>6</v>
      </c>
      <c r="H121">
        <v>38</v>
      </c>
      <c r="I121">
        <v>5</v>
      </c>
      <c r="J121">
        <f t="shared" si="9"/>
        <v>49</v>
      </c>
      <c r="K121">
        <f t="shared" si="10"/>
        <v>0.12244897959183673</v>
      </c>
      <c r="L121">
        <f t="shared" si="11"/>
        <v>0.77551020408163263</v>
      </c>
      <c r="M121">
        <f t="shared" si="12"/>
        <v>0.10204081632653061</v>
      </c>
      <c r="N121">
        <f t="shared" si="13"/>
        <v>0.77551020408163263</v>
      </c>
      <c r="O121" t="str">
        <f t="shared" si="14"/>
        <v>Nixon</v>
      </c>
    </row>
    <row r="122" spans="1:15" x14ac:dyDescent="0.3">
      <c r="A122" t="str">
        <f t="shared" si="8"/>
        <v>06-010</v>
      </c>
      <c r="B122" t="s">
        <v>120</v>
      </c>
      <c r="C122">
        <v>6</v>
      </c>
      <c r="D122" t="s">
        <v>32</v>
      </c>
      <c r="E122" t="s">
        <v>466</v>
      </c>
      <c r="F122">
        <v>60</v>
      </c>
      <c r="G122">
        <v>13</v>
      </c>
      <c r="H122">
        <v>35</v>
      </c>
      <c r="I122">
        <v>6</v>
      </c>
      <c r="J122">
        <f t="shared" si="9"/>
        <v>54</v>
      </c>
      <c r="K122">
        <f t="shared" si="10"/>
        <v>0.24074074074074073</v>
      </c>
      <c r="L122">
        <f t="shared" si="11"/>
        <v>0.64814814814814814</v>
      </c>
      <c r="M122">
        <f t="shared" si="12"/>
        <v>0.1111111111111111</v>
      </c>
      <c r="N122">
        <f t="shared" si="13"/>
        <v>0.64814814814814814</v>
      </c>
      <c r="O122" t="str">
        <f t="shared" si="14"/>
        <v>Nixon</v>
      </c>
    </row>
    <row r="123" spans="1:15" x14ac:dyDescent="0.3">
      <c r="A123" t="str">
        <f t="shared" si="8"/>
        <v>06-011</v>
      </c>
      <c r="B123" t="s">
        <v>121</v>
      </c>
      <c r="C123">
        <v>6</v>
      </c>
      <c r="D123" t="s">
        <v>32</v>
      </c>
      <c r="E123" t="s">
        <v>466</v>
      </c>
      <c r="F123">
        <v>591</v>
      </c>
      <c r="G123">
        <v>163</v>
      </c>
      <c r="H123">
        <v>340</v>
      </c>
      <c r="I123">
        <v>48</v>
      </c>
      <c r="J123">
        <f t="shared" si="9"/>
        <v>551</v>
      </c>
      <c r="K123">
        <f t="shared" si="10"/>
        <v>0.29582577132486387</v>
      </c>
      <c r="L123">
        <f t="shared" si="11"/>
        <v>0.61705989110707804</v>
      </c>
      <c r="M123">
        <f t="shared" si="12"/>
        <v>8.7114337568058073E-2</v>
      </c>
      <c r="N123">
        <f t="shared" si="13"/>
        <v>0.61705989110707804</v>
      </c>
      <c r="O123" t="str">
        <f t="shared" si="14"/>
        <v>Nixon</v>
      </c>
    </row>
    <row r="124" spans="1:15" x14ac:dyDescent="0.3">
      <c r="A124" t="str">
        <f t="shared" si="8"/>
        <v>06-012</v>
      </c>
      <c r="B124" t="s">
        <v>122</v>
      </c>
      <c r="C124">
        <v>6</v>
      </c>
      <c r="D124" t="s">
        <v>32</v>
      </c>
      <c r="E124" t="s">
        <v>466</v>
      </c>
      <c r="F124">
        <v>167</v>
      </c>
      <c r="G124">
        <v>40</v>
      </c>
      <c r="H124">
        <v>105</v>
      </c>
      <c r="I124">
        <v>15</v>
      </c>
      <c r="J124">
        <f t="shared" si="9"/>
        <v>160</v>
      </c>
      <c r="K124">
        <f t="shared" si="10"/>
        <v>0.25</v>
      </c>
      <c r="L124">
        <f t="shared" si="11"/>
        <v>0.65625</v>
      </c>
      <c r="M124">
        <f t="shared" si="12"/>
        <v>9.375E-2</v>
      </c>
      <c r="N124">
        <f t="shared" si="13"/>
        <v>0.65625</v>
      </c>
      <c r="O124" t="str">
        <f t="shared" si="14"/>
        <v>Nixon</v>
      </c>
    </row>
    <row r="125" spans="1:15" x14ac:dyDescent="0.3">
      <c r="A125" t="str">
        <f t="shared" si="8"/>
        <v>06-013</v>
      </c>
      <c r="B125" t="s">
        <v>24</v>
      </c>
      <c r="C125">
        <v>6</v>
      </c>
      <c r="D125" t="s">
        <v>31</v>
      </c>
      <c r="E125">
        <v>0</v>
      </c>
      <c r="F125">
        <v>322</v>
      </c>
      <c r="G125">
        <v>76</v>
      </c>
      <c r="H125">
        <v>230</v>
      </c>
      <c r="I125">
        <v>15</v>
      </c>
      <c r="J125">
        <f t="shared" si="9"/>
        <v>321</v>
      </c>
      <c r="K125">
        <f t="shared" si="10"/>
        <v>0.2367601246105919</v>
      </c>
      <c r="L125">
        <f t="shared" si="11"/>
        <v>0.71651090342679125</v>
      </c>
      <c r="M125">
        <f t="shared" si="12"/>
        <v>4.6728971962616821E-2</v>
      </c>
      <c r="N125">
        <f t="shared" si="13"/>
        <v>0.71651090342679125</v>
      </c>
      <c r="O125" t="str">
        <f t="shared" si="14"/>
        <v>Nixon</v>
      </c>
    </row>
    <row r="126" spans="1:15" x14ac:dyDescent="0.3">
      <c r="A126" t="str">
        <f t="shared" si="8"/>
        <v>06-014</v>
      </c>
      <c r="B126" t="s">
        <v>52</v>
      </c>
      <c r="C126">
        <v>6</v>
      </c>
      <c r="D126" t="s">
        <v>30</v>
      </c>
      <c r="E126">
        <v>0</v>
      </c>
      <c r="F126">
        <v>0</v>
      </c>
      <c r="G126">
        <v>38</v>
      </c>
      <c r="H126">
        <v>106</v>
      </c>
      <c r="I126">
        <v>28</v>
      </c>
      <c r="J126">
        <f t="shared" si="9"/>
        <v>172</v>
      </c>
      <c r="K126">
        <f t="shared" si="10"/>
        <v>0.22093023255813954</v>
      </c>
      <c r="L126">
        <f t="shared" si="11"/>
        <v>0.61627906976744184</v>
      </c>
      <c r="M126">
        <f t="shared" si="12"/>
        <v>0.16279069767441862</v>
      </c>
      <c r="N126">
        <f t="shared" si="13"/>
        <v>0.61627906976744184</v>
      </c>
      <c r="O126" t="str">
        <f t="shared" si="14"/>
        <v>Nixon</v>
      </c>
    </row>
    <row r="127" spans="1:15" x14ac:dyDescent="0.3">
      <c r="A127" t="str">
        <f t="shared" si="8"/>
        <v>06-015</v>
      </c>
      <c r="B127" t="s">
        <v>26</v>
      </c>
      <c r="C127">
        <v>6</v>
      </c>
      <c r="D127" t="s">
        <v>29</v>
      </c>
      <c r="E127">
        <v>0</v>
      </c>
      <c r="F127">
        <v>3720</v>
      </c>
      <c r="G127">
        <v>849</v>
      </c>
      <c r="H127">
        <v>2384</v>
      </c>
      <c r="I127">
        <v>403</v>
      </c>
      <c r="J127">
        <f t="shared" si="9"/>
        <v>3636</v>
      </c>
      <c r="K127">
        <f t="shared" si="10"/>
        <v>0.23349834983498349</v>
      </c>
      <c r="L127">
        <f t="shared" si="11"/>
        <v>0.65566556655665564</v>
      </c>
      <c r="M127">
        <f t="shared" si="12"/>
        <v>0.11083608360836084</v>
      </c>
      <c r="N127">
        <f t="shared" si="13"/>
        <v>0.65566556655665564</v>
      </c>
      <c r="O127" t="str">
        <f t="shared" si="14"/>
        <v>Nixon</v>
      </c>
    </row>
    <row r="128" spans="1:15" x14ac:dyDescent="0.3">
      <c r="A128" t="str">
        <f t="shared" si="8"/>
        <v>07-001</v>
      </c>
      <c r="B128" t="s">
        <v>123</v>
      </c>
      <c r="C128">
        <v>7</v>
      </c>
      <c r="D128" t="s">
        <v>32</v>
      </c>
      <c r="E128" t="s">
        <v>465</v>
      </c>
      <c r="F128">
        <v>336</v>
      </c>
      <c r="G128">
        <v>82</v>
      </c>
      <c r="H128">
        <v>217</v>
      </c>
      <c r="I128">
        <v>24</v>
      </c>
      <c r="J128">
        <f t="shared" si="9"/>
        <v>323</v>
      </c>
      <c r="K128">
        <f t="shared" si="10"/>
        <v>0.25386996904024767</v>
      </c>
      <c r="L128">
        <f t="shared" si="11"/>
        <v>0.67182662538699689</v>
      </c>
      <c r="M128">
        <f t="shared" si="12"/>
        <v>7.4303405572755415E-2</v>
      </c>
      <c r="N128">
        <f t="shared" si="13"/>
        <v>0.67182662538699689</v>
      </c>
      <c r="O128" t="str">
        <f t="shared" si="14"/>
        <v>Nixon</v>
      </c>
    </row>
    <row r="129" spans="1:15" x14ac:dyDescent="0.3">
      <c r="A129" t="str">
        <f t="shared" si="8"/>
        <v>07-002</v>
      </c>
      <c r="B129" t="s">
        <v>124</v>
      </c>
      <c r="C129">
        <v>7</v>
      </c>
      <c r="D129" t="s">
        <v>32</v>
      </c>
      <c r="E129" t="s">
        <v>465</v>
      </c>
      <c r="F129">
        <v>388</v>
      </c>
      <c r="G129">
        <v>104</v>
      </c>
      <c r="H129">
        <v>249</v>
      </c>
      <c r="I129">
        <v>17</v>
      </c>
      <c r="J129">
        <f t="shared" si="9"/>
        <v>370</v>
      </c>
      <c r="K129">
        <f t="shared" si="10"/>
        <v>0.2810810810810811</v>
      </c>
      <c r="L129">
        <f t="shared" si="11"/>
        <v>0.67297297297297298</v>
      </c>
      <c r="M129">
        <f t="shared" si="12"/>
        <v>4.5945945945945948E-2</v>
      </c>
      <c r="N129">
        <f t="shared" si="13"/>
        <v>0.67297297297297298</v>
      </c>
      <c r="O129" t="str">
        <f t="shared" si="14"/>
        <v>Nixon</v>
      </c>
    </row>
    <row r="130" spans="1:15" x14ac:dyDescent="0.3">
      <c r="A130" t="str">
        <f t="shared" ref="A130:A193" si="15">REPT("0",2-LEN(C130))&amp;C130&amp;"-"&amp;IF(C130=C129,REPT("0",3-LEN(RIGHT(A129,3)/1+1)),"00")&amp;IF(C130=C129,RIGHT(A129,3)/1+1,1)</f>
        <v>07-003</v>
      </c>
      <c r="B130" t="s">
        <v>125</v>
      </c>
      <c r="C130">
        <v>7</v>
      </c>
      <c r="D130" t="s">
        <v>32</v>
      </c>
      <c r="E130" t="s">
        <v>465</v>
      </c>
      <c r="F130">
        <v>358</v>
      </c>
      <c r="G130">
        <v>88</v>
      </c>
      <c r="H130">
        <v>230</v>
      </c>
      <c r="I130">
        <v>20</v>
      </c>
      <c r="J130">
        <f t="shared" si="9"/>
        <v>338</v>
      </c>
      <c r="K130">
        <f t="shared" si="10"/>
        <v>0.26035502958579881</v>
      </c>
      <c r="L130">
        <f t="shared" si="11"/>
        <v>0.68047337278106512</v>
      </c>
      <c r="M130">
        <f t="shared" si="12"/>
        <v>5.9171597633136092E-2</v>
      </c>
      <c r="N130">
        <f t="shared" si="13"/>
        <v>0.68047337278106512</v>
      </c>
      <c r="O130" t="str">
        <f t="shared" si="14"/>
        <v>Nixon</v>
      </c>
    </row>
    <row r="131" spans="1:15" x14ac:dyDescent="0.3">
      <c r="A131" t="str">
        <f t="shared" si="15"/>
        <v>07-004</v>
      </c>
      <c r="B131" t="s">
        <v>126</v>
      </c>
      <c r="C131">
        <v>7</v>
      </c>
      <c r="D131" t="s">
        <v>32</v>
      </c>
      <c r="E131" t="s">
        <v>465</v>
      </c>
      <c r="F131">
        <v>313</v>
      </c>
      <c r="G131">
        <v>102</v>
      </c>
      <c r="H131">
        <v>177</v>
      </c>
      <c r="I131">
        <v>13</v>
      </c>
      <c r="J131">
        <f t="shared" ref="J131:J194" si="16">SUM(G131:I131)</f>
        <v>292</v>
      </c>
      <c r="K131">
        <f t="shared" ref="K131:K194" si="17">IF($J131=0,"",G131/$J131)</f>
        <v>0.34931506849315069</v>
      </c>
      <c r="L131">
        <f t="shared" ref="L131:L194" si="18">IF($J131=0,"",H131/$J131)</f>
        <v>0.60616438356164382</v>
      </c>
      <c r="M131">
        <f t="shared" ref="M131:M194" si="19">IF($J131=0,"",I131/$J131)</f>
        <v>4.4520547945205477E-2</v>
      </c>
      <c r="N131">
        <f t="shared" ref="N131:N194" si="20">IF(J131=0,10,IF(MAX(G131:I131)=LARGE(G131:I131,2),9,IF(H131=MAX(G131:I131),L131,IF(I131=MAX(G131:I131),M131+1,IF(G131=MAX(G131:I131),K131+2,-1)))))</f>
        <v>0.60616438356164382</v>
      </c>
      <c r="O131" t="str">
        <f t="shared" ref="O131:O194" si="21">IF(J131=0,"No Votes",IF(MAX(G131:I131)=LARGE(G131:I131,2),"Tie",IF(H131=MAX(G131:I131),"Nixon",IF(I131=MAX(G131:I131),"Schmitz",IF(G131=MAX(G131:I131),"McGovern",-1)))))</f>
        <v>Nixon</v>
      </c>
    </row>
    <row r="132" spans="1:15" x14ac:dyDescent="0.3">
      <c r="A132" t="str">
        <f t="shared" si="15"/>
        <v>07-005</v>
      </c>
      <c r="B132" t="s">
        <v>127</v>
      </c>
      <c r="C132">
        <v>7</v>
      </c>
      <c r="D132" t="s">
        <v>32</v>
      </c>
      <c r="E132" t="s">
        <v>465</v>
      </c>
      <c r="F132">
        <v>209</v>
      </c>
      <c r="G132">
        <v>73</v>
      </c>
      <c r="H132">
        <v>107</v>
      </c>
      <c r="I132">
        <v>13</v>
      </c>
      <c r="J132">
        <f t="shared" si="16"/>
        <v>193</v>
      </c>
      <c r="K132">
        <f t="shared" si="17"/>
        <v>0.37823834196891193</v>
      </c>
      <c r="L132">
        <f t="shared" si="18"/>
        <v>0.55440414507772018</v>
      </c>
      <c r="M132">
        <f t="shared" si="19"/>
        <v>6.7357512953367879E-2</v>
      </c>
      <c r="N132">
        <f t="shared" si="20"/>
        <v>0.55440414507772018</v>
      </c>
      <c r="O132" t="str">
        <f t="shared" si="21"/>
        <v>Nixon</v>
      </c>
    </row>
    <row r="133" spans="1:15" x14ac:dyDescent="0.3">
      <c r="A133" t="str">
        <f t="shared" si="15"/>
        <v>07-006</v>
      </c>
      <c r="B133" t="s">
        <v>128</v>
      </c>
      <c r="C133">
        <v>7</v>
      </c>
      <c r="D133" t="s">
        <v>32</v>
      </c>
      <c r="E133" t="s">
        <v>465</v>
      </c>
      <c r="F133">
        <v>379</v>
      </c>
      <c r="G133">
        <v>116</v>
      </c>
      <c r="H133">
        <v>237</v>
      </c>
      <c r="I133">
        <v>14</v>
      </c>
      <c r="J133">
        <f t="shared" si="16"/>
        <v>367</v>
      </c>
      <c r="K133">
        <f t="shared" si="17"/>
        <v>0.31607629427792916</v>
      </c>
      <c r="L133">
        <f t="shared" si="18"/>
        <v>0.64577656675749318</v>
      </c>
      <c r="M133">
        <f t="shared" si="19"/>
        <v>3.8147138964577658E-2</v>
      </c>
      <c r="N133">
        <f t="shared" si="20"/>
        <v>0.64577656675749318</v>
      </c>
      <c r="O133" t="str">
        <f t="shared" si="21"/>
        <v>Nixon</v>
      </c>
    </row>
    <row r="134" spans="1:15" x14ac:dyDescent="0.3">
      <c r="A134" t="str">
        <f t="shared" si="15"/>
        <v>07-007</v>
      </c>
      <c r="B134" t="s">
        <v>129</v>
      </c>
      <c r="C134">
        <v>7</v>
      </c>
      <c r="D134" t="s">
        <v>32</v>
      </c>
      <c r="E134" t="s">
        <v>465</v>
      </c>
      <c r="F134">
        <v>396</v>
      </c>
      <c r="G134">
        <v>142</v>
      </c>
      <c r="H134">
        <v>205</v>
      </c>
      <c r="I134">
        <v>26</v>
      </c>
      <c r="J134">
        <f t="shared" si="16"/>
        <v>373</v>
      </c>
      <c r="K134">
        <f t="shared" si="17"/>
        <v>0.38069705093833778</v>
      </c>
      <c r="L134">
        <f t="shared" si="18"/>
        <v>0.54959785522788207</v>
      </c>
      <c r="M134">
        <f t="shared" si="19"/>
        <v>6.9705093833780166E-2</v>
      </c>
      <c r="N134">
        <f t="shared" si="20"/>
        <v>0.54959785522788207</v>
      </c>
      <c r="O134" t="str">
        <f t="shared" si="21"/>
        <v>Nixon</v>
      </c>
    </row>
    <row r="135" spans="1:15" x14ac:dyDescent="0.3">
      <c r="A135" t="str">
        <f t="shared" si="15"/>
        <v>07-008</v>
      </c>
      <c r="B135" t="s">
        <v>130</v>
      </c>
      <c r="C135">
        <v>7</v>
      </c>
      <c r="D135" t="s">
        <v>32</v>
      </c>
      <c r="E135" t="s">
        <v>465</v>
      </c>
      <c r="F135">
        <v>441</v>
      </c>
      <c r="G135">
        <v>156</v>
      </c>
      <c r="H135">
        <v>223</v>
      </c>
      <c r="I135">
        <v>13</v>
      </c>
      <c r="J135">
        <f t="shared" si="16"/>
        <v>392</v>
      </c>
      <c r="K135">
        <f t="shared" si="17"/>
        <v>0.39795918367346939</v>
      </c>
      <c r="L135">
        <f t="shared" si="18"/>
        <v>0.56887755102040816</v>
      </c>
      <c r="M135">
        <f t="shared" si="19"/>
        <v>3.3163265306122451E-2</v>
      </c>
      <c r="N135">
        <f t="shared" si="20"/>
        <v>0.56887755102040816</v>
      </c>
      <c r="O135" t="str">
        <f t="shared" si="21"/>
        <v>Nixon</v>
      </c>
    </row>
    <row r="136" spans="1:15" x14ac:dyDescent="0.3">
      <c r="A136" t="str">
        <f t="shared" si="15"/>
        <v>07-009</v>
      </c>
      <c r="B136" t="s">
        <v>131</v>
      </c>
      <c r="C136">
        <v>7</v>
      </c>
      <c r="D136" t="s">
        <v>32</v>
      </c>
      <c r="E136" t="s">
        <v>465</v>
      </c>
      <c r="F136">
        <v>461</v>
      </c>
      <c r="G136">
        <v>167</v>
      </c>
      <c r="H136">
        <v>238</v>
      </c>
      <c r="I136">
        <v>19</v>
      </c>
      <c r="J136">
        <f t="shared" si="16"/>
        <v>424</v>
      </c>
      <c r="K136">
        <f t="shared" si="17"/>
        <v>0.39386792452830188</v>
      </c>
      <c r="L136">
        <f t="shared" si="18"/>
        <v>0.56132075471698117</v>
      </c>
      <c r="M136">
        <f t="shared" si="19"/>
        <v>4.4811320754716978E-2</v>
      </c>
      <c r="N136">
        <f t="shared" si="20"/>
        <v>0.56132075471698117</v>
      </c>
      <c r="O136" t="str">
        <f t="shared" si="21"/>
        <v>Nixon</v>
      </c>
    </row>
    <row r="137" spans="1:15" x14ac:dyDescent="0.3">
      <c r="A137" t="str">
        <f t="shared" si="15"/>
        <v>07-010</v>
      </c>
      <c r="B137" t="s">
        <v>132</v>
      </c>
      <c r="C137">
        <v>7</v>
      </c>
      <c r="D137" t="s">
        <v>32</v>
      </c>
      <c r="E137" t="s">
        <v>465</v>
      </c>
      <c r="F137">
        <v>374</v>
      </c>
      <c r="G137">
        <v>158</v>
      </c>
      <c r="H137">
        <v>164</v>
      </c>
      <c r="I137">
        <v>19</v>
      </c>
      <c r="J137">
        <f t="shared" si="16"/>
        <v>341</v>
      </c>
      <c r="K137">
        <f t="shared" si="17"/>
        <v>0.4633431085043988</v>
      </c>
      <c r="L137">
        <f t="shared" si="18"/>
        <v>0.48093841642228741</v>
      </c>
      <c r="M137">
        <f t="shared" si="19"/>
        <v>5.5718475073313782E-2</v>
      </c>
      <c r="N137">
        <f t="shared" si="20"/>
        <v>0.48093841642228741</v>
      </c>
      <c r="O137" t="str">
        <f t="shared" si="21"/>
        <v>Nixon</v>
      </c>
    </row>
    <row r="138" spans="1:15" x14ac:dyDescent="0.3">
      <c r="A138" t="str">
        <f t="shared" si="15"/>
        <v>07-011</v>
      </c>
      <c r="B138" t="s">
        <v>133</v>
      </c>
      <c r="C138">
        <v>7</v>
      </c>
      <c r="D138" t="s">
        <v>32</v>
      </c>
      <c r="E138" t="s">
        <v>465</v>
      </c>
      <c r="F138">
        <v>286</v>
      </c>
      <c r="G138">
        <v>80</v>
      </c>
      <c r="H138">
        <v>160</v>
      </c>
      <c r="I138">
        <v>34</v>
      </c>
      <c r="J138">
        <f t="shared" si="16"/>
        <v>274</v>
      </c>
      <c r="K138">
        <f t="shared" si="17"/>
        <v>0.29197080291970801</v>
      </c>
      <c r="L138">
        <f t="shared" si="18"/>
        <v>0.58394160583941601</v>
      </c>
      <c r="M138">
        <f t="shared" si="19"/>
        <v>0.12408759124087591</v>
      </c>
      <c r="N138">
        <f t="shared" si="20"/>
        <v>0.58394160583941601</v>
      </c>
      <c r="O138" t="str">
        <f t="shared" si="21"/>
        <v>Nixon</v>
      </c>
    </row>
    <row r="139" spans="1:15" x14ac:dyDescent="0.3">
      <c r="A139" t="str">
        <f t="shared" si="15"/>
        <v>07-012</v>
      </c>
      <c r="B139" t="s">
        <v>134</v>
      </c>
      <c r="C139">
        <v>7</v>
      </c>
      <c r="D139" t="s">
        <v>32</v>
      </c>
      <c r="E139" t="s">
        <v>465</v>
      </c>
      <c r="F139">
        <v>211</v>
      </c>
      <c r="G139">
        <v>79</v>
      </c>
      <c r="H139">
        <v>106</v>
      </c>
      <c r="I139">
        <v>11</v>
      </c>
      <c r="J139">
        <f t="shared" si="16"/>
        <v>196</v>
      </c>
      <c r="K139">
        <f t="shared" si="17"/>
        <v>0.40306122448979592</v>
      </c>
      <c r="L139">
        <f t="shared" si="18"/>
        <v>0.54081632653061229</v>
      </c>
      <c r="M139">
        <f t="shared" si="19"/>
        <v>5.6122448979591837E-2</v>
      </c>
      <c r="N139">
        <f t="shared" si="20"/>
        <v>0.54081632653061229</v>
      </c>
      <c r="O139" t="str">
        <f t="shared" si="21"/>
        <v>Nixon</v>
      </c>
    </row>
    <row r="140" spans="1:15" x14ac:dyDescent="0.3">
      <c r="A140" t="str">
        <f t="shared" si="15"/>
        <v>07-013</v>
      </c>
      <c r="B140" t="s">
        <v>135</v>
      </c>
      <c r="C140">
        <v>7</v>
      </c>
      <c r="D140" t="s">
        <v>32</v>
      </c>
      <c r="E140" t="s">
        <v>465</v>
      </c>
      <c r="F140">
        <v>334</v>
      </c>
      <c r="G140">
        <v>156</v>
      </c>
      <c r="H140">
        <v>134</v>
      </c>
      <c r="I140">
        <v>17</v>
      </c>
      <c r="J140">
        <f t="shared" si="16"/>
        <v>307</v>
      </c>
      <c r="K140">
        <f t="shared" si="17"/>
        <v>0.50814332247557004</v>
      </c>
      <c r="L140">
        <f t="shared" si="18"/>
        <v>0.43648208469055377</v>
      </c>
      <c r="M140">
        <f t="shared" si="19"/>
        <v>5.5374592833876218E-2</v>
      </c>
      <c r="N140">
        <f t="shared" si="20"/>
        <v>2.5081433224755703</v>
      </c>
      <c r="O140" t="str">
        <f t="shared" si="21"/>
        <v>McGovern</v>
      </c>
    </row>
    <row r="141" spans="1:15" x14ac:dyDescent="0.3">
      <c r="A141" t="str">
        <f t="shared" si="15"/>
        <v>07-014</v>
      </c>
      <c r="B141" t="s">
        <v>136</v>
      </c>
      <c r="C141">
        <v>7</v>
      </c>
      <c r="D141" t="s">
        <v>32</v>
      </c>
      <c r="E141" t="s">
        <v>465</v>
      </c>
      <c r="F141">
        <v>324</v>
      </c>
      <c r="G141">
        <v>182</v>
      </c>
      <c r="H141">
        <v>97</v>
      </c>
      <c r="I141">
        <v>17</v>
      </c>
      <c r="J141">
        <f t="shared" si="16"/>
        <v>296</v>
      </c>
      <c r="K141">
        <f t="shared" si="17"/>
        <v>0.61486486486486491</v>
      </c>
      <c r="L141">
        <f t="shared" si="18"/>
        <v>0.32770270270270269</v>
      </c>
      <c r="M141">
        <f t="shared" si="19"/>
        <v>5.7432432432432436E-2</v>
      </c>
      <c r="N141">
        <f t="shared" si="20"/>
        <v>2.6148648648648649</v>
      </c>
      <c r="O141" t="str">
        <f t="shared" si="21"/>
        <v>McGovern</v>
      </c>
    </row>
    <row r="142" spans="1:15" x14ac:dyDescent="0.3">
      <c r="A142" t="str">
        <f t="shared" si="15"/>
        <v>07-015</v>
      </c>
      <c r="B142" t="s">
        <v>137</v>
      </c>
      <c r="C142">
        <v>7</v>
      </c>
      <c r="D142" t="s">
        <v>32</v>
      </c>
      <c r="E142" t="s">
        <v>465</v>
      </c>
      <c r="F142">
        <v>279</v>
      </c>
      <c r="G142">
        <v>125</v>
      </c>
      <c r="H142">
        <v>122</v>
      </c>
      <c r="I142">
        <v>18</v>
      </c>
      <c r="J142">
        <f t="shared" si="16"/>
        <v>265</v>
      </c>
      <c r="K142">
        <f t="shared" si="17"/>
        <v>0.47169811320754718</v>
      </c>
      <c r="L142">
        <f t="shared" si="18"/>
        <v>0.46037735849056605</v>
      </c>
      <c r="M142">
        <f t="shared" si="19"/>
        <v>6.7924528301886791E-2</v>
      </c>
      <c r="N142">
        <f t="shared" si="20"/>
        <v>2.4716981132075473</v>
      </c>
      <c r="O142" t="str">
        <f t="shared" si="21"/>
        <v>McGovern</v>
      </c>
    </row>
    <row r="143" spans="1:15" x14ac:dyDescent="0.3">
      <c r="A143" t="str">
        <f t="shared" si="15"/>
        <v>07-016</v>
      </c>
      <c r="B143" t="s">
        <v>138</v>
      </c>
      <c r="C143">
        <v>7</v>
      </c>
      <c r="D143" t="s">
        <v>32</v>
      </c>
      <c r="E143" t="s">
        <v>465</v>
      </c>
      <c r="F143">
        <v>538</v>
      </c>
      <c r="G143">
        <v>211</v>
      </c>
      <c r="H143">
        <v>265</v>
      </c>
      <c r="I143">
        <v>32</v>
      </c>
      <c r="J143">
        <f t="shared" si="16"/>
        <v>508</v>
      </c>
      <c r="K143">
        <f t="shared" si="17"/>
        <v>0.4153543307086614</v>
      </c>
      <c r="L143">
        <f t="shared" si="18"/>
        <v>0.52165354330708658</v>
      </c>
      <c r="M143">
        <f t="shared" si="19"/>
        <v>6.2992125984251968E-2</v>
      </c>
      <c r="N143">
        <f t="shared" si="20"/>
        <v>0.52165354330708658</v>
      </c>
      <c r="O143" t="str">
        <f t="shared" si="21"/>
        <v>Nixon</v>
      </c>
    </row>
    <row r="144" spans="1:15" x14ac:dyDescent="0.3">
      <c r="A144" t="str">
        <f t="shared" si="15"/>
        <v>07-017</v>
      </c>
      <c r="B144" t="s">
        <v>139</v>
      </c>
      <c r="C144">
        <v>7</v>
      </c>
      <c r="D144" t="s">
        <v>32</v>
      </c>
      <c r="E144" t="s">
        <v>465</v>
      </c>
      <c r="F144">
        <v>534</v>
      </c>
      <c r="G144">
        <v>172</v>
      </c>
      <c r="H144">
        <v>275</v>
      </c>
      <c r="I144">
        <v>50</v>
      </c>
      <c r="J144">
        <f t="shared" si="16"/>
        <v>497</v>
      </c>
      <c r="K144">
        <f t="shared" si="17"/>
        <v>0.34607645875251508</v>
      </c>
      <c r="L144">
        <f t="shared" si="18"/>
        <v>0.55331991951710258</v>
      </c>
      <c r="M144">
        <f t="shared" si="19"/>
        <v>0.1006036217303823</v>
      </c>
      <c r="N144">
        <f t="shared" si="20"/>
        <v>0.55331991951710258</v>
      </c>
      <c r="O144" t="str">
        <f t="shared" si="21"/>
        <v>Nixon</v>
      </c>
    </row>
    <row r="145" spans="1:15" x14ac:dyDescent="0.3">
      <c r="A145" t="str">
        <f t="shared" si="15"/>
        <v>07-018</v>
      </c>
      <c r="B145" t="s">
        <v>140</v>
      </c>
      <c r="C145">
        <v>7</v>
      </c>
      <c r="D145" t="s">
        <v>32</v>
      </c>
      <c r="E145" t="s">
        <v>465</v>
      </c>
      <c r="F145">
        <v>446</v>
      </c>
      <c r="G145">
        <v>104</v>
      </c>
      <c r="H145">
        <v>285</v>
      </c>
      <c r="I145">
        <v>31</v>
      </c>
      <c r="J145">
        <f t="shared" si="16"/>
        <v>420</v>
      </c>
      <c r="K145">
        <f t="shared" si="17"/>
        <v>0.24761904761904763</v>
      </c>
      <c r="L145">
        <f t="shared" si="18"/>
        <v>0.6785714285714286</v>
      </c>
      <c r="M145">
        <f t="shared" si="19"/>
        <v>7.3809523809523811E-2</v>
      </c>
      <c r="N145">
        <f t="shared" si="20"/>
        <v>0.6785714285714286</v>
      </c>
      <c r="O145" t="str">
        <f t="shared" si="21"/>
        <v>Nixon</v>
      </c>
    </row>
    <row r="146" spans="1:15" x14ac:dyDescent="0.3">
      <c r="A146" t="str">
        <f t="shared" si="15"/>
        <v>07-019</v>
      </c>
      <c r="B146" t="s">
        <v>141</v>
      </c>
      <c r="C146">
        <v>7</v>
      </c>
      <c r="D146" t="s">
        <v>32</v>
      </c>
      <c r="E146" t="s">
        <v>465</v>
      </c>
      <c r="F146">
        <v>397</v>
      </c>
      <c r="G146">
        <v>140</v>
      </c>
      <c r="H146">
        <v>201</v>
      </c>
      <c r="I146">
        <v>37</v>
      </c>
      <c r="J146">
        <f t="shared" si="16"/>
        <v>378</v>
      </c>
      <c r="K146">
        <f t="shared" si="17"/>
        <v>0.37037037037037035</v>
      </c>
      <c r="L146">
        <f t="shared" si="18"/>
        <v>0.53174603174603174</v>
      </c>
      <c r="M146">
        <f t="shared" si="19"/>
        <v>9.7883597883597878E-2</v>
      </c>
      <c r="N146">
        <f t="shared" si="20"/>
        <v>0.53174603174603174</v>
      </c>
      <c r="O146" t="str">
        <f t="shared" si="21"/>
        <v>Nixon</v>
      </c>
    </row>
    <row r="147" spans="1:15" x14ac:dyDescent="0.3">
      <c r="A147" t="str">
        <f t="shared" si="15"/>
        <v>07-020</v>
      </c>
      <c r="B147" t="s">
        <v>142</v>
      </c>
      <c r="C147">
        <v>7</v>
      </c>
      <c r="D147" t="s">
        <v>32</v>
      </c>
      <c r="E147" t="s">
        <v>465</v>
      </c>
      <c r="F147">
        <v>222</v>
      </c>
      <c r="G147">
        <v>33</v>
      </c>
      <c r="H147">
        <v>169</v>
      </c>
      <c r="I147">
        <v>10</v>
      </c>
      <c r="J147">
        <f t="shared" si="16"/>
        <v>212</v>
      </c>
      <c r="K147">
        <f t="shared" si="17"/>
        <v>0.15566037735849056</v>
      </c>
      <c r="L147">
        <f t="shared" si="18"/>
        <v>0.79716981132075471</v>
      </c>
      <c r="M147">
        <f t="shared" si="19"/>
        <v>4.716981132075472E-2</v>
      </c>
      <c r="N147">
        <f t="shared" si="20"/>
        <v>0.79716981132075471</v>
      </c>
      <c r="O147" t="str">
        <f t="shared" si="21"/>
        <v>Nixon</v>
      </c>
    </row>
    <row r="148" spans="1:15" x14ac:dyDescent="0.3">
      <c r="A148" t="str">
        <f t="shared" si="15"/>
        <v>07-021</v>
      </c>
      <c r="B148" t="s">
        <v>24</v>
      </c>
      <c r="C148">
        <v>7</v>
      </c>
      <c r="D148" t="s">
        <v>31</v>
      </c>
      <c r="E148">
        <v>0</v>
      </c>
      <c r="F148">
        <v>822</v>
      </c>
      <c r="G148">
        <v>258</v>
      </c>
      <c r="H148">
        <v>532</v>
      </c>
      <c r="I148">
        <v>25</v>
      </c>
      <c r="J148">
        <f t="shared" si="16"/>
        <v>815</v>
      </c>
      <c r="K148">
        <f t="shared" si="17"/>
        <v>0.31656441717791411</v>
      </c>
      <c r="L148">
        <f t="shared" si="18"/>
        <v>0.65276073619631902</v>
      </c>
      <c r="M148">
        <f t="shared" si="19"/>
        <v>3.0674846625766871E-2</v>
      </c>
      <c r="N148">
        <f t="shared" si="20"/>
        <v>0.65276073619631902</v>
      </c>
      <c r="O148" t="str">
        <f t="shared" si="21"/>
        <v>Nixon</v>
      </c>
    </row>
    <row r="149" spans="1:15" x14ac:dyDescent="0.3">
      <c r="A149" t="str">
        <f t="shared" si="15"/>
        <v>07-022</v>
      </c>
      <c r="B149" t="s">
        <v>52</v>
      </c>
      <c r="C149">
        <v>7</v>
      </c>
      <c r="D149" t="s">
        <v>30</v>
      </c>
      <c r="E149">
        <v>0</v>
      </c>
      <c r="F149">
        <v>0</v>
      </c>
      <c r="G149">
        <v>126</v>
      </c>
      <c r="H149">
        <v>134</v>
      </c>
      <c r="I149">
        <v>16</v>
      </c>
      <c r="J149">
        <f t="shared" si="16"/>
        <v>276</v>
      </c>
      <c r="K149">
        <f t="shared" si="17"/>
        <v>0.45652173913043476</v>
      </c>
      <c r="L149">
        <f t="shared" si="18"/>
        <v>0.48550724637681159</v>
      </c>
      <c r="M149">
        <f t="shared" si="19"/>
        <v>5.7971014492753624E-2</v>
      </c>
      <c r="N149">
        <f t="shared" si="20"/>
        <v>0.48550724637681159</v>
      </c>
      <c r="O149" t="str">
        <f t="shared" si="21"/>
        <v>Nixon</v>
      </c>
    </row>
    <row r="150" spans="1:15" x14ac:dyDescent="0.3">
      <c r="A150" t="str">
        <f t="shared" si="15"/>
        <v>07-023</v>
      </c>
      <c r="B150" t="s">
        <v>26</v>
      </c>
      <c r="C150">
        <v>7</v>
      </c>
      <c r="D150" t="s">
        <v>29</v>
      </c>
      <c r="E150">
        <v>0</v>
      </c>
      <c r="F150">
        <v>8048</v>
      </c>
      <c r="G150">
        <v>2854</v>
      </c>
      <c r="H150">
        <v>4527</v>
      </c>
      <c r="I150">
        <v>476</v>
      </c>
      <c r="J150">
        <f t="shared" si="16"/>
        <v>7857</v>
      </c>
      <c r="K150">
        <f t="shared" si="17"/>
        <v>0.36324296805396461</v>
      </c>
      <c r="L150">
        <f t="shared" si="18"/>
        <v>0.57617411225658643</v>
      </c>
      <c r="M150">
        <f t="shared" si="19"/>
        <v>6.05829196894489E-2</v>
      </c>
      <c r="N150">
        <f t="shared" si="20"/>
        <v>0.57617411225658643</v>
      </c>
      <c r="O150" t="str">
        <f t="shared" si="21"/>
        <v>Nixon</v>
      </c>
    </row>
    <row r="151" spans="1:15" x14ac:dyDescent="0.3">
      <c r="A151" t="str">
        <f t="shared" si="15"/>
        <v>08-001</v>
      </c>
      <c r="B151" t="s">
        <v>143</v>
      </c>
      <c r="C151">
        <v>8</v>
      </c>
      <c r="D151" t="s">
        <v>32</v>
      </c>
      <c r="E151" t="s">
        <v>465</v>
      </c>
      <c r="F151">
        <v>618</v>
      </c>
      <c r="G151">
        <v>144</v>
      </c>
      <c r="H151">
        <v>419</v>
      </c>
      <c r="I151">
        <v>30</v>
      </c>
      <c r="J151">
        <f t="shared" si="16"/>
        <v>593</v>
      </c>
      <c r="K151">
        <f t="shared" si="17"/>
        <v>0.24283305227655985</v>
      </c>
      <c r="L151">
        <f t="shared" si="18"/>
        <v>0.70657672849915687</v>
      </c>
      <c r="M151">
        <f t="shared" si="19"/>
        <v>5.0590219224283306E-2</v>
      </c>
      <c r="N151">
        <f t="shared" si="20"/>
        <v>0.70657672849915687</v>
      </c>
      <c r="O151" t="str">
        <f t="shared" si="21"/>
        <v>Nixon</v>
      </c>
    </row>
    <row r="152" spans="1:15" x14ac:dyDescent="0.3">
      <c r="A152" t="str">
        <f t="shared" si="15"/>
        <v>08-002</v>
      </c>
      <c r="B152" t="s">
        <v>144</v>
      </c>
      <c r="C152">
        <v>8</v>
      </c>
      <c r="D152" t="s">
        <v>32</v>
      </c>
      <c r="E152" t="s">
        <v>465</v>
      </c>
      <c r="F152">
        <v>541</v>
      </c>
      <c r="G152">
        <v>109</v>
      </c>
      <c r="H152">
        <v>394</v>
      </c>
      <c r="I152">
        <v>25</v>
      </c>
      <c r="J152">
        <f t="shared" si="16"/>
        <v>528</v>
      </c>
      <c r="K152">
        <f t="shared" si="17"/>
        <v>0.20643939393939395</v>
      </c>
      <c r="L152">
        <f t="shared" si="18"/>
        <v>0.74621212121212122</v>
      </c>
      <c r="M152">
        <f t="shared" si="19"/>
        <v>4.7348484848484848E-2</v>
      </c>
      <c r="N152">
        <f t="shared" si="20"/>
        <v>0.74621212121212122</v>
      </c>
      <c r="O152" t="str">
        <f t="shared" si="21"/>
        <v>Nixon</v>
      </c>
    </row>
    <row r="153" spans="1:15" x14ac:dyDescent="0.3">
      <c r="A153" t="str">
        <f t="shared" si="15"/>
        <v>08-003</v>
      </c>
      <c r="B153" t="s">
        <v>141</v>
      </c>
      <c r="C153">
        <v>8</v>
      </c>
      <c r="D153" t="s">
        <v>32</v>
      </c>
      <c r="E153" t="s">
        <v>465</v>
      </c>
      <c r="F153">
        <v>629</v>
      </c>
      <c r="G153">
        <v>152</v>
      </c>
      <c r="H153">
        <v>399</v>
      </c>
      <c r="I153">
        <v>49</v>
      </c>
      <c r="J153">
        <f t="shared" si="16"/>
        <v>600</v>
      </c>
      <c r="K153">
        <f t="shared" si="17"/>
        <v>0.25333333333333335</v>
      </c>
      <c r="L153">
        <f t="shared" si="18"/>
        <v>0.66500000000000004</v>
      </c>
      <c r="M153">
        <f t="shared" si="19"/>
        <v>8.1666666666666665E-2</v>
      </c>
      <c r="N153">
        <f t="shared" si="20"/>
        <v>0.66500000000000004</v>
      </c>
      <c r="O153" t="str">
        <f t="shared" si="21"/>
        <v>Nixon</v>
      </c>
    </row>
    <row r="154" spans="1:15" x14ac:dyDescent="0.3">
      <c r="A154" t="str">
        <f t="shared" si="15"/>
        <v>08-004</v>
      </c>
      <c r="B154" t="s">
        <v>145</v>
      </c>
      <c r="C154">
        <v>8</v>
      </c>
      <c r="D154" t="s">
        <v>32</v>
      </c>
      <c r="E154" t="s">
        <v>465</v>
      </c>
      <c r="F154">
        <v>404</v>
      </c>
      <c r="G154">
        <v>111</v>
      </c>
      <c r="H154">
        <v>242</v>
      </c>
      <c r="I154">
        <v>26</v>
      </c>
      <c r="J154">
        <f t="shared" si="16"/>
        <v>379</v>
      </c>
      <c r="K154">
        <f t="shared" si="17"/>
        <v>0.29287598944591031</v>
      </c>
      <c r="L154">
        <f t="shared" si="18"/>
        <v>0.63852242744063326</v>
      </c>
      <c r="M154">
        <f t="shared" si="19"/>
        <v>6.860158311345646E-2</v>
      </c>
      <c r="N154">
        <f t="shared" si="20"/>
        <v>0.63852242744063326</v>
      </c>
      <c r="O154" t="str">
        <f t="shared" si="21"/>
        <v>Nixon</v>
      </c>
    </row>
    <row r="155" spans="1:15" x14ac:dyDescent="0.3">
      <c r="A155" t="str">
        <f t="shared" si="15"/>
        <v>08-005</v>
      </c>
      <c r="B155" t="s">
        <v>146</v>
      </c>
      <c r="C155">
        <v>8</v>
      </c>
      <c r="D155" t="s">
        <v>32</v>
      </c>
      <c r="E155" t="s">
        <v>465</v>
      </c>
      <c r="F155">
        <v>611</v>
      </c>
      <c r="G155">
        <v>210</v>
      </c>
      <c r="H155">
        <v>332</v>
      </c>
      <c r="I155">
        <v>34</v>
      </c>
      <c r="J155">
        <f t="shared" si="16"/>
        <v>576</v>
      </c>
      <c r="K155">
        <f t="shared" si="17"/>
        <v>0.36458333333333331</v>
      </c>
      <c r="L155">
        <f t="shared" si="18"/>
        <v>0.57638888888888884</v>
      </c>
      <c r="M155">
        <f t="shared" si="19"/>
        <v>5.9027777777777776E-2</v>
      </c>
      <c r="N155">
        <f t="shared" si="20"/>
        <v>0.57638888888888884</v>
      </c>
      <c r="O155" t="str">
        <f t="shared" si="21"/>
        <v>Nixon</v>
      </c>
    </row>
    <row r="156" spans="1:15" x14ac:dyDescent="0.3">
      <c r="A156" t="str">
        <f t="shared" si="15"/>
        <v>08-006</v>
      </c>
      <c r="B156" t="s">
        <v>147</v>
      </c>
      <c r="C156">
        <v>8</v>
      </c>
      <c r="D156" t="s">
        <v>32</v>
      </c>
      <c r="E156" t="s">
        <v>465</v>
      </c>
      <c r="F156">
        <v>579</v>
      </c>
      <c r="G156">
        <v>160</v>
      </c>
      <c r="H156">
        <v>330</v>
      </c>
      <c r="I156">
        <v>40</v>
      </c>
      <c r="J156">
        <f t="shared" si="16"/>
        <v>530</v>
      </c>
      <c r="K156">
        <f t="shared" si="17"/>
        <v>0.30188679245283018</v>
      </c>
      <c r="L156">
        <f t="shared" si="18"/>
        <v>0.62264150943396224</v>
      </c>
      <c r="M156">
        <f t="shared" si="19"/>
        <v>7.5471698113207544E-2</v>
      </c>
      <c r="N156">
        <f t="shared" si="20"/>
        <v>0.62264150943396224</v>
      </c>
      <c r="O156" t="str">
        <f t="shared" si="21"/>
        <v>Nixon</v>
      </c>
    </row>
    <row r="157" spans="1:15" x14ac:dyDescent="0.3">
      <c r="A157" t="str">
        <f t="shared" si="15"/>
        <v>08-007</v>
      </c>
      <c r="B157" t="s">
        <v>148</v>
      </c>
      <c r="C157">
        <v>8</v>
      </c>
      <c r="D157" t="s">
        <v>32</v>
      </c>
      <c r="E157" t="s">
        <v>465</v>
      </c>
      <c r="F157">
        <v>488</v>
      </c>
      <c r="G157">
        <v>126</v>
      </c>
      <c r="H157">
        <v>279</v>
      </c>
      <c r="I157">
        <v>51</v>
      </c>
      <c r="J157">
        <f t="shared" si="16"/>
        <v>456</v>
      </c>
      <c r="K157">
        <f t="shared" si="17"/>
        <v>0.27631578947368424</v>
      </c>
      <c r="L157">
        <f t="shared" si="18"/>
        <v>0.61184210526315785</v>
      </c>
      <c r="M157">
        <f t="shared" si="19"/>
        <v>0.1118421052631579</v>
      </c>
      <c r="N157">
        <f t="shared" si="20"/>
        <v>0.61184210526315785</v>
      </c>
      <c r="O157" t="str">
        <f t="shared" si="21"/>
        <v>Nixon</v>
      </c>
    </row>
    <row r="158" spans="1:15" x14ac:dyDescent="0.3">
      <c r="A158" t="str">
        <f t="shared" si="15"/>
        <v>08-008</v>
      </c>
      <c r="B158" t="s">
        <v>149</v>
      </c>
      <c r="C158">
        <v>8</v>
      </c>
      <c r="D158" t="s">
        <v>32</v>
      </c>
      <c r="E158" t="s">
        <v>465</v>
      </c>
      <c r="F158">
        <v>405</v>
      </c>
      <c r="G158">
        <v>129</v>
      </c>
      <c r="H158">
        <v>205</v>
      </c>
      <c r="I158">
        <v>46</v>
      </c>
      <c r="J158">
        <f t="shared" si="16"/>
        <v>380</v>
      </c>
      <c r="K158">
        <f t="shared" si="17"/>
        <v>0.33947368421052632</v>
      </c>
      <c r="L158">
        <f t="shared" si="18"/>
        <v>0.53947368421052633</v>
      </c>
      <c r="M158">
        <f t="shared" si="19"/>
        <v>0.12105263157894737</v>
      </c>
      <c r="N158">
        <f t="shared" si="20"/>
        <v>0.53947368421052633</v>
      </c>
      <c r="O158" t="str">
        <f t="shared" si="21"/>
        <v>Nixon</v>
      </c>
    </row>
    <row r="159" spans="1:15" x14ac:dyDescent="0.3">
      <c r="A159" t="str">
        <f t="shared" si="15"/>
        <v>08-009</v>
      </c>
      <c r="B159" t="s">
        <v>150</v>
      </c>
      <c r="C159">
        <v>8</v>
      </c>
      <c r="D159" t="s">
        <v>32</v>
      </c>
      <c r="E159" t="s">
        <v>465</v>
      </c>
      <c r="F159">
        <v>223</v>
      </c>
      <c r="G159">
        <v>69</v>
      </c>
      <c r="H159">
        <v>108</v>
      </c>
      <c r="I159">
        <v>27</v>
      </c>
      <c r="J159">
        <f t="shared" si="16"/>
        <v>204</v>
      </c>
      <c r="K159">
        <f t="shared" si="17"/>
        <v>0.33823529411764708</v>
      </c>
      <c r="L159">
        <f t="shared" si="18"/>
        <v>0.52941176470588236</v>
      </c>
      <c r="M159">
        <f t="shared" si="19"/>
        <v>0.13235294117647059</v>
      </c>
      <c r="N159">
        <f t="shared" si="20"/>
        <v>0.52941176470588236</v>
      </c>
      <c r="O159" t="str">
        <f t="shared" si="21"/>
        <v>Nixon</v>
      </c>
    </row>
    <row r="160" spans="1:15" x14ac:dyDescent="0.3">
      <c r="A160" t="str">
        <f t="shared" si="15"/>
        <v>08-010</v>
      </c>
      <c r="B160" t="s">
        <v>151</v>
      </c>
      <c r="C160">
        <v>8</v>
      </c>
      <c r="D160" t="s">
        <v>32</v>
      </c>
      <c r="E160" t="s">
        <v>465</v>
      </c>
      <c r="F160">
        <v>353</v>
      </c>
      <c r="G160">
        <v>112</v>
      </c>
      <c r="H160">
        <v>175</v>
      </c>
      <c r="I160">
        <v>34</v>
      </c>
      <c r="J160">
        <f t="shared" si="16"/>
        <v>321</v>
      </c>
      <c r="K160">
        <f t="shared" si="17"/>
        <v>0.34890965732087226</v>
      </c>
      <c r="L160">
        <f t="shared" si="18"/>
        <v>0.54517133956386288</v>
      </c>
      <c r="M160">
        <f t="shared" si="19"/>
        <v>0.1059190031152648</v>
      </c>
      <c r="N160">
        <f t="shared" si="20"/>
        <v>0.54517133956386288</v>
      </c>
      <c r="O160" t="str">
        <f t="shared" si="21"/>
        <v>Nixon</v>
      </c>
    </row>
    <row r="161" spans="1:15" x14ac:dyDescent="0.3">
      <c r="A161" t="str">
        <f t="shared" si="15"/>
        <v>08-011</v>
      </c>
      <c r="B161" t="s">
        <v>152</v>
      </c>
      <c r="C161">
        <v>8</v>
      </c>
      <c r="D161" t="s">
        <v>32</v>
      </c>
      <c r="E161" t="s">
        <v>465</v>
      </c>
      <c r="F161">
        <v>265</v>
      </c>
      <c r="G161">
        <v>95</v>
      </c>
      <c r="H161">
        <v>122</v>
      </c>
      <c r="I161">
        <v>31</v>
      </c>
      <c r="J161">
        <f t="shared" si="16"/>
        <v>248</v>
      </c>
      <c r="K161">
        <f t="shared" si="17"/>
        <v>0.38306451612903225</v>
      </c>
      <c r="L161">
        <f t="shared" si="18"/>
        <v>0.49193548387096775</v>
      </c>
      <c r="M161">
        <f t="shared" si="19"/>
        <v>0.125</v>
      </c>
      <c r="N161">
        <f t="shared" si="20"/>
        <v>0.49193548387096775</v>
      </c>
      <c r="O161" t="str">
        <f t="shared" si="21"/>
        <v>Nixon</v>
      </c>
    </row>
    <row r="162" spans="1:15" x14ac:dyDescent="0.3">
      <c r="A162" t="str">
        <f t="shared" si="15"/>
        <v>08-012</v>
      </c>
      <c r="B162" t="s">
        <v>153</v>
      </c>
      <c r="C162">
        <v>8</v>
      </c>
      <c r="D162" t="s">
        <v>32</v>
      </c>
      <c r="E162" t="s">
        <v>465</v>
      </c>
      <c r="F162">
        <v>570</v>
      </c>
      <c r="G162">
        <v>155</v>
      </c>
      <c r="H162">
        <v>326</v>
      </c>
      <c r="I162">
        <v>51</v>
      </c>
      <c r="J162">
        <f t="shared" si="16"/>
        <v>532</v>
      </c>
      <c r="K162">
        <f t="shared" si="17"/>
        <v>0.29135338345864664</v>
      </c>
      <c r="L162">
        <f t="shared" si="18"/>
        <v>0.61278195488721809</v>
      </c>
      <c r="M162">
        <f t="shared" si="19"/>
        <v>9.5864661654135333E-2</v>
      </c>
      <c r="N162">
        <f t="shared" si="20"/>
        <v>0.61278195488721809</v>
      </c>
      <c r="O162" t="str">
        <f t="shared" si="21"/>
        <v>Nixon</v>
      </c>
    </row>
    <row r="163" spans="1:15" x14ac:dyDescent="0.3">
      <c r="A163" t="str">
        <f t="shared" si="15"/>
        <v>08-013</v>
      </c>
      <c r="B163" t="s">
        <v>154</v>
      </c>
      <c r="C163">
        <v>8</v>
      </c>
      <c r="D163" t="s">
        <v>32</v>
      </c>
      <c r="E163" t="s">
        <v>465</v>
      </c>
      <c r="F163">
        <v>290</v>
      </c>
      <c r="G163">
        <v>77</v>
      </c>
      <c r="H163">
        <v>162</v>
      </c>
      <c r="I163">
        <v>31</v>
      </c>
      <c r="J163">
        <f t="shared" si="16"/>
        <v>270</v>
      </c>
      <c r="K163">
        <f t="shared" si="17"/>
        <v>0.28518518518518521</v>
      </c>
      <c r="L163">
        <f t="shared" si="18"/>
        <v>0.6</v>
      </c>
      <c r="M163">
        <f t="shared" si="19"/>
        <v>0.11481481481481481</v>
      </c>
      <c r="N163">
        <f t="shared" si="20"/>
        <v>0.6</v>
      </c>
      <c r="O163" t="str">
        <f t="shared" si="21"/>
        <v>Nixon</v>
      </c>
    </row>
    <row r="164" spans="1:15" x14ac:dyDescent="0.3">
      <c r="A164" t="str">
        <f t="shared" si="15"/>
        <v>08-014</v>
      </c>
      <c r="B164" t="s">
        <v>155</v>
      </c>
      <c r="C164">
        <v>8</v>
      </c>
      <c r="D164" t="s">
        <v>32</v>
      </c>
      <c r="E164" t="s">
        <v>465</v>
      </c>
      <c r="F164">
        <v>415</v>
      </c>
      <c r="G164">
        <v>109</v>
      </c>
      <c r="H164">
        <v>226</v>
      </c>
      <c r="I164">
        <v>42</v>
      </c>
      <c r="J164">
        <f t="shared" si="16"/>
        <v>377</v>
      </c>
      <c r="K164">
        <f t="shared" si="17"/>
        <v>0.28912466843501328</v>
      </c>
      <c r="L164">
        <f t="shared" si="18"/>
        <v>0.59946949602122013</v>
      </c>
      <c r="M164">
        <f t="shared" si="19"/>
        <v>0.11140583554376658</v>
      </c>
      <c r="N164">
        <f t="shared" si="20"/>
        <v>0.59946949602122013</v>
      </c>
      <c r="O164" t="str">
        <f t="shared" si="21"/>
        <v>Nixon</v>
      </c>
    </row>
    <row r="165" spans="1:15" x14ac:dyDescent="0.3">
      <c r="A165" t="str">
        <f t="shared" si="15"/>
        <v>08-015</v>
      </c>
      <c r="B165" t="s">
        <v>156</v>
      </c>
      <c r="C165">
        <v>8</v>
      </c>
      <c r="D165" t="s">
        <v>32</v>
      </c>
      <c r="E165" t="s">
        <v>465</v>
      </c>
      <c r="F165">
        <v>349</v>
      </c>
      <c r="G165">
        <v>90</v>
      </c>
      <c r="H165">
        <v>184</v>
      </c>
      <c r="I165">
        <v>38</v>
      </c>
      <c r="J165">
        <f t="shared" si="16"/>
        <v>312</v>
      </c>
      <c r="K165">
        <f t="shared" si="17"/>
        <v>0.28846153846153844</v>
      </c>
      <c r="L165">
        <f t="shared" si="18"/>
        <v>0.58974358974358976</v>
      </c>
      <c r="M165">
        <f t="shared" si="19"/>
        <v>0.12179487179487179</v>
      </c>
      <c r="N165">
        <f t="shared" si="20"/>
        <v>0.58974358974358976</v>
      </c>
      <c r="O165" t="str">
        <f t="shared" si="21"/>
        <v>Nixon</v>
      </c>
    </row>
    <row r="166" spans="1:15" x14ac:dyDescent="0.3">
      <c r="A166" t="str">
        <f t="shared" si="15"/>
        <v>08-016</v>
      </c>
      <c r="B166" t="s">
        <v>157</v>
      </c>
      <c r="C166">
        <v>8</v>
      </c>
      <c r="D166" t="s">
        <v>32</v>
      </c>
      <c r="E166" t="s">
        <v>465</v>
      </c>
      <c r="F166">
        <v>547</v>
      </c>
      <c r="G166">
        <v>127</v>
      </c>
      <c r="H166">
        <v>345</v>
      </c>
      <c r="I166">
        <v>31</v>
      </c>
      <c r="J166">
        <f t="shared" si="16"/>
        <v>503</v>
      </c>
      <c r="K166">
        <f t="shared" si="17"/>
        <v>0.25248508946322068</v>
      </c>
      <c r="L166">
        <f t="shared" si="18"/>
        <v>0.68588469184890655</v>
      </c>
      <c r="M166">
        <f t="shared" si="19"/>
        <v>6.1630218687872766E-2</v>
      </c>
      <c r="N166">
        <f t="shared" si="20"/>
        <v>0.68588469184890655</v>
      </c>
      <c r="O166" t="str">
        <f t="shared" si="21"/>
        <v>Nixon</v>
      </c>
    </row>
    <row r="167" spans="1:15" x14ac:dyDescent="0.3">
      <c r="A167" t="str">
        <f t="shared" si="15"/>
        <v>08-017</v>
      </c>
      <c r="B167" t="s">
        <v>158</v>
      </c>
      <c r="C167">
        <v>8</v>
      </c>
      <c r="D167" t="s">
        <v>32</v>
      </c>
      <c r="E167" t="s">
        <v>465</v>
      </c>
      <c r="F167">
        <v>598</v>
      </c>
      <c r="G167">
        <v>138</v>
      </c>
      <c r="H167">
        <v>370</v>
      </c>
      <c r="I167">
        <v>43</v>
      </c>
      <c r="J167">
        <f t="shared" si="16"/>
        <v>551</v>
      </c>
      <c r="K167">
        <f t="shared" si="17"/>
        <v>0.25045372050816694</v>
      </c>
      <c r="L167">
        <f t="shared" si="18"/>
        <v>0.67150635208711429</v>
      </c>
      <c r="M167">
        <f t="shared" si="19"/>
        <v>7.8039927404718698E-2</v>
      </c>
      <c r="N167">
        <f t="shared" si="20"/>
        <v>0.67150635208711429</v>
      </c>
      <c r="O167" t="str">
        <f t="shared" si="21"/>
        <v>Nixon</v>
      </c>
    </row>
    <row r="168" spans="1:15" x14ac:dyDescent="0.3">
      <c r="A168" t="str">
        <f t="shared" si="15"/>
        <v>08-018</v>
      </c>
      <c r="B168" t="s">
        <v>24</v>
      </c>
      <c r="C168">
        <v>8</v>
      </c>
      <c r="D168" t="s">
        <v>31</v>
      </c>
      <c r="E168">
        <v>0</v>
      </c>
      <c r="F168">
        <v>662</v>
      </c>
      <c r="G168">
        <v>201</v>
      </c>
      <c r="H168">
        <v>432</v>
      </c>
      <c r="I168">
        <v>22</v>
      </c>
      <c r="J168">
        <f t="shared" si="16"/>
        <v>655</v>
      </c>
      <c r="K168">
        <f t="shared" si="17"/>
        <v>0.30687022900763361</v>
      </c>
      <c r="L168">
        <f t="shared" si="18"/>
        <v>0.65954198473282444</v>
      </c>
      <c r="M168">
        <f t="shared" si="19"/>
        <v>3.3587786259541987E-2</v>
      </c>
      <c r="N168">
        <f t="shared" si="20"/>
        <v>0.65954198473282444</v>
      </c>
      <c r="O168" t="str">
        <f t="shared" si="21"/>
        <v>Nixon</v>
      </c>
    </row>
    <row r="169" spans="1:15" x14ac:dyDescent="0.3">
      <c r="A169" t="str">
        <f t="shared" si="15"/>
        <v>08-019</v>
      </c>
      <c r="B169" t="s">
        <v>52</v>
      </c>
      <c r="C169">
        <v>8</v>
      </c>
      <c r="D169" t="s">
        <v>30</v>
      </c>
      <c r="E169">
        <v>0</v>
      </c>
      <c r="F169">
        <v>0</v>
      </c>
      <c r="G169">
        <v>140</v>
      </c>
      <c r="H169">
        <v>225</v>
      </c>
      <c r="I169">
        <v>22</v>
      </c>
      <c r="J169">
        <f t="shared" si="16"/>
        <v>387</v>
      </c>
      <c r="K169">
        <f t="shared" si="17"/>
        <v>0.36175710594315247</v>
      </c>
      <c r="L169">
        <f t="shared" si="18"/>
        <v>0.58139534883720934</v>
      </c>
      <c r="M169">
        <f t="shared" si="19"/>
        <v>5.6847545219638244E-2</v>
      </c>
      <c r="N169">
        <f t="shared" si="20"/>
        <v>0.58139534883720934</v>
      </c>
      <c r="O169" t="str">
        <f t="shared" si="21"/>
        <v>Nixon</v>
      </c>
    </row>
    <row r="170" spans="1:15" x14ac:dyDescent="0.3">
      <c r="A170" t="str">
        <f t="shared" si="15"/>
        <v>08-020</v>
      </c>
      <c r="B170" t="s">
        <v>26</v>
      </c>
      <c r="C170">
        <v>8</v>
      </c>
      <c r="D170" t="s">
        <v>29</v>
      </c>
      <c r="E170">
        <v>0</v>
      </c>
      <c r="F170">
        <v>8547</v>
      </c>
      <c r="G170">
        <v>2454</v>
      </c>
      <c r="H170">
        <v>5275</v>
      </c>
      <c r="I170">
        <v>673</v>
      </c>
      <c r="J170">
        <f t="shared" si="16"/>
        <v>8402</v>
      </c>
      <c r="K170">
        <f t="shared" si="17"/>
        <v>0.29207331587717211</v>
      </c>
      <c r="L170">
        <f t="shared" si="18"/>
        <v>0.62782670792668416</v>
      </c>
      <c r="M170">
        <f t="shared" si="19"/>
        <v>8.0099976196143771E-2</v>
      </c>
      <c r="N170">
        <f t="shared" si="20"/>
        <v>0.62782670792668416</v>
      </c>
      <c r="O170" t="str">
        <f t="shared" si="21"/>
        <v>Nixon</v>
      </c>
    </row>
    <row r="171" spans="1:15" x14ac:dyDescent="0.3">
      <c r="A171" t="str">
        <f t="shared" si="15"/>
        <v>09-001</v>
      </c>
      <c r="B171" t="s">
        <v>159</v>
      </c>
      <c r="C171">
        <v>9</v>
      </c>
      <c r="D171" t="s">
        <v>32</v>
      </c>
      <c r="E171" t="s">
        <v>465</v>
      </c>
      <c r="F171">
        <v>273</v>
      </c>
      <c r="G171">
        <v>56</v>
      </c>
      <c r="H171">
        <v>188</v>
      </c>
      <c r="I171">
        <v>18</v>
      </c>
      <c r="J171">
        <f t="shared" si="16"/>
        <v>262</v>
      </c>
      <c r="K171">
        <f t="shared" si="17"/>
        <v>0.21374045801526717</v>
      </c>
      <c r="L171">
        <f t="shared" si="18"/>
        <v>0.71755725190839692</v>
      </c>
      <c r="M171">
        <f t="shared" si="19"/>
        <v>6.8702290076335881E-2</v>
      </c>
      <c r="N171">
        <f t="shared" si="20"/>
        <v>0.71755725190839692</v>
      </c>
      <c r="O171" t="str">
        <f t="shared" si="21"/>
        <v>Nixon</v>
      </c>
    </row>
    <row r="172" spans="1:15" x14ac:dyDescent="0.3">
      <c r="A172" t="str">
        <f t="shared" si="15"/>
        <v>09-002</v>
      </c>
      <c r="B172" t="s">
        <v>160</v>
      </c>
      <c r="C172">
        <v>9</v>
      </c>
      <c r="D172" t="s">
        <v>32</v>
      </c>
      <c r="E172" t="s">
        <v>465</v>
      </c>
      <c r="F172">
        <v>475</v>
      </c>
      <c r="G172">
        <v>112</v>
      </c>
      <c r="H172">
        <v>312</v>
      </c>
      <c r="I172">
        <v>35</v>
      </c>
      <c r="J172">
        <f t="shared" si="16"/>
        <v>459</v>
      </c>
      <c r="K172">
        <f t="shared" si="17"/>
        <v>0.24400871459694989</v>
      </c>
      <c r="L172">
        <f t="shared" si="18"/>
        <v>0.6797385620915033</v>
      </c>
      <c r="M172">
        <f t="shared" si="19"/>
        <v>7.6252723311546838E-2</v>
      </c>
      <c r="N172">
        <f t="shared" si="20"/>
        <v>0.6797385620915033</v>
      </c>
      <c r="O172" t="str">
        <f t="shared" si="21"/>
        <v>Nixon</v>
      </c>
    </row>
    <row r="173" spans="1:15" x14ac:dyDescent="0.3">
      <c r="A173" t="str">
        <f t="shared" si="15"/>
        <v>09-003</v>
      </c>
      <c r="B173" t="s">
        <v>161</v>
      </c>
      <c r="C173">
        <v>9</v>
      </c>
      <c r="D173" t="s">
        <v>32</v>
      </c>
      <c r="E173" t="s">
        <v>465</v>
      </c>
      <c r="F173">
        <v>784</v>
      </c>
      <c r="G173">
        <v>136</v>
      </c>
      <c r="H173">
        <v>593</v>
      </c>
      <c r="I173">
        <v>33</v>
      </c>
      <c r="J173">
        <f t="shared" si="16"/>
        <v>762</v>
      </c>
      <c r="K173">
        <f t="shared" si="17"/>
        <v>0.17847769028871391</v>
      </c>
      <c r="L173">
        <f t="shared" si="18"/>
        <v>0.77821522309711288</v>
      </c>
      <c r="M173">
        <f t="shared" si="19"/>
        <v>4.3307086614173228E-2</v>
      </c>
      <c r="N173">
        <f t="shared" si="20"/>
        <v>0.77821522309711288</v>
      </c>
      <c r="O173" t="str">
        <f t="shared" si="21"/>
        <v>Nixon</v>
      </c>
    </row>
    <row r="174" spans="1:15" x14ac:dyDescent="0.3">
      <c r="A174" t="str">
        <f t="shared" si="15"/>
        <v>09-004</v>
      </c>
      <c r="B174" t="s">
        <v>162</v>
      </c>
      <c r="C174">
        <v>9</v>
      </c>
      <c r="D174" t="s">
        <v>32</v>
      </c>
      <c r="E174" t="s">
        <v>465</v>
      </c>
      <c r="F174">
        <v>427</v>
      </c>
      <c r="G174">
        <v>148</v>
      </c>
      <c r="H174">
        <v>213</v>
      </c>
      <c r="I174">
        <v>37</v>
      </c>
      <c r="J174">
        <f t="shared" si="16"/>
        <v>398</v>
      </c>
      <c r="K174">
        <f t="shared" si="17"/>
        <v>0.37185929648241206</v>
      </c>
      <c r="L174">
        <f t="shared" si="18"/>
        <v>0.53517587939698497</v>
      </c>
      <c r="M174">
        <f t="shared" si="19"/>
        <v>9.2964824120603015E-2</v>
      </c>
      <c r="N174">
        <f t="shared" si="20"/>
        <v>0.53517587939698497</v>
      </c>
      <c r="O174" t="str">
        <f t="shared" si="21"/>
        <v>Nixon</v>
      </c>
    </row>
    <row r="175" spans="1:15" x14ac:dyDescent="0.3">
      <c r="A175" t="str">
        <f t="shared" si="15"/>
        <v>09-005</v>
      </c>
      <c r="B175" t="s">
        <v>163</v>
      </c>
      <c r="C175">
        <v>9</v>
      </c>
      <c r="D175" t="s">
        <v>32</v>
      </c>
      <c r="E175" t="s">
        <v>465</v>
      </c>
      <c r="F175">
        <v>477</v>
      </c>
      <c r="G175">
        <v>122</v>
      </c>
      <c r="H175">
        <v>304</v>
      </c>
      <c r="I175">
        <v>31</v>
      </c>
      <c r="J175">
        <f t="shared" si="16"/>
        <v>457</v>
      </c>
      <c r="K175">
        <f t="shared" si="17"/>
        <v>0.26695842450765866</v>
      </c>
      <c r="L175">
        <f t="shared" si="18"/>
        <v>0.66520787746170673</v>
      </c>
      <c r="M175">
        <f t="shared" si="19"/>
        <v>6.7833698030634576E-2</v>
      </c>
      <c r="N175">
        <f t="shared" si="20"/>
        <v>0.66520787746170673</v>
      </c>
      <c r="O175" t="str">
        <f t="shared" si="21"/>
        <v>Nixon</v>
      </c>
    </row>
    <row r="176" spans="1:15" x14ac:dyDescent="0.3">
      <c r="A176" t="str">
        <f t="shared" si="15"/>
        <v>09-006</v>
      </c>
      <c r="B176" t="s">
        <v>164</v>
      </c>
      <c r="C176">
        <v>9</v>
      </c>
      <c r="D176" t="s">
        <v>32</v>
      </c>
      <c r="E176" t="s">
        <v>465</v>
      </c>
      <c r="F176">
        <v>491</v>
      </c>
      <c r="G176">
        <v>127</v>
      </c>
      <c r="H176">
        <v>308</v>
      </c>
      <c r="I176">
        <v>33</v>
      </c>
      <c r="J176">
        <f t="shared" si="16"/>
        <v>468</v>
      </c>
      <c r="K176">
        <f t="shared" si="17"/>
        <v>0.27136752136752135</v>
      </c>
      <c r="L176">
        <f t="shared" si="18"/>
        <v>0.65811965811965811</v>
      </c>
      <c r="M176">
        <f t="shared" si="19"/>
        <v>7.0512820512820512E-2</v>
      </c>
      <c r="N176">
        <f t="shared" si="20"/>
        <v>0.65811965811965811</v>
      </c>
      <c r="O176" t="str">
        <f t="shared" si="21"/>
        <v>Nixon</v>
      </c>
    </row>
    <row r="177" spans="1:15" x14ac:dyDescent="0.3">
      <c r="A177" t="str">
        <f t="shared" si="15"/>
        <v>09-007</v>
      </c>
      <c r="B177" t="s">
        <v>165</v>
      </c>
      <c r="C177">
        <v>9</v>
      </c>
      <c r="D177" t="s">
        <v>32</v>
      </c>
      <c r="E177" t="s">
        <v>465</v>
      </c>
      <c r="F177">
        <v>56</v>
      </c>
      <c r="G177">
        <v>13</v>
      </c>
      <c r="H177">
        <v>23</v>
      </c>
      <c r="I177">
        <v>7</v>
      </c>
      <c r="J177">
        <f t="shared" si="16"/>
        <v>43</v>
      </c>
      <c r="K177">
        <f t="shared" si="17"/>
        <v>0.30232558139534882</v>
      </c>
      <c r="L177">
        <f t="shared" si="18"/>
        <v>0.53488372093023251</v>
      </c>
      <c r="M177">
        <f t="shared" si="19"/>
        <v>0.16279069767441862</v>
      </c>
      <c r="N177">
        <f t="shared" si="20"/>
        <v>0.53488372093023251</v>
      </c>
      <c r="O177" t="str">
        <f t="shared" si="21"/>
        <v>Nixon</v>
      </c>
    </row>
    <row r="178" spans="1:15" x14ac:dyDescent="0.3">
      <c r="A178" t="str">
        <f t="shared" si="15"/>
        <v>09-008</v>
      </c>
      <c r="B178" t="s">
        <v>166</v>
      </c>
      <c r="C178">
        <v>9</v>
      </c>
      <c r="D178" t="s">
        <v>32</v>
      </c>
      <c r="E178" t="s">
        <v>465</v>
      </c>
      <c r="F178">
        <v>268</v>
      </c>
      <c r="G178">
        <v>80</v>
      </c>
      <c r="H178">
        <v>130</v>
      </c>
      <c r="I178">
        <v>19</v>
      </c>
      <c r="J178">
        <f t="shared" si="16"/>
        <v>229</v>
      </c>
      <c r="K178">
        <f t="shared" si="17"/>
        <v>0.34934497816593885</v>
      </c>
      <c r="L178">
        <f t="shared" si="18"/>
        <v>0.56768558951965065</v>
      </c>
      <c r="M178">
        <f t="shared" si="19"/>
        <v>8.296943231441048E-2</v>
      </c>
      <c r="N178">
        <f t="shared" si="20"/>
        <v>0.56768558951965065</v>
      </c>
      <c r="O178" t="str">
        <f t="shared" si="21"/>
        <v>Nixon</v>
      </c>
    </row>
    <row r="179" spans="1:15" x14ac:dyDescent="0.3">
      <c r="A179" t="str">
        <f t="shared" si="15"/>
        <v>09-009</v>
      </c>
      <c r="B179" t="s">
        <v>167</v>
      </c>
      <c r="C179">
        <v>9</v>
      </c>
      <c r="D179" t="s">
        <v>32</v>
      </c>
      <c r="E179" t="s">
        <v>465</v>
      </c>
      <c r="F179">
        <v>331</v>
      </c>
      <c r="G179">
        <v>81</v>
      </c>
      <c r="H179">
        <v>186</v>
      </c>
      <c r="I179">
        <v>13</v>
      </c>
      <c r="J179">
        <f t="shared" si="16"/>
        <v>280</v>
      </c>
      <c r="K179">
        <f t="shared" si="17"/>
        <v>0.28928571428571431</v>
      </c>
      <c r="L179">
        <f t="shared" si="18"/>
        <v>0.66428571428571426</v>
      </c>
      <c r="M179">
        <f t="shared" si="19"/>
        <v>4.642857142857143E-2</v>
      </c>
      <c r="N179">
        <f t="shared" si="20"/>
        <v>0.66428571428571426</v>
      </c>
      <c r="O179" t="str">
        <f t="shared" si="21"/>
        <v>Nixon</v>
      </c>
    </row>
    <row r="180" spans="1:15" x14ac:dyDescent="0.3">
      <c r="A180" t="str">
        <f t="shared" si="15"/>
        <v>09-010</v>
      </c>
      <c r="B180" t="s">
        <v>168</v>
      </c>
      <c r="C180">
        <v>9</v>
      </c>
      <c r="D180" t="s">
        <v>32</v>
      </c>
      <c r="E180" t="s">
        <v>465</v>
      </c>
      <c r="F180">
        <v>67</v>
      </c>
      <c r="G180">
        <v>10</v>
      </c>
      <c r="H180">
        <v>48</v>
      </c>
      <c r="I180">
        <v>3</v>
      </c>
      <c r="J180">
        <f t="shared" si="16"/>
        <v>61</v>
      </c>
      <c r="K180">
        <f t="shared" si="17"/>
        <v>0.16393442622950818</v>
      </c>
      <c r="L180">
        <f t="shared" si="18"/>
        <v>0.78688524590163933</v>
      </c>
      <c r="M180">
        <f t="shared" si="19"/>
        <v>4.9180327868852458E-2</v>
      </c>
      <c r="N180">
        <f t="shared" si="20"/>
        <v>0.78688524590163933</v>
      </c>
      <c r="O180" t="str">
        <f t="shared" si="21"/>
        <v>Nixon</v>
      </c>
    </row>
    <row r="181" spans="1:15" x14ac:dyDescent="0.3">
      <c r="A181" t="str">
        <f t="shared" si="15"/>
        <v>09-011</v>
      </c>
      <c r="B181" t="s">
        <v>169</v>
      </c>
      <c r="C181">
        <v>9</v>
      </c>
      <c r="D181" t="s">
        <v>32</v>
      </c>
      <c r="E181" t="s">
        <v>465</v>
      </c>
      <c r="F181">
        <v>602</v>
      </c>
      <c r="G181">
        <v>119</v>
      </c>
      <c r="H181">
        <v>408</v>
      </c>
      <c r="I181">
        <v>45</v>
      </c>
      <c r="J181">
        <f t="shared" si="16"/>
        <v>572</v>
      </c>
      <c r="K181">
        <f t="shared" si="17"/>
        <v>0.20804195804195805</v>
      </c>
      <c r="L181">
        <f t="shared" si="18"/>
        <v>0.71328671328671334</v>
      </c>
      <c r="M181">
        <f t="shared" si="19"/>
        <v>7.8671328671328672E-2</v>
      </c>
      <c r="N181">
        <f t="shared" si="20"/>
        <v>0.71328671328671334</v>
      </c>
      <c r="O181" t="str">
        <f t="shared" si="21"/>
        <v>Nixon</v>
      </c>
    </row>
    <row r="182" spans="1:15" x14ac:dyDescent="0.3">
      <c r="A182" t="str">
        <f t="shared" si="15"/>
        <v>09-012</v>
      </c>
      <c r="B182" t="s">
        <v>170</v>
      </c>
      <c r="C182">
        <v>9</v>
      </c>
      <c r="D182" t="s">
        <v>32</v>
      </c>
      <c r="E182" t="s">
        <v>465</v>
      </c>
      <c r="F182">
        <v>705</v>
      </c>
      <c r="G182">
        <v>191</v>
      </c>
      <c r="H182">
        <v>398</v>
      </c>
      <c r="I182">
        <v>70</v>
      </c>
      <c r="J182">
        <f t="shared" si="16"/>
        <v>659</v>
      </c>
      <c r="K182">
        <f t="shared" si="17"/>
        <v>0.2898330804248862</v>
      </c>
      <c r="L182">
        <f t="shared" si="18"/>
        <v>0.60394537177541729</v>
      </c>
      <c r="M182">
        <f t="shared" si="19"/>
        <v>0.1062215477996965</v>
      </c>
      <c r="N182">
        <f t="shared" si="20"/>
        <v>0.60394537177541729</v>
      </c>
      <c r="O182" t="str">
        <f t="shared" si="21"/>
        <v>Nixon</v>
      </c>
    </row>
    <row r="183" spans="1:15" x14ac:dyDescent="0.3">
      <c r="A183" t="str">
        <f t="shared" si="15"/>
        <v>09-013</v>
      </c>
      <c r="B183" t="s">
        <v>171</v>
      </c>
      <c r="C183">
        <v>9</v>
      </c>
      <c r="D183" t="s">
        <v>32</v>
      </c>
      <c r="E183" t="s">
        <v>465</v>
      </c>
      <c r="F183">
        <v>582</v>
      </c>
      <c r="G183">
        <v>116</v>
      </c>
      <c r="H183">
        <v>399</v>
      </c>
      <c r="I183">
        <v>45</v>
      </c>
      <c r="J183">
        <f t="shared" si="16"/>
        <v>560</v>
      </c>
      <c r="K183">
        <f t="shared" si="17"/>
        <v>0.20714285714285716</v>
      </c>
      <c r="L183">
        <f t="shared" si="18"/>
        <v>0.71250000000000002</v>
      </c>
      <c r="M183">
        <f t="shared" si="19"/>
        <v>8.0357142857142863E-2</v>
      </c>
      <c r="N183">
        <f t="shared" si="20"/>
        <v>0.71250000000000002</v>
      </c>
      <c r="O183" t="str">
        <f t="shared" si="21"/>
        <v>Nixon</v>
      </c>
    </row>
    <row r="184" spans="1:15" x14ac:dyDescent="0.3">
      <c r="A184" t="str">
        <f t="shared" si="15"/>
        <v>09-014</v>
      </c>
      <c r="B184" t="s">
        <v>172</v>
      </c>
      <c r="C184">
        <v>9</v>
      </c>
      <c r="D184" t="s">
        <v>32</v>
      </c>
      <c r="E184" t="s">
        <v>465</v>
      </c>
      <c r="F184">
        <v>669</v>
      </c>
      <c r="G184">
        <v>157</v>
      </c>
      <c r="H184">
        <v>448</v>
      </c>
      <c r="I184">
        <v>33</v>
      </c>
      <c r="J184">
        <f t="shared" si="16"/>
        <v>638</v>
      </c>
      <c r="K184">
        <f t="shared" si="17"/>
        <v>0.24608150470219436</v>
      </c>
      <c r="L184">
        <f t="shared" si="18"/>
        <v>0.70219435736677116</v>
      </c>
      <c r="M184">
        <f t="shared" si="19"/>
        <v>5.1724137931034482E-2</v>
      </c>
      <c r="N184">
        <f t="shared" si="20"/>
        <v>0.70219435736677116</v>
      </c>
      <c r="O184" t="str">
        <f t="shared" si="21"/>
        <v>Nixon</v>
      </c>
    </row>
    <row r="185" spans="1:15" x14ac:dyDescent="0.3">
      <c r="A185" t="str">
        <f t="shared" si="15"/>
        <v>09-015</v>
      </c>
      <c r="B185" t="s">
        <v>173</v>
      </c>
      <c r="C185">
        <v>9</v>
      </c>
      <c r="D185" t="s">
        <v>32</v>
      </c>
      <c r="E185" t="s">
        <v>465</v>
      </c>
      <c r="F185">
        <v>542</v>
      </c>
      <c r="G185">
        <v>138</v>
      </c>
      <c r="H185">
        <v>322</v>
      </c>
      <c r="I185">
        <v>46</v>
      </c>
      <c r="J185">
        <f t="shared" si="16"/>
        <v>506</v>
      </c>
      <c r="K185">
        <f t="shared" si="17"/>
        <v>0.27272727272727271</v>
      </c>
      <c r="L185">
        <f t="shared" si="18"/>
        <v>0.63636363636363635</v>
      </c>
      <c r="M185">
        <f t="shared" si="19"/>
        <v>9.0909090909090912E-2</v>
      </c>
      <c r="N185">
        <f t="shared" si="20"/>
        <v>0.63636363636363635</v>
      </c>
      <c r="O185" t="str">
        <f t="shared" si="21"/>
        <v>Nixon</v>
      </c>
    </row>
    <row r="186" spans="1:15" x14ac:dyDescent="0.3">
      <c r="A186" t="str">
        <f t="shared" si="15"/>
        <v>09-016</v>
      </c>
      <c r="B186" t="s">
        <v>174</v>
      </c>
      <c r="C186">
        <v>9</v>
      </c>
      <c r="D186" t="s">
        <v>32</v>
      </c>
      <c r="E186" t="s">
        <v>465</v>
      </c>
      <c r="F186">
        <v>532</v>
      </c>
      <c r="G186">
        <v>114</v>
      </c>
      <c r="H186">
        <v>349</v>
      </c>
      <c r="I186">
        <v>40</v>
      </c>
      <c r="J186">
        <f t="shared" si="16"/>
        <v>503</v>
      </c>
      <c r="K186">
        <f t="shared" si="17"/>
        <v>0.22664015904572565</v>
      </c>
      <c r="L186">
        <f t="shared" si="18"/>
        <v>0.6938369781312127</v>
      </c>
      <c r="M186">
        <f t="shared" si="19"/>
        <v>7.9522862823061632E-2</v>
      </c>
      <c r="N186">
        <f t="shared" si="20"/>
        <v>0.6938369781312127</v>
      </c>
      <c r="O186" t="str">
        <f t="shared" si="21"/>
        <v>Nixon</v>
      </c>
    </row>
    <row r="187" spans="1:15" x14ac:dyDescent="0.3">
      <c r="A187" t="str">
        <f t="shared" si="15"/>
        <v>09-017</v>
      </c>
      <c r="B187" t="s">
        <v>175</v>
      </c>
      <c r="C187">
        <v>9</v>
      </c>
      <c r="D187" t="s">
        <v>32</v>
      </c>
      <c r="E187" t="s">
        <v>465</v>
      </c>
      <c r="F187">
        <v>496</v>
      </c>
      <c r="G187">
        <v>112</v>
      </c>
      <c r="H187">
        <v>286</v>
      </c>
      <c r="I187">
        <v>66</v>
      </c>
      <c r="J187">
        <f t="shared" si="16"/>
        <v>464</v>
      </c>
      <c r="K187">
        <f t="shared" si="17"/>
        <v>0.2413793103448276</v>
      </c>
      <c r="L187">
        <f t="shared" si="18"/>
        <v>0.61637931034482762</v>
      </c>
      <c r="M187">
        <f t="shared" si="19"/>
        <v>0.14224137931034483</v>
      </c>
      <c r="N187">
        <f t="shared" si="20"/>
        <v>0.61637931034482762</v>
      </c>
      <c r="O187" t="str">
        <f t="shared" si="21"/>
        <v>Nixon</v>
      </c>
    </row>
    <row r="188" spans="1:15" x14ac:dyDescent="0.3">
      <c r="A188" t="str">
        <f t="shared" si="15"/>
        <v>09-018</v>
      </c>
      <c r="B188" t="s">
        <v>176</v>
      </c>
      <c r="C188">
        <v>9</v>
      </c>
      <c r="D188" t="s">
        <v>32</v>
      </c>
      <c r="E188" t="s">
        <v>465</v>
      </c>
      <c r="F188">
        <v>281</v>
      </c>
      <c r="G188">
        <v>62</v>
      </c>
      <c r="H188">
        <v>185</v>
      </c>
      <c r="I188">
        <v>24</v>
      </c>
      <c r="J188">
        <f t="shared" si="16"/>
        <v>271</v>
      </c>
      <c r="K188">
        <f t="shared" si="17"/>
        <v>0.22878228782287824</v>
      </c>
      <c r="L188">
        <f t="shared" si="18"/>
        <v>0.68265682656826565</v>
      </c>
      <c r="M188">
        <f t="shared" si="19"/>
        <v>8.8560885608856083E-2</v>
      </c>
      <c r="N188">
        <f t="shared" si="20"/>
        <v>0.68265682656826565</v>
      </c>
      <c r="O188" t="str">
        <f t="shared" si="21"/>
        <v>Nixon</v>
      </c>
    </row>
    <row r="189" spans="1:15" x14ac:dyDescent="0.3">
      <c r="A189" t="str">
        <f t="shared" si="15"/>
        <v>09-019</v>
      </c>
      <c r="B189" t="s">
        <v>177</v>
      </c>
      <c r="C189">
        <v>9</v>
      </c>
      <c r="D189" t="s">
        <v>32</v>
      </c>
      <c r="E189" t="s">
        <v>465</v>
      </c>
      <c r="F189">
        <v>503</v>
      </c>
      <c r="G189">
        <v>114</v>
      </c>
      <c r="H189">
        <v>302</v>
      </c>
      <c r="I189">
        <v>39</v>
      </c>
      <c r="J189">
        <f t="shared" si="16"/>
        <v>455</v>
      </c>
      <c r="K189">
        <f t="shared" si="17"/>
        <v>0.25054945054945055</v>
      </c>
      <c r="L189">
        <f t="shared" si="18"/>
        <v>0.66373626373626371</v>
      </c>
      <c r="M189">
        <f t="shared" si="19"/>
        <v>8.5714285714285715E-2</v>
      </c>
      <c r="N189">
        <f t="shared" si="20"/>
        <v>0.66373626373626371</v>
      </c>
      <c r="O189" t="str">
        <f t="shared" si="21"/>
        <v>Nixon</v>
      </c>
    </row>
    <row r="190" spans="1:15" x14ac:dyDescent="0.3">
      <c r="A190" t="str">
        <f t="shared" si="15"/>
        <v>09-020</v>
      </c>
      <c r="B190" t="s">
        <v>178</v>
      </c>
      <c r="C190">
        <v>9</v>
      </c>
      <c r="D190" t="s">
        <v>32</v>
      </c>
      <c r="E190" t="s">
        <v>465</v>
      </c>
      <c r="F190">
        <v>556</v>
      </c>
      <c r="G190">
        <v>121</v>
      </c>
      <c r="H190">
        <v>328</v>
      </c>
      <c r="I190">
        <v>75</v>
      </c>
      <c r="J190">
        <f t="shared" si="16"/>
        <v>524</v>
      </c>
      <c r="K190">
        <f t="shared" si="17"/>
        <v>0.23091603053435114</v>
      </c>
      <c r="L190">
        <f t="shared" si="18"/>
        <v>0.62595419847328249</v>
      </c>
      <c r="M190">
        <f t="shared" si="19"/>
        <v>0.1431297709923664</v>
      </c>
      <c r="N190">
        <f t="shared" si="20"/>
        <v>0.62595419847328249</v>
      </c>
      <c r="O190" t="str">
        <f t="shared" si="21"/>
        <v>Nixon</v>
      </c>
    </row>
    <row r="191" spans="1:15" x14ac:dyDescent="0.3">
      <c r="A191" t="str">
        <f t="shared" si="15"/>
        <v>09-021</v>
      </c>
      <c r="B191" t="s">
        <v>179</v>
      </c>
      <c r="C191">
        <v>9</v>
      </c>
      <c r="D191" t="s">
        <v>32</v>
      </c>
      <c r="E191" t="s">
        <v>465</v>
      </c>
      <c r="F191">
        <v>191</v>
      </c>
      <c r="G191">
        <v>49</v>
      </c>
      <c r="H191">
        <v>102</v>
      </c>
      <c r="I191">
        <v>14</v>
      </c>
      <c r="J191">
        <f t="shared" si="16"/>
        <v>165</v>
      </c>
      <c r="K191">
        <f t="shared" si="17"/>
        <v>0.29696969696969699</v>
      </c>
      <c r="L191">
        <f t="shared" si="18"/>
        <v>0.61818181818181817</v>
      </c>
      <c r="M191">
        <f t="shared" si="19"/>
        <v>8.4848484848484854E-2</v>
      </c>
      <c r="N191">
        <f t="shared" si="20"/>
        <v>0.61818181818181817</v>
      </c>
      <c r="O191" t="str">
        <f t="shared" si="21"/>
        <v>Nixon</v>
      </c>
    </row>
    <row r="192" spans="1:15" x14ac:dyDescent="0.3">
      <c r="A192" t="str">
        <f t="shared" si="15"/>
        <v>09-022</v>
      </c>
      <c r="B192" t="s">
        <v>180</v>
      </c>
      <c r="C192">
        <v>9</v>
      </c>
      <c r="D192" t="s">
        <v>32</v>
      </c>
      <c r="E192" t="s">
        <v>465</v>
      </c>
      <c r="F192">
        <v>138</v>
      </c>
      <c r="G192">
        <v>21</v>
      </c>
      <c r="H192">
        <v>101</v>
      </c>
      <c r="I192">
        <v>5</v>
      </c>
      <c r="J192">
        <f t="shared" si="16"/>
        <v>127</v>
      </c>
      <c r="K192">
        <f t="shared" si="17"/>
        <v>0.16535433070866143</v>
      </c>
      <c r="L192">
        <f t="shared" si="18"/>
        <v>0.79527559055118113</v>
      </c>
      <c r="M192">
        <f t="shared" si="19"/>
        <v>3.937007874015748E-2</v>
      </c>
      <c r="N192">
        <f t="shared" si="20"/>
        <v>0.79527559055118113</v>
      </c>
      <c r="O192" t="str">
        <f t="shared" si="21"/>
        <v>Nixon</v>
      </c>
    </row>
    <row r="193" spans="1:15" x14ac:dyDescent="0.3">
      <c r="A193" t="str">
        <f t="shared" si="15"/>
        <v>09-023</v>
      </c>
      <c r="B193" t="s">
        <v>24</v>
      </c>
      <c r="C193">
        <v>9</v>
      </c>
      <c r="D193" t="s">
        <v>31</v>
      </c>
      <c r="E193">
        <v>0</v>
      </c>
      <c r="F193">
        <v>871</v>
      </c>
      <c r="G193">
        <v>214</v>
      </c>
      <c r="H193">
        <v>628</v>
      </c>
      <c r="I193">
        <v>24</v>
      </c>
      <c r="J193">
        <f t="shared" si="16"/>
        <v>866</v>
      </c>
      <c r="K193">
        <f t="shared" si="17"/>
        <v>0.24711316397228639</v>
      </c>
      <c r="L193">
        <f t="shared" si="18"/>
        <v>0.72517321016166281</v>
      </c>
      <c r="M193">
        <f t="shared" si="19"/>
        <v>2.771362586605081E-2</v>
      </c>
      <c r="N193">
        <f t="shared" si="20"/>
        <v>0.72517321016166281</v>
      </c>
      <c r="O193" t="str">
        <f t="shared" si="21"/>
        <v>Nixon</v>
      </c>
    </row>
    <row r="194" spans="1:15" x14ac:dyDescent="0.3">
      <c r="A194" t="str">
        <f t="shared" ref="A194:A257" si="22">REPT("0",2-LEN(C194))&amp;C194&amp;"-"&amp;IF(C194=C193,REPT("0",3-LEN(RIGHT(A193,3)/1+1)),"00")&amp;IF(C194=C193,RIGHT(A193,3)/1+1,1)</f>
        <v>09-024</v>
      </c>
      <c r="B194" t="s">
        <v>52</v>
      </c>
      <c r="C194">
        <v>9</v>
      </c>
      <c r="D194" t="s">
        <v>30</v>
      </c>
      <c r="E194">
        <v>0</v>
      </c>
      <c r="F194">
        <v>0</v>
      </c>
      <c r="G194">
        <v>88</v>
      </c>
      <c r="H194">
        <v>198</v>
      </c>
      <c r="I194">
        <v>30</v>
      </c>
      <c r="J194">
        <f t="shared" si="16"/>
        <v>316</v>
      </c>
      <c r="K194">
        <f t="shared" si="17"/>
        <v>0.27848101265822783</v>
      </c>
      <c r="L194">
        <f t="shared" si="18"/>
        <v>0.62658227848101267</v>
      </c>
      <c r="M194">
        <f t="shared" si="19"/>
        <v>9.49367088607595E-2</v>
      </c>
      <c r="N194">
        <f t="shared" si="20"/>
        <v>0.62658227848101267</v>
      </c>
      <c r="O194" t="str">
        <f t="shared" si="21"/>
        <v>Nixon</v>
      </c>
    </row>
    <row r="195" spans="1:15" x14ac:dyDescent="0.3">
      <c r="A195" t="str">
        <f t="shared" si="22"/>
        <v>09-025</v>
      </c>
      <c r="B195" t="s">
        <v>26</v>
      </c>
      <c r="C195">
        <v>9</v>
      </c>
      <c r="D195" t="s">
        <v>29</v>
      </c>
      <c r="E195">
        <v>0</v>
      </c>
      <c r="F195">
        <v>10317</v>
      </c>
      <c r="G195">
        <v>2501</v>
      </c>
      <c r="H195">
        <v>6759</v>
      </c>
      <c r="I195">
        <v>785</v>
      </c>
      <c r="J195">
        <f t="shared" ref="J195:J258" si="23">SUM(G195:I195)</f>
        <v>10045</v>
      </c>
      <c r="K195">
        <f t="shared" ref="K195:K258" si="24">IF($J195=0,"",G195/$J195)</f>
        <v>0.24897959183673468</v>
      </c>
      <c r="L195">
        <f t="shared" ref="L195:L258" si="25">IF($J195=0,"",H195/$J195)</f>
        <v>0.67287207565953211</v>
      </c>
      <c r="M195">
        <f t="shared" ref="M195:M258" si="26">IF($J195=0,"",I195/$J195)</f>
        <v>7.8148332503733195E-2</v>
      </c>
      <c r="N195">
        <f t="shared" ref="N195:N258" si="27">IF(J195=0,10,IF(MAX(G195:I195)=LARGE(G195:I195,2),9,IF(H195=MAX(G195:I195),L195,IF(I195=MAX(G195:I195),M195+1,IF(G195=MAX(G195:I195),K195+2,-1)))))</f>
        <v>0.67287207565953211</v>
      </c>
      <c r="O195" t="str">
        <f t="shared" ref="O195:O258" si="28">IF(J195=0,"No Votes",IF(MAX(G195:I195)=LARGE(G195:I195,2),"Tie",IF(H195=MAX(G195:I195),"Nixon",IF(I195=MAX(G195:I195),"Schmitz",IF(G195=MAX(G195:I195),"McGovern",-1)))))</f>
        <v>Nixon</v>
      </c>
    </row>
    <row r="196" spans="1:15" x14ac:dyDescent="0.3">
      <c r="A196" t="str">
        <f t="shared" si="22"/>
        <v>10-001</v>
      </c>
      <c r="B196" t="s">
        <v>181</v>
      </c>
      <c r="C196">
        <v>10</v>
      </c>
      <c r="D196" t="s">
        <v>32</v>
      </c>
      <c r="E196" t="s">
        <v>465</v>
      </c>
      <c r="F196">
        <v>590</v>
      </c>
      <c r="G196">
        <v>115</v>
      </c>
      <c r="H196">
        <v>370</v>
      </c>
      <c r="I196">
        <v>19</v>
      </c>
      <c r="J196">
        <f t="shared" si="23"/>
        <v>504</v>
      </c>
      <c r="K196">
        <f t="shared" si="24"/>
        <v>0.22817460317460317</v>
      </c>
      <c r="L196">
        <f t="shared" si="25"/>
        <v>0.73412698412698407</v>
      </c>
      <c r="M196">
        <f t="shared" si="26"/>
        <v>3.7698412698412696E-2</v>
      </c>
      <c r="N196">
        <f t="shared" si="27"/>
        <v>0.73412698412698407</v>
      </c>
      <c r="O196" t="str">
        <f t="shared" si="28"/>
        <v>Nixon</v>
      </c>
    </row>
    <row r="197" spans="1:15" x14ac:dyDescent="0.3">
      <c r="A197" t="str">
        <f t="shared" si="22"/>
        <v>10-002</v>
      </c>
      <c r="B197" t="s">
        <v>182</v>
      </c>
      <c r="C197">
        <v>10</v>
      </c>
      <c r="D197" t="s">
        <v>32</v>
      </c>
      <c r="E197" t="s">
        <v>465</v>
      </c>
      <c r="F197">
        <v>513</v>
      </c>
      <c r="G197">
        <v>115</v>
      </c>
      <c r="H197">
        <v>331</v>
      </c>
      <c r="I197">
        <v>28</v>
      </c>
      <c r="J197">
        <f t="shared" si="23"/>
        <v>474</v>
      </c>
      <c r="K197">
        <f t="shared" si="24"/>
        <v>0.24261603375527427</v>
      </c>
      <c r="L197">
        <f t="shared" si="25"/>
        <v>0.69831223628691985</v>
      </c>
      <c r="M197">
        <f t="shared" si="26"/>
        <v>5.9071729957805907E-2</v>
      </c>
      <c r="N197">
        <f t="shared" si="27"/>
        <v>0.69831223628691985</v>
      </c>
      <c r="O197" t="str">
        <f t="shared" si="28"/>
        <v>Nixon</v>
      </c>
    </row>
    <row r="198" spans="1:15" x14ac:dyDescent="0.3">
      <c r="A198" t="str">
        <f t="shared" si="22"/>
        <v>10-003</v>
      </c>
      <c r="B198" t="s">
        <v>183</v>
      </c>
      <c r="C198">
        <v>10</v>
      </c>
      <c r="D198" t="s">
        <v>32</v>
      </c>
      <c r="E198" t="s">
        <v>465</v>
      </c>
      <c r="F198">
        <v>410</v>
      </c>
      <c r="G198">
        <v>99</v>
      </c>
      <c r="H198">
        <v>233</v>
      </c>
      <c r="I198">
        <v>42</v>
      </c>
      <c r="J198">
        <f t="shared" si="23"/>
        <v>374</v>
      </c>
      <c r="K198">
        <f t="shared" si="24"/>
        <v>0.26470588235294118</v>
      </c>
      <c r="L198">
        <f t="shared" si="25"/>
        <v>0.62299465240641716</v>
      </c>
      <c r="M198">
        <f t="shared" si="26"/>
        <v>0.11229946524064172</v>
      </c>
      <c r="N198">
        <f t="shared" si="27"/>
        <v>0.62299465240641716</v>
      </c>
      <c r="O198" t="str">
        <f t="shared" si="28"/>
        <v>Nixon</v>
      </c>
    </row>
    <row r="199" spans="1:15" x14ac:dyDescent="0.3">
      <c r="A199" t="str">
        <f t="shared" si="22"/>
        <v>10-004</v>
      </c>
      <c r="B199" t="s">
        <v>184</v>
      </c>
      <c r="C199">
        <v>10</v>
      </c>
      <c r="D199" t="s">
        <v>32</v>
      </c>
      <c r="E199" t="s">
        <v>465</v>
      </c>
      <c r="F199">
        <v>547</v>
      </c>
      <c r="G199">
        <v>108</v>
      </c>
      <c r="H199">
        <v>254</v>
      </c>
      <c r="I199">
        <v>34</v>
      </c>
      <c r="J199">
        <f t="shared" si="23"/>
        <v>396</v>
      </c>
      <c r="K199">
        <f t="shared" si="24"/>
        <v>0.27272727272727271</v>
      </c>
      <c r="L199">
        <f t="shared" si="25"/>
        <v>0.64141414141414144</v>
      </c>
      <c r="M199">
        <f t="shared" si="26"/>
        <v>8.5858585858585856E-2</v>
      </c>
      <c r="N199">
        <f t="shared" si="27"/>
        <v>0.64141414141414144</v>
      </c>
      <c r="O199" t="str">
        <f t="shared" si="28"/>
        <v>Nixon</v>
      </c>
    </row>
    <row r="200" spans="1:15" x14ac:dyDescent="0.3">
      <c r="A200" t="str">
        <f t="shared" si="22"/>
        <v>10-005</v>
      </c>
      <c r="B200" t="s">
        <v>185</v>
      </c>
      <c r="C200">
        <v>10</v>
      </c>
      <c r="D200" t="s">
        <v>32</v>
      </c>
      <c r="E200" t="s">
        <v>465</v>
      </c>
      <c r="F200">
        <v>900</v>
      </c>
      <c r="G200">
        <v>182</v>
      </c>
      <c r="H200">
        <v>499</v>
      </c>
      <c r="I200">
        <v>67</v>
      </c>
      <c r="J200">
        <f t="shared" si="23"/>
        <v>748</v>
      </c>
      <c r="K200">
        <f t="shared" si="24"/>
        <v>0.24331550802139038</v>
      </c>
      <c r="L200">
        <f t="shared" si="25"/>
        <v>0.66711229946524064</v>
      </c>
      <c r="M200">
        <f t="shared" si="26"/>
        <v>8.9572192513368981E-2</v>
      </c>
      <c r="N200">
        <f t="shared" si="27"/>
        <v>0.66711229946524064</v>
      </c>
      <c r="O200" t="str">
        <f t="shared" si="28"/>
        <v>Nixon</v>
      </c>
    </row>
    <row r="201" spans="1:15" x14ac:dyDescent="0.3">
      <c r="A201" t="str">
        <f t="shared" si="22"/>
        <v>10-006</v>
      </c>
      <c r="B201" t="s">
        <v>186</v>
      </c>
      <c r="C201">
        <v>10</v>
      </c>
      <c r="D201" t="s">
        <v>32</v>
      </c>
      <c r="E201" t="s">
        <v>465</v>
      </c>
      <c r="F201">
        <v>827</v>
      </c>
      <c r="G201">
        <v>109</v>
      </c>
      <c r="H201">
        <v>403</v>
      </c>
      <c r="I201">
        <v>60</v>
      </c>
      <c r="J201">
        <f t="shared" si="23"/>
        <v>572</v>
      </c>
      <c r="K201">
        <f t="shared" si="24"/>
        <v>0.19055944055944055</v>
      </c>
      <c r="L201">
        <f t="shared" si="25"/>
        <v>0.70454545454545459</v>
      </c>
      <c r="M201">
        <f t="shared" si="26"/>
        <v>0.1048951048951049</v>
      </c>
      <c r="N201">
        <f t="shared" si="27"/>
        <v>0.70454545454545459</v>
      </c>
      <c r="O201" t="str">
        <f t="shared" si="28"/>
        <v>Nixon</v>
      </c>
    </row>
    <row r="202" spans="1:15" x14ac:dyDescent="0.3">
      <c r="A202" t="str">
        <f t="shared" si="22"/>
        <v>10-007</v>
      </c>
      <c r="B202" t="s">
        <v>188</v>
      </c>
      <c r="C202">
        <v>10</v>
      </c>
      <c r="D202" t="s">
        <v>32</v>
      </c>
      <c r="E202" t="s">
        <v>465</v>
      </c>
      <c r="F202">
        <v>336</v>
      </c>
      <c r="G202">
        <v>78</v>
      </c>
      <c r="H202">
        <v>171</v>
      </c>
      <c r="I202">
        <v>17</v>
      </c>
      <c r="J202">
        <f t="shared" si="23"/>
        <v>266</v>
      </c>
      <c r="K202">
        <f t="shared" si="24"/>
        <v>0.2932330827067669</v>
      </c>
      <c r="L202">
        <f t="shared" si="25"/>
        <v>0.6428571428571429</v>
      </c>
      <c r="M202">
        <f t="shared" si="26"/>
        <v>6.3909774436090222E-2</v>
      </c>
      <c r="N202">
        <f t="shared" si="27"/>
        <v>0.6428571428571429</v>
      </c>
      <c r="O202" t="str">
        <f t="shared" si="28"/>
        <v>Nixon</v>
      </c>
    </row>
    <row r="203" spans="1:15" x14ac:dyDescent="0.3">
      <c r="A203" t="str">
        <f t="shared" si="22"/>
        <v>10-008</v>
      </c>
      <c r="B203" t="s">
        <v>199</v>
      </c>
      <c r="C203">
        <v>10</v>
      </c>
      <c r="D203" t="s">
        <v>32</v>
      </c>
      <c r="E203" t="s">
        <v>465</v>
      </c>
      <c r="F203">
        <v>856</v>
      </c>
      <c r="G203">
        <v>138</v>
      </c>
      <c r="H203">
        <v>390</v>
      </c>
      <c r="I203">
        <v>56</v>
      </c>
      <c r="J203">
        <f t="shared" si="23"/>
        <v>584</v>
      </c>
      <c r="K203">
        <f t="shared" si="24"/>
        <v>0.2363013698630137</v>
      </c>
      <c r="L203">
        <f t="shared" si="25"/>
        <v>0.6678082191780822</v>
      </c>
      <c r="M203">
        <f t="shared" si="26"/>
        <v>9.5890410958904104E-2</v>
      </c>
      <c r="N203">
        <f t="shared" si="27"/>
        <v>0.6678082191780822</v>
      </c>
      <c r="O203" t="str">
        <f t="shared" si="28"/>
        <v>Nixon</v>
      </c>
    </row>
    <row r="204" spans="1:15" x14ac:dyDescent="0.3">
      <c r="A204" t="str">
        <f t="shared" si="22"/>
        <v>10-009</v>
      </c>
      <c r="B204" t="s">
        <v>200</v>
      </c>
      <c r="C204">
        <v>10</v>
      </c>
      <c r="D204" t="s">
        <v>32</v>
      </c>
      <c r="E204" t="s">
        <v>465</v>
      </c>
      <c r="F204">
        <v>538</v>
      </c>
      <c r="G204">
        <v>114</v>
      </c>
      <c r="H204">
        <v>295</v>
      </c>
      <c r="I204">
        <v>48</v>
      </c>
      <c r="J204">
        <f t="shared" si="23"/>
        <v>457</v>
      </c>
      <c r="K204">
        <f t="shared" si="24"/>
        <v>0.24945295404814005</v>
      </c>
      <c r="L204">
        <f t="shared" si="25"/>
        <v>0.64551422319474838</v>
      </c>
      <c r="M204">
        <f t="shared" si="26"/>
        <v>0.10503282275711159</v>
      </c>
      <c r="N204">
        <f t="shared" si="27"/>
        <v>0.64551422319474838</v>
      </c>
      <c r="O204" t="str">
        <f t="shared" si="28"/>
        <v>Nixon</v>
      </c>
    </row>
    <row r="205" spans="1:15" x14ac:dyDescent="0.3">
      <c r="A205" t="str">
        <f t="shared" si="22"/>
        <v>10-010</v>
      </c>
      <c r="B205" t="s">
        <v>189</v>
      </c>
      <c r="C205">
        <v>10</v>
      </c>
      <c r="D205" t="s">
        <v>32</v>
      </c>
      <c r="E205" t="s">
        <v>465</v>
      </c>
      <c r="F205">
        <v>85</v>
      </c>
      <c r="G205">
        <v>44</v>
      </c>
      <c r="H205">
        <v>23</v>
      </c>
      <c r="I205">
        <v>5</v>
      </c>
      <c r="J205">
        <f t="shared" si="23"/>
        <v>72</v>
      </c>
      <c r="K205">
        <f t="shared" si="24"/>
        <v>0.61111111111111116</v>
      </c>
      <c r="L205">
        <f t="shared" si="25"/>
        <v>0.31944444444444442</v>
      </c>
      <c r="M205">
        <f t="shared" si="26"/>
        <v>6.9444444444444448E-2</v>
      </c>
      <c r="N205">
        <f t="shared" si="27"/>
        <v>2.6111111111111112</v>
      </c>
      <c r="O205" t="str">
        <f t="shared" si="28"/>
        <v>McGovern</v>
      </c>
    </row>
    <row r="206" spans="1:15" x14ac:dyDescent="0.3">
      <c r="A206" t="str">
        <f t="shared" si="22"/>
        <v>10-011</v>
      </c>
      <c r="B206" t="s">
        <v>190</v>
      </c>
      <c r="C206">
        <v>10</v>
      </c>
      <c r="D206" t="s">
        <v>32</v>
      </c>
      <c r="E206" t="s">
        <v>465</v>
      </c>
      <c r="F206">
        <v>392</v>
      </c>
      <c r="G206">
        <v>99</v>
      </c>
      <c r="H206">
        <v>214</v>
      </c>
      <c r="I206">
        <v>28</v>
      </c>
      <c r="J206">
        <f t="shared" si="23"/>
        <v>341</v>
      </c>
      <c r="K206">
        <f t="shared" si="24"/>
        <v>0.29032258064516131</v>
      </c>
      <c r="L206">
        <f t="shared" si="25"/>
        <v>0.62756598240469208</v>
      </c>
      <c r="M206">
        <f t="shared" si="26"/>
        <v>8.2111436950146624E-2</v>
      </c>
      <c r="N206">
        <f t="shared" si="27"/>
        <v>0.62756598240469208</v>
      </c>
      <c r="O206" t="str">
        <f t="shared" si="28"/>
        <v>Nixon</v>
      </c>
    </row>
    <row r="207" spans="1:15" x14ac:dyDescent="0.3">
      <c r="A207" t="str">
        <f t="shared" si="22"/>
        <v>10-012</v>
      </c>
      <c r="B207" t="s">
        <v>191</v>
      </c>
      <c r="C207">
        <v>10</v>
      </c>
      <c r="D207" t="s">
        <v>32</v>
      </c>
      <c r="E207" t="s">
        <v>465</v>
      </c>
      <c r="F207">
        <v>579</v>
      </c>
      <c r="G207">
        <v>123</v>
      </c>
      <c r="H207">
        <v>324</v>
      </c>
      <c r="I207">
        <v>50</v>
      </c>
      <c r="J207">
        <f t="shared" si="23"/>
        <v>497</v>
      </c>
      <c r="K207">
        <f t="shared" si="24"/>
        <v>0.24748490945674045</v>
      </c>
      <c r="L207">
        <f t="shared" si="25"/>
        <v>0.65191146881287731</v>
      </c>
      <c r="M207">
        <f t="shared" si="26"/>
        <v>0.1006036217303823</v>
      </c>
      <c r="N207">
        <f t="shared" si="27"/>
        <v>0.65191146881287731</v>
      </c>
      <c r="O207" t="str">
        <f t="shared" si="28"/>
        <v>Nixon</v>
      </c>
    </row>
    <row r="208" spans="1:15" x14ac:dyDescent="0.3">
      <c r="A208" t="str">
        <f t="shared" si="22"/>
        <v>10-013</v>
      </c>
      <c r="B208" t="s">
        <v>187</v>
      </c>
      <c r="C208">
        <v>10</v>
      </c>
      <c r="D208" t="s">
        <v>32</v>
      </c>
      <c r="E208" t="s">
        <v>465</v>
      </c>
      <c r="F208">
        <v>690</v>
      </c>
      <c r="G208">
        <v>161</v>
      </c>
      <c r="H208">
        <v>372</v>
      </c>
      <c r="I208">
        <v>59</v>
      </c>
      <c r="J208">
        <f t="shared" si="23"/>
        <v>592</v>
      </c>
      <c r="K208">
        <f t="shared" si="24"/>
        <v>0.27195945945945948</v>
      </c>
      <c r="L208">
        <f t="shared" si="25"/>
        <v>0.6283783783783784</v>
      </c>
      <c r="M208">
        <f t="shared" si="26"/>
        <v>9.9662162162162157E-2</v>
      </c>
      <c r="N208">
        <f t="shared" si="27"/>
        <v>0.6283783783783784</v>
      </c>
      <c r="O208" t="str">
        <f t="shared" si="28"/>
        <v>Nixon</v>
      </c>
    </row>
    <row r="209" spans="1:15" x14ac:dyDescent="0.3">
      <c r="A209" t="str">
        <f t="shared" si="22"/>
        <v>10-014</v>
      </c>
      <c r="B209" t="s">
        <v>192</v>
      </c>
      <c r="C209">
        <v>10</v>
      </c>
      <c r="D209" t="s">
        <v>32</v>
      </c>
      <c r="E209" t="s">
        <v>465</v>
      </c>
      <c r="F209">
        <v>377</v>
      </c>
      <c r="G209">
        <v>95</v>
      </c>
      <c r="H209">
        <v>205</v>
      </c>
      <c r="I209">
        <v>34</v>
      </c>
      <c r="J209">
        <f t="shared" si="23"/>
        <v>334</v>
      </c>
      <c r="K209">
        <f t="shared" si="24"/>
        <v>0.28443113772455092</v>
      </c>
      <c r="L209">
        <f t="shared" si="25"/>
        <v>0.61377245508982037</v>
      </c>
      <c r="M209">
        <f t="shared" si="26"/>
        <v>0.10179640718562874</v>
      </c>
      <c r="N209">
        <f t="shared" si="27"/>
        <v>0.61377245508982037</v>
      </c>
      <c r="O209" t="str">
        <f t="shared" si="28"/>
        <v>Nixon</v>
      </c>
    </row>
    <row r="210" spans="1:15" x14ac:dyDescent="0.3">
      <c r="A210" t="str">
        <f t="shared" si="22"/>
        <v>10-015</v>
      </c>
      <c r="B210" t="s">
        <v>193</v>
      </c>
      <c r="C210">
        <v>10</v>
      </c>
      <c r="D210" t="s">
        <v>32</v>
      </c>
      <c r="E210" t="s">
        <v>465</v>
      </c>
      <c r="F210">
        <v>370</v>
      </c>
      <c r="G210">
        <v>134</v>
      </c>
      <c r="H210">
        <v>179</v>
      </c>
      <c r="I210">
        <v>28</v>
      </c>
      <c r="J210">
        <f t="shared" si="23"/>
        <v>341</v>
      </c>
      <c r="K210">
        <f t="shared" si="24"/>
        <v>0.39296187683284456</v>
      </c>
      <c r="L210">
        <f t="shared" si="25"/>
        <v>0.52492668621700878</v>
      </c>
      <c r="M210">
        <f t="shared" si="26"/>
        <v>8.2111436950146624E-2</v>
      </c>
      <c r="N210">
        <f t="shared" si="27"/>
        <v>0.52492668621700878</v>
      </c>
      <c r="O210" t="str">
        <f t="shared" si="28"/>
        <v>Nixon</v>
      </c>
    </row>
    <row r="211" spans="1:15" x14ac:dyDescent="0.3">
      <c r="A211" t="str">
        <f t="shared" si="22"/>
        <v>10-016</v>
      </c>
      <c r="B211" t="s">
        <v>194</v>
      </c>
      <c r="C211">
        <v>10</v>
      </c>
      <c r="D211" t="s">
        <v>32</v>
      </c>
      <c r="E211" t="s">
        <v>465</v>
      </c>
      <c r="F211">
        <v>643</v>
      </c>
      <c r="G211">
        <v>156</v>
      </c>
      <c r="H211">
        <v>244</v>
      </c>
      <c r="I211">
        <v>66</v>
      </c>
      <c r="J211">
        <f t="shared" si="23"/>
        <v>466</v>
      </c>
      <c r="K211">
        <f t="shared" si="24"/>
        <v>0.33476394849785407</v>
      </c>
      <c r="L211">
        <f t="shared" si="25"/>
        <v>0.52360515021459231</v>
      </c>
      <c r="M211">
        <f t="shared" si="26"/>
        <v>0.14163090128755365</v>
      </c>
      <c r="N211">
        <f t="shared" si="27"/>
        <v>0.52360515021459231</v>
      </c>
      <c r="O211" t="str">
        <f t="shared" si="28"/>
        <v>Nixon</v>
      </c>
    </row>
    <row r="212" spans="1:15" x14ac:dyDescent="0.3">
      <c r="A212" t="str">
        <f t="shared" si="22"/>
        <v>10-017</v>
      </c>
      <c r="B212" t="s">
        <v>195</v>
      </c>
      <c r="C212">
        <v>10</v>
      </c>
      <c r="D212" t="s">
        <v>32</v>
      </c>
      <c r="E212" t="s">
        <v>465</v>
      </c>
      <c r="F212">
        <v>700</v>
      </c>
      <c r="G212">
        <v>128</v>
      </c>
      <c r="H212">
        <v>340</v>
      </c>
      <c r="I212">
        <v>27</v>
      </c>
      <c r="J212">
        <f t="shared" si="23"/>
        <v>495</v>
      </c>
      <c r="K212">
        <f t="shared" si="24"/>
        <v>0.25858585858585859</v>
      </c>
      <c r="L212">
        <f t="shared" si="25"/>
        <v>0.68686868686868685</v>
      </c>
      <c r="M212">
        <f t="shared" si="26"/>
        <v>5.4545454545454543E-2</v>
      </c>
      <c r="N212">
        <f t="shared" si="27"/>
        <v>0.68686868686868685</v>
      </c>
      <c r="O212" t="str">
        <f t="shared" si="28"/>
        <v>Nixon</v>
      </c>
    </row>
    <row r="213" spans="1:15" x14ac:dyDescent="0.3">
      <c r="A213" t="str">
        <f t="shared" si="22"/>
        <v>10-018</v>
      </c>
      <c r="B213" t="s">
        <v>196</v>
      </c>
      <c r="C213">
        <v>10</v>
      </c>
      <c r="D213" t="s">
        <v>32</v>
      </c>
      <c r="E213" t="s">
        <v>465</v>
      </c>
      <c r="F213">
        <v>471</v>
      </c>
      <c r="G213">
        <v>97</v>
      </c>
      <c r="H213">
        <v>253</v>
      </c>
      <c r="I213">
        <v>24</v>
      </c>
      <c r="J213">
        <f t="shared" si="23"/>
        <v>374</v>
      </c>
      <c r="K213">
        <f t="shared" si="24"/>
        <v>0.25935828877005346</v>
      </c>
      <c r="L213">
        <f t="shared" si="25"/>
        <v>0.67647058823529416</v>
      </c>
      <c r="M213">
        <f t="shared" si="26"/>
        <v>6.4171122994652413E-2</v>
      </c>
      <c r="N213">
        <f t="shared" si="27"/>
        <v>0.67647058823529416</v>
      </c>
      <c r="O213" t="str">
        <f t="shared" si="28"/>
        <v>Nixon</v>
      </c>
    </row>
    <row r="214" spans="1:15" x14ac:dyDescent="0.3">
      <c r="A214" t="str">
        <f t="shared" si="22"/>
        <v>10-019</v>
      </c>
      <c r="B214" t="s">
        <v>197</v>
      </c>
      <c r="C214">
        <v>10</v>
      </c>
      <c r="D214" t="s">
        <v>32</v>
      </c>
      <c r="E214" t="s">
        <v>465</v>
      </c>
      <c r="F214">
        <v>521</v>
      </c>
      <c r="G214">
        <v>111</v>
      </c>
      <c r="H214">
        <v>264</v>
      </c>
      <c r="I214">
        <v>35</v>
      </c>
      <c r="J214">
        <f t="shared" si="23"/>
        <v>410</v>
      </c>
      <c r="K214">
        <f t="shared" si="24"/>
        <v>0.27073170731707319</v>
      </c>
      <c r="L214">
        <f t="shared" si="25"/>
        <v>0.64390243902439026</v>
      </c>
      <c r="M214">
        <f t="shared" si="26"/>
        <v>8.5365853658536592E-2</v>
      </c>
      <c r="N214">
        <f t="shared" si="27"/>
        <v>0.64390243902439026</v>
      </c>
      <c r="O214" t="str">
        <f t="shared" si="28"/>
        <v>Nixon</v>
      </c>
    </row>
    <row r="215" spans="1:15" x14ac:dyDescent="0.3">
      <c r="A215" t="str">
        <f t="shared" si="22"/>
        <v>10-020</v>
      </c>
      <c r="B215" t="s">
        <v>198</v>
      </c>
      <c r="C215">
        <v>10</v>
      </c>
      <c r="D215" t="s">
        <v>32</v>
      </c>
      <c r="E215" t="s">
        <v>465</v>
      </c>
      <c r="F215">
        <v>279</v>
      </c>
      <c r="G215">
        <v>61</v>
      </c>
      <c r="H215">
        <v>140</v>
      </c>
      <c r="I215">
        <v>25</v>
      </c>
      <c r="J215">
        <f t="shared" si="23"/>
        <v>226</v>
      </c>
      <c r="K215">
        <f t="shared" si="24"/>
        <v>0.26991150442477874</v>
      </c>
      <c r="L215">
        <f t="shared" si="25"/>
        <v>0.61946902654867253</v>
      </c>
      <c r="M215">
        <f t="shared" si="26"/>
        <v>0.11061946902654868</v>
      </c>
      <c r="N215">
        <f t="shared" si="27"/>
        <v>0.61946902654867253</v>
      </c>
      <c r="O215" t="str">
        <f t="shared" si="28"/>
        <v>Nixon</v>
      </c>
    </row>
    <row r="216" spans="1:15" x14ac:dyDescent="0.3">
      <c r="A216" t="str">
        <f t="shared" si="22"/>
        <v>10-021</v>
      </c>
      <c r="B216" t="s">
        <v>24</v>
      </c>
      <c r="C216">
        <v>10</v>
      </c>
      <c r="D216" t="s">
        <v>31</v>
      </c>
      <c r="E216">
        <v>0</v>
      </c>
      <c r="F216">
        <v>758</v>
      </c>
      <c r="G216">
        <v>217</v>
      </c>
      <c r="H216">
        <v>482</v>
      </c>
      <c r="I216">
        <v>35</v>
      </c>
      <c r="J216">
        <f t="shared" si="23"/>
        <v>734</v>
      </c>
      <c r="K216">
        <f t="shared" si="24"/>
        <v>0.29564032697547682</v>
      </c>
      <c r="L216">
        <f t="shared" si="25"/>
        <v>0.65667574931880113</v>
      </c>
      <c r="M216">
        <f t="shared" si="26"/>
        <v>4.7683923705722074E-2</v>
      </c>
      <c r="N216">
        <f t="shared" si="27"/>
        <v>0.65667574931880113</v>
      </c>
      <c r="O216" t="str">
        <f t="shared" si="28"/>
        <v>Nixon</v>
      </c>
    </row>
    <row r="217" spans="1:15" x14ac:dyDescent="0.3">
      <c r="A217" t="str">
        <f t="shared" si="22"/>
        <v>10-022</v>
      </c>
      <c r="B217" t="s">
        <v>52</v>
      </c>
      <c r="C217">
        <v>10</v>
      </c>
      <c r="D217" t="s">
        <v>30</v>
      </c>
      <c r="E217">
        <v>0</v>
      </c>
      <c r="F217">
        <v>0</v>
      </c>
      <c r="G217">
        <v>370</v>
      </c>
      <c r="H217">
        <v>896</v>
      </c>
      <c r="I217">
        <v>109</v>
      </c>
      <c r="J217">
        <f t="shared" si="23"/>
        <v>1375</v>
      </c>
      <c r="K217">
        <f t="shared" si="24"/>
        <v>0.2690909090909091</v>
      </c>
      <c r="L217">
        <f t="shared" si="25"/>
        <v>0.65163636363636368</v>
      </c>
      <c r="M217">
        <f t="shared" si="26"/>
        <v>7.9272727272727272E-2</v>
      </c>
      <c r="N217">
        <f t="shared" si="27"/>
        <v>0.65163636363636368</v>
      </c>
      <c r="O217" t="str">
        <f t="shared" si="28"/>
        <v>Nixon</v>
      </c>
    </row>
    <row r="218" spans="1:15" x14ac:dyDescent="0.3">
      <c r="A218" t="str">
        <f t="shared" si="22"/>
        <v>10-023</v>
      </c>
      <c r="B218" t="s">
        <v>26</v>
      </c>
      <c r="C218">
        <v>10</v>
      </c>
      <c r="D218" t="s">
        <v>29</v>
      </c>
      <c r="E218">
        <v>0</v>
      </c>
      <c r="F218">
        <v>11382</v>
      </c>
      <c r="G218">
        <v>2854</v>
      </c>
      <c r="H218">
        <v>6882</v>
      </c>
      <c r="I218">
        <v>896</v>
      </c>
      <c r="J218">
        <f t="shared" si="23"/>
        <v>10632</v>
      </c>
      <c r="K218">
        <f t="shared" si="24"/>
        <v>0.26843491346877352</v>
      </c>
      <c r="L218">
        <f t="shared" si="25"/>
        <v>0.64729119638826182</v>
      </c>
      <c r="M218">
        <f t="shared" si="26"/>
        <v>8.427389014296463E-2</v>
      </c>
      <c r="N218">
        <f t="shared" si="27"/>
        <v>0.64729119638826182</v>
      </c>
      <c r="O218" t="str">
        <f t="shared" si="28"/>
        <v>Nixon</v>
      </c>
    </row>
    <row r="219" spans="1:15" x14ac:dyDescent="0.3">
      <c r="A219" t="str">
        <f t="shared" si="22"/>
        <v>11-001</v>
      </c>
      <c r="B219" t="s">
        <v>201</v>
      </c>
      <c r="C219">
        <v>11</v>
      </c>
      <c r="D219" t="s">
        <v>32</v>
      </c>
      <c r="E219" t="s">
        <v>463</v>
      </c>
      <c r="F219">
        <v>170</v>
      </c>
      <c r="G219">
        <v>38</v>
      </c>
      <c r="H219">
        <v>84</v>
      </c>
      <c r="I219">
        <v>41</v>
      </c>
      <c r="J219">
        <f t="shared" si="23"/>
        <v>163</v>
      </c>
      <c r="K219">
        <f t="shared" si="24"/>
        <v>0.23312883435582821</v>
      </c>
      <c r="L219">
        <f t="shared" si="25"/>
        <v>0.51533742331288346</v>
      </c>
      <c r="M219">
        <f t="shared" si="26"/>
        <v>0.25153374233128833</v>
      </c>
      <c r="N219">
        <f t="shared" si="27"/>
        <v>0.51533742331288346</v>
      </c>
      <c r="O219" t="str">
        <f t="shared" si="28"/>
        <v>Nixon</v>
      </c>
    </row>
    <row r="220" spans="1:15" x14ac:dyDescent="0.3">
      <c r="A220" t="str">
        <f t="shared" si="22"/>
        <v>11-002</v>
      </c>
      <c r="B220" t="s">
        <v>202</v>
      </c>
      <c r="C220">
        <v>11</v>
      </c>
      <c r="D220" t="s">
        <v>32</v>
      </c>
      <c r="E220" t="s">
        <v>463</v>
      </c>
      <c r="F220">
        <v>36</v>
      </c>
      <c r="G220">
        <v>17</v>
      </c>
      <c r="H220">
        <v>15</v>
      </c>
      <c r="I220">
        <v>0</v>
      </c>
      <c r="J220">
        <f t="shared" si="23"/>
        <v>32</v>
      </c>
      <c r="K220">
        <f t="shared" si="24"/>
        <v>0.53125</v>
      </c>
      <c r="L220">
        <f t="shared" si="25"/>
        <v>0.46875</v>
      </c>
      <c r="M220">
        <f t="shared" si="26"/>
        <v>0</v>
      </c>
      <c r="N220">
        <f t="shared" si="27"/>
        <v>2.53125</v>
      </c>
      <c r="O220" t="str">
        <f t="shared" si="28"/>
        <v>McGovern</v>
      </c>
    </row>
    <row r="221" spans="1:15" x14ac:dyDescent="0.3">
      <c r="A221" t="str">
        <f t="shared" si="22"/>
        <v>11-003</v>
      </c>
      <c r="B221" t="s">
        <v>203</v>
      </c>
      <c r="C221">
        <v>11</v>
      </c>
      <c r="D221" t="s">
        <v>32</v>
      </c>
      <c r="E221" t="s">
        <v>463</v>
      </c>
      <c r="F221">
        <v>194</v>
      </c>
      <c r="G221">
        <v>38</v>
      </c>
      <c r="H221">
        <v>102</v>
      </c>
      <c r="I221">
        <v>37</v>
      </c>
      <c r="J221">
        <f t="shared" si="23"/>
        <v>177</v>
      </c>
      <c r="K221">
        <f t="shared" si="24"/>
        <v>0.21468926553672316</v>
      </c>
      <c r="L221">
        <f t="shared" si="25"/>
        <v>0.57627118644067798</v>
      </c>
      <c r="M221">
        <f t="shared" si="26"/>
        <v>0.20903954802259886</v>
      </c>
      <c r="N221">
        <f t="shared" si="27"/>
        <v>0.57627118644067798</v>
      </c>
      <c r="O221" t="str">
        <f t="shared" si="28"/>
        <v>Nixon</v>
      </c>
    </row>
    <row r="222" spans="1:15" x14ac:dyDescent="0.3">
      <c r="A222" t="str">
        <f t="shared" si="22"/>
        <v>11-004</v>
      </c>
      <c r="B222" t="s">
        <v>204</v>
      </c>
      <c r="C222">
        <v>11</v>
      </c>
      <c r="D222" t="s">
        <v>32</v>
      </c>
      <c r="E222" t="s">
        <v>463</v>
      </c>
      <c r="F222">
        <v>0</v>
      </c>
      <c r="G222">
        <v>0</v>
      </c>
      <c r="H222">
        <v>0</v>
      </c>
      <c r="I222">
        <v>0</v>
      </c>
      <c r="J222">
        <f t="shared" si="23"/>
        <v>0</v>
      </c>
      <c r="K222" t="str">
        <f t="shared" si="24"/>
        <v/>
      </c>
      <c r="L222" t="str">
        <f t="shared" si="25"/>
        <v/>
      </c>
      <c r="M222" t="str">
        <f t="shared" si="26"/>
        <v/>
      </c>
      <c r="N222">
        <f t="shared" si="27"/>
        <v>10</v>
      </c>
      <c r="O222" t="str">
        <f t="shared" si="28"/>
        <v>No Votes</v>
      </c>
    </row>
    <row r="223" spans="1:15" x14ac:dyDescent="0.3">
      <c r="A223" t="str">
        <f t="shared" si="22"/>
        <v>11-005</v>
      </c>
      <c r="B223" t="s">
        <v>205</v>
      </c>
      <c r="C223">
        <v>11</v>
      </c>
      <c r="D223" t="s">
        <v>32</v>
      </c>
      <c r="E223" t="s">
        <v>463</v>
      </c>
      <c r="F223">
        <v>495</v>
      </c>
      <c r="G223">
        <v>134</v>
      </c>
      <c r="H223">
        <v>258</v>
      </c>
      <c r="I223">
        <v>79</v>
      </c>
      <c r="J223">
        <f t="shared" si="23"/>
        <v>471</v>
      </c>
      <c r="K223">
        <f t="shared" si="24"/>
        <v>0.28450106157112526</v>
      </c>
      <c r="L223">
        <f t="shared" si="25"/>
        <v>0.54777070063694266</v>
      </c>
      <c r="M223">
        <f t="shared" si="26"/>
        <v>0.16772823779193205</v>
      </c>
      <c r="N223">
        <f t="shared" si="27"/>
        <v>0.54777070063694266</v>
      </c>
      <c r="O223" t="str">
        <f t="shared" si="28"/>
        <v>Nixon</v>
      </c>
    </row>
    <row r="224" spans="1:15" x14ac:dyDescent="0.3">
      <c r="A224" t="str">
        <f t="shared" si="22"/>
        <v>11-006</v>
      </c>
      <c r="B224" t="s">
        <v>206</v>
      </c>
      <c r="C224">
        <v>11</v>
      </c>
      <c r="D224" t="s">
        <v>32</v>
      </c>
      <c r="E224" t="s">
        <v>468</v>
      </c>
      <c r="F224">
        <v>39</v>
      </c>
      <c r="G224">
        <v>14</v>
      </c>
      <c r="H224">
        <v>12</v>
      </c>
      <c r="I224">
        <v>6</v>
      </c>
      <c r="J224">
        <f t="shared" si="23"/>
        <v>32</v>
      </c>
      <c r="K224">
        <f t="shared" si="24"/>
        <v>0.4375</v>
      </c>
      <c r="L224">
        <f t="shared" si="25"/>
        <v>0.375</v>
      </c>
      <c r="M224">
        <f t="shared" si="26"/>
        <v>0.1875</v>
      </c>
      <c r="N224">
        <f t="shared" si="27"/>
        <v>2.4375</v>
      </c>
      <c r="O224" t="str">
        <f t="shared" si="28"/>
        <v>McGovern</v>
      </c>
    </row>
    <row r="225" spans="1:15" x14ac:dyDescent="0.3">
      <c r="A225" t="str">
        <f t="shared" si="22"/>
        <v>11-007</v>
      </c>
      <c r="B225" t="s">
        <v>207</v>
      </c>
      <c r="C225">
        <v>11</v>
      </c>
      <c r="D225" t="s">
        <v>32</v>
      </c>
      <c r="E225" t="s">
        <v>468</v>
      </c>
      <c r="F225">
        <v>35</v>
      </c>
      <c r="G225">
        <v>13</v>
      </c>
      <c r="H225">
        <v>19</v>
      </c>
      <c r="I225">
        <v>2</v>
      </c>
      <c r="J225">
        <f t="shared" si="23"/>
        <v>34</v>
      </c>
      <c r="K225">
        <f t="shared" si="24"/>
        <v>0.38235294117647056</v>
      </c>
      <c r="L225">
        <f t="shared" si="25"/>
        <v>0.55882352941176472</v>
      </c>
      <c r="M225">
        <f t="shared" si="26"/>
        <v>5.8823529411764705E-2</v>
      </c>
      <c r="N225">
        <f t="shared" si="27"/>
        <v>0.55882352941176472</v>
      </c>
      <c r="O225" t="str">
        <f t="shared" si="28"/>
        <v>Nixon</v>
      </c>
    </row>
    <row r="226" spans="1:15" x14ac:dyDescent="0.3">
      <c r="A226" t="str">
        <f t="shared" si="22"/>
        <v>11-008</v>
      </c>
      <c r="B226" t="s">
        <v>208</v>
      </c>
      <c r="C226">
        <v>11</v>
      </c>
      <c r="D226" t="s">
        <v>32</v>
      </c>
      <c r="E226" t="s">
        <v>463</v>
      </c>
      <c r="F226">
        <v>246</v>
      </c>
      <c r="G226">
        <v>64</v>
      </c>
      <c r="H226">
        <v>107</v>
      </c>
      <c r="I226">
        <v>57</v>
      </c>
      <c r="J226">
        <f t="shared" si="23"/>
        <v>228</v>
      </c>
      <c r="K226">
        <f t="shared" si="24"/>
        <v>0.2807017543859649</v>
      </c>
      <c r="L226">
        <f t="shared" si="25"/>
        <v>0.4692982456140351</v>
      </c>
      <c r="M226">
        <f t="shared" si="26"/>
        <v>0.25</v>
      </c>
      <c r="N226">
        <f t="shared" si="27"/>
        <v>0.4692982456140351</v>
      </c>
      <c r="O226" t="str">
        <f t="shared" si="28"/>
        <v>Nixon</v>
      </c>
    </row>
    <row r="227" spans="1:15" x14ac:dyDescent="0.3">
      <c r="A227" t="str">
        <f t="shared" si="22"/>
        <v>11-009</v>
      </c>
      <c r="B227" t="s">
        <v>209</v>
      </c>
      <c r="C227">
        <v>11</v>
      </c>
      <c r="D227" t="s">
        <v>32</v>
      </c>
      <c r="E227" t="s">
        <v>463</v>
      </c>
      <c r="F227">
        <v>395</v>
      </c>
      <c r="G227">
        <v>77</v>
      </c>
      <c r="H227">
        <v>224</v>
      </c>
      <c r="I227">
        <v>63</v>
      </c>
      <c r="J227">
        <f t="shared" si="23"/>
        <v>364</v>
      </c>
      <c r="K227">
        <f t="shared" si="24"/>
        <v>0.21153846153846154</v>
      </c>
      <c r="L227">
        <f t="shared" si="25"/>
        <v>0.61538461538461542</v>
      </c>
      <c r="M227">
        <f t="shared" si="26"/>
        <v>0.17307692307692307</v>
      </c>
      <c r="N227">
        <f t="shared" si="27"/>
        <v>0.61538461538461542</v>
      </c>
      <c r="O227" t="str">
        <f t="shared" si="28"/>
        <v>Nixon</v>
      </c>
    </row>
    <row r="228" spans="1:15" x14ac:dyDescent="0.3">
      <c r="A228" t="str">
        <f t="shared" si="22"/>
        <v>11-010</v>
      </c>
      <c r="B228" t="s">
        <v>210</v>
      </c>
      <c r="C228">
        <v>11</v>
      </c>
      <c r="D228" t="s">
        <v>32</v>
      </c>
      <c r="E228" t="s">
        <v>463</v>
      </c>
      <c r="F228">
        <v>406</v>
      </c>
      <c r="G228">
        <v>106</v>
      </c>
      <c r="H228">
        <v>234</v>
      </c>
      <c r="I228">
        <v>52</v>
      </c>
      <c r="J228">
        <f t="shared" si="23"/>
        <v>392</v>
      </c>
      <c r="K228">
        <f t="shared" si="24"/>
        <v>0.27040816326530615</v>
      </c>
      <c r="L228">
        <f t="shared" si="25"/>
        <v>0.59693877551020413</v>
      </c>
      <c r="M228">
        <f t="shared" si="26"/>
        <v>0.1326530612244898</v>
      </c>
      <c r="N228">
        <f t="shared" si="27"/>
        <v>0.59693877551020413</v>
      </c>
      <c r="O228" t="str">
        <f t="shared" si="28"/>
        <v>Nixon</v>
      </c>
    </row>
    <row r="229" spans="1:15" x14ac:dyDescent="0.3">
      <c r="A229" t="str">
        <f t="shared" si="22"/>
        <v>11-011</v>
      </c>
      <c r="B229" t="s">
        <v>211</v>
      </c>
      <c r="C229">
        <v>11</v>
      </c>
      <c r="D229" t="s">
        <v>32</v>
      </c>
      <c r="E229" t="s">
        <v>463</v>
      </c>
      <c r="F229">
        <v>221</v>
      </c>
      <c r="G229">
        <v>39</v>
      </c>
      <c r="H229">
        <v>148</v>
      </c>
      <c r="I229">
        <v>24</v>
      </c>
      <c r="J229">
        <f t="shared" si="23"/>
        <v>211</v>
      </c>
      <c r="K229">
        <f t="shared" si="24"/>
        <v>0.18483412322274881</v>
      </c>
      <c r="L229">
        <f t="shared" si="25"/>
        <v>0.70142180094786732</v>
      </c>
      <c r="M229">
        <f t="shared" si="26"/>
        <v>0.11374407582938388</v>
      </c>
      <c r="N229">
        <f t="shared" si="27"/>
        <v>0.70142180094786732</v>
      </c>
      <c r="O229" t="str">
        <f t="shared" si="28"/>
        <v>Nixon</v>
      </c>
    </row>
    <row r="230" spans="1:15" x14ac:dyDescent="0.3">
      <c r="A230" t="str">
        <f t="shared" si="22"/>
        <v>11-012</v>
      </c>
      <c r="B230" t="s">
        <v>212</v>
      </c>
      <c r="C230">
        <v>11</v>
      </c>
      <c r="D230" t="s">
        <v>32</v>
      </c>
      <c r="E230" t="s">
        <v>463</v>
      </c>
      <c r="F230">
        <v>197</v>
      </c>
      <c r="G230">
        <v>42</v>
      </c>
      <c r="H230">
        <v>105</v>
      </c>
      <c r="I230">
        <v>28</v>
      </c>
      <c r="J230">
        <f t="shared" si="23"/>
        <v>175</v>
      </c>
      <c r="K230">
        <f t="shared" si="24"/>
        <v>0.24</v>
      </c>
      <c r="L230">
        <f t="shared" si="25"/>
        <v>0.6</v>
      </c>
      <c r="M230">
        <f t="shared" si="26"/>
        <v>0.16</v>
      </c>
      <c r="N230">
        <f t="shared" si="27"/>
        <v>0.6</v>
      </c>
      <c r="O230" t="str">
        <f t="shared" si="28"/>
        <v>Nixon</v>
      </c>
    </row>
    <row r="231" spans="1:15" x14ac:dyDescent="0.3">
      <c r="A231" t="str">
        <f t="shared" si="22"/>
        <v>11-013</v>
      </c>
      <c r="B231" t="s">
        <v>213</v>
      </c>
      <c r="C231">
        <v>11</v>
      </c>
      <c r="D231" t="s">
        <v>32</v>
      </c>
      <c r="E231" t="s">
        <v>463</v>
      </c>
      <c r="F231">
        <v>402</v>
      </c>
      <c r="G231">
        <v>94</v>
      </c>
      <c r="H231">
        <v>204</v>
      </c>
      <c r="I231">
        <v>71</v>
      </c>
      <c r="J231">
        <f t="shared" si="23"/>
        <v>369</v>
      </c>
      <c r="K231">
        <f t="shared" si="24"/>
        <v>0.25474254742547425</v>
      </c>
      <c r="L231">
        <f t="shared" si="25"/>
        <v>0.55284552845528456</v>
      </c>
      <c r="M231">
        <f t="shared" si="26"/>
        <v>0.19241192411924118</v>
      </c>
      <c r="N231">
        <f t="shared" si="27"/>
        <v>0.55284552845528456</v>
      </c>
      <c r="O231" t="str">
        <f t="shared" si="28"/>
        <v>Nixon</v>
      </c>
    </row>
    <row r="232" spans="1:15" x14ac:dyDescent="0.3">
      <c r="A232" t="str">
        <f t="shared" si="22"/>
        <v>11-014</v>
      </c>
      <c r="B232" t="s">
        <v>214</v>
      </c>
      <c r="C232">
        <v>11</v>
      </c>
      <c r="D232" t="s">
        <v>32</v>
      </c>
      <c r="E232" t="s">
        <v>463</v>
      </c>
      <c r="F232">
        <v>126</v>
      </c>
      <c r="G232">
        <v>44</v>
      </c>
      <c r="H232">
        <v>60</v>
      </c>
      <c r="I232">
        <v>19</v>
      </c>
      <c r="J232">
        <f t="shared" si="23"/>
        <v>123</v>
      </c>
      <c r="K232">
        <f t="shared" si="24"/>
        <v>0.35772357723577236</v>
      </c>
      <c r="L232">
        <f t="shared" si="25"/>
        <v>0.48780487804878048</v>
      </c>
      <c r="M232">
        <f t="shared" si="26"/>
        <v>0.15447154471544716</v>
      </c>
      <c r="N232">
        <f t="shared" si="27"/>
        <v>0.48780487804878048</v>
      </c>
      <c r="O232" t="str">
        <f t="shared" si="28"/>
        <v>Nixon</v>
      </c>
    </row>
    <row r="233" spans="1:15" x14ac:dyDescent="0.3">
      <c r="A233" t="str">
        <f t="shared" si="22"/>
        <v>11-015</v>
      </c>
      <c r="B233" t="s">
        <v>215</v>
      </c>
      <c r="C233">
        <v>11</v>
      </c>
      <c r="D233" t="s">
        <v>32</v>
      </c>
      <c r="E233" t="s">
        <v>468</v>
      </c>
      <c r="F233">
        <v>57</v>
      </c>
      <c r="G233">
        <v>42</v>
      </c>
      <c r="H233">
        <v>10</v>
      </c>
      <c r="I233">
        <v>1</v>
      </c>
      <c r="J233">
        <f t="shared" si="23"/>
        <v>53</v>
      </c>
      <c r="K233">
        <f t="shared" si="24"/>
        <v>0.79245283018867929</v>
      </c>
      <c r="L233">
        <f t="shared" si="25"/>
        <v>0.18867924528301888</v>
      </c>
      <c r="M233">
        <f t="shared" si="26"/>
        <v>1.8867924528301886E-2</v>
      </c>
      <c r="N233">
        <f t="shared" si="27"/>
        <v>2.7924528301886795</v>
      </c>
      <c r="O233" t="str">
        <f t="shared" si="28"/>
        <v>McGovern</v>
      </c>
    </row>
    <row r="234" spans="1:15" x14ac:dyDescent="0.3">
      <c r="A234" t="str">
        <f t="shared" si="22"/>
        <v>11-016</v>
      </c>
      <c r="B234" t="s">
        <v>216</v>
      </c>
      <c r="C234">
        <v>11</v>
      </c>
      <c r="D234" t="s">
        <v>32</v>
      </c>
      <c r="E234" t="s">
        <v>468</v>
      </c>
      <c r="F234">
        <v>10</v>
      </c>
      <c r="G234">
        <v>3</v>
      </c>
      <c r="H234">
        <v>5</v>
      </c>
      <c r="I234">
        <v>2</v>
      </c>
      <c r="J234">
        <f t="shared" si="23"/>
        <v>10</v>
      </c>
      <c r="K234">
        <f t="shared" si="24"/>
        <v>0.3</v>
      </c>
      <c r="L234">
        <f t="shared" si="25"/>
        <v>0.5</v>
      </c>
      <c r="M234">
        <f t="shared" si="26"/>
        <v>0.2</v>
      </c>
      <c r="N234">
        <f t="shared" si="27"/>
        <v>0.5</v>
      </c>
      <c r="O234" t="str">
        <f t="shared" si="28"/>
        <v>Nixon</v>
      </c>
    </row>
    <row r="235" spans="1:15" x14ac:dyDescent="0.3">
      <c r="A235" t="str">
        <f t="shared" si="22"/>
        <v>11-017</v>
      </c>
      <c r="B235" t="s">
        <v>217</v>
      </c>
      <c r="C235">
        <v>11</v>
      </c>
      <c r="D235" t="s">
        <v>32</v>
      </c>
      <c r="E235" t="s">
        <v>463</v>
      </c>
      <c r="F235">
        <v>36</v>
      </c>
      <c r="G235">
        <v>14</v>
      </c>
      <c r="H235">
        <v>16</v>
      </c>
      <c r="I235">
        <v>6</v>
      </c>
      <c r="J235">
        <f t="shared" si="23"/>
        <v>36</v>
      </c>
      <c r="K235">
        <f t="shared" si="24"/>
        <v>0.3888888888888889</v>
      </c>
      <c r="L235">
        <f t="shared" si="25"/>
        <v>0.44444444444444442</v>
      </c>
      <c r="M235">
        <f t="shared" si="26"/>
        <v>0.16666666666666666</v>
      </c>
      <c r="N235">
        <f t="shared" si="27"/>
        <v>0.44444444444444442</v>
      </c>
      <c r="O235" t="str">
        <f t="shared" si="28"/>
        <v>Nixon</v>
      </c>
    </row>
    <row r="236" spans="1:15" x14ac:dyDescent="0.3">
      <c r="A236" t="str">
        <f t="shared" si="22"/>
        <v>11-018</v>
      </c>
      <c r="B236" t="s">
        <v>218</v>
      </c>
      <c r="C236">
        <v>11</v>
      </c>
      <c r="D236" t="s">
        <v>32</v>
      </c>
      <c r="E236" t="s">
        <v>463</v>
      </c>
      <c r="F236">
        <v>305</v>
      </c>
      <c r="G236">
        <v>76</v>
      </c>
      <c r="H236">
        <v>158</v>
      </c>
      <c r="I236">
        <v>60</v>
      </c>
      <c r="J236">
        <f t="shared" si="23"/>
        <v>294</v>
      </c>
      <c r="K236">
        <f t="shared" si="24"/>
        <v>0.25850340136054423</v>
      </c>
      <c r="L236">
        <f t="shared" si="25"/>
        <v>0.5374149659863946</v>
      </c>
      <c r="M236">
        <f t="shared" si="26"/>
        <v>0.20408163265306123</v>
      </c>
      <c r="N236">
        <f t="shared" si="27"/>
        <v>0.5374149659863946</v>
      </c>
      <c r="O236" t="str">
        <f t="shared" si="28"/>
        <v>Nixon</v>
      </c>
    </row>
    <row r="237" spans="1:15" x14ac:dyDescent="0.3">
      <c r="A237" t="str">
        <f t="shared" si="22"/>
        <v>11-019</v>
      </c>
      <c r="B237" t="s">
        <v>219</v>
      </c>
      <c r="C237">
        <v>11</v>
      </c>
      <c r="D237" t="s">
        <v>32</v>
      </c>
      <c r="E237" t="s">
        <v>463</v>
      </c>
      <c r="F237">
        <v>146</v>
      </c>
      <c r="G237">
        <v>45</v>
      </c>
      <c r="H237">
        <v>86</v>
      </c>
      <c r="I237">
        <v>5</v>
      </c>
      <c r="J237">
        <f t="shared" si="23"/>
        <v>136</v>
      </c>
      <c r="K237">
        <f t="shared" si="24"/>
        <v>0.33088235294117646</v>
      </c>
      <c r="L237">
        <f t="shared" si="25"/>
        <v>0.63235294117647056</v>
      </c>
      <c r="M237">
        <f t="shared" si="26"/>
        <v>3.6764705882352942E-2</v>
      </c>
      <c r="N237">
        <f t="shared" si="27"/>
        <v>0.63235294117647056</v>
      </c>
      <c r="O237" t="str">
        <f t="shared" si="28"/>
        <v>Nixon</v>
      </c>
    </row>
    <row r="238" spans="1:15" x14ac:dyDescent="0.3">
      <c r="A238" t="str">
        <f t="shared" si="22"/>
        <v>11-020</v>
      </c>
      <c r="B238" t="s">
        <v>220</v>
      </c>
      <c r="C238">
        <v>11</v>
      </c>
      <c r="D238" t="s">
        <v>32</v>
      </c>
      <c r="E238" t="s">
        <v>463</v>
      </c>
      <c r="F238">
        <v>427</v>
      </c>
      <c r="G238">
        <v>91</v>
      </c>
      <c r="H238">
        <v>229</v>
      </c>
      <c r="I238">
        <v>90</v>
      </c>
      <c r="J238">
        <f t="shared" si="23"/>
        <v>410</v>
      </c>
      <c r="K238">
        <f t="shared" si="24"/>
        <v>0.22195121951219512</v>
      </c>
      <c r="L238">
        <f t="shared" si="25"/>
        <v>0.55853658536585371</v>
      </c>
      <c r="M238">
        <f t="shared" si="26"/>
        <v>0.21951219512195122</v>
      </c>
      <c r="N238">
        <f t="shared" si="27"/>
        <v>0.55853658536585371</v>
      </c>
      <c r="O238" t="str">
        <f t="shared" si="28"/>
        <v>Nixon</v>
      </c>
    </row>
    <row r="239" spans="1:15" x14ac:dyDescent="0.3">
      <c r="A239" t="str">
        <f t="shared" si="22"/>
        <v>11-021</v>
      </c>
      <c r="B239" t="s">
        <v>221</v>
      </c>
      <c r="C239">
        <v>11</v>
      </c>
      <c r="D239" t="s">
        <v>32</v>
      </c>
      <c r="E239" t="s">
        <v>463</v>
      </c>
      <c r="F239">
        <v>245</v>
      </c>
      <c r="G239">
        <v>32</v>
      </c>
      <c r="H239">
        <v>126</v>
      </c>
      <c r="I239">
        <v>73</v>
      </c>
      <c r="J239">
        <f t="shared" si="23"/>
        <v>231</v>
      </c>
      <c r="K239">
        <f t="shared" si="24"/>
        <v>0.13852813852813853</v>
      </c>
      <c r="L239">
        <f t="shared" si="25"/>
        <v>0.54545454545454541</v>
      </c>
      <c r="M239">
        <f t="shared" si="26"/>
        <v>0.31601731601731603</v>
      </c>
      <c r="N239">
        <f t="shared" si="27"/>
        <v>0.54545454545454541</v>
      </c>
      <c r="O239" t="str">
        <f t="shared" si="28"/>
        <v>Nixon</v>
      </c>
    </row>
    <row r="240" spans="1:15" x14ac:dyDescent="0.3">
      <c r="A240" t="str">
        <f t="shared" si="22"/>
        <v>11-022</v>
      </c>
      <c r="B240" t="s">
        <v>222</v>
      </c>
      <c r="C240">
        <v>11</v>
      </c>
      <c r="D240" t="s">
        <v>32</v>
      </c>
      <c r="E240" t="s">
        <v>463</v>
      </c>
      <c r="F240">
        <v>203</v>
      </c>
      <c r="G240">
        <v>76</v>
      </c>
      <c r="H240">
        <v>91</v>
      </c>
      <c r="I240">
        <v>25</v>
      </c>
      <c r="J240">
        <f t="shared" si="23"/>
        <v>192</v>
      </c>
      <c r="K240">
        <f t="shared" si="24"/>
        <v>0.39583333333333331</v>
      </c>
      <c r="L240">
        <f t="shared" si="25"/>
        <v>0.47395833333333331</v>
      </c>
      <c r="M240">
        <f t="shared" si="26"/>
        <v>0.13020833333333334</v>
      </c>
      <c r="N240">
        <f t="shared" si="27"/>
        <v>0.47395833333333331</v>
      </c>
      <c r="O240" t="str">
        <f t="shared" si="28"/>
        <v>Nixon</v>
      </c>
    </row>
    <row r="241" spans="1:15" x14ac:dyDescent="0.3">
      <c r="A241" t="str">
        <f t="shared" si="22"/>
        <v>11-023</v>
      </c>
      <c r="B241" t="s">
        <v>223</v>
      </c>
      <c r="C241">
        <v>11</v>
      </c>
      <c r="D241" t="s">
        <v>32</v>
      </c>
      <c r="E241" t="s">
        <v>463</v>
      </c>
      <c r="F241">
        <v>43</v>
      </c>
      <c r="G241">
        <v>17</v>
      </c>
      <c r="H241">
        <v>20</v>
      </c>
      <c r="I241">
        <v>0</v>
      </c>
      <c r="J241">
        <f t="shared" si="23"/>
        <v>37</v>
      </c>
      <c r="K241">
        <f t="shared" si="24"/>
        <v>0.45945945945945948</v>
      </c>
      <c r="L241">
        <f t="shared" si="25"/>
        <v>0.54054054054054057</v>
      </c>
      <c r="M241">
        <f t="shared" si="26"/>
        <v>0</v>
      </c>
      <c r="N241">
        <f t="shared" si="27"/>
        <v>0.54054054054054057</v>
      </c>
      <c r="O241" t="str">
        <f t="shared" si="28"/>
        <v>Nixon</v>
      </c>
    </row>
    <row r="242" spans="1:15" x14ac:dyDescent="0.3">
      <c r="A242" t="str">
        <f t="shared" si="22"/>
        <v>11-024</v>
      </c>
      <c r="B242" t="s">
        <v>24</v>
      </c>
      <c r="C242">
        <v>11</v>
      </c>
      <c r="D242" t="s">
        <v>31</v>
      </c>
      <c r="E242">
        <v>0</v>
      </c>
      <c r="F242">
        <v>527</v>
      </c>
      <c r="G242">
        <v>155</v>
      </c>
      <c r="H242">
        <v>305</v>
      </c>
      <c r="I242">
        <v>56</v>
      </c>
      <c r="J242">
        <f t="shared" si="23"/>
        <v>516</v>
      </c>
      <c r="K242">
        <f t="shared" si="24"/>
        <v>0.30038759689922478</v>
      </c>
      <c r="L242">
        <f t="shared" si="25"/>
        <v>0.59108527131782951</v>
      </c>
      <c r="M242">
        <f t="shared" si="26"/>
        <v>0.10852713178294573</v>
      </c>
      <c r="N242">
        <f t="shared" si="27"/>
        <v>0.59108527131782951</v>
      </c>
      <c r="O242" t="str">
        <f t="shared" si="28"/>
        <v>Nixon</v>
      </c>
    </row>
    <row r="243" spans="1:15" x14ac:dyDescent="0.3">
      <c r="A243" t="str">
        <f t="shared" si="22"/>
        <v>11-025</v>
      </c>
      <c r="B243" t="s">
        <v>52</v>
      </c>
      <c r="C243">
        <v>11</v>
      </c>
      <c r="D243" t="s">
        <v>30</v>
      </c>
      <c r="E243">
        <v>0</v>
      </c>
      <c r="F243">
        <v>0</v>
      </c>
      <c r="G243">
        <v>66</v>
      </c>
      <c r="H243">
        <v>68</v>
      </c>
      <c r="I243">
        <v>24</v>
      </c>
      <c r="J243">
        <f t="shared" si="23"/>
        <v>158</v>
      </c>
      <c r="K243">
        <f t="shared" si="24"/>
        <v>0.41772151898734178</v>
      </c>
      <c r="L243">
        <f t="shared" si="25"/>
        <v>0.43037974683544306</v>
      </c>
      <c r="M243">
        <f t="shared" si="26"/>
        <v>0.15189873417721519</v>
      </c>
      <c r="N243">
        <f t="shared" si="27"/>
        <v>0.43037974683544306</v>
      </c>
      <c r="O243" t="str">
        <f t="shared" si="28"/>
        <v>Nixon</v>
      </c>
    </row>
    <row r="244" spans="1:15" x14ac:dyDescent="0.3">
      <c r="A244" t="str">
        <f t="shared" si="22"/>
        <v>11-026</v>
      </c>
      <c r="B244" t="s">
        <v>26</v>
      </c>
      <c r="C244">
        <v>11</v>
      </c>
      <c r="D244" t="s">
        <v>29</v>
      </c>
      <c r="E244">
        <v>0</v>
      </c>
      <c r="F244">
        <v>4961</v>
      </c>
      <c r="G244">
        <v>1337</v>
      </c>
      <c r="H244">
        <v>2686</v>
      </c>
      <c r="I244">
        <v>821</v>
      </c>
      <c r="J244">
        <f t="shared" si="23"/>
        <v>4844</v>
      </c>
      <c r="K244">
        <f t="shared" si="24"/>
        <v>0.27601156069364163</v>
      </c>
      <c r="L244">
        <f t="shared" si="25"/>
        <v>0.55450041288191576</v>
      </c>
      <c r="M244">
        <f t="shared" si="26"/>
        <v>0.16948802642444261</v>
      </c>
      <c r="N244">
        <f t="shared" si="27"/>
        <v>0.55450041288191576</v>
      </c>
      <c r="O244" t="str">
        <f t="shared" si="28"/>
        <v>Nixon</v>
      </c>
    </row>
    <row r="245" spans="1:15" x14ac:dyDescent="0.3">
      <c r="A245" t="str">
        <f t="shared" si="22"/>
        <v>12-001</v>
      </c>
      <c r="B245" t="s">
        <v>224</v>
      </c>
      <c r="C245">
        <v>12</v>
      </c>
      <c r="D245" t="s">
        <v>32</v>
      </c>
      <c r="E245" t="s">
        <v>469</v>
      </c>
      <c r="F245">
        <v>107</v>
      </c>
      <c r="G245">
        <v>19</v>
      </c>
      <c r="H245">
        <v>69</v>
      </c>
      <c r="I245">
        <v>2</v>
      </c>
      <c r="J245">
        <f t="shared" si="23"/>
        <v>90</v>
      </c>
      <c r="K245">
        <f t="shared" si="24"/>
        <v>0.21111111111111111</v>
      </c>
      <c r="L245">
        <f t="shared" si="25"/>
        <v>0.76666666666666672</v>
      </c>
      <c r="M245">
        <f t="shared" si="26"/>
        <v>2.2222222222222223E-2</v>
      </c>
      <c r="N245">
        <f t="shared" si="27"/>
        <v>0.76666666666666672</v>
      </c>
      <c r="O245" t="str">
        <f t="shared" si="28"/>
        <v>Nixon</v>
      </c>
    </row>
    <row r="246" spans="1:15" x14ac:dyDescent="0.3">
      <c r="A246" t="str">
        <f t="shared" si="22"/>
        <v>12-002</v>
      </c>
      <c r="B246" t="s">
        <v>225</v>
      </c>
      <c r="C246">
        <v>12</v>
      </c>
      <c r="D246" t="s">
        <v>32</v>
      </c>
      <c r="E246" t="s">
        <v>469</v>
      </c>
      <c r="F246">
        <v>110</v>
      </c>
      <c r="G246">
        <v>28</v>
      </c>
      <c r="H246">
        <v>59</v>
      </c>
      <c r="I246">
        <v>8</v>
      </c>
      <c r="J246">
        <f t="shared" si="23"/>
        <v>95</v>
      </c>
      <c r="K246">
        <f t="shared" si="24"/>
        <v>0.29473684210526313</v>
      </c>
      <c r="L246">
        <f t="shared" si="25"/>
        <v>0.62105263157894741</v>
      </c>
      <c r="M246">
        <f t="shared" si="26"/>
        <v>8.4210526315789472E-2</v>
      </c>
      <c r="N246">
        <f t="shared" si="27"/>
        <v>0.62105263157894741</v>
      </c>
      <c r="O246" t="str">
        <f t="shared" si="28"/>
        <v>Nixon</v>
      </c>
    </row>
    <row r="247" spans="1:15" x14ac:dyDescent="0.3">
      <c r="A247" t="str">
        <f t="shared" si="22"/>
        <v>12-003</v>
      </c>
      <c r="B247" t="s">
        <v>226</v>
      </c>
      <c r="C247">
        <v>12</v>
      </c>
      <c r="D247" t="s">
        <v>32</v>
      </c>
      <c r="E247" t="s">
        <v>469</v>
      </c>
      <c r="F247">
        <v>289</v>
      </c>
      <c r="G247">
        <v>79</v>
      </c>
      <c r="H247">
        <v>166</v>
      </c>
      <c r="I247">
        <v>11</v>
      </c>
      <c r="J247">
        <f t="shared" si="23"/>
        <v>256</v>
      </c>
      <c r="K247">
        <f t="shared" si="24"/>
        <v>0.30859375</v>
      </c>
      <c r="L247">
        <f t="shared" si="25"/>
        <v>0.6484375</v>
      </c>
      <c r="M247">
        <f t="shared" si="26"/>
        <v>4.296875E-2</v>
      </c>
      <c r="N247">
        <f t="shared" si="27"/>
        <v>0.6484375</v>
      </c>
      <c r="O247" t="str">
        <f t="shared" si="28"/>
        <v>Nixon</v>
      </c>
    </row>
    <row r="248" spans="1:15" x14ac:dyDescent="0.3">
      <c r="A248" t="str">
        <f t="shared" si="22"/>
        <v>12-004</v>
      </c>
      <c r="B248" t="s">
        <v>227</v>
      </c>
      <c r="C248">
        <v>12</v>
      </c>
      <c r="D248" t="s">
        <v>32</v>
      </c>
      <c r="E248" t="s">
        <v>469</v>
      </c>
      <c r="F248">
        <v>358</v>
      </c>
      <c r="G248">
        <v>112</v>
      </c>
      <c r="H248">
        <v>179</v>
      </c>
      <c r="I248">
        <v>5</v>
      </c>
      <c r="J248">
        <f t="shared" si="23"/>
        <v>296</v>
      </c>
      <c r="K248">
        <f t="shared" si="24"/>
        <v>0.3783783783783784</v>
      </c>
      <c r="L248">
        <f t="shared" si="25"/>
        <v>0.60472972972972971</v>
      </c>
      <c r="M248">
        <f t="shared" si="26"/>
        <v>1.6891891891891893E-2</v>
      </c>
      <c r="N248">
        <f t="shared" si="27"/>
        <v>0.60472972972972971</v>
      </c>
      <c r="O248" t="str">
        <f t="shared" si="28"/>
        <v>Nixon</v>
      </c>
    </row>
    <row r="249" spans="1:15" x14ac:dyDescent="0.3">
      <c r="A249" t="str">
        <f t="shared" si="22"/>
        <v>12-005</v>
      </c>
      <c r="B249" t="s">
        <v>228</v>
      </c>
      <c r="C249">
        <v>12</v>
      </c>
      <c r="D249" t="s">
        <v>32</v>
      </c>
      <c r="E249" t="s">
        <v>469</v>
      </c>
      <c r="F249">
        <v>328</v>
      </c>
      <c r="G249">
        <v>107</v>
      </c>
      <c r="H249">
        <v>168</v>
      </c>
      <c r="I249">
        <v>7</v>
      </c>
      <c r="J249">
        <f t="shared" si="23"/>
        <v>282</v>
      </c>
      <c r="K249">
        <f t="shared" si="24"/>
        <v>0.37943262411347517</v>
      </c>
      <c r="L249">
        <f t="shared" si="25"/>
        <v>0.5957446808510638</v>
      </c>
      <c r="M249">
        <f t="shared" si="26"/>
        <v>2.4822695035460994E-2</v>
      </c>
      <c r="N249">
        <f t="shared" si="27"/>
        <v>0.5957446808510638</v>
      </c>
      <c r="O249" t="str">
        <f t="shared" si="28"/>
        <v>Nixon</v>
      </c>
    </row>
    <row r="250" spans="1:15" x14ac:dyDescent="0.3">
      <c r="A250" t="str">
        <f t="shared" si="22"/>
        <v>12-006</v>
      </c>
      <c r="B250" t="s">
        <v>229</v>
      </c>
      <c r="C250">
        <v>12</v>
      </c>
      <c r="D250" t="s">
        <v>32</v>
      </c>
      <c r="E250" t="s">
        <v>469</v>
      </c>
      <c r="F250">
        <v>401</v>
      </c>
      <c r="G250">
        <v>129</v>
      </c>
      <c r="H250">
        <v>231</v>
      </c>
      <c r="I250">
        <v>9</v>
      </c>
      <c r="J250">
        <f t="shared" si="23"/>
        <v>369</v>
      </c>
      <c r="K250">
        <f t="shared" si="24"/>
        <v>0.34959349593495936</v>
      </c>
      <c r="L250">
        <f t="shared" si="25"/>
        <v>0.62601626016260159</v>
      </c>
      <c r="M250">
        <f t="shared" si="26"/>
        <v>2.4390243902439025E-2</v>
      </c>
      <c r="N250">
        <f t="shared" si="27"/>
        <v>0.62601626016260159</v>
      </c>
      <c r="O250" t="str">
        <f t="shared" si="28"/>
        <v>Nixon</v>
      </c>
    </row>
    <row r="251" spans="1:15" x14ac:dyDescent="0.3">
      <c r="A251" t="str">
        <f t="shared" si="22"/>
        <v>12-007</v>
      </c>
      <c r="B251" t="s">
        <v>230</v>
      </c>
      <c r="C251">
        <v>12</v>
      </c>
      <c r="D251" t="s">
        <v>32</v>
      </c>
      <c r="E251" t="s">
        <v>469</v>
      </c>
      <c r="F251">
        <v>80</v>
      </c>
      <c r="G251">
        <v>56</v>
      </c>
      <c r="H251">
        <v>22</v>
      </c>
      <c r="I251">
        <v>1</v>
      </c>
      <c r="J251">
        <f t="shared" si="23"/>
        <v>79</v>
      </c>
      <c r="K251">
        <f t="shared" si="24"/>
        <v>0.70886075949367089</v>
      </c>
      <c r="L251">
        <f t="shared" si="25"/>
        <v>0.27848101265822783</v>
      </c>
      <c r="M251">
        <f t="shared" si="26"/>
        <v>1.2658227848101266E-2</v>
      </c>
      <c r="N251">
        <f t="shared" si="27"/>
        <v>2.7088607594936711</v>
      </c>
      <c r="O251" t="str">
        <f t="shared" si="28"/>
        <v>McGovern</v>
      </c>
    </row>
    <row r="252" spans="1:15" x14ac:dyDescent="0.3">
      <c r="A252" t="str">
        <f t="shared" si="22"/>
        <v>12-008</v>
      </c>
      <c r="B252" t="s">
        <v>231</v>
      </c>
      <c r="C252">
        <v>12</v>
      </c>
      <c r="D252" t="s">
        <v>32</v>
      </c>
      <c r="E252" t="s">
        <v>469</v>
      </c>
      <c r="F252">
        <v>59</v>
      </c>
      <c r="G252">
        <v>38</v>
      </c>
      <c r="H252">
        <v>20</v>
      </c>
      <c r="I252">
        <v>1</v>
      </c>
      <c r="J252">
        <f t="shared" si="23"/>
        <v>59</v>
      </c>
      <c r="K252">
        <f t="shared" si="24"/>
        <v>0.64406779661016944</v>
      </c>
      <c r="L252">
        <f t="shared" si="25"/>
        <v>0.33898305084745761</v>
      </c>
      <c r="M252">
        <f t="shared" si="26"/>
        <v>1.6949152542372881E-2</v>
      </c>
      <c r="N252">
        <f t="shared" si="27"/>
        <v>2.6440677966101696</v>
      </c>
      <c r="O252" t="str">
        <f t="shared" si="28"/>
        <v>McGovern</v>
      </c>
    </row>
    <row r="253" spans="1:15" x14ac:dyDescent="0.3">
      <c r="A253" t="str">
        <f t="shared" si="22"/>
        <v>12-009</v>
      </c>
      <c r="B253" t="s">
        <v>24</v>
      </c>
      <c r="C253">
        <v>12</v>
      </c>
      <c r="D253" t="s">
        <v>31</v>
      </c>
      <c r="E253">
        <v>0</v>
      </c>
      <c r="F253">
        <v>223</v>
      </c>
      <c r="G253">
        <v>87</v>
      </c>
      <c r="H253">
        <v>131</v>
      </c>
      <c r="I253">
        <v>2</v>
      </c>
      <c r="J253">
        <f t="shared" si="23"/>
        <v>220</v>
      </c>
      <c r="K253">
        <f t="shared" si="24"/>
        <v>0.39545454545454545</v>
      </c>
      <c r="L253">
        <f t="shared" si="25"/>
        <v>0.59545454545454546</v>
      </c>
      <c r="M253">
        <f t="shared" si="26"/>
        <v>9.0909090909090905E-3</v>
      </c>
      <c r="N253">
        <f t="shared" si="27"/>
        <v>0.59545454545454546</v>
      </c>
      <c r="O253" t="str">
        <f t="shared" si="28"/>
        <v>Nixon</v>
      </c>
    </row>
    <row r="254" spans="1:15" x14ac:dyDescent="0.3">
      <c r="A254" t="str">
        <f t="shared" si="22"/>
        <v>12-010</v>
      </c>
      <c r="B254" t="s">
        <v>52</v>
      </c>
      <c r="C254">
        <v>12</v>
      </c>
      <c r="D254" t="s">
        <v>30</v>
      </c>
      <c r="E254">
        <v>0</v>
      </c>
      <c r="F254">
        <v>0</v>
      </c>
      <c r="G254">
        <v>72</v>
      </c>
      <c r="H254">
        <v>72</v>
      </c>
      <c r="I254">
        <v>10</v>
      </c>
      <c r="J254">
        <f t="shared" si="23"/>
        <v>154</v>
      </c>
      <c r="K254">
        <f t="shared" si="24"/>
        <v>0.46753246753246752</v>
      </c>
      <c r="L254">
        <f t="shared" si="25"/>
        <v>0.46753246753246752</v>
      </c>
      <c r="M254">
        <f t="shared" si="26"/>
        <v>6.4935064935064929E-2</v>
      </c>
      <c r="N254">
        <f t="shared" si="27"/>
        <v>9</v>
      </c>
      <c r="O254" t="str">
        <f t="shared" si="28"/>
        <v>Tie</v>
      </c>
    </row>
    <row r="255" spans="1:15" x14ac:dyDescent="0.3">
      <c r="A255" t="str">
        <f t="shared" si="22"/>
        <v>12-011</v>
      </c>
      <c r="B255" t="s">
        <v>26</v>
      </c>
      <c r="C255">
        <v>12</v>
      </c>
      <c r="D255" t="s">
        <v>29</v>
      </c>
      <c r="E255">
        <v>0</v>
      </c>
      <c r="F255">
        <v>1955</v>
      </c>
      <c r="G255">
        <v>727</v>
      </c>
      <c r="H255">
        <v>1117</v>
      </c>
      <c r="I255">
        <v>56</v>
      </c>
      <c r="J255">
        <f t="shared" si="23"/>
        <v>1900</v>
      </c>
      <c r="K255">
        <f t="shared" si="24"/>
        <v>0.38263157894736843</v>
      </c>
      <c r="L255">
        <f t="shared" si="25"/>
        <v>0.58789473684210525</v>
      </c>
      <c r="M255">
        <f t="shared" si="26"/>
        <v>2.9473684210526315E-2</v>
      </c>
      <c r="N255">
        <f t="shared" si="27"/>
        <v>0.58789473684210525</v>
      </c>
      <c r="O255" t="str">
        <f t="shared" si="28"/>
        <v>Nixon</v>
      </c>
    </row>
    <row r="256" spans="1:15" x14ac:dyDescent="0.3">
      <c r="A256" t="str">
        <f t="shared" si="22"/>
        <v>13-001</v>
      </c>
      <c r="B256" t="s">
        <v>275</v>
      </c>
      <c r="C256">
        <v>13</v>
      </c>
      <c r="D256" t="s">
        <v>32</v>
      </c>
      <c r="E256" t="s">
        <v>470</v>
      </c>
      <c r="F256">
        <v>277</v>
      </c>
      <c r="G256">
        <v>44</v>
      </c>
      <c r="H256">
        <v>215</v>
      </c>
      <c r="I256">
        <v>12</v>
      </c>
      <c r="J256">
        <f t="shared" si="23"/>
        <v>271</v>
      </c>
      <c r="K256">
        <f t="shared" si="24"/>
        <v>0.16236162361623616</v>
      </c>
      <c r="L256">
        <f t="shared" si="25"/>
        <v>0.79335793357933582</v>
      </c>
      <c r="M256">
        <f t="shared" si="26"/>
        <v>4.4280442804428041E-2</v>
      </c>
      <c r="N256">
        <f t="shared" si="27"/>
        <v>0.79335793357933582</v>
      </c>
      <c r="O256" t="str">
        <f t="shared" si="28"/>
        <v>Nixon</v>
      </c>
    </row>
    <row r="257" spans="1:15" x14ac:dyDescent="0.3">
      <c r="A257" t="str">
        <f t="shared" si="22"/>
        <v>13-002</v>
      </c>
      <c r="B257" t="s">
        <v>232</v>
      </c>
      <c r="C257">
        <v>13</v>
      </c>
      <c r="D257" t="s">
        <v>32</v>
      </c>
      <c r="E257" t="s">
        <v>469</v>
      </c>
      <c r="F257">
        <v>26</v>
      </c>
      <c r="G257">
        <v>21</v>
      </c>
      <c r="H257">
        <v>4</v>
      </c>
      <c r="I257">
        <v>1</v>
      </c>
      <c r="J257">
        <f t="shared" si="23"/>
        <v>26</v>
      </c>
      <c r="K257">
        <f t="shared" si="24"/>
        <v>0.80769230769230771</v>
      </c>
      <c r="L257">
        <f t="shared" si="25"/>
        <v>0.15384615384615385</v>
      </c>
      <c r="M257">
        <f t="shared" si="26"/>
        <v>3.8461538461538464E-2</v>
      </c>
      <c r="N257">
        <f t="shared" si="27"/>
        <v>2.8076923076923075</v>
      </c>
      <c r="O257" t="str">
        <f t="shared" si="28"/>
        <v>McGovern</v>
      </c>
    </row>
    <row r="258" spans="1:15" x14ac:dyDescent="0.3">
      <c r="A258" t="str">
        <f t="shared" ref="A258:A321" si="29">REPT("0",2-LEN(C258))&amp;C258&amp;"-"&amp;IF(C258=C257,REPT("0",3-LEN(RIGHT(A257,3)/1+1)),"00")&amp;IF(C258=C257,RIGHT(A257,3)/1+1,1)</f>
        <v>13-003</v>
      </c>
      <c r="B258" t="s">
        <v>233</v>
      </c>
      <c r="C258">
        <v>13</v>
      </c>
      <c r="D258" t="s">
        <v>32</v>
      </c>
      <c r="E258" t="s">
        <v>469</v>
      </c>
      <c r="F258">
        <v>41</v>
      </c>
      <c r="G258">
        <v>26</v>
      </c>
      <c r="H258">
        <v>15</v>
      </c>
      <c r="I258">
        <v>0</v>
      </c>
      <c r="J258">
        <f t="shared" si="23"/>
        <v>41</v>
      </c>
      <c r="K258">
        <f t="shared" si="24"/>
        <v>0.63414634146341464</v>
      </c>
      <c r="L258">
        <f t="shared" si="25"/>
        <v>0.36585365853658536</v>
      </c>
      <c r="M258">
        <f t="shared" si="26"/>
        <v>0</v>
      </c>
      <c r="N258">
        <f t="shared" si="27"/>
        <v>2.6341463414634148</v>
      </c>
      <c r="O258" t="str">
        <f t="shared" si="28"/>
        <v>McGovern</v>
      </c>
    </row>
    <row r="259" spans="1:15" x14ac:dyDescent="0.3">
      <c r="A259" t="str">
        <f t="shared" si="29"/>
        <v>13-004</v>
      </c>
      <c r="B259" t="s">
        <v>234</v>
      </c>
      <c r="C259">
        <v>13</v>
      </c>
      <c r="D259" t="s">
        <v>32</v>
      </c>
      <c r="E259" t="s">
        <v>469</v>
      </c>
      <c r="F259">
        <v>32</v>
      </c>
      <c r="G259">
        <v>19</v>
      </c>
      <c r="H259">
        <v>12</v>
      </c>
      <c r="I259">
        <v>0</v>
      </c>
      <c r="J259">
        <f t="shared" ref="J259:J322" si="30">SUM(G259:I259)</f>
        <v>31</v>
      </c>
      <c r="K259">
        <f t="shared" ref="K259:K322" si="31">IF($J259=0,"",G259/$J259)</f>
        <v>0.61290322580645162</v>
      </c>
      <c r="L259">
        <f t="shared" ref="L259:L322" si="32">IF($J259=0,"",H259/$J259)</f>
        <v>0.38709677419354838</v>
      </c>
      <c r="M259">
        <f t="shared" ref="M259:M322" si="33">IF($J259=0,"",I259/$J259)</f>
        <v>0</v>
      </c>
      <c r="N259">
        <f t="shared" ref="N259:N322" si="34">IF(J259=0,10,IF(MAX(G259:I259)=LARGE(G259:I259,2),9,IF(H259=MAX(G259:I259),L259,IF(I259=MAX(G259:I259),M259+1,IF(G259=MAX(G259:I259),K259+2,-1)))))</f>
        <v>2.6129032258064515</v>
      </c>
      <c r="O259" t="str">
        <f t="shared" ref="O259:O322" si="35">IF(J259=0,"No Votes",IF(MAX(G259:I259)=LARGE(G259:I259,2),"Tie",IF(H259=MAX(G259:I259),"Nixon",IF(I259=MAX(G259:I259),"Schmitz",IF(G259=MAX(G259:I259),"McGovern",-1)))))</f>
        <v>McGovern</v>
      </c>
    </row>
    <row r="260" spans="1:15" x14ac:dyDescent="0.3">
      <c r="A260" t="str">
        <f t="shared" si="29"/>
        <v>13-005</v>
      </c>
      <c r="B260" t="s">
        <v>236</v>
      </c>
      <c r="C260">
        <v>13</v>
      </c>
      <c r="D260" t="s">
        <v>32</v>
      </c>
      <c r="E260" t="s">
        <v>469</v>
      </c>
      <c r="F260">
        <v>78</v>
      </c>
      <c r="G260">
        <v>54</v>
      </c>
      <c r="H260">
        <v>19</v>
      </c>
      <c r="I260">
        <v>2</v>
      </c>
      <c r="J260">
        <f t="shared" si="30"/>
        <v>75</v>
      </c>
      <c r="K260">
        <f t="shared" si="31"/>
        <v>0.72</v>
      </c>
      <c r="L260">
        <f t="shared" si="32"/>
        <v>0.25333333333333335</v>
      </c>
      <c r="M260">
        <f t="shared" si="33"/>
        <v>2.6666666666666668E-2</v>
      </c>
      <c r="N260">
        <f t="shared" si="34"/>
        <v>2.7199999999999998</v>
      </c>
      <c r="O260" t="str">
        <f t="shared" si="35"/>
        <v>McGovern</v>
      </c>
    </row>
    <row r="261" spans="1:15" x14ac:dyDescent="0.3">
      <c r="A261" t="str">
        <f t="shared" si="29"/>
        <v>13-006</v>
      </c>
      <c r="B261" t="s">
        <v>235</v>
      </c>
      <c r="C261">
        <v>13</v>
      </c>
      <c r="D261" t="s">
        <v>32</v>
      </c>
      <c r="E261" t="s">
        <v>469</v>
      </c>
      <c r="F261">
        <v>0</v>
      </c>
      <c r="G261">
        <v>0</v>
      </c>
      <c r="H261">
        <v>0</v>
      </c>
      <c r="I261">
        <v>0</v>
      </c>
      <c r="J261">
        <f t="shared" si="30"/>
        <v>0</v>
      </c>
      <c r="K261" t="str">
        <f t="shared" si="31"/>
        <v/>
      </c>
      <c r="L261" t="str">
        <f t="shared" si="32"/>
        <v/>
      </c>
      <c r="M261" t="str">
        <f t="shared" si="33"/>
        <v/>
      </c>
      <c r="N261">
        <f t="shared" si="34"/>
        <v>10</v>
      </c>
      <c r="O261" t="str">
        <f t="shared" si="35"/>
        <v>No Votes</v>
      </c>
    </row>
    <row r="262" spans="1:15" x14ac:dyDescent="0.3">
      <c r="A262" t="str">
        <f t="shared" si="29"/>
        <v>13-007</v>
      </c>
      <c r="B262" t="s">
        <v>24</v>
      </c>
      <c r="C262">
        <v>13</v>
      </c>
      <c r="D262" t="s">
        <v>31</v>
      </c>
      <c r="E262">
        <v>0</v>
      </c>
      <c r="F262">
        <v>41</v>
      </c>
      <c r="G262">
        <v>14</v>
      </c>
      <c r="H262">
        <v>26</v>
      </c>
      <c r="I262">
        <v>1</v>
      </c>
      <c r="J262">
        <f t="shared" si="30"/>
        <v>41</v>
      </c>
      <c r="K262">
        <f t="shared" si="31"/>
        <v>0.34146341463414637</v>
      </c>
      <c r="L262">
        <f t="shared" si="32"/>
        <v>0.63414634146341464</v>
      </c>
      <c r="M262">
        <f t="shared" si="33"/>
        <v>2.4390243902439025E-2</v>
      </c>
      <c r="N262">
        <f t="shared" si="34"/>
        <v>0.63414634146341464</v>
      </c>
      <c r="O262" t="str">
        <f t="shared" si="35"/>
        <v>Nixon</v>
      </c>
    </row>
    <row r="263" spans="1:15" x14ac:dyDescent="0.3">
      <c r="A263" t="str">
        <f t="shared" si="29"/>
        <v>13-008</v>
      </c>
      <c r="B263" t="s">
        <v>52</v>
      </c>
      <c r="C263">
        <v>13</v>
      </c>
      <c r="D263" t="s">
        <v>30</v>
      </c>
      <c r="E263">
        <v>0</v>
      </c>
      <c r="F263">
        <v>0</v>
      </c>
      <c r="G263">
        <v>0</v>
      </c>
      <c r="H263">
        <v>2</v>
      </c>
      <c r="I263">
        <v>1</v>
      </c>
      <c r="J263">
        <f t="shared" si="30"/>
        <v>3</v>
      </c>
      <c r="K263">
        <f t="shared" si="31"/>
        <v>0</v>
      </c>
      <c r="L263">
        <f t="shared" si="32"/>
        <v>0.66666666666666663</v>
      </c>
      <c r="M263">
        <f t="shared" si="33"/>
        <v>0.33333333333333331</v>
      </c>
      <c r="N263">
        <f t="shared" si="34"/>
        <v>0.66666666666666663</v>
      </c>
      <c r="O263" t="str">
        <f t="shared" si="35"/>
        <v>Nixon</v>
      </c>
    </row>
    <row r="264" spans="1:15" x14ac:dyDescent="0.3">
      <c r="A264" t="str">
        <f t="shared" si="29"/>
        <v>13-009</v>
      </c>
      <c r="B264" t="s">
        <v>26</v>
      </c>
      <c r="C264">
        <v>13</v>
      </c>
      <c r="D264" t="s">
        <v>29</v>
      </c>
      <c r="E264">
        <v>0</v>
      </c>
      <c r="F264">
        <v>495</v>
      </c>
      <c r="G264">
        <v>178</v>
      </c>
      <c r="H264">
        <v>293</v>
      </c>
      <c r="I264">
        <v>17</v>
      </c>
      <c r="J264">
        <f t="shared" si="30"/>
        <v>488</v>
      </c>
      <c r="K264">
        <f t="shared" si="31"/>
        <v>0.36475409836065575</v>
      </c>
      <c r="L264">
        <f t="shared" si="32"/>
        <v>0.60040983606557374</v>
      </c>
      <c r="M264">
        <f t="shared" si="33"/>
        <v>3.4836065573770489E-2</v>
      </c>
      <c r="N264">
        <f t="shared" si="34"/>
        <v>0.60040983606557374</v>
      </c>
      <c r="O264" t="str">
        <f t="shared" si="35"/>
        <v>Nixon</v>
      </c>
    </row>
    <row r="265" spans="1:15" x14ac:dyDescent="0.3">
      <c r="A265" t="str">
        <f t="shared" si="29"/>
        <v>14-001</v>
      </c>
      <c r="B265" t="s">
        <v>237</v>
      </c>
      <c r="C265">
        <v>14</v>
      </c>
      <c r="D265" t="s">
        <v>32</v>
      </c>
      <c r="E265" t="s">
        <v>471</v>
      </c>
      <c r="F265">
        <v>39</v>
      </c>
      <c r="G265">
        <v>30</v>
      </c>
      <c r="H265">
        <v>7</v>
      </c>
      <c r="I265">
        <v>2</v>
      </c>
      <c r="J265">
        <f t="shared" si="30"/>
        <v>39</v>
      </c>
      <c r="K265">
        <f t="shared" si="31"/>
        <v>0.76923076923076927</v>
      </c>
      <c r="L265">
        <f t="shared" si="32"/>
        <v>0.17948717948717949</v>
      </c>
      <c r="M265">
        <f t="shared" si="33"/>
        <v>5.128205128205128E-2</v>
      </c>
      <c r="N265">
        <f t="shared" si="34"/>
        <v>2.7692307692307692</v>
      </c>
      <c r="O265" t="str">
        <f t="shared" si="35"/>
        <v>McGovern</v>
      </c>
    </row>
    <row r="266" spans="1:15" x14ac:dyDescent="0.3">
      <c r="A266" t="str">
        <f t="shared" si="29"/>
        <v>14-002</v>
      </c>
      <c r="B266" t="s">
        <v>238</v>
      </c>
      <c r="C266">
        <v>14</v>
      </c>
      <c r="D266" t="s">
        <v>32</v>
      </c>
      <c r="E266" t="s">
        <v>246</v>
      </c>
      <c r="F266">
        <v>62</v>
      </c>
      <c r="G266">
        <v>15</v>
      </c>
      <c r="H266">
        <v>32</v>
      </c>
      <c r="I266">
        <v>4</v>
      </c>
      <c r="J266">
        <f t="shared" si="30"/>
        <v>51</v>
      </c>
      <c r="K266">
        <f t="shared" si="31"/>
        <v>0.29411764705882354</v>
      </c>
      <c r="L266">
        <f t="shared" si="32"/>
        <v>0.62745098039215685</v>
      </c>
      <c r="M266">
        <f t="shared" si="33"/>
        <v>7.8431372549019607E-2</v>
      </c>
      <c r="N266">
        <f t="shared" si="34"/>
        <v>0.62745098039215685</v>
      </c>
      <c r="O266" t="str">
        <f t="shared" si="35"/>
        <v>Nixon</v>
      </c>
    </row>
    <row r="267" spans="1:15" x14ac:dyDescent="0.3">
      <c r="A267" t="str">
        <f t="shared" si="29"/>
        <v>14-003</v>
      </c>
      <c r="B267" t="s">
        <v>239</v>
      </c>
      <c r="C267">
        <v>14</v>
      </c>
      <c r="D267" t="s">
        <v>32</v>
      </c>
      <c r="E267" t="s">
        <v>470</v>
      </c>
      <c r="F267">
        <v>13</v>
      </c>
      <c r="G267">
        <v>8</v>
      </c>
      <c r="H267">
        <v>4</v>
      </c>
      <c r="I267">
        <v>1</v>
      </c>
      <c r="J267">
        <f t="shared" si="30"/>
        <v>13</v>
      </c>
      <c r="K267">
        <f t="shared" si="31"/>
        <v>0.61538461538461542</v>
      </c>
      <c r="L267">
        <f t="shared" si="32"/>
        <v>0.30769230769230771</v>
      </c>
      <c r="M267">
        <f t="shared" si="33"/>
        <v>7.6923076923076927E-2</v>
      </c>
      <c r="N267">
        <f t="shared" si="34"/>
        <v>2.6153846153846154</v>
      </c>
      <c r="O267" t="str">
        <f t="shared" si="35"/>
        <v>McGovern</v>
      </c>
    </row>
    <row r="268" spans="1:15" x14ac:dyDescent="0.3">
      <c r="A268" t="str">
        <f t="shared" si="29"/>
        <v>14-004</v>
      </c>
      <c r="B268" t="s">
        <v>240</v>
      </c>
      <c r="C268">
        <v>14</v>
      </c>
      <c r="D268" t="s">
        <v>32</v>
      </c>
      <c r="E268" t="s">
        <v>471</v>
      </c>
      <c r="F268">
        <v>0</v>
      </c>
      <c r="G268">
        <v>0</v>
      </c>
      <c r="H268">
        <v>0</v>
      </c>
      <c r="I268">
        <v>0</v>
      </c>
      <c r="J268">
        <f t="shared" si="30"/>
        <v>0</v>
      </c>
      <c r="K268" t="str">
        <f t="shared" si="31"/>
        <v/>
      </c>
      <c r="L268" t="str">
        <f t="shared" si="32"/>
        <v/>
      </c>
      <c r="M268" t="str">
        <f t="shared" si="33"/>
        <v/>
      </c>
      <c r="N268">
        <f t="shared" si="34"/>
        <v>10</v>
      </c>
      <c r="O268" t="str">
        <f t="shared" si="35"/>
        <v>No Votes</v>
      </c>
    </row>
    <row r="269" spans="1:15" x14ac:dyDescent="0.3">
      <c r="A269" t="str">
        <f t="shared" si="29"/>
        <v>14-005</v>
      </c>
      <c r="B269" t="s">
        <v>241</v>
      </c>
      <c r="C269">
        <v>14</v>
      </c>
      <c r="D269" t="s">
        <v>32</v>
      </c>
      <c r="E269" t="s">
        <v>468</v>
      </c>
      <c r="F269">
        <v>19</v>
      </c>
      <c r="G269">
        <v>5</v>
      </c>
      <c r="H269">
        <v>12</v>
      </c>
      <c r="I269">
        <v>0</v>
      </c>
      <c r="J269">
        <f t="shared" si="30"/>
        <v>17</v>
      </c>
      <c r="K269">
        <f t="shared" si="31"/>
        <v>0.29411764705882354</v>
      </c>
      <c r="L269">
        <f t="shared" si="32"/>
        <v>0.70588235294117652</v>
      </c>
      <c r="M269">
        <f t="shared" si="33"/>
        <v>0</v>
      </c>
      <c r="N269">
        <f t="shared" si="34"/>
        <v>0.70588235294117652</v>
      </c>
      <c r="O269" t="str">
        <f t="shared" si="35"/>
        <v>Nixon</v>
      </c>
    </row>
    <row r="270" spans="1:15" x14ac:dyDescent="0.3">
      <c r="A270" t="str">
        <f t="shared" si="29"/>
        <v>14-006</v>
      </c>
      <c r="B270" t="s">
        <v>242</v>
      </c>
      <c r="C270">
        <v>14</v>
      </c>
      <c r="D270" t="s">
        <v>32</v>
      </c>
      <c r="E270" t="s">
        <v>468</v>
      </c>
      <c r="F270">
        <v>0</v>
      </c>
      <c r="G270">
        <v>0</v>
      </c>
      <c r="H270">
        <v>0</v>
      </c>
      <c r="I270">
        <v>0</v>
      </c>
      <c r="J270">
        <f t="shared" si="30"/>
        <v>0</v>
      </c>
      <c r="K270" t="str">
        <f t="shared" si="31"/>
        <v/>
      </c>
      <c r="L270" t="str">
        <f t="shared" si="32"/>
        <v/>
      </c>
      <c r="M270" t="str">
        <f t="shared" si="33"/>
        <v/>
      </c>
      <c r="N270">
        <f t="shared" si="34"/>
        <v>10</v>
      </c>
      <c r="O270" t="str">
        <f t="shared" si="35"/>
        <v>No Votes</v>
      </c>
    </row>
    <row r="271" spans="1:15" x14ac:dyDescent="0.3">
      <c r="A271" t="str">
        <f t="shared" si="29"/>
        <v>14-007</v>
      </c>
      <c r="B271" t="s">
        <v>243</v>
      </c>
      <c r="C271">
        <v>14</v>
      </c>
      <c r="D271" t="s">
        <v>32</v>
      </c>
      <c r="E271" t="s">
        <v>468</v>
      </c>
      <c r="F271">
        <v>29</v>
      </c>
      <c r="G271">
        <v>9</v>
      </c>
      <c r="H271">
        <v>19</v>
      </c>
      <c r="I271">
        <v>0</v>
      </c>
      <c r="J271">
        <f t="shared" si="30"/>
        <v>28</v>
      </c>
      <c r="K271">
        <f t="shared" si="31"/>
        <v>0.32142857142857145</v>
      </c>
      <c r="L271">
        <f t="shared" si="32"/>
        <v>0.6785714285714286</v>
      </c>
      <c r="M271">
        <f t="shared" si="33"/>
        <v>0</v>
      </c>
      <c r="N271">
        <f t="shared" si="34"/>
        <v>0.6785714285714286</v>
      </c>
      <c r="O271" t="str">
        <f t="shared" si="35"/>
        <v>Nixon</v>
      </c>
    </row>
    <row r="272" spans="1:15" x14ac:dyDescent="0.3">
      <c r="A272" t="str">
        <f t="shared" si="29"/>
        <v>14-008</v>
      </c>
      <c r="B272" t="s">
        <v>244</v>
      </c>
      <c r="C272">
        <v>14</v>
      </c>
      <c r="D272" t="s">
        <v>32</v>
      </c>
      <c r="E272" t="s">
        <v>246</v>
      </c>
      <c r="F272">
        <v>34</v>
      </c>
      <c r="G272">
        <v>20</v>
      </c>
      <c r="H272">
        <v>12</v>
      </c>
      <c r="I272">
        <v>1</v>
      </c>
      <c r="J272">
        <f t="shared" si="30"/>
        <v>33</v>
      </c>
      <c r="K272">
        <f t="shared" si="31"/>
        <v>0.60606060606060608</v>
      </c>
      <c r="L272">
        <f t="shared" si="32"/>
        <v>0.36363636363636365</v>
      </c>
      <c r="M272">
        <f t="shared" si="33"/>
        <v>3.0303030303030304E-2</v>
      </c>
      <c r="N272">
        <f t="shared" si="34"/>
        <v>2.606060606060606</v>
      </c>
      <c r="O272" t="str">
        <f t="shared" si="35"/>
        <v>McGovern</v>
      </c>
    </row>
    <row r="273" spans="1:15" x14ac:dyDescent="0.3">
      <c r="A273" t="str">
        <f t="shared" si="29"/>
        <v>14-009</v>
      </c>
      <c r="B273" t="s">
        <v>245</v>
      </c>
      <c r="C273">
        <v>14</v>
      </c>
      <c r="D273" t="s">
        <v>32</v>
      </c>
      <c r="E273" t="s">
        <v>471</v>
      </c>
      <c r="F273">
        <v>52</v>
      </c>
      <c r="G273">
        <v>2</v>
      </c>
      <c r="H273">
        <v>42</v>
      </c>
      <c r="I273">
        <v>1</v>
      </c>
      <c r="J273">
        <f t="shared" si="30"/>
        <v>45</v>
      </c>
      <c r="K273">
        <f t="shared" si="31"/>
        <v>4.4444444444444446E-2</v>
      </c>
      <c r="L273">
        <f t="shared" si="32"/>
        <v>0.93333333333333335</v>
      </c>
      <c r="M273">
        <f t="shared" si="33"/>
        <v>2.2222222222222223E-2</v>
      </c>
      <c r="N273">
        <f t="shared" si="34"/>
        <v>0.93333333333333335</v>
      </c>
      <c r="O273" t="str">
        <f t="shared" si="35"/>
        <v>Nixon</v>
      </c>
    </row>
    <row r="274" spans="1:15" x14ac:dyDescent="0.3">
      <c r="A274" t="str">
        <f t="shared" si="29"/>
        <v>14-010</v>
      </c>
      <c r="B274" t="s">
        <v>246</v>
      </c>
      <c r="C274">
        <v>14</v>
      </c>
      <c r="D274" t="s">
        <v>32</v>
      </c>
      <c r="E274" t="s">
        <v>246</v>
      </c>
      <c r="F274">
        <v>292</v>
      </c>
      <c r="G274">
        <v>96</v>
      </c>
      <c r="H274">
        <v>160</v>
      </c>
      <c r="I274">
        <v>6</v>
      </c>
      <c r="J274">
        <f t="shared" si="30"/>
        <v>262</v>
      </c>
      <c r="K274">
        <f t="shared" si="31"/>
        <v>0.36641221374045801</v>
      </c>
      <c r="L274">
        <f t="shared" si="32"/>
        <v>0.61068702290076338</v>
      </c>
      <c r="M274">
        <f t="shared" si="33"/>
        <v>2.2900763358778626E-2</v>
      </c>
      <c r="N274">
        <f t="shared" si="34"/>
        <v>0.61068702290076338</v>
      </c>
      <c r="O274" t="str">
        <f t="shared" si="35"/>
        <v>Nixon</v>
      </c>
    </row>
    <row r="275" spans="1:15" x14ac:dyDescent="0.3">
      <c r="A275" t="str">
        <f t="shared" si="29"/>
        <v>14-011</v>
      </c>
      <c r="B275" t="s">
        <v>247</v>
      </c>
      <c r="C275">
        <v>14</v>
      </c>
      <c r="D275" t="s">
        <v>32</v>
      </c>
      <c r="E275" t="s">
        <v>468</v>
      </c>
      <c r="F275">
        <v>39</v>
      </c>
      <c r="G275">
        <v>6</v>
      </c>
      <c r="H275">
        <v>24</v>
      </c>
      <c r="I275">
        <v>3</v>
      </c>
      <c r="J275">
        <f t="shared" si="30"/>
        <v>33</v>
      </c>
      <c r="K275">
        <f t="shared" si="31"/>
        <v>0.18181818181818182</v>
      </c>
      <c r="L275">
        <f t="shared" si="32"/>
        <v>0.72727272727272729</v>
      </c>
      <c r="M275">
        <f t="shared" si="33"/>
        <v>9.0909090909090912E-2</v>
      </c>
      <c r="N275">
        <f t="shared" si="34"/>
        <v>0.72727272727272729</v>
      </c>
      <c r="O275" t="str">
        <f t="shared" si="35"/>
        <v>Nixon</v>
      </c>
    </row>
    <row r="276" spans="1:15" x14ac:dyDescent="0.3">
      <c r="A276" t="str">
        <f t="shared" si="29"/>
        <v>14-012</v>
      </c>
      <c r="B276" t="s">
        <v>248</v>
      </c>
      <c r="C276">
        <v>14</v>
      </c>
      <c r="D276" t="s">
        <v>32</v>
      </c>
      <c r="E276" t="s">
        <v>246</v>
      </c>
      <c r="F276">
        <v>38</v>
      </c>
      <c r="G276">
        <v>27</v>
      </c>
      <c r="H276">
        <v>11</v>
      </c>
      <c r="I276">
        <v>0</v>
      </c>
      <c r="J276">
        <f t="shared" si="30"/>
        <v>38</v>
      </c>
      <c r="K276">
        <f t="shared" si="31"/>
        <v>0.71052631578947367</v>
      </c>
      <c r="L276">
        <f t="shared" si="32"/>
        <v>0.28947368421052633</v>
      </c>
      <c r="M276">
        <f t="shared" si="33"/>
        <v>0</v>
      </c>
      <c r="N276">
        <f t="shared" si="34"/>
        <v>2.7105263157894735</v>
      </c>
      <c r="O276" t="str">
        <f t="shared" si="35"/>
        <v>McGovern</v>
      </c>
    </row>
    <row r="277" spans="1:15" x14ac:dyDescent="0.3">
      <c r="A277" t="str">
        <f t="shared" si="29"/>
        <v>14-013</v>
      </c>
      <c r="B277" t="s">
        <v>249</v>
      </c>
      <c r="C277">
        <v>14</v>
      </c>
      <c r="D277" t="s">
        <v>32</v>
      </c>
      <c r="E277" t="s">
        <v>471</v>
      </c>
      <c r="F277">
        <v>0</v>
      </c>
      <c r="G277">
        <v>0</v>
      </c>
      <c r="H277">
        <v>0</v>
      </c>
      <c r="I277">
        <v>0</v>
      </c>
      <c r="J277">
        <f t="shared" si="30"/>
        <v>0</v>
      </c>
      <c r="K277" t="str">
        <f t="shared" si="31"/>
        <v/>
      </c>
      <c r="L277" t="str">
        <f t="shared" si="32"/>
        <v/>
      </c>
      <c r="M277" t="str">
        <f t="shared" si="33"/>
        <v/>
      </c>
      <c r="N277">
        <f t="shared" si="34"/>
        <v>10</v>
      </c>
      <c r="O277" t="str">
        <f t="shared" si="35"/>
        <v>No Votes</v>
      </c>
    </row>
    <row r="278" spans="1:15" x14ac:dyDescent="0.3">
      <c r="A278" t="str">
        <f t="shared" si="29"/>
        <v>14-014</v>
      </c>
      <c r="B278" t="s">
        <v>250</v>
      </c>
      <c r="C278">
        <v>14</v>
      </c>
      <c r="D278" t="s">
        <v>32</v>
      </c>
      <c r="E278" t="s">
        <v>472</v>
      </c>
      <c r="F278">
        <v>38</v>
      </c>
      <c r="G278">
        <v>22</v>
      </c>
      <c r="H278">
        <v>14</v>
      </c>
      <c r="I278">
        <v>0</v>
      </c>
      <c r="J278">
        <f t="shared" si="30"/>
        <v>36</v>
      </c>
      <c r="K278">
        <f t="shared" si="31"/>
        <v>0.61111111111111116</v>
      </c>
      <c r="L278">
        <f t="shared" si="32"/>
        <v>0.3888888888888889</v>
      </c>
      <c r="M278">
        <f t="shared" si="33"/>
        <v>0</v>
      </c>
      <c r="N278">
        <f t="shared" si="34"/>
        <v>2.6111111111111112</v>
      </c>
      <c r="O278" t="str">
        <f t="shared" si="35"/>
        <v>McGovern</v>
      </c>
    </row>
    <row r="279" spans="1:15" x14ac:dyDescent="0.3">
      <c r="A279" t="str">
        <f t="shared" si="29"/>
        <v>14-015</v>
      </c>
      <c r="B279" t="s">
        <v>251</v>
      </c>
      <c r="C279">
        <v>14</v>
      </c>
      <c r="D279" t="s">
        <v>32</v>
      </c>
      <c r="E279" t="s">
        <v>468</v>
      </c>
      <c r="F279">
        <v>13</v>
      </c>
      <c r="G279">
        <v>2</v>
      </c>
      <c r="H279">
        <v>11</v>
      </c>
      <c r="I279">
        <v>0</v>
      </c>
      <c r="J279">
        <f t="shared" si="30"/>
        <v>13</v>
      </c>
      <c r="K279">
        <f t="shared" si="31"/>
        <v>0.15384615384615385</v>
      </c>
      <c r="L279">
        <f t="shared" si="32"/>
        <v>0.84615384615384615</v>
      </c>
      <c r="M279">
        <f t="shared" si="33"/>
        <v>0</v>
      </c>
      <c r="N279">
        <f t="shared" si="34"/>
        <v>0.84615384615384615</v>
      </c>
      <c r="O279" t="str">
        <f t="shared" si="35"/>
        <v>Nixon</v>
      </c>
    </row>
    <row r="280" spans="1:15" x14ac:dyDescent="0.3">
      <c r="A280" t="str">
        <f t="shared" si="29"/>
        <v>14-016</v>
      </c>
      <c r="B280" t="s">
        <v>252</v>
      </c>
      <c r="C280">
        <v>14</v>
      </c>
      <c r="D280" t="s">
        <v>32</v>
      </c>
      <c r="E280" t="s">
        <v>471</v>
      </c>
      <c r="F280">
        <v>70</v>
      </c>
      <c r="G280">
        <v>17</v>
      </c>
      <c r="H280">
        <v>46</v>
      </c>
      <c r="I280">
        <v>2</v>
      </c>
      <c r="J280">
        <f t="shared" si="30"/>
        <v>65</v>
      </c>
      <c r="K280">
        <f t="shared" si="31"/>
        <v>0.26153846153846155</v>
      </c>
      <c r="L280">
        <f t="shared" si="32"/>
        <v>0.70769230769230773</v>
      </c>
      <c r="M280">
        <f t="shared" si="33"/>
        <v>3.0769230769230771E-2</v>
      </c>
      <c r="N280">
        <f t="shared" si="34"/>
        <v>0.70769230769230773</v>
      </c>
      <c r="O280" t="str">
        <f t="shared" si="35"/>
        <v>Nixon</v>
      </c>
    </row>
    <row r="281" spans="1:15" x14ac:dyDescent="0.3">
      <c r="A281" t="str">
        <f t="shared" si="29"/>
        <v>14-017</v>
      </c>
      <c r="B281" t="s">
        <v>253</v>
      </c>
      <c r="C281">
        <v>14</v>
      </c>
      <c r="D281" t="s">
        <v>32</v>
      </c>
      <c r="E281" t="s">
        <v>473</v>
      </c>
      <c r="F281">
        <v>103</v>
      </c>
      <c r="G281">
        <v>22</v>
      </c>
      <c r="H281">
        <v>77</v>
      </c>
      <c r="I281">
        <v>3</v>
      </c>
      <c r="J281">
        <f t="shared" si="30"/>
        <v>102</v>
      </c>
      <c r="K281">
        <f t="shared" si="31"/>
        <v>0.21568627450980393</v>
      </c>
      <c r="L281">
        <f t="shared" si="32"/>
        <v>0.75490196078431371</v>
      </c>
      <c r="M281">
        <f t="shared" si="33"/>
        <v>2.9411764705882353E-2</v>
      </c>
      <c r="N281">
        <f t="shared" si="34"/>
        <v>0.75490196078431371</v>
      </c>
      <c r="O281" t="str">
        <f t="shared" si="35"/>
        <v>Nixon</v>
      </c>
    </row>
    <row r="282" spans="1:15" x14ac:dyDescent="0.3">
      <c r="A282" t="str">
        <f t="shared" si="29"/>
        <v>14-018</v>
      </c>
      <c r="B282" t="s">
        <v>254</v>
      </c>
      <c r="C282">
        <v>14</v>
      </c>
      <c r="D282" t="s">
        <v>32</v>
      </c>
      <c r="E282" t="s">
        <v>246</v>
      </c>
      <c r="F282">
        <v>41</v>
      </c>
      <c r="G282">
        <v>24</v>
      </c>
      <c r="H282">
        <v>14</v>
      </c>
      <c r="I282">
        <v>1</v>
      </c>
      <c r="J282">
        <f t="shared" si="30"/>
        <v>39</v>
      </c>
      <c r="K282">
        <f t="shared" si="31"/>
        <v>0.61538461538461542</v>
      </c>
      <c r="L282">
        <f t="shared" si="32"/>
        <v>0.35897435897435898</v>
      </c>
      <c r="M282">
        <f t="shared" si="33"/>
        <v>2.564102564102564E-2</v>
      </c>
      <c r="N282">
        <f t="shared" si="34"/>
        <v>2.6153846153846154</v>
      </c>
      <c r="O282" t="str">
        <f t="shared" si="35"/>
        <v>McGovern</v>
      </c>
    </row>
    <row r="283" spans="1:15" x14ac:dyDescent="0.3">
      <c r="A283" t="str">
        <f t="shared" si="29"/>
        <v>14-019</v>
      </c>
      <c r="B283" t="s">
        <v>255</v>
      </c>
      <c r="C283">
        <v>14</v>
      </c>
      <c r="D283" t="s">
        <v>32</v>
      </c>
      <c r="E283" t="s">
        <v>468</v>
      </c>
      <c r="F283">
        <v>25</v>
      </c>
      <c r="G283">
        <v>12</v>
      </c>
      <c r="H283">
        <v>10</v>
      </c>
      <c r="I283">
        <v>2</v>
      </c>
      <c r="J283">
        <f t="shared" si="30"/>
        <v>24</v>
      </c>
      <c r="K283">
        <f t="shared" si="31"/>
        <v>0.5</v>
      </c>
      <c r="L283">
        <f t="shared" si="32"/>
        <v>0.41666666666666669</v>
      </c>
      <c r="M283">
        <f t="shared" si="33"/>
        <v>8.3333333333333329E-2</v>
      </c>
      <c r="N283">
        <f t="shared" si="34"/>
        <v>2.5</v>
      </c>
      <c r="O283" t="str">
        <f t="shared" si="35"/>
        <v>McGovern</v>
      </c>
    </row>
    <row r="284" spans="1:15" x14ac:dyDescent="0.3">
      <c r="A284" t="str">
        <f t="shared" si="29"/>
        <v>14-020</v>
      </c>
      <c r="B284" t="s">
        <v>256</v>
      </c>
      <c r="C284">
        <v>14</v>
      </c>
      <c r="D284" t="s">
        <v>32</v>
      </c>
      <c r="E284" t="s">
        <v>246</v>
      </c>
      <c r="F284">
        <v>60</v>
      </c>
      <c r="G284">
        <v>20</v>
      </c>
      <c r="H284">
        <v>33</v>
      </c>
      <c r="I284">
        <v>5</v>
      </c>
      <c r="J284">
        <f t="shared" si="30"/>
        <v>58</v>
      </c>
      <c r="K284">
        <f t="shared" si="31"/>
        <v>0.34482758620689657</v>
      </c>
      <c r="L284">
        <f t="shared" si="32"/>
        <v>0.56896551724137934</v>
      </c>
      <c r="M284">
        <f t="shared" si="33"/>
        <v>8.6206896551724144E-2</v>
      </c>
      <c r="N284">
        <f t="shared" si="34"/>
        <v>0.56896551724137934</v>
      </c>
      <c r="O284" t="str">
        <f t="shared" si="35"/>
        <v>Nixon</v>
      </c>
    </row>
    <row r="285" spans="1:15" x14ac:dyDescent="0.3">
      <c r="A285" t="str">
        <f t="shared" si="29"/>
        <v>14-021</v>
      </c>
      <c r="B285" t="s">
        <v>257</v>
      </c>
      <c r="C285">
        <v>14</v>
      </c>
      <c r="D285" t="s">
        <v>32</v>
      </c>
      <c r="E285" t="s">
        <v>473</v>
      </c>
      <c r="F285">
        <v>125</v>
      </c>
      <c r="G285">
        <v>57</v>
      </c>
      <c r="H285">
        <v>58</v>
      </c>
      <c r="I285">
        <v>4</v>
      </c>
      <c r="J285">
        <f t="shared" si="30"/>
        <v>119</v>
      </c>
      <c r="K285">
        <f t="shared" si="31"/>
        <v>0.47899159663865548</v>
      </c>
      <c r="L285">
        <f t="shared" si="32"/>
        <v>0.48739495798319327</v>
      </c>
      <c r="M285">
        <f t="shared" si="33"/>
        <v>3.3613445378151259E-2</v>
      </c>
      <c r="N285">
        <f t="shared" si="34"/>
        <v>0.48739495798319327</v>
      </c>
      <c r="O285" t="str">
        <f t="shared" si="35"/>
        <v>Nixon</v>
      </c>
    </row>
    <row r="286" spans="1:15" x14ac:dyDescent="0.3">
      <c r="A286" t="str">
        <f t="shared" si="29"/>
        <v>14-022</v>
      </c>
      <c r="B286" t="s">
        <v>258</v>
      </c>
      <c r="C286">
        <v>14</v>
      </c>
      <c r="D286" t="s">
        <v>32</v>
      </c>
      <c r="E286" t="s">
        <v>471</v>
      </c>
      <c r="F286">
        <v>0</v>
      </c>
      <c r="G286">
        <v>0</v>
      </c>
      <c r="H286">
        <v>0</v>
      </c>
      <c r="I286">
        <v>0</v>
      </c>
      <c r="J286">
        <f t="shared" si="30"/>
        <v>0</v>
      </c>
      <c r="K286" t="str">
        <f t="shared" si="31"/>
        <v/>
      </c>
      <c r="L286" t="str">
        <f t="shared" si="32"/>
        <v/>
      </c>
      <c r="M286" t="str">
        <f t="shared" si="33"/>
        <v/>
      </c>
      <c r="N286">
        <f t="shared" si="34"/>
        <v>10</v>
      </c>
      <c r="O286" t="str">
        <f t="shared" si="35"/>
        <v>No Votes</v>
      </c>
    </row>
    <row r="287" spans="1:15" x14ac:dyDescent="0.3">
      <c r="A287" t="str">
        <f t="shared" si="29"/>
        <v>14-023</v>
      </c>
      <c r="B287" t="s">
        <v>259</v>
      </c>
      <c r="C287">
        <v>14</v>
      </c>
      <c r="D287" t="s">
        <v>32</v>
      </c>
      <c r="E287" t="s">
        <v>246</v>
      </c>
      <c r="F287">
        <v>67</v>
      </c>
      <c r="G287">
        <v>36</v>
      </c>
      <c r="H287">
        <v>19</v>
      </c>
      <c r="I287">
        <v>0</v>
      </c>
      <c r="J287">
        <f t="shared" si="30"/>
        <v>55</v>
      </c>
      <c r="K287">
        <f t="shared" si="31"/>
        <v>0.65454545454545454</v>
      </c>
      <c r="L287">
        <f t="shared" si="32"/>
        <v>0.34545454545454546</v>
      </c>
      <c r="M287">
        <f t="shared" si="33"/>
        <v>0</v>
      </c>
      <c r="N287">
        <f t="shared" si="34"/>
        <v>2.6545454545454543</v>
      </c>
      <c r="O287" t="str">
        <f t="shared" si="35"/>
        <v>McGovern</v>
      </c>
    </row>
    <row r="288" spans="1:15" x14ac:dyDescent="0.3">
      <c r="A288" t="str">
        <f t="shared" si="29"/>
        <v>14-024</v>
      </c>
      <c r="B288" t="s">
        <v>260</v>
      </c>
      <c r="C288">
        <v>14</v>
      </c>
      <c r="D288" t="s">
        <v>32</v>
      </c>
      <c r="E288" t="s">
        <v>470</v>
      </c>
      <c r="F288">
        <v>21</v>
      </c>
      <c r="G288">
        <v>13</v>
      </c>
      <c r="H288">
        <v>5</v>
      </c>
      <c r="I288">
        <v>5</v>
      </c>
      <c r="J288">
        <f t="shared" si="30"/>
        <v>23</v>
      </c>
      <c r="K288">
        <f t="shared" si="31"/>
        <v>0.56521739130434778</v>
      </c>
      <c r="L288">
        <f t="shared" si="32"/>
        <v>0.21739130434782608</v>
      </c>
      <c r="M288">
        <f t="shared" si="33"/>
        <v>0.21739130434782608</v>
      </c>
      <c r="N288">
        <f t="shared" si="34"/>
        <v>2.5652173913043477</v>
      </c>
      <c r="O288" t="str">
        <f t="shared" si="35"/>
        <v>McGovern</v>
      </c>
    </row>
    <row r="289" spans="1:15" x14ac:dyDescent="0.3">
      <c r="A289" t="str">
        <f t="shared" si="29"/>
        <v>14-025</v>
      </c>
      <c r="B289" t="s">
        <v>261</v>
      </c>
      <c r="C289">
        <v>14</v>
      </c>
      <c r="D289" t="s">
        <v>32</v>
      </c>
      <c r="E289" t="s">
        <v>246</v>
      </c>
      <c r="F289">
        <v>21</v>
      </c>
      <c r="G289">
        <v>3</v>
      </c>
      <c r="H289">
        <v>18</v>
      </c>
      <c r="I289">
        <v>0</v>
      </c>
      <c r="J289">
        <f t="shared" si="30"/>
        <v>21</v>
      </c>
      <c r="K289">
        <f t="shared" si="31"/>
        <v>0.14285714285714285</v>
      </c>
      <c r="L289">
        <f t="shared" si="32"/>
        <v>0.8571428571428571</v>
      </c>
      <c r="M289">
        <f t="shared" si="33"/>
        <v>0</v>
      </c>
      <c r="N289">
        <f t="shared" si="34"/>
        <v>0.8571428571428571</v>
      </c>
      <c r="O289" t="str">
        <f t="shared" si="35"/>
        <v>Nixon</v>
      </c>
    </row>
    <row r="290" spans="1:15" x14ac:dyDescent="0.3">
      <c r="A290" t="str">
        <f t="shared" si="29"/>
        <v>14-026</v>
      </c>
      <c r="B290" t="s">
        <v>262</v>
      </c>
      <c r="C290">
        <v>14</v>
      </c>
      <c r="D290" t="s">
        <v>32</v>
      </c>
      <c r="E290" t="s">
        <v>471</v>
      </c>
      <c r="F290">
        <v>0</v>
      </c>
      <c r="G290">
        <v>0</v>
      </c>
      <c r="H290">
        <v>0</v>
      </c>
      <c r="I290">
        <v>0</v>
      </c>
      <c r="J290">
        <f t="shared" si="30"/>
        <v>0</v>
      </c>
      <c r="K290" t="str">
        <f t="shared" si="31"/>
        <v/>
      </c>
      <c r="L290" t="str">
        <f t="shared" si="32"/>
        <v/>
      </c>
      <c r="M290" t="str">
        <f t="shared" si="33"/>
        <v/>
      </c>
      <c r="N290">
        <f t="shared" si="34"/>
        <v>10</v>
      </c>
      <c r="O290" t="str">
        <f t="shared" si="35"/>
        <v>No Votes</v>
      </c>
    </row>
    <row r="291" spans="1:15" x14ac:dyDescent="0.3">
      <c r="A291" t="str">
        <f t="shared" si="29"/>
        <v>14-027</v>
      </c>
      <c r="B291" t="s">
        <v>263</v>
      </c>
      <c r="C291">
        <v>14</v>
      </c>
      <c r="D291" t="s">
        <v>32</v>
      </c>
      <c r="E291" t="s">
        <v>468</v>
      </c>
      <c r="F291">
        <v>44</v>
      </c>
      <c r="G291">
        <v>24</v>
      </c>
      <c r="H291">
        <v>17</v>
      </c>
      <c r="I291">
        <v>0</v>
      </c>
      <c r="J291">
        <f t="shared" si="30"/>
        <v>41</v>
      </c>
      <c r="K291">
        <f t="shared" si="31"/>
        <v>0.58536585365853655</v>
      </c>
      <c r="L291">
        <f t="shared" si="32"/>
        <v>0.41463414634146339</v>
      </c>
      <c r="M291">
        <f t="shared" si="33"/>
        <v>0</v>
      </c>
      <c r="N291">
        <f t="shared" si="34"/>
        <v>2.5853658536585367</v>
      </c>
      <c r="O291" t="str">
        <f t="shared" si="35"/>
        <v>McGovern</v>
      </c>
    </row>
    <row r="292" spans="1:15" x14ac:dyDescent="0.3">
      <c r="A292" t="str">
        <f t="shared" si="29"/>
        <v>14-028</v>
      </c>
      <c r="B292" t="s">
        <v>264</v>
      </c>
      <c r="C292">
        <v>14</v>
      </c>
      <c r="D292" t="s">
        <v>32</v>
      </c>
      <c r="E292" t="s">
        <v>468</v>
      </c>
      <c r="F292">
        <v>15</v>
      </c>
      <c r="G292">
        <v>5</v>
      </c>
      <c r="H292">
        <v>8</v>
      </c>
      <c r="I292">
        <v>0</v>
      </c>
      <c r="J292">
        <f t="shared" si="30"/>
        <v>13</v>
      </c>
      <c r="K292">
        <f t="shared" si="31"/>
        <v>0.38461538461538464</v>
      </c>
      <c r="L292">
        <f t="shared" si="32"/>
        <v>0.61538461538461542</v>
      </c>
      <c r="M292">
        <f t="shared" si="33"/>
        <v>0</v>
      </c>
      <c r="N292">
        <f t="shared" si="34"/>
        <v>0.61538461538461542</v>
      </c>
      <c r="O292" t="str">
        <f t="shared" si="35"/>
        <v>Nixon</v>
      </c>
    </row>
    <row r="293" spans="1:15" x14ac:dyDescent="0.3">
      <c r="A293" t="str">
        <f t="shared" si="29"/>
        <v>14-029</v>
      </c>
      <c r="B293" t="s">
        <v>265</v>
      </c>
      <c r="C293">
        <v>14</v>
      </c>
      <c r="D293" t="s">
        <v>32</v>
      </c>
      <c r="E293" t="s">
        <v>472</v>
      </c>
      <c r="F293">
        <v>23</v>
      </c>
      <c r="G293">
        <v>9</v>
      </c>
      <c r="H293">
        <v>12</v>
      </c>
      <c r="I293">
        <v>1</v>
      </c>
      <c r="J293">
        <f t="shared" si="30"/>
        <v>22</v>
      </c>
      <c r="K293">
        <f t="shared" si="31"/>
        <v>0.40909090909090912</v>
      </c>
      <c r="L293">
        <f t="shared" si="32"/>
        <v>0.54545454545454541</v>
      </c>
      <c r="M293">
        <f t="shared" si="33"/>
        <v>4.5454545454545456E-2</v>
      </c>
      <c r="N293">
        <f t="shared" si="34"/>
        <v>0.54545454545454541</v>
      </c>
      <c r="O293" t="str">
        <f t="shared" si="35"/>
        <v>Nixon</v>
      </c>
    </row>
    <row r="294" spans="1:15" x14ac:dyDescent="0.3">
      <c r="A294" t="str">
        <f t="shared" si="29"/>
        <v>14-030</v>
      </c>
      <c r="B294" t="s">
        <v>266</v>
      </c>
      <c r="C294">
        <v>14</v>
      </c>
      <c r="D294" t="s">
        <v>32</v>
      </c>
      <c r="E294" t="s">
        <v>468</v>
      </c>
      <c r="F294">
        <v>28</v>
      </c>
      <c r="G294">
        <v>14</v>
      </c>
      <c r="H294">
        <v>12</v>
      </c>
      <c r="I294">
        <v>1</v>
      </c>
      <c r="J294">
        <f t="shared" si="30"/>
        <v>27</v>
      </c>
      <c r="K294">
        <f t="shared" si="31"/>
        <v>0.51851851851851849</v>
      </c>
      <c r="L294">
        <f t="shared" si="32"/>
        <v>0.44444444444444442</v>
      </c>
      <c r="M294">
        <f t="shared" si="33"/>
        <v>3.7037037037037035E-2</v>
      </c>
      <c r="N294">
        <f t="shared" si="34"/>
        <v>2.5185185185185186</v>
      </c>
      <c r="O294" t="str">
        <f t="shared" si="35"/>
        <v>McGovern</v>
      </c>
    </row>
    <row r="295" spans="1:15" x14ac:dyDescent="0.3">
      <c r="A295" t="str">
        <f t="shared" si="29"/>
        <v>14-031</v>
      </c>
      <c r="B295" t="s">
        <v>267</v>
      </c>
      <c r="C295">
        <v>14</v>
      </c>
      <c r="D295" t="s">
        <v>32</v>
      </c>
      <c r="E295" t="s">
        <v>472</v>
      </c>
      <c r="F295">
        <v>111</v>
      </c>
      <c r="G295">
        <v>75</v>
      </c>
      <c r="H295">
        <v>35</v>
      </c>
      <c r="I295">
        <v>0</v>
      </c>
      <c r="J295">
        <f t="shared" si="30"/>
        <v>110</v>
      </c>
      <c r="K295">
        <f t="shared" si="31"/>
        <v>0.68181818181818177</v>
      </c>
      <c r="L295">
        <f t="shared" si="32"/>
        <v>0.31818181818181818</v>
      </c>
      <c r="M295">
        <f t="shared" si="33"/>
        <v>0</v>
      </c>
      <c r="N295">
        <f t="shared" si="34"/>
        <v>2.6818181818181817</v>
      </c>
      <c r="O295" t="str">
        <f t="shared" si="35"/>
        <v>McGovern</v>
      </c>
    </row>
    <row r="296" spans="1:15" x14ac:dyDescent="0.3">
      <c r="A296" t="str">
        <f t="shared" si="29"/>
        <v>14-032</v>
      </c>
      <c r="B296" t="s">
        <v>268</v>
      </c>
      <c r="C296">
        <v>14</v>
      </c>
      <c r="D296" t="s">
        <v>32</v>
      </c>
      <c r="E296" t="s">
        <v>471</v>
      </c>
      <c r="F296">
        <v>87</v>
      </c>
      <c r="G296">
        <v>22</v>
      </c>
      <c r="H296">
        <v>56</v>
      </c>
      <c r="I296">
        <v>1</v>
      </c>
      <c r="J296">
        <f t="shared" si="30"/>
        <v>79</v>
      </c>
      <c r="K296">
        <f t="shared" si="31"/>
        <v>0.27848101265822783</v>
      </c>
      <c r="L296">
        <f t="shared" si="32"/>
        <v>0.70886075949367089</v>
      </c>
      <c r="M296">
        <f t="shared" si="33"/>
        <v>1.2658227848101266E-2</v>
      </c>
      <c r="N296">
        <f t="shared" si="34"/>
        <v>0.70886075949367089</v>
      </c>
      <c r="O296" t="str">
        <f t="shared" si="35"/>
        <v>Nixon</v>
      </c>
    </row>
    <row r="297" spans="1:15" x14ac:dyDescent="0.3">
      <c r="A297" t="str">
        <f t="shared" si="29"/>
        <v>14-033</v>
      </c>
      <c r="B297" t="s">
        <v>269</v>
      </c>
      <c r="C297">
        <v>14</v>
      </c>
      <c r="D297" t="s">
        <v>32</v>
      </c>
      <c r="E297" t="s">
        <v>473</v>
      </c>
      <c r="F297">
        <v>41</v>
      </c>
      <c r="G297">
        <v>22</v>
      </c>
      <c r="H297">
        <v>13</v>
      </c>
      <c r="I297">
        <v>6</v>
      </c>
      <c r="J297">
        <f t="shared" si="30"/>
        <v>41</v>
      </c>
      <c r="K297">
        <f t="shared" si="31"/>
        <v>0.53658536585365857</v>
      </c>
      <c r="L297">
        <f t="shared" si="32"/>
        <v>0.31707317073170732</v>
      </c>
      <c r="M297">
        <f t="shared" si="33"/>
        <v>0.14634146341463414</v>
      </c>
      <c r="N297">
        <f t="shared" si="34"/>
        <v>2.5365853658536586</v>
      </c>
      <c r="O297" t="str">
        <f t="shared" si="35"/>
        <v>McGovern</v>
      </c>
    </row>
    <row r="298" spans="1:15" x14ac:dyDescent="0.3">
      <c r="A298" t="str">
        <f t="shared" si="29"/>
        <v>14-034</v>
      </c>
      <c r="B298" t="s">
        <v>270</v>
      </c>
      <c r="C298">
        <v>14</v>
      </c>
      <c r="D298" t="s">
        <v>32</v>
      </c>
      <c r="E298" t="s">
        <v>471</v>
      </c>
      <c r="F298">
        <v>18</v>
      </c>
      <c r="G298">
        <v>7</v>
      </c>
      <c r="H298">
        <v>10</v>
      </c>
      <c r="I298">
        <v>3</v>
      </c>
      <c r="J298">
        <f t="shared" si="30"/>
        <v>20</v>
      </c>
      <c r="K298">
        <f t="shared" si="31"/>
        <v>0.35</v>
      </c>
      <c r="L298">
        <f t="shared" si="32"/>
        <v>0.5</v>
      </c>
      <c r="M298">
        <f t="shared" si="33"/>
        <v>0.15</v>
      </c>
      <c r="N298">
        <f t="shared" si="34"/>
        <v>0.5</v>
      </c>
      <c r="O298" t="str">
        <f t="shared" si="35"/>
        <v>Nixon</v>
      </c>
    </row>
    <row r="299" spans="1:15" x14ac:dyDescent="0.3">
      <c r="A299" t="str">
        <f t="shared" si="29"/>
        <v>14-035</v>
      </c>
      <c r="B299" t="s">
        <v>271</v>
      </c>
      <c r="C299">
        <v>14</v>
      </c>
      <c r="D299" t="s">
        <v>32</v>
      </c>
      <c r="E299" t="s">
        <v>470</v>
      </c>
      <c r="F299">
        <v>0</v>
      </c>
      <c r="G299">
        <v>0</v>
      </c>
      <c r="H299">
        <v>0</v>
      </c>
      <c r="I299">
        <v>0</v>
      </c>
      <c r="J299">
        <f t="shared" si="30"/>
        <v>0</v>
      </c>
      <c r="K299" t="str">
        <f t="shared" si="31"/>
        <v/>
      </c>
      <c r="L299" t="str">
        <f t="shared" si="32"/>
        <v/>
      </c>
      <c r="M299" t="str">
        <f t="shared" si="33"/>
        <v/>
      </c>
      <c r="N299">
        <f t="shared" si="34"/>
        <v>10</v>
      </c>
      <c r="O299" t="str">
        <f t="shared" si="35"/>
        <v>No Votes</v>
      </c>
    </row>
    <row r="300" spans="1:15" x14ac:dyDescent="0.3">
      <c r="A300" t="str">
        <f t="shared" si="29"/>
        <v>14-036</v>
      </c>
      <c r="B300" t="s">
        <v>272</v>
      </c>
      <c r="C300">
        <v>14</v>
      </c>
      <c r="D300" t="s">
        <v>32</v>
      </c>
      <c r="E300" t="s">
        <v>470</v>
      </c>
      <c r="F300">
        <v>137</v>
      </c>
      <c r="G300">
        <v>44</v>
      </c>
      <c r="H300">
        <v>71</v>
      </c>
      <c r="I300">
        <v>0</v>
      </c>
      <c r="J300">
        <f t="shared" si="30"/>
        <v>115</v>
      </c>
      <c r="K300">
        <f t="shared" si="31"/>
        <v>0.38260869565217392</v>
      </c>
      <c r="L300">
        <f t="shared" si="32"/>
        <v>0.61739130434782608</v>
      </c>
      <c r="M300">
        <f t="shared" si="33"/>
        <v>0</v>
      </c>
      <c r="N300">
        <f t="shared" si="34"/>
        <v>0.61739130434782608</v>
      </c>
      <c r="O300" t="str">
        <f t="shared" si="35"/>
        <v>Nixon</v>
      </c>
    </row>
    <row r="301" spans="1:15" x14ac:dyDescent="0.3">
      <c r="A301" t="str">
        <f t="shared" si="29"/>
        <v>14-037</v>
      </c>
      <c r="B301" t="s">
        <v>273</v>
      </c>
      <c r="C301">
        <v>14</v>
      </c>
      <c r="D301" t="s">
        <v>32</v>
      </c>
      <c r="E301" t="s">
        <v>246</v>
      </c>
      <c r="F301">
        <v>84</v>
      </c>
      <c r="G301">
        <v>41</v>
      </c>
      <c r="H301">
        <v>25</v>
      </c>
      <c r="I301">
        <v>10</v>
      </c>
      <c r="J301">
        <f t="shared" si="30"/>
        <v>76</v>
      </c>
      <c r="K301">
        <f t="shared" si="31"/>
        <v>0.53947368421052633</v>
      </c>
      <c r="L301">
        <f t="shared" si="32"/>
        <v>0.32894736842105265</v>
      </c>
      <c r="M301">
        <f t="shared" si="33"/>
        <v>0.13157894736842105</v>
      </c>
      <c r="N301">
        <f t="shared" si="34"/>
        <v>2.5394736842105265</v>
      </c>
      <c r="O301" t="str">
        <f t="shared" si="35"/>
        <v>McGovern</v>
      </c>
    </row>
    <row r="302" spans="1:15" x14ac:dyDescent="0.3">
      <c r="A302" t="str">
        <f t="shared" si="29"/>
        <v>14-038</v>
      </c>
      <c r="B302" t="s">
        <v>274</v>
      </c>
      <c r="C302">
        <v>14</v>
      </c>
      <c r="D302" t="s">
        <v>32</v>
      </c>
      <c r="E302" t="s">
        <v>470</v>
      </c>
      <c r="F302">
        <v>100</v>
      </c>
      <c r="G302">
        <v>53</v>
      </c>
      <c r="H302">
        <v>39</v>
      </c>
      <c r="I302">
        <v>2</v>
      </c>
      <c r="J302">
        <f t="shared" si="30"/>
        <v>94</v>
      </c>
      <c r="K302">
        <f t="shared" si="31"/>
        <v>0.56382978723404253</v>
      </c>
      <c r="L302">
        <f t="shared" si="32"/>
        <v>0.41489361702127658</v>
      </c>
      <c r="M302">
        <f t="shared" si="33"/>
        <v>2.1276595744680851E-2</v>
      </c>
      <c r="N302">
        <f t="shared" si="34"/>
        <v>2.5638297872340425</v>
      </c>
      <c r="O302" t="str">
        <f t="shared" si="35"/>
        <v>McGovern</v>
      </c>
    </row>
    <row r="303" spans="1:15" x14ac:dyDescent="0.3">
      <c r="A303" t="str">
        <f t="shared" si="29"/>
        <v>14-039</v>
      </c>
      <c r="B303" t="s">
        <v>24</v>
      </c>
      <c r="C303">
        <v>14</v>
      </c>
      <c r="D303" t="s">
        <v>31</v>
      </c>
      <c r="E303">
        <v>0</v>
      </c>
      <c r="F303">
        <v>174</v>
      </c>
      <c r="G303">
        <v>65</v>
      </c>
      <c r="H303">
        <v>99</v>
      </c>
      <c r="I303">
        <v>3</v>
      </c>
      <c r="J303">
        <f t="shared" si="30"/>
        <v>167</v>
      </c>
      <c r="K303">
        <f t="shared" si="31"/>
        <v>0.38922155688622756</v>
      </c>
      <c r="L303">
        <f t="shared" si="32"/>
        <v>0.59281437125748504</v>
      </c>
      <c r="M303">
        <f t="shared" si="33"/>
        <v>1.7964071856287425E-2</v>
      </c>
      <c r="N303">
        <f t="shared" si="34"/>
        <v>0.59281437125748504</v>
      </c>
      <c r="O303" t="str">
        <f t="shared" si="35"/>
        <v>Nixon</v>
      </c>
    </row>
    <row r="304" spans="1:15" x14ac:dyDescent="0.3">
      <c r="A304" t="str">
        <f t="shared" si="29"/>
        <v>14-040</v>
      </c>
      <c r="B304" t="s">
        <v>52</v>
      </c>
      <c r="C304">
        <v>14</v>
      </c>
      <c r="D304" t="s">
        <v>30</v>
      </c>
      <c r="E304">
        <v>0</v>
      </c>
      <c r="F304">
        <v>0</v>
      </c>
      <c r="G304">
        <v>16</v>
      </c>
      <c r="H304">
        <v>17</v>
      </c>
      <c r="I304">
        <v>4</v>
      </c>
      <c r="J304">
        <f t="shared" si="30"/>
        <v>37</v>
      </c>
      <c r="K304">
        <f t="shared" si="31"/>
        <v>0.43243243243243246</v>
      </c>
      <c r="L304">
        <f t="shared" si="32"/>
        <v>0.45945945945945948</v>
      </c>
      <c r="M304">
        <f t="shared" si="33"/>
        <v>0.10810810810810811</v>
      </c>
      <c r="N304">
        <f t="shared" si="34"/>
        <v>0.45945945945945948</v>
      </c>
      <c r="O304" t="str">
        <f t="shared" si="35"/>
        <v>Nixon</v>
      </c>
    </row>
    <row r="305" spans="1:15" x14ac:dyDescent="0.3">
      <c r="A305" t="str">
        <f t="shared" si="29"/>
        <v>14-041</v>
      </c>
      <c r="B305" t="s">
        <v>26</v>
      </c>
      <c r="C305">
        <v>14</v>
      </c>
      <c r="D305" t="s">
        <v>29</v>
      </c>
      <c r="E305">
        <v>0</v>
      </c>
      <c r="F305">
        <v>2063</v>
      </c>
      <c r="G305">
        <v>843</v>
      </c>
      <c r="H305">
        <v>1042</v>
      </c>
      <c r="I305">
        <v>71</v>
      </c>
      <c r="J305">
        <f t="shared" si="30"/>
        <v>1956</v>
      </c>
      <c r="K305">
        <f t="shared" si="31"/>
        <v>0.43098159509202455</v>
      </c>
      <c r="L305">
        <f t="shared" si="32"/>
        <v>0.53271983640081799</v>
      </c>
      <c r="M305">
        <f t="shared" si="33"/>
        <v>3.6298568507157465E-2</v>
      </c>
      <c r="N305">
        <f t="shared" si="34"/>
        <v>0.53271983640081799</v>
      </c>
      <c r="O305" t="str">
        <f t="shared" si="35"/>
        <v>Nixon</v>
      </c>
    </row>
    <row r="306" spans="1:15" x14ac:dyDescent="0.3">
      <c r="A306" t="str">
        <f t="shared" si="29"/>
        <v>15-001</v>
      </c>
      <c r="B306" t="s">
        <v>276</v>
      </c>
      <c r="C306">
        <v>15</v>
      </c>
      <c r="D306" t="s">
        <v>32</v>
      </c>
      <c r="E306" t="s">
        <v>472</v>
      </c>
      <c r="F306">
        <v>83</v>
      </c>
      <c r="G306">
        <v>41</v>
      </c>
      <c r="H306">
        <v>31</v>
      </c>
      <c r="I306">
        <v>1</v>
      </c>
      <c r="J306">
        <f t="shared" si="30"/>
        <v>73</v>
      </c>
      <c r="K306">
        <f t="shared" si="31"/>
        <v>0.56164383561643838</v>
      </c>
      <c r="L306">
        <f t="shared" si="32"/>
        <v>0.42465753424657532</v>
      </c>
      <c r="M306">
        <f t="shared" si="33"/>
        <v>1.3698630136986301E-2</v>
      </c>
      <c r="N306">
        <f t="shared" si="34"/>
        <v>2.5616438356164384</v>
      </c>
      <c r="O306" t="str">
        <f t="shared" si="35"/>
        <v>McGovern</v>
      </c>
    </row>
    <row r="307" spans="1:15" x14ac:dyDescent="0.3">
      <c r="A307" t="str">
        <f t="shared" si="29"/>
        <v>15-002</v>
      </c>
      <c r="B307" t="s">
        <v>277</v>
      </c>
      <c r="C307">
        <v>15</v>
      </c>
      <c r="D307" t="s">
        <v>32</v>
      </c>
      <c r="E307" t="s">
        <v>472</v>
      </c>
      <c r="F307">
        <v>52</v>
      </c>
      <c r="G307">
        <v>20</v>
      </c>
      <c r="H307">
        <v>26</v>
      </c>
      <c r="I307">
        <v>1</v>
      </c>
      <c r="J307">
        <f t="shared" si="30"/>
        <v>47</v>
      </c>
      <c r="K307">
        <f t="shared" si="31"/>
        <v>0.42553191489361702</v>
      </c>
      <c r="L307">
        <f t="shared" si="32"/>
        <v>0.55319148936170215</v>
      </c>
      <c r="M307">
        <f t="shared" si="33"/>
        <v>2.1276595744680851E-2</v>
      </c>
      <c r="N307">
        <f t="shared" si="34"/>
        <v>0.55319148936170215</v>
      </c>
      <c r="O307" t="str">
        <f t="shared" si="35"/>
        <v>Nixon</v>
      </c>
    </row>
    <row r="308" spans="1:15" x14ac:dyDescent="0.3">
      <c r="A308" t="str">
        <f t="shared" si="29"/>
        <v>15-003</v>
      </c>
      <c r="B308" t="s">
        <v>278</v>
      </c>
      <c r="C308">
        <v>15</v>
      </c>
      <c r="D308" t="s">
        <v>32</v>
      </c>
      <c r="E308" t="s">
        <v>472</v>
      </c>
      <c r="F308">
        <v>44</v>
      </c>
      <c r="G308">
        <v>18</v>
      </c>
      <c r="H308">
        <v>17</v>
      </c>
      <c r="I308">
        <v>4</v>
      </c>
      <c r="J308">
        <f t="shared" si="30"/>
        <v>39</v>
      </c>
      <c r="K308">
        <f t="shared" si="31"/>
        <v>0.46153846153846156</v>
      </c>
      <c r="L308">
        <f t="shared" si="32"/>
        <v>0.4358974358974359</v>
      </c>
      <c r="M308">
        <f t="shared" si="33"/>
        <v>0.10256410256410256</v>
      </c>
      <c r="N308">
        <f t="shared" si="34"/>
        <v>2.4615384615384617</v>
      </c>
      <c r="O308" t="str">
        <f t="shared" si="35"/>
        <v>McGovern</v>
      </c>
    </row>
    <row r="309" spans="1:15" x14ac:dyDescent="0.3">
      <c r="A309" t="str">
        <f t="shared" si="29"/>
        <v>15-004</v>
      </c>
      <c r="B309" t="s">
        <v>279</v>
      </c>
      <c r="C309">
        <v>15</v>
      </c>
      <c r="D309" t="s">
        <v>32</v>
      </c>
      <c r="E309" t="s">
        <v>472</v>
      </c>
      <c r="F309">
        <v>336</v>
      </c>
      <c r="G309">
        <v>125</v>
      </c>
      <c r="H309">
        <v>157</v>
      </c>
      <c r="I309">
        <v>6</v>
      </c>
      <c r="J309">
        <f t="shared" si="30"/>
        <v>288</v>
      </c>
      <c r="K309">
        <f t="shared" si="31"/>
        <v>0.43402777777777779</v>
      </c>
      <c r="L309">
        <f t="shared" si="32"/>
        <v>0.54513888888888884</v>
      </c>
      <c r="M309">
        <f t="shared" si="33"/>
        <v>2.0833333333333332E-2</v>
      </c>
      <c r="N309">
        <f t="shared" si="34"/>
        <v>0.54513888888888884</v>
      </c>
      <c r="O309" t="str">
        <f t="shared" si="35"/>
        <v>Nixon</v>
      </c>
    </row>
    <row r="310" spans="1:15" x14ac:dyDescent="0.3">
      <c r="A310" t="str">
        <f t="shared" si="29"/>
        <v>15-005</v>
      </c>
      <c r="B310" t="s">
        <v>280</v>
      </c>
      <c r="C310">
        <v>15</v>
      </c>
      <c r="D310" t="s">
        <v>32</v>
      </c>
      <c r="E310" t="s">
        <v>472</v>
      </c>
      <c r="F310">
        <v>265</v>
      </c>
      <c r="G310">
        <v>122</v>
      </c>
      <c r="H310">
        <v>106</v>
      </c>
      <c r="I310">
        <v>4</v>
      </c>
      <c r="J310">
        <f t="shared" si="30"/>
        <v>232</v>
      </c>
      <c r="K310">
        <f t="shared" si="31"/>
        <v>0.52586206896551724</v>
      </c>
      <c r="L310">
        <f t="shared" si="32"/>
        <v>0.45689655172413796</v>
      </c>
      <c r="M310">
        <f t="shared" si="33"/>
        <v>1.7241379310344827E-2</v>
      </c>
      <c r="N310">
        <f t="shared" si="34"/>
        <v>2.5258620689655173</v>
      </c>
      <c r="O310" t="str">
        <f t="shared" si="35"/>
        <v>McGovern</v>
      </c>
    </row>
    <row r="311" spans="1:15" x14ac:dyDescent="0.3">
      <c r="A311" t="str">
        <f t="shared" si="29"/>
        <v>15-006</v>
      </c>
      <c r="B311" t="s">
        <v>281</v>
      </c>
      <c r="C311">
        <v>15</v>
      </c>
      <c r="D311" t="s">
        <v>32</v>
      </c>
      <c r="E311" t="s">
        <v>472</v>
      </c>
      <c r="F311">
        <v>65</v>
      </c>
      <c r="G311">
        <v>42</v>
      </c>
      <c r="H311">
        <v>17</v>
      </c>
      <c r="I311">
        <v>6</v>
      </c>
      <c r="J311">
        <f t="shared" si="30"/>
        <v>65</v>
      </c>
      <c r="K311">
        <f t="shared" si="31"/>
        <v>0.64615384615384619</v>
      </c>
      <c r="L311">
        <f t="shared" si="32"/>
        <v>0.26153846153846155</v>
      </c>
      <c r="M311">
        <f t="shared" si="33"/>
        <v>9.2307692307692313E-2</v>
      </c>
      <c r="N311">
        <f t="shared" si="34"/>
        <v>2.6461538461538461</v>
      </c>
      <c r="O311" t="str">
        <f t="shared" si="35"/>
        <v>McGovern</v>
      </c>
    </row>
    <row r="312" spans="1:15" x14ac:dyDescent="0.3">
      <c r="A312" t="str">
        <f t="shared" si="29"/>
        <v>15-007</v>
      </c>
      <c r="B312" t="s">
        <v>282</v>
      </c>
      <c r="C312">
        <v>15</v>
      </c>
      <c r="D312" t="s">
        <v>32</v>
      </c>
      <c r="E312" t="s">
        <v>472</v>
      </c>
      <c r="F312">
        <v>69</v>
      </c>
      <c r="G312">
        <v>32</v>
      </c>
      <c r="H312">
        <v>23</v>
      </c>
      <c r="I312">
        <v>3</v>
      </c>
      <c r="J312">
        <f t="shared" si="30"/>
        <v>58</v>
      </c>
      <c r="K312">
        <f t="shared" si="31"/>
        <v>0.55172413793103448</v>
      </c>
      <c r="L312">
        <f t="shared" si="32"/>
        <v>0.39655172413793105</v>
      </c>
      <c r="M312">
        <f t="shared" si="33"/>
        <v>5.1724137931034482E-2</v>
      </c>
      <c r="N312">
        <f t="shared" si="34"/>
        <v>2.5517241379310347</v>
      </c>
      <c r="O312" t="str">
        <f t="shared" si="35"/>
        <v>McGovern</v>
      </c>
    </row>
    <row r="313" spans="1:15" x14ac:dyDescent="0.3">
      <c r="A313" t="str">
        <f t="shared" si="29"/>
        <v>15-008</v>
      </c>
      <c r="B313" t="s">
        <v>283</v>
      </c>
      <c r="C313">
        <v>15</v>
      </c>
      <c r="D313" t="s">
        <v>32</v>
      </c>
      <c r="E313" t="s">
        <v>474</v>
      </c>
      <c r="F313">
        <v>135</v>
      </c>
      <c r="G313">
        <v>77</v>
      </c>
      <c r="H313">
        <v>46</v>
      </c>
      <c r="I313">
        <v>4</v>
      </c>
      <c r="J313">
        <f t="shared" si="30"/>
        <v>127</v>
      </c>
      <c r="K313">
        <f t="shared" si="31"/>
        <v>0.60629921259842523</v>
      </c>
      <c r="L313">
        <f t="shared" si="32"/>
        <v>0.36220472440944884</v>
      </c>
      <c r="M313">
        <f t="shared" si="33"/>
        <v>3.1496062992125984E-2</v>
      </c>
      <c r="N313">
        <f t="shared" si="34"/>
        <v>2.606299212598425</v>
      </c>
      <c r="O313" t="str">
        <f t="shared" si="35"/>
        <v>McGovern</v>
      </c>
    </row>
    <row r="314" spans="1:15" x14ac:dyDescent="0.3">
      <c r="A314" t="str">
        <f t="shared" si="29"/>
        <v>15-009</v>
      </c>
      <c r="B314" t="s">
        <v>284</v>
      </c>
      <c r="C314">
        <v>15</v>
      </c>
      <c r="D314" t="s">
        <v>32</v>
      </c>
      <c r="E314" t="s">
        <v>472</v>
      </c>
      <c r="F314">
        <v>105</v>
      </c>
      <c r="G314">
        <v>41</v>
      </c>
      <c r="H314">
        <v>48</v>
      </c>
      <c r="I314">
        <v>8</v>
      </c>
      <c r="J314">
        <f t="shared" si="30"/>
        <v>97</v>
      </c>
      <c r="K314">
        <f t="shared" si="31"/>
        <v>0.42268041237113402</v>
      </c>
      <c r="L314">
        <f t="shared" si="32"/>
        <v>0.49484536082474229</v>
      </c>
      <c r="M314">
        <f t="shared" si="33"/>
        <v>8.247422680412371E-2</v>
      </c>
      <c r="N314">
        <f t="shared" si="34"/>
        <v>0.49484536082474229</v>
      </c>
      <c r="O314" t="str">
        <f t="shared" si="35"/>
        <v>Nixon</v>
      </c>
    </row>
    <row r="315" spans="1:15" x14ac:dyDescent="0.3">
      <c r="A315" t="str">
        <f t="shared" si="29"/>
        <v>15-010</v>
      </c>
      <c r="B315" t="s">
        <v>285</v>
      </c>
      <c r="C315">
        <v>15</v>
      </c>
      <c r="D315" t="s">
        <v>32</v>
      </c>
      <c r="E315" t="s">
        <v>472</v>
      </c>
      <c r="F315">
        <v>101</v>
      </c>
      <c r="G315">
        <v>52</v>
      </c>
      <c r="H315">
        <v>42</v>
      </c>
      <c r="I315">
        <v>2</v>
      </c>
      <c r="J315">
        <f t="shared" si="30"/>
        <v>96</v>
      </c>
      <c r="K315">
        <f t="shared" si="31"/>
        <v>0.54166666666666663</v>
      </c>
      <c r="L315">
        <f t="shared" si="32"/>
        <v>0.4375</v>
      </c>
      <c r="M315">
        <f t="shared" si="33"/>
        <v>2.0833333333333332E-2</v>
      </c>
      <c r="N315">
        <f t="shared" si="34"/>
        <v>2.5416666666666665</v>
      </c>
      <c r="O315" t="str">
        <f t="shared" si="35"/>
        <v>McGovern</v>
      </c>
    </row>
    <row r="316" spans="1:15" x14ac:dyDescent="0.3">
      <c r="A316" t="str">
        <f t="shared" si="29"/>
        <v>15-011</v>
      </c>
      <c r="B316" t="s">
        <v>286</v>
      </c>
      <c r="C316">
        <v>15</v>
      </c>
      <c r="D316" t="s">
        <v>32</v>
      </c>
      <c r="E316" t="s">
        <v>472</v>
      </c>
      <c r="F316">
        <v>70</v>
      </c>
      <c r="G316">
        <v>55</v>
      </c>
      <c r="H316">
        <v>9</v>
      </c>
      <c r="I316">
        <v>1</v>
      </c>
      <c r="J316">
        <f t="shared" si="30"/>
        <v>65</v>
      </c>
      <c r="K316">
        <f t="shared" si="31"/>
        <v>0.84615384615384615</v>
      </c>
      <c r="L316">
        <f t="shared" si="32"/>
        <v>0.13846153846153847</v>
      </c>
      <c r="M316">
        <f t="shared" si="33"/>
        <v>1.5384615384615385E-2</v>
      </c>
      <c r="N316">
        <f t="shared" si="34"/>
        <v>2.8461538461538463</v>
      </c>
      <c r="O316" t="str">
        <f t="shared" si="35"/>
        <v>McGovern</v>
      </c>
    </row>
    <row r="317" spans="1:15" x14ac:dyDescent="0.3">
      <c r="A317" t="str">
        <f t="shared" si="29"/>
        <v>15-012</v>
      </c>
      <c r="B317" t="s">
        <v>287</v>
      </c>
      <c r="C317">
        <v>15</v>
      </c>
      <c r="D317" t="s">
        <v>32</v>
      </c>
      <c r="E317" t="s">
        <v>472</v>
      </c>
      <c r="F317">
        <v>125</v>
      </c>
      <c r="G317">
        <v>97</v>
      </c>
      <c r="H317">
        <v>20</v>
      </c>
      <c r="I317">
        <v>4</v>
      </c>
      <c r="J317">
        <f t="shared" si="30"/>
        <v>121</v>
      </c>
      <c r="K317">
        <f t="shared" si="31"/>
        <v>0.80165289256198347</v>
      </c>
      <c r="L317">
        <f t="shared" si="32"/>
        <v>0.16528925619834711</v>
      </c>
      <c r="M317">
        <f t="shared" si="33"/>
        <v>3.3057851239669422E-2</v>
      </c>
      <c r="N317">
        <f t="shared" si="34"/>
        <v>2.8016528925619832</v>
      </c>
      <c r="O317" t="str">
        <f t="shared" si="35"/>
        <v>McGovern</v>
      </c>
    </row>
    <row r="318" spans="1:15" x14ac:dyDescent="0.3">
      <c r="A318" t="str">
        <f t="shared" si="29"/>
        <v>15-013</v>
      </c>
      <c r="B318" t="s">
        <v>288</v>
      </c>
      <c r="C318">
        <v>15</v>
      </c>
      <c r="D318" t="s">
        <v>32</v>
      </c>
      <c r="E318" t="s">
        <v>472</v>
      </c>
      <c r="F318">
        <v>71</v>
      </c>
      <c r="G318">
        <v>20</v>
      </c>
      <c r="H318">
        <v>40</v>
      </c>
      <c r="I318">
        <v>2</v>
      </c>
      <c r="J318">
        <f t="shared" si="30"/>
        <v>62</v>
      </c>
      <c r="K318">
        <f t="shared" si="31"/>
        <v>0.32258064516129031</v>
      </c>
      <c r="L318">
        <f t="shared" si="32"/>
        <v>0.64516129032258063</v>
      </c>
      <c r="M318">
        <f t="shared" si="33"/>
        <v>3.2258064516129031E-2</v>
      </c>
      <c r="N318">
        <f t="shared" si="34"/>
        <v>0.64516129032258063</v>
      </c>
      <c r="O318" t="str">
        <f t="shared" si="35"/>
        <v>Nixon</v>
      </c>
    </row>
    <row r="319" spans="1:15" x14ac:dyDescent="0.3">
      <c r="A319" t="str">
        <f t="shared" si="29"/>
        <v>15-014</v>
      </c>
      <c r="B319" t="s">
        <v>289</v>
      </c>
      <c r="C319">
        <v>15</v>
      </c>
      <c r="D319" t="s">
        <v>32</v>
      </c>
      <c r="E319" t="s">
        <v>472</v>
      </c>
      <c r="F319">
        <v>65</v>
      </c>
      <c r="G319">
        <v>26</v>
      </c>
      <c r="H319">
        <v>33</v>
      </c>
      <c r="I319">
        <v>0</v>
      </c>
      <c r="J319">
        <f t="shared" si="30"/>
        <v>59</v>
      </c>
      <c r="K319">
        <f t="shared" si="31"/>
        <v>0.44067796610169491</v>
      </c>
      <c r="L319">
        <f t="shared" si="32"/>
        <v>0.55932203389830504</v>
      </c>
      <c r="M319">
        <f t="shared" si="33"/>
        <v>0</v>
      </c>
      <c r="N319">
        <f t="shared" si="34"/>
        <v>0.55932203389830504</v>
      </c>
      <c r="O319" t="str">
        <f t="shared" si="35"/>
        <v>Nixon</v>
      </c>
    </row>
    <row r="320" spans="1:15" x14ac:dyDescent="0.3">
      <c r="A320" t="str">
        <f t="shared" si="29"/>
        <v>15-015</v>
      </c>
      <c r="B320" t="s">
        <v>290</v>
      </c>
      <c r="C320">
        <v>15</v>
      </c>
      <c r="D320" t="s">
        <v>32</v>
      </c>
      <c r="E320" t="s">
        <v>472</v>
      </c>
      <c r="F320">
        <v>65</v>
      </c>
      <c r="G320">
        <v>41</v>
      </c>
      <c r="H320">
        <v>14</v>
      </c>
      <c r="I320">
        <v>0</v>
      </c>
      <c r="J320">
        <f t="shared" si="30"/>
        <v>55</v>
      </c>
      <c r="K320">
        <f t="shared" si="31"/>
        <v>0.74545454545454548</v>
      </c>
      <c r="L320">
        <f t="shared" si="32"/>
        <v>0.25454545454545452</v>
      </c>
      <c r="M320">
        <f t="shared" si="33"/>
        <v>0</v>
      </c>
      <c r="N320">
        <f t="shared" si="34"/>
        <v>2.7454545454545456</v>
      </c>
      <c r="O320" t="str">
        <f t="shared" si="35"/>
        <v>McGovern</v>
      </c>
    </row>
    <row r="321" spans="1:15" x14ac:dyDescent="0.3">
      <c r="A321" t="str">
        <f t="shared" si="29"/>
        <v>15-016</v>
      </c>
      <c r="B321" t="s">
        <v>291</v>
      </c>
      <c r="C321">
        <v>15</v>
      </c>
      <c r="D321" t="s">
        <v>32</v>
      </c>
      <c r="E321" t="s">
        <v>472</v>
      </c>
      <c r="F321">
        <v>36</v>
      </c>
      <c r="G321">
        <v>25</v>
      </c>
      <c r="H321">
        <v>5</v>
      </c>
      <c r="I321">
        <v>6</v>
      </c>
      <c r="J321">
        <f t="shared" si="30"/>
        <v>36</v>
      </c>
      <c r="K321">
        <f t="shared" si="31"/>
        <v>0.69444444444444442</v>
      </c>
      <c r="L321">
        <f t="shared" si="32"/>
        <v>0.1388888888888889</v>
      </c>
      <c r="M321">
        <f t="shared" si="33"/>
        <v>0.16666666666666666</v>
      </c>
      <c r="N321">
        <f t="shared" si="34"/>
        <v>2.6944444444444446</v>
      </c>
      <c r="O321" t="str">
        <f t="shared" si="35"/>
        <v>McGovern</v>
      </c>
    </row>
    <row r="322" spans="1:15" x14ac:dyDescent="0.3">
      <c r="A322" t="str">
        <f t="shared" ref="A322:A385" si="36">REPT("0",2-LEN(C322))&amp;C322&amp;"-"&amp;IF(C322=C321,REPT("0",3-LEN(RIGHT(A321,3)/1+1)),"00")&amp;IF(C322=C321,RIGHT(A321,3)/1+1,1)</f>
        <v>15-017</v>
      </c>
      <c r="B322" t="s">
        <v>292</v>
      </c>
      <c r="C322">
        <v>15</v>
      </c>
      <c r="D322" t="s">
        <v>32</v>
      </c>
      <c r="E322" t="s">
        <v>472</v>
      </c>
      <c r="F322">
        <v>48</v>
      </c>
      <c r="G322">
        <v>33</v>
      </c>
      <c r="H322">
        <v>3</v>
      </c>
      <c r="I322">
        <v>1</v>
      </c>
      <c r="J322">
        <f t="shared" si="30"/>
        <v>37</v>
      </c>
      <c r="K322">
        <f t="shared" si="31"/>
        <v>0.89189189189189189</v>
      </c>
      <c r="L322">
        <f t="shared" si="32"/>
        <v>8.1081081081081086E-2</v>
      </c>
      <c r="M322">
        <f t="shared" si="33"/>
        <v>2.7027027027027029E-2</v>
      </c>
      <c r="N322">
        <f t="shared" si="34"/>
        <v>2.8918918918918921</v>
      </c>
      <c r="O322" t="str">
        <f t="shared" si="35"/>
        <v>McGovern</v>
      </c>
    </row>
    <row r="323" spans="1:15" x14ac:dyDescent="0.3">
      <c r="A323" t="str">
        <f t="shared" si="36"/>
        <v>15-018</v>
      </c>
      <c r="B323" t="s">
        <v>293</v>
      </c>
      <c r="C323">
        <v>15</v>
      </c>
      <c r="D323" t="s">
        <v>32</v>
      </c>
      <c r="E323" t="s">
        <v>472</v>
      </c>
      <c r="F323">
        <v>79</v>
      </c>
      <c r="G323">
        <v>28</v>
      </c>
      <c r="H323">
        <v>47</v>
      </c>
      <c r="I323">
        <v>3</v>
      </c>
      <c r="J323">
        <f t="shared" ref="J323:J386" si="37">SUM(G323:I323)</f>
        <v>78</v>
      </c>
      <c r="K323">
        <f t="shared" ref="K323:K386" si="38">IF($J323=0,"",G323/$J323)</f>
        <v>0.35897435897435898</v>
      </c>
      <c r="L323">
        <f t="shared" ref="L323:L386" si="39">IF($J323=0,"",H323/$J323)</f>
        <v>0.60256410256410253</v>
      </c>
      <c r="M323">
        <f t="shared" ref="M323:M386" si="40">IF($J323=0,"",I323/$J323)</f>
        <v>3.8461538461538464E-2</v>
      </c>
      <c r="N323">
        <f t="shared" ref="N323:N386" si="41">IF(J323=0,10,IF(MAX(G323:I323)=LARGE(G323:I323,2),9,IF(H323=MAX(G323:I323),L323,IF(I323=MAX(G323:I323),M323+1,IF(G323=MAX(G323:I323),K323+2,-1)))))</f>
        <v>0.60256410256410253</v>
      </c>
      <c r="O323" t="str">
        <f t="shared" ref="O323:O386" si="42">IF(J323=0,"No Votes",IF(MAX(G323:I323)=LARGE(G323:I323,2),"Tie",IF(H323=MAX(G323:I323),"Nixon",IF(I323=MAX(G323:I323),"Schmitz",IF(G323=MAX(G323:I323),"McGovern",-1)))))</f>
        <v>Nixon</v>
      </c>
    </row>
    <row r="324" spans="1:15" x14ac:dyDescent="0.3">
      <c r="A324" t="str">
        <f t="shared" si="36"/>
        <v>15-019</v>
      </c>
      <c r="B324" t="s">
        <v>294</v>
      </c>
      <c r="C324">
        <v>15</v>
      </c>
      <c r="D324" t="s">
        <v>32</v>
      </c>
      <c r="E324" t="s">
        <v>472</v>
      </c>
      <c r="F324">
        <v>69</v>
      </c>
      <c r="G324">
        <v>2</v>
      </c>
      <c r="H324">
        <v>59</v>
      </c>
      <c r="I324">
        <v>2</v>
      </c>
      <c r="J324">
        <f t="shared" si="37"/>
        <v>63</v>
      </c>
      <c r="K324">
        <f t="shared" si="38"/>
        <v>3.1746031746031744E-2</v>
      </c>
      <c r="L324">
        <f t="shared" si="39"/>
        <v>0.93650793650793651</v>
      </c>
      <c r="M324">
        <f t="shared" si="40"/>
        <v>3.1746031746031744E-2</v>
      </c>
      <c r="N324">
        <f t="shared" si="41"/>
        <v>0.93650793650793651</v>
      </c>
      <c r="O324" t="str">
        <f t="shared" si="42"/>
        <v>Nixon</v>
      </c>
    </row>
    <row r="325" spans="1:15" x14ac:dyDescent="0.3">
      <c r="A325" t="str">
        <f t="shared" si="36"/>
        <v>15-020</v>
      </c>
      <c r="B325" t="s">
        <v>295</v>
      </c>
      <c r="C325">
        <v>15</v>
      </c>
      <c r="D325" t="s">
        <v>32</v>
      </c>
      <c r="E325" t="s">
        <v>472</v>
      </c>
      <c r="F325">
        <v>0</v>
      </c>
      <c r="G325">
        <v>0</v>
      </c>
      <c r="H325">
        <v>0</v>
      </c>
      <c r="I325">
        <v>0</v>
      </c>
      <c r="J325">
        <f t="shared" si="37"/>
        <v>0</v>
      </c>
      <c r="K325" t="str">
        <f t="shared" si="38"/>
        <v/>
      </c>
      <c r="L325" t="str">
        <f t="shared" si="39"/>
        <v/>
      </c>
      <c r="M325" t="str">
        <f t="shared" si="40"/>
        <v/>
      </c>
      <c r="N325">
        <f t="shared" si="41"/>
        <v>10</v>
      </c>
      <c r="O325" t="str">
        <f t="shared" si="42"/>
        <v>No Votes</v>
      </c>
    </row>
    <row r="326" spans="1:15" x14ac:dyDescent="0.3">
      <c r="A326" t="str">
        <f t="shared" si="36"/>
        <v>15-021</v>
      </c>
      <c r="B326" t="s">
        <v>296</v>
      </c>
      <c r="C326">
        <v>15</v>
      </c>
      <c r="D326" t="s">
        <v>32</v>
      </c>
      <c r="E326" t="s">
        <v>472</v>
      </c>
      <c r="F326">
        <v>18</v>
      </c>
      <c r="G326">
        <v>11</v>
      </c>
      <c r="H326">
        <v>6</v>
      </c>
      <c r="I326">
        <v>1</v>
      </c>
      <c r="J326">
        <f t="shared" si="37"/>
        <v>18</v>
      </c>
      <c r="K326">
        <f t="shared" si="38"/>
        <v>0.61111111111111116</v>
      </c>
      <c r="L326">
        <f t="shared" si="39"/>
        <v>0.33333333333333331</v>
      </c>
      <c r="M326">
        <f t="shared" si="40"/>
        <v>5.5555555555555552E-2</v>
      </c>
      <c r="N326">
        <f t="shared" si="41"/>
        <v>2.6111111111111112</v>
      </c>
      <c r="O326" t="str">
        <f t="shared" si="42"/>
        <v>McGovern</v>
      </c>
    </row>
    <row r="327" spans="1:15" x14ac:dyDescent="0.3">
      <c r="A327" t="str">
        <f t="shared" si="36"/>
        <v>15-022</v>
      </c>
      <c r="B327" t="s">
        <v>297</v>
      </c>
      <c r="C327">
        <v>15</v>
      </c>
      <c r="D327" t="s">
        <v>32</v>
      </c>
      <c r="E327" t="s">
        <v>472</v>
      </c>
      <c r="F327">
        <v>100</v>
      </c>
      <c r="G327">
        <v>84</v>
      </c>
      <c r="H327">
        <v>6</v>
      </c>
      <c r="I327">
        <v>4</v>
      </c>
      <c r="J327">
        <f t="shared" si="37"/>
        <v>94</v>
      </c>
      <c r="K327">
        <f t="shared" si="38"/>
        <v>0.8936170212765957</v>
      </c>
      <c r="L327">
        <f t="shared" si="39"/>
        <v>6.3829787234042548E-2</v>
      </c>
      <c r="M327">
        <f t="shared" si="40"/>
        <v>4.2553191489361701E-2</v>
      </c>
      <c r="N327">
        <f t="shared" si="41"/>
        <v>2.8936170212765955</v>
      </c>
      <c r="O327" t="str">
        <f t="shared" si="42"/>
        <v>McGovern</v>
      </c>
    </row>
    <row r="328" spans="1:15" x14ac:dyDescent="0.3">
      <c r="A328" t="str">
        <f t="shared" si="36"/>
        <v>15-023</v>
      </c>
      <c r="B328" t="s">
        <v>298</v>
      </c>
      <c r="C328">
        <v>15</v>
      </c>
      <c r="D328" t="s">
        <v>32</v>
      </c>
      <c r="E328" t="s">
        <v>472</v>
      </c>
      <c r="F328">
        <v>80</v>
      </c>
      <c r="G328">
        <v>53</v>
      </c>
      <c r="H328">
        <v>11</v>
      </c>
      <c r="I328">
        <v>11</v>
      </c>
      <c r="J328">
        <f t="shared" si="37"/>
        <v>75</v>
      </c>
      <c r="K328">
        <f t="shared" si="38"/>
        <v>0.70666666666666667</v>
      </c>
      <c r="L328">
        <f t="shared" si="39"/>
        <v>0.14666666666666667</v>
      </c>
      <c r="M328">
        <f t="shared" si="40"/>
        <v>0.14666666666666667</v>
      </c>
      <c r="N328">
        <f t="shared" si="41"/>
        <v>2.7066666666666666</v>
      </c>
      <c r="O328" t="str">
        <f t="shared" si="42"/>
        <v>McGovern</v>
      </c>
    </row>
    <row r="329" spans="1:15" x14ac:dyDescent="0.3">
      <c r="A329" t="str">
        <f t="shared" si="36"/>
        <v>15-024</v>
      </c>
      <c r="B329" t="s">
        <v>299</v>
      </c>
      <c r="C329">
        <v>15</v>
      </c>
      <c r="D329" t="s">
        <v>32</v>
      </c>
      <c r="E329" t="s">
        <v>472</v>
      </c>
      <c r="F329">
        <v>70</v>
      </c>
      <c r="G329">
        <v>27</v>
      </c>
      <c r="H329">
        <v>34</v>
      </c>
      <c r="I329">
        <v>2</v>
      </c>
      <c r="J329">
        <f t="shared" si="37"/>
        <v>63</v>
      </c>
      <c r="K329">
        <f t="shared" si="38"/>
        <v>0.42857142857142855</v>
      </c>
      <c r="L329">
        <f t="shared" si="39"/>
        <v>0.53968253968253965</v>
      </c>
      <c r="M329">
        <f t="shared" si="40"/>
        <v>3.1746031746031744E-2</v>
      </c>
      <c r="N329">
        <f t="shared" si="41"/>
        <v>0.53968253968253965</v>
      </c>
      <c r="O329" t="str">
        <f t="shared" si="42"/>
        <v>Nixon</v>
      </c>
    </row>
    <row r="330" spans="1:15" x14ac:dyDescent="0.3">
      <c r="A330" t="str">
        <f t="shared" si="36"/>
        <v>15-025</v>
      </c>
      <c r="B330" t="s">
        <v>300</v>
      </c>
      <c r="C330">
        <v>15</v>
      </c>
      <c r="D330" t="s">
        <v>32</v>
      </c>
      <c r="E330" t="s">
        <v>472</v>
      </c>
      <c r="F330">
        <v>61</v>
      </c>
      <c r="G330">
        <v>35</v>
      </c>
      <c r="H330">
        <v>18</v>
      </c>
      <c r="I330">
        <v>3</v>
      </c>
      <c r="J330">
        <f t="shared" si="37"/>
        <v>56</v>
      </c>
      <c r="K330">
        <f t="shared" si="38"/>
        <v>0.625</v>
      </c>
      <c r="L330">
        <f t="shared" si="39"/>
        <v>0.32142857142857145</v>
      </c>
      <c r="M330">
        <f t="shared" si="40"/>
        <v>5.3571428571428568E-2</v>
      </c>
      <c r="N330">
        <f t="shared" si="41"/>
        <v>2.625</v>
      </c>
      <c r="O330" t="str">
        <f t="shared" si="42"/>
        <v>McGovern</v>
      </c>
    </row>
    <row r="331" spans="1:15" x14ac:dyDescent="0.3">
      <c r="A331" t="str">
        <f t="shared" si="36"/>
        <v>15-026</v>
      </c>
      <c r="B331" t="s">
        <v>24</v>
      </c>
      <c r="C331">
        <v>15</v>
      </c>
      <c r="D331" t="s">
        <v>31</v>
      </c>
      <c r="E331">
        <v>0</v>
      </c>
      <c r="F331">
        <v>85</v>
      </c>
      <c r="G331">
        <v>37</v>
      </c>
      <c r="H331">
        <v>45</v>
      </c>
      <c r="I331">
        <v>2</v>
      </c>
      <c r="J331">
        <f t="shared" si="37"/>
        <v>84</v>
      </c>
      <c r="K331">
        <f t="shared" si="38"/>
        <v>0.44047619047619047</v>
      </c>
      <c r="L331">
        <f t="shared" si="39"/>
        <v>0.5357142857142857</v>
      </c>
      <c r="M331">
        <f t="shared" si="40"/>
        <v>2.3809523809523808E-2</v>
      </c>
      <c r="N331">
        <f t="shared" si="41"/>
        <v>0.5357142857142857</v>
      </c>
      <c r="O331" t="str">
        <f t="shared" si="42"/>
        <v>Nixon</v>
      </c>
    </row>
    <row r="332" spans="1:15" x14ac:dyDescent="0.3">
      <c r="A332" t="str">
        <f t="shared" si="36"/>
        <v>15-027</v>
      </c>
      <c r="B332" t="s">
        <v>52</v>
      </c>
      <c r="C332">
        <v>15</v>
      </c>
      <c r="D332" t="s">
        <v>30</v>
      </c>
      <c r="E332">
        <v>0</v>
      </c>
      <c r="F332">
        <v>0</v>
      </c>
      <c r="G332">
        <v>91</v>
      </c>
      <c r="H332">
        <v>56</v>
      </c>
      <c r="I332">
        <v>3</v>
      </c>
      <c r="J332">
        <f t="shared" si="37"/>
        <v>150</v>
      </c>
      <c r="K332">
        <f t="shared" si="38"/>
        <v>0.60666666666666669</v>
      </c>
      <c r="L332">
        <f t="shared" si="39"/>
        <v>0.37333333333333335</v>
      </c>
      <c r="M332">
        <f t="shared" si="40"/>
        <v>0.02</v>
      </c>
      <c r="N332">
        <f t="shared" si="41"/>
        <v>2.6066666666666665</v>
      </c>
      <c r="O332" t="str">
        <f t="shared" si="42"/>
        <v>McGovern</v>
      </c>
    </row>
    <row r="333" spans="1:15" x14ac:dyDescent="0.3">
      <c r="A333" t="str">
        <f t="shared" si="36"/>
        <v>15-028</v>
      </c>
      <c r="B333" t="s">
        <v>26</v>
      </c>
      <c r="C333">
        <v>15</v>
      </c>
      <c r="D333" t="s">
        <v>29</v>
      </c>
      <c r="E333">
        <v>0</v>
      </c>
      <c r="F333">
        <v>2297</v>
      </c>
      <c r="G333">
        <v>1235</v>
      </c>
      <c r="H333">
        <v>919</v>
      </c>
      <c r="I333">
        <v>84</v>
      </c>
      <c r="J333">
        <f t="shared" si="37"/>
        <v>2238</v>
      </c>
      <c r="K333">
        <f t="shared" si="38"/>
        <v>0.55183199285075957</v>
      </c>
      <c r="L333">
        <f t="shared" si="39"/>
        <v>0.41063449508489724</v>
      </c>
      <c r="M333">
        <f t="shared" si="40"/>
        <v>3.7533512064343161E-2</v>
      </c>
      <c r="N333">
        <f t="shared" si="41"/>
        <v>2.5518319928507598</v>
      </c>
      <c r="O333" t="str">
        <f t="shared" si="42"/>
        <v>McGovern</v>
      </c>
    </row>
    <row r="334" spans="1:15" x14ac:dyDescent="0.3">
      <c r="A334" t="str">
        <f t="shared" si="36"/>
        <v>16-001</v>
      </c>
      <c r="B334" t="s">
        <v>301</v>
      </c>
      <c r="C334">
        <v>16</v>
      </c>
      <c r="D334" t="s">
        <v>32</v>
      </c>
      <c r="E334" t="s">
        <v>475</v>
      </c>
      <c r="F334">
        <v>49</v>
      </c>
      <c r="G334">
        <v>42</v>
      </c>
      <c r="H334">
        <v>1</v>
      </c>
      <c r="I334">
        <v>1</v>
      </c>
      <c r="J334">
        <f t="shared" si="37"/>
        <v>44</v>
      </c>
      <c r="K334">
        <f t="shared" si="38"/>
        <v>0.95454545454545459</v>
      </c>
      <c r="L334">
        <f t="shared" si="39"/>
        <v>2.2727272727272728E-2</v>
      </c>
      <c r="M334">
        <f t="shared" si="40"/>
        <v>2.2727272727272728E-2</v>
      </c>
      <c r="N334">
        <f t="shared" si="41"/>
        <v>2.9545454545454546</v>
      </c>
      <c r="O334" t="str">
        <f t="shared" si="42"/>
        <v>McGovern</v>
      </c>
    </row>
    <row r="335" spans="1:15" x14ac:dyDescent="0.3">
      <c r="A335" t="str">
        <f t="shared" si="36"/>
        <v>16-002</v>
      </c>
      <c r="B335" t="s">
        <v>302</v>
      </c>
      <c r="C335">
        <v>16</v>
      </c>
      <c r="D335" t="s">
        <v>32</v>
      </c>
      <c r="E335" t="s">
        <v>472</v>
      </c>
      <c r="F335">
        <v>86</v>
      </c>
      <c r="G335">
        <v>33</v>
      </c>
      <c r="H335">
        <v>38</v>
      </c>
      <c r="I335">
        <v>1</v>
      </c>
      <c r="J335">
        <f t="shared" si="37"/>
        <v>72</v>
      </c>
      <c r="K335">
        <f t="shared" si="38"/>
        <v>0.45833333333333331</v>
      </c>
      <c r="L335">
        <f t="shared" si="39"/>
        <v>0.52777777777777779</v>
      </c>
      <c r="M335">
        <f t="shared" si="40"/>
        <v>1.3888888888888888E-2</v>
      </c>
      <c r="N335">
        <f t="shared" si="41"/>
        <v>0.52777777777777779</v>
      </c>
      <c r="O335" t="str">
        <f t="shared" si="42"/>
        <v>Nixon</v>
      </c>
    </row>
    <row r="336" spans="1:15" x14ac:dyDescent="0.3">
      <c r="A336" t="str">
        <f t="shared" si="36"/>
        <v>16-003</v>
      </c>
      <c r="B336" t="s">
        <v>303</v>
      </c>
      <c r="C336">
        <v>16</v>
      </c>
      <c r="D336" t="s">
        <v>32</v>
      </c>
      <c r="E336" t="s">
        <v>475</v>
      </c>
      <c r="F336">
        <v>33</v>
      </c>
      <c r="G336">
        <v>14</v>
      </c>
      <c r="H336">
        <v>18</v>
      </c>
      <c r="I336">
        <v>1</v>
      </c>
      <c r="J336">
        <f t="shared" si="37"/>
        <v>33</v>
      </c>
      <c r="K336">
        <f t="shared" si="38"/>
        <v>0.42424242424242425</v>
      </c>
      <c r="L336">
        <f t="shared" si="39"/>
        <v>0.54545454545454541</v>
      </c>
      <c r="M336">
        <f t="shared" si="40"/>
        <v>3.0303030303030304E-2</v>
      </c>
      <c r="N336">
        <f t="shared" si="41"/>
        <v>0.54545454545454541</v>
      </c>
      <c r="O336" t="str">
        <f t="shared" si="42"/>
        <v>Nixon</v>
      </c>
    </row>
    <row r="337" spans="1:15" x14ac:dyDescent="0.3">
      <c r="A337" t="str">
        <f t="shared" si="36"/>
        <v>16-004</v>
      </c>
      <c r="B337" t="s">
        <v>304</v>
      </c>
      <c r="C337">
        <v>16</v>
      </c>
      <c r="D337" t="s">
        <v>32</v>
      </c>
      <c r="E337" t="s">
        <v>475</v>
      </c>
      <c r="F337">
        <v>42</v>
      </c>
      <c r="G337">
        <v>26</v>
      </c>
      <c r="H337">
        <v>6</v>
      </c>
      <c r="I337">
        <v>1</v>
      </c>
      <c r="J337">
        <f t="shared" si="37"/>
        <v>33</v>
      </c>
      <c r="K337">
        <f t="shared" si="38"/>
        <v>0.78787878787878785</v>
      </c>
      <c r="L337">
        <f t="shared" si="39"/>
        <v>0.18181818181818182</v>
      </c>
      <c r="M337">
        <f t="shared" si="40"/>
        <v>3.0303030303030304E-2</v>
      </c>
      <c r="N337">
        <f t="shared" si="41"/>
        <v>2.7878787878787881</v>
      </c>
      <c r="O337" t="str">
        <f t="shared" si="42"/>
        <v>McGovern</v>
      </c>
    </row>
    <row r="338" spans="1:15" x14ac:dyDescent="0.3">
      <c r="A338" t="str">
        <f t="shared" si="36"/>
        <v>16-005</v>
      </c>
      <c r="B338" t="s">
        <v>305</v>
      </c>
      <c r="C338">
        <v>16</v>
      </c>
      <c r="D338" t="s">
        <v>32</v>
      </c>
      <c r="E338" t="s">
        <v>475</v>
      </c>
      <c r="F338">
        <v>36</v>
      </c>
      <c r="G338">
        <v>20</v>
      </c>
      <c r="H338">
        <v>9</v>
      </c>
      <c r="I338">
        <v>3</v>
      </c>
      <c r="J338">
        <f t="shared" si="37"/>
        <v>32</v>
      </c>
      <c r="K338">
        <f t="shared" si="38"/>
        <v>0.625</v>
      </c>
      <c r="L338">
        <f t="shared" si="39"/>
        <v>0.28125</v>
      </c>
      <c r="M338">
        <f t="shared" si="40"/>
        <v>9.375E-2</v>
      </c>
      <c r="N338">
        <f t="shared" si="41"/>
        <v>2.625</v>
      </c>
      <c r="O338" t="str">
        <f t="shared" si="42"/>
        <v>McGovern</v>
      </c>
    </row>
    <row r="339" spans="1:15" x14ac:dyDescent="0.3">
      <c r="A339" t="str">
        <f t="shared" si="36"/>
        <v>16-006</v>
      </c>
      <c r="B339" t="s">
        <v>306</v>
      </c>
      <c r="C339">
        <v>16</v>
      </c>
      <c r="D339" t="s">
        <v>32</v>
      </c>
      <c r="E339" t="s">
        <v>475</v>
      </c>
      <c r="F339">
        <v>30</v>
      </c>
      <c r="G339">
        <v>11</v>
      </c>
      <c r="H339">
        <v>6</v>
      </c>
      <c r="I339">
        <v>5</v>
      </c>
      <c r="J339">
        <f t="shared" si="37"/>
        <v>22</v>
      </c>
      <c r="K339">
        <f t="shared" si="38"/>
        <v>0.5</v>
      </c>
      <c r="L339">
        <f t="shared" si="39"/>
        <v>0.27272727272727271</v>
      </c>
      <c r="M339">
        <f t="shared" si="40"/>
        <v>0.22727272727272727</v>
      </c>
      <c r="N339">
        <f t="shared" si="41"/>
        <v>2.5</v>
      </c>
      <c r="O339" t="str">
        <f t="shared" si="42"/>
        <v>McGovern</v>
      </c>
    </row>
    <row r="340" spans="1:15" x14ac:dyDescent="0.3">
      <c r="A340" t="str">
        <f t="shared" si="36"/>
        <v>16-007</v>
      </c>
      <c r="B340" t="s">
        <v>307</v>
      </c>
      <c r="C340">
        <v>16</v>
      </c>
      <c r="D340" t="s">
        <v>32</v>
      </c>
      <c r="E340" t="s">
        <v>475</v>
      </c>
      <c r="F340">
        <v>18</v>
      </c>
      <c r="G340">
        <v>7</v>
      </c>
      <c r="H340">
        <v>8</v>
      </c>
      <c r="I340">
        <v>3</v>
      </c>
      <c r="J340">
        <f t="shared" si="37"/>
        <v>18</v>
      </c>
      <c r="K340">
        <f t="shared" si="38"/>
        <v>0.3888888888888889</v>
      </c>
      <c r="L340">
        <f t="shared" si="39"/>
        <v>0.44444444444444442</v>
      </c>
      <c r="M340">
        <f t="shared" si="40"/>
        <v>0.16666666666666666</v>
      </c>
      <c r="N340">
        <f t="shared" si="41"/>
        <v>0.44444444444444442</v>
      </c>
      <c r="O340" t="str">
        <f t="shared" si="42"/>
        <v>Nixon</v>
      </c>
    </row>
    <row r="341" spans="1:15" x14ac:dyDescent="0.3">
      <c r="A341" t="str">
        <f t="shared" si="36"/>
        <v>16-008</v>
      </c>
      <c r="B341" t="s">
        <v>308</v>
      </c>
      <c r="C341">
        <v>16</v>
      </c>
      <c r="D341" t="s">
        <v>32</v>
      </c>
      <c r="E341" t="s">
        <v>475</v>
      </c>
      <c r="F341">
        <v>41</v>
      </c>
      <c r="G341">
        <v>7</v>
      </c>
      <c r="H341">
        <v>19</v>
      </c>
      <c r="I341">
        <v>1</v>
      </c>
      <c r="J341">
        <f t="shared" si="37"/>
        <v>27</v>
      </c>
      <c r="K341">
        <f t="shared" si="38"/>
        <v>0.25925925925925924</v>
      </c>
      <c r="L341">
        <f t="shared" si="39"/>
        <v>0.70370370370370372</v>
      </c>
      <c r="M341">
        <f t="shared" si="40"/>
        <v>3.7037037037037035E-2</v>
      </c>
      <c r="N341">
        <f t="shared" si="41"/>
        <v>0.70370370370370372</v>
      </c>
      <c r="O341" t="str">
        <f t="shared" si="42"/>
        <v>Nixon</v>
      </c>
    </row>
    <row r="342" spans="1:15" x14ac:dyDescent="0.3">
      <c r="A342" t="str">
        <f t="shared" si="36"/>
        <v>16-009</v>
      </c>
      <c r="B342" t="s">
        <v>309</v>
      </c>
      <c r="C342">
        <v>16</v>
      </c>
      <c r="D342" t="s">
        <v>32</v>
      </c>
      <c r="E342" t="s">
        <v>472</v>
      </c>
      <c r="F342">
        <v>30</v>
      </c>
      <c r="G342">
        <v>13</v>
      </c>
      <c r="H342">
        <v>8</v>
      </c>
      <c r="I342">
        <v>0</v>
      </c>
      <c r="J342">
        <f t="shared" si="37"/>
        <v>21</v>
      </c>
      <c r="K342">
        <f t="shared" si="38"/>
        <v>0.61904761904761907</v>
      </c>
      <c r="L342">
        <f t="shared" si="39"/>
        <v>0.38095238095238093</v>
      </c>
      <c r="M342">
        <f t="shared" si="40"/>
        <v>0</v>
      </c>
      <c r="N342">
        <f t="shared" si="41"/>
        <v>2.6190476190476191</v>
      </c>
      <c r="O342" t="str">
        <f t="shared" si="42"/>
        <v>McGovern</v>
      </c>
    </row>
    <row r="343" spans="1:15" x14ac:dyDescent="0.3">
      <c r="A343" t="str">
        <f t="shared" si="36"/>
        <v>16-010</v>
      </c>
      <c r="B343" t="s">
        <v>310</v>
      </c>
      <c r="C343">
        <v>16</v>
      </c>
      <c r="D343" t="s">
        <v>32</v>
      </c>
      <c r="E343" t="s">
        <v>475</v>
      </c>
      <c r="F343">
        <v>25</v>
      </c>
      <c r="G343">
        <v>16</v>
      </c>
      <c r="H343">
        <v>5</v>
      </c>
      <c r="I343">
        <v>2</v>
      </c>
      <c r="J343">
        <f t="shared" si="37"/>
        <v>23</v>
      </c>
      <c r="K343">
        <f t="shared" si="38"/>
        <v>0.69565217391304346</v>
      </c>
      <c r="L343">
        <f t="shared" si="39"/>
        <v>0.21739130434782608</v>
      </c>
      <c r="M343">
        <f t="shared" si="40"/>
        <v>8.6956521739130432E-2</v>
      </c>
      <c r="N343">
        <f t="shared" si="41"/>
        <v>2.6956521739130435</v>
      </c>
      <c r="O343" t="str">
        <f t="shared" si="42"/>
        <v>McGovern</v>
      </c>
    </row>
    <row r="344" spans="1:15" x14ac:dyDescent="0.3">
      <c r="A344" t="str">
        <f t="shared" si="36"/>
        <v>16-011</v>
      </c>
      <c r="B344" t="s">
        <v>311</v>
      </c>
      <c r="C344">
        <v>16</v>
      </c>
      <c r="D344" t="s">
        <v>32</v>
      </c>
      <c r="E344" t="s">
        <v>472</v>
      </c>
      <c r="F344">
        <v>18</v>
      </c>
      <c r="G344">
        <v>10</v>
      </c>
      <c r="H344">
        <v>7</v>
      </c>
      <c r="I344">
        <v>0</v>
      </c>
      <c r="J344">
        <f t="shared" si="37"/>
        <v>17</v>
      </c>
      <c r="K344">
        <f t="shared" si="38"/>
        <v>0.58823529411764708</v>
      </c>
      <c r="L344">
        <f t="shared" si="39"/>
        <v>0.41176470588235292</v>
      </c>
      <c r="M344">
        <f t="shared" si="40"/>
        <v>0</v>
      </c>
      <c r="N344">
        <f t="shared" si="41"/>
        <v>2.5882352941176472</v>
      </c>
      <c r="O344" t="str">
        <f t="shared" si="42"/>
        <v>McGovern</v>
      </c>
    </row>
    <row r="345" spans="1:15" x14ac:dyDescent="0.3">
      <c r="A345" t="str">
        <f t="shared" si="36"/>
        <v>16-012</v>
      </c>
      <c r="B345" t="s">
        <v>312</v>
      </c>
      <c r="C345">
        <v>16</v>
      </c>
      <c r="D345" t="s">
        <v>32</v>
      </c>
      <c r="E345" t="s">
        <v>475</v>
      </c>
      <c r="F345">
        <v>6</v>
      </c>
      <c r="G345">
        <v>1</v>
      </c>
      <c r="H345">
        <v>5</v>
      </c>
      <c r="I345">
        <v>0</v>
      </c>
      <c r="J345">
        <f t="shared" si="37"/>
        <v>6</v>
      </c>
      <c r="K345">
        <f t="shared" si="38"/>
        <v>0.16666666666666666</v>
      </c>
      <c r="L345">
        <f t="shared" si="39"/>
        <v>0.83333333333333337</v>
      </c>
      <c r="M345">
        <f t="shared" si="40"/>
        <v>0</v>
      </c>
      <c r="N345">
        <f t="shared" si="41"/>
        <v>0.83333333333333337</v>
      </c>
      <c r="O345" t="str">
        <f t="shared" si="42"/>
        <v>Nixon</v>
      </c>
    </row>
    <row r="346" spans="1:15" x14ac:dyDescent="0.3">
      <c r="A346" t="str">
        <f t="shared" si="36"/>
        <v>16-013</v>
      </c>
      <c r="B346" t="s">
        <v>313</v>
      </c>
      <c r="C346">
        <v>16</v>
      </c>
      <c r="D346" t="s">
        <v>32</v>
      </c>
      <c r="E346" t="s">
        <v>475</v>
      </c>
      <c r="F346">
        <v>215</v>
      </c>
      <c r="G346">
        <v>64</v>
      </c>
      <c r="H346">
        <v>99</v>
      </c>
      <c r="I346">
        <v>4</v>
      </c>
      <c r="J346">
        <f t="shared" si="37"/>
        <v>167</v>
      </c>
      <c r="K346">
        <f t="shared" si="38"/>
        <v>0.38323353293413176</v>
      </c>
      <c r="L346">
        <f t="shared" si="39"/>
        <v>0.59281437125748504</v>
      </c>
      <c r="M346">
        <f t="shared" si="40"/>
        <v>2.3952095808383235E-2</v>
      </c>
      <c r="N346">
        <f t="shared" si="41"/>
        <v>0.59281437125748504</v>
      </c>
      <c r="O346" t="str">
        <f t="shared" si="42"/>
        <v>Nixon</v>
      </c>
    </row>
    <row r="347" spans="1:15" x14ac:dyDescent="0.3">
      <c r="A347" t="str">
        <f t="shared" si="36"/>
        <v>16-014</v>
      </c>
      <c r="B347" t="s">
        <v>314</v>
      </c>
      <c r="C347">
        <v>16</v>
      </c>
      <c r="D347" t="s">
        <v>32</v>
      </c>
      <c r="E347" t="s">
        <v>474</v>
      </c>
      <c r="F347">
        <v>52</v>
      </c>
      <c r="G347">
        <v>30</v>
      </c>
      <c r="H347">
        <v>10</v>
      </c>
      <c r="I347">
        <v>3</v>
      </c>
      <c r="J347">
        <f t="shared" si="37"/>
        <v>43</v>
      </c>
      <c r="K347">
        <f t="shared" si="38"/>
        <v>0.69767441860465118</v>
      </c>
      <c r="L347">
        <f t="shared" si="39"/>
        <v>0.23255813953488372</v>
      </c>
      <c r="M347">
        <f t="shared" si="40"/>
        <v>6.9767441860465115E-2</v>
      </c>
      <c r="N347">
        <f t="shared" si="41"/>
        <v>2.6976744186046511</v>
      </c>
      <c r="O347" t="str">
        <f t="shared" si="42"/>
        <v>McGovern</v>
      </c>
    </row>
    <row r="348" spans="1:15" x14ac:dyDescent="0.3">
      <c r="A348" t="str">
        <f t="shared" si="36"/>
        <v>16-015</v>
      </c>
      <c r="B348" t="s">
        <v>315</v>
      </c>
      <c r="C348">
        <v>16</v>
      </c>
      <c r="D348" t="s">
        <v>32</v>
      </c>
      <c r="E348" t="s">
        <v>475</v>
      </c>
      <c r="F348">
        <v>119</v>
      </c>
      <c r="G348">
        <v>35</v>
      </c>
      <c r="H348">
        <v>51</v>
      </c>
      <c r="I348">
        <v>2</v>
      </c>
      <c r="J348">
        <f t="shared" si="37"/>
        <v>88</v>
      </c>
      <c r="K348">
        <f t="shared" si="38"/>
        <v>0.39772727272727271</v>
      </c>
      <c r="L348">
        <f t="shared" si="39"/>
        <v>0.57954545454545459</v>
      </c>
      <c r="M348">
        <f t="shared" si="40"/>
        <v>2.2727272727272728E-2</v>
      </c>
      <c r="N348">
        <f t="shared" si="41"/>
        <v>0.57954545454545459</v>
      </c>
      <c r="O348" t="str">
        <f t="shared" si="42"/>
        <v>Nixon</v>
      </c>
    </row>
    <row r="349" spans="1:15" x14ac:dyDescent="0.3">
      <c r="A349" t="str">
        <f t="shared" si="36"/>
        <v>16-016</v>
      </c>
      <c r="B349" t="s">
        <v>316</v>
      </c>
      <c r="C349">
        <v>16</v>
      </c>
      <c r="D349" t="s">
        <v>32</v>
      </c>
      <c r="E349" t="s">
        <v>475</v>
      </c>
      <c r="F349">
        <v>47</v>
      </c>
      <c r="G349">
        <v>18</v>
      </c>
      <c r="H349">
        <v>28</v>
      </c>
      <c r="I349">
        <v>1</v>
      </c>
      <c r="J349">
        <f t="shared" si="37"/>
        <v>47</v>
      </c>
      <c r="K349">
        <f t="shared" si="38"/>
        <v>0.38297872340425532</v>
      </c>
      <c r="L349">
        <f t="shared" si="39"/>
        <v>0.5957446808510638</v>
      </c>
      <c r="M349">
        <f t="shared" si="40"/>
        <v>2.1276595744680851E-2</v>
      </c>
      <c r="N349">
        <f t="shared" si="41"/>
        <v>0.5957446808510638</v>
      </c>
      <c r="O349" t="str">
        <f t="shared" si="42"/>
        <v>Nixon</v>
      </c>
    </row>
    <row r="350" spans="1:15" x14ac:dyDescent="0.3">
      <c r="A350" t="str">
        <f t="shared" si="36"/>
        <v>16-017</v>
      </c>
      <c r="B350" t="s">
        <v>317</v>
      </c>
      <c r="C350">
        <v>16</v>
      </c>
      <c r="D350" t="s">
        <v>32</v>
      </c>
      <c r="E350" t="s">
        <v>475</v>
      </c>
      <c r="F350">
        <v>60</v>
      </c>
      <c r="G350">
        <v>35</v>
      </c>
      <c r="H350">
        <v>21</v>
      </c>
      <c r="I350">
        <v>3</v>
      </c>
      <c r="J350">
        <f t="shared" si="37"/>
        <v>59</v>
      </c>
      <c r="K350">
        <f t="shared" si="38"/>
        <v>0.59322033898305082</v>
      </c>
      <c r="L350">
        <f t="shared" si="39"/>
        <v>0.3559322033898305</v>
      </c>
      <c r="M350">
        <f t="shared" si="40"/>
        <v>5.0847457627118647E-2</v>
      </c>
      <c r="N350">
        <f t="shared" si="41"/>
        <v>2.593220338983051</v>
      </c>
      <c r="O350" t="str">
        <f t="shared" si="42"/>
        <v>McGovern</v>
      </c>
    </row>
    <row r="351" spans="1:15" x14ac:dyDescent="0.3">
      <c r="A351" t="str">
        <f t="shared" si="36"/>
        <v>16-018</v>
      </c>
      <c r="B351" t="s">
        <v>318</v>
      </c>
      <c r="C351">
        <v>16</v>
      </c>
      <c r="D351" t="s">
        <v>32</v>
      </c>
      <c r="E351" t="s">
        <v>475</v>
      </c>
      <c r="F351">
        <v>19</v>
      </c>
      <c r="G351">
        <v>16</v>
      </c>
      <c r="H351">
        <v>2</v>
      </c>
      <c r="I351">
        <v>1</v>
      </c>
      <c r="J351">
        <f t="shared" si="37"/>
        <v>19</v>
      </c>
      <c r="K351">
        <f t="shared" si="38"/>
        <v>0.84210526315789469</v>
      </c>
      <c r="L351">
        <f t="shared" si="39"/>
        <v>0.10526315789473684</v>
      </c>
      <c r="M351">
        <f t="shared" si="40"/>
        <v>5.2631578947368418E-2</v>
      </c>
      <c r="N351">
        <f t="shared" si="41"/>
        <v>2.8421052631578947</v>
      </c>
      <c r="O351" t="str">
        <f t="shared" si="42"/>
        <v>McGovern</v>
      </c>
    </row>
    <row r="352" spans="1:15" x14ac:dyDescent="0.3">
      <c r="A352" t="str">
        <f t="shared" si="36"/>
        <v>16-019</v>
      </c>
      <c r="B352" t="s">
        <v>319</v>
      </c>
      <c r="C352">
        <v>16</v>
      </c>
      <c r="D352" t="s">
        <v>32</v>
      </c>
      <c r="E352" t="s">
        <v>475</v>
      </c>
      <c r="F352">
        <v>51</v>
      </c>
      <c r="G352">
        <v>12</v>
      </c>
      <c r="H352">
        <v>31</v>
      </c>
      <c r="I352">
        <v>0</v>
      </c>
      <c r="J352">
        <f t="shared" si="37"/>
        <v>43</v>
      </c>
      <c r="K352">
        <f t="shared" si="38"/>
        <v>0.27906976744186046</v>
      </c>
      <c r="L352">
        <f t="shared" si="39"/>
        <v>0.72093023255813948</v>
      </c>
      <c r="M352">
        <f t="shared" si="40"/>
        <v>0</v>
      </c>
      <c r="N352">
        <f t="shared" si="41"/>
        <v>0.72093023255813948</v>
      </c>
      <c r="O352" t="str">
        <f t="shared" si="42"/>
        <v>Nixon</v>
      </c>
    </row>
    <row r="353" spans="1:15" x14ac:dyDescent="0.3">
      <c r="A353" t="str">
        <f t="shared" si="36"/>
        <v>16-020</v>
      </c>
      <c r="B353" t="s">
        <v>320</v>
      </c>
      <c r="C353">
        <v>16</v>
      </c>
      <c r="D353" t="s">
        <v>32</v>
      </c>
      <c r="E353" t="s">
        <v>472</v>
      </c>
      <c r="F353">
        <v>47</v>
      </c>
      <c r="G353">
        <v>29</v>
      </c>
      <c r="H353">
        <v>14</v>
      </c>
      <c r="I353">
        <v>2</v>
      </c>
      <c r="J353">
        <f t="shared" si="37"/>
        <v>45</v>
      </c>
      <c r="K353">
        <f t="shared" si="38"/>
        <v>0.64444444444444449</v>
      </c>
      <c r="L353">
        <f t="shared" si="39"/>
        <v>0.31111111111111112</v>
      </c>
      <c r="M353">
        <f t="shared" si="40"/>
        <v>4.4444444444444446E-2</v>
      </c>
      <c r="N353">
        <f t="shared" si="41"/>
        <v>2.6444444444444444</v>
      </c>
      <c r="O353" t="str">
        <f t="shared" si="42"/>
        <v>McGovern</v>
      </c>
    </row>
    <row r="354" spans="1:15" x14ac:dyDescent="0.3">
      <c r="A354" t="str">
        <f t="shared" si="36"/>
        <v>16-021</v>
      </c>
      <c r="B354" t="s">
        <v>321</v>
      </c>
      <c r="C354">
        <v>16</v>
      </c>
      <c r="D354" t="s">
        <v>32</v>
      </c>
      <c r="E354" t="s">
        <v>475</v>
      </c>
      <c r="F354">
        <v>55</v>
      </c>
      <c r="G354">
        <v>31</v>
      </c>
      <c r="H354">
        <v>20</v>
      </c>
      <c r="I354">
        <v>1</v>
      </c>
      <c r="J354">
        <f t="shared" si="37"/>
        <v>52</v>
      </c>
      <c r="K354">
        <f t="shared" si="38"/>
        <v>0.59615384615384615</v>
      </c>
      <c r="L354">
        <f t="shared" si="39"/>
        <v>0.38461538461538464</v>
      </c>
      <c r="M354">
        <f t="shared" si="40"/>
        <v>1.9230769230769232E-2</v>
      </c>
      <c r="N354">
        <f t="shared" si="41"/>
        <v>2.5961538461538463</v>
      </c>
      <c r="O354" t="str">
        <f t="shared" si="42"/>
        <v>McGovern</v>
      </c>
    </row>
    <row r="355" spans="1:15" x14ac:dyDescent="0.3">
      <c r="A355" t="str">
        <f t="shared" si="36"/>
        <v>16-022</v>
      </c>
      <c r="B355" t="s">
        <v>322</v>
      </c>
      <c r="C355">
        <v>16</v>
      </c>
      <c r="D355" t="s">
        <v>32</v>
      </c>
      <c r="E355" t="s">
        <v>475</v>
      </c>
      <c r="F355">
        <v>26</v>
      </c>
      <c r="G355">
        <v>7</v>
      </c>
      <c r="H355">
        <v>16</v>
      </c>
      <c r="I355">
        <v>1</v>
      </c>
      <c r="J355">
        <f t="shared" si="37"/>
        <v>24</v>
      </c>
      <c r="K355">
        <f t="shared" si="38"/>
        <v>0.29166666666666669</v>
      </c>
      <c r="L355">
        <f t="shared" si="39"/>
        <v>0.66666666666666663</v>
      </c>
      <c r="M355">
        <f t="shared" si="40"/>
        <v>4.1666666666666664E-2</v>
      </c>
      <c r="N355">
        <f t="shared" si="41"/>
        <v>0.66666666666666663</v>
      </c>
      <c r="O355" t="str">
        <f t="shared" si="42"/>
        <v>Nixon</v>
      </c>
    </row>
    <row r="356" spans="1:15" x14ac:dyDescent="0.3">
      <c r="A356" t="str">
        <f t="shared" si="36"/>
        <v>16-023</v>
      </c>
      <c r="B356" t="s">
        <v>323</v>
      </c>
      <c r="C356">
        <v>16</v>
      </c>
      <c r="D356" t="s">
        <v>32</v>
      </c>
      <c r="E356" t="s">
        <v>475</v>
      </c>
      <c r="F356">
        <v>0</v>
      </c>
      <c r="G356">
        <v>0</v>
      </c>
      <c r="H356">
        <v>0</v>
      </c>
      <c r="I356">
        <v>0</v>
      </c>
      <c r="J356">
        <f t="shared" si="37"/>
        <v>0</v>
      </c>
      <c r="K356" t="str">
        <f t="shared" si="38"/>
        <v/>
      </c>
      <c r="L356" t="str">
        <f t="shared" si="39"/>
        <v/>
      </c>
      <c r="M356" t="str">
        <f t="shared" si="40"/>
        <v/>
      </c>
      <c r="N356">
        <f t="shared" si="41"/>
        <v>10</v>
      </c>
      <c r="O356" t="str">
        <f t="shared" si="42"/>
        <v>No Votes</v>
      </c>
    </row>
    <row r="357" spans="1:15" x14ac:dyDescent="0.3">
      <c r="A357" t="str">
        <f t="shared" si="36"/>
        <v>16-024</v>
      </c>
      <c r="B357" t="s">
        <v>324</v>
      </c>
      <c r="C357">
        <v>16</v>
      </c>
      <c r="D357" t="s">
        <v>32</v>
      </c>
      <c r="E357" t="s">
        <v>472</v>
      </c>
      <c r="F357">
        <v>51</v>
      </c>
      <c r="G357">
        <v>42</v>
      </c>
      <c r="H357">
        <v>6</v>
      </c>
      <c r="I357">
        <v>3</v>
      </c>
      <c r="J357">
        <f t="shared" si="37"/>
        <v>51</v>
      </c>
      <c r="K357">
        <f t="shared" si="38"/>
        <v>0.82352941176470584</v>
      </c>
      <c r="L357">
        <f t="shared" si="39"/>
        <v>0.11764705882352941</v>
      </c>
      <c r="M357">
        <f t="shared" si="40"/>
        <v>5.8823529411764705E-2</v>
      </c>
      <c r="N357">
        <f t="shared" si="41"/>
        <v>2.8235294117647056</v>
      </c>
      <c r="O357" t="str">
        <f t="shared" si="42"/>
        <v>McGovern</v>
      </c>
    </row>
    <row r="358" spans="1:15" x14ac:dyDescent="0.3">
      <c r="A358" t="str">
        <f t="shared" si="36"/>
        <v>16-025</v>
      </c>
      <c r="B358" t="s">
        <v>325</v>
      </c>
      <c r="C358">
        <v>16</v>
      </c>
      <c r="D358" t="s">
        <v>32</v>
      </c>
      <c r="E358" t="s">
        <v>475</v>
      </c>
      <c r="F358">
        <v>20</v>
      </c>
      <c r="G358">
        <v>11</v>
      </c>
      <c r="H358">
        <v>9</v>
      </c>
      <c r="I358">
        <v>0</v>
      </c>
      <c r="J358">
        <f t="shared" si="37"/>
        <v>20</v>
      </c>
      <c r="K358">
        <f t="shared" si="38"/>
        <v>0.55000000000000004</v>
      </c>
      <c r="L358">
        <f t="shared" si="39"/>
        <v>0.45</v>
      </c>
      <c r="M358">
        <f t="shared" si="40"/>
        <v>0</v>
      </c>
      <c r="N358">
        <f t="shared" si="41"/>
        <v>2.5499999999999998</v>
      </c>
      <c r="O358" t="str">
        <f t="shared" si="42"/>
        <v>McGovern</v>
      </c>
    </row>
    <row r="359" spans="1:15" x14ac:dyDescent="0.3">
      <c r="A359" t="str">
        <f t="shared" si="36"/>
        <v>16-026</v>
      </c>
      <c r="B359" t="s">
        <v>326</v>
      </c>
      <c r="C359">
        <v>16</v>
      </c>
      <c r="D359" t="s">
        <v>32</v>
      </c>
      <c r="E359" t="s">
        <v>475</v>
      </c>
      <c r="F359">
        <v>90</v>
      </c>
      <c r="G359">
        <v>21</v>
      </c>
      <c r="H359">
        <v>54</v>
      </c>
      <c r="I359">
        <v>1</v>
      </c>
      <c r="J359">
        <f t="shared" si="37"/>
        <v>76</v>
      </c>
      <c r="K359">
        <f t="shared" si="38"/>
        <v>0.27631578947368424</v>
      </c>
      <c r="L359">
        <f t="shared" si="39"/>
        <v>0.71052631578947367</v>
      </c>
      <c r="M359">
        <f t="shared" si="40"/>
        <v>1.3157894736842105E-2</v>
      </c>
      <c r="N359">
        <f t="shared" si="41"/>
        <v>0.71052631578947367</v>
      </c>
      <c r="O359" t="str">
        <f t="shared" si="42"/>
        <v>Nixon</v>
      </c>
    </row>
    <row r="360" spans="1:15" x14ac:dyDescent="0.3">
      <c r="A360" t="str">
        <f t="shared" si="36"/>
        <v>16-027</v>
      </c>
      <c r="B360" t="s">
        <v>327</v>
      </c>
      <c r="C360">
        <v>16</v>
      </c>
      <c r="D360" t="s">
        <v>32</v>
      </c>
      <c r="E360" t="s">
        <v>475</v>
      </c>
      <c r="F360">
        <v>58</v>
      </c>
      <c r="G360">
        <v>27</v>
      </c>
      <c r="H360">
        <v>28</v>
      </c>
      <c r="I360">
        <v>0</v>
      </c>
      <c r="J360">
        <f t="shared" si="37"/>
        <v>55</v>
      </c>
      <c r="K360">
        <f t="shared" si="38"/>
        <v>0.49090909090909091</v>
      </c>
      <c r="L360">
        <f t="shared" si="39"/>
        <v>0.50909090909090904</v>
      </c>
      <c r="M360">
        <f t="shared" si="40"/>
        <v>0</v>
      </c>
      <c r="N360">
        <f t="shared" si="41"/>
        <v>0.50909090909090904</v>
      </c>
      <c r="O360" t="str">
        <f t="shared" si="42"/>
        <v>Nixon</v>
      </c>
    </row>
    <row r="361" spans="1:15" x14ac:dyDescent="0.3">
      <c r="A361" t="str">
        <f t="shared" si="36"/>
        <v>16-028</v>
      </c>
      <c r="B361" t="s">
        <v>328</v>
      </c>
      <c r="C361">
        <v>16</v>
      </c>
      <c r="D361" t="s">
        <v>32</v>
      </c>
      <c r="E361" t="s">
        <v>475</v>
      </c>
      <c r="F361">
        <v>41</v>
      </c>
      <c r="G361">
        <v>29</v>
      </c>
      <c r="H361">
        <v>7</v>
      </c>
      <c r="I361">
        <v>3</v>
      </c>
      <c r="J361">
        <f t="shared" si="37"/>
        <v>39</v>
      </c>
      <c r="K361">
        <f t="shared" si="38"/>
        <v>0.74358974358974361</v>
      </c>
      <c r="L361">
        <f t="shared" si="39"/>
        <v>0.17948717948717949</v>
      </c>
      <c r="M361">
        <f t="shared" si="40"/>
        <v>7.6923076923076927E-2</v>
      </c>
      <c r="N361">
        <f t="shared" si="41"/>
        <v>2.7435897435897436</v>
      </c>
      <c r="O361" t="str">
        <f t="shared" si="42"/>
        <v>McGovern</v>
      </c>
    </row>
    <row r="362" spans="1:15" x14ac:dyDescent="0.3">
      <c r="A362" t="str">
        <f t="shared" si="36"/>
        <v>16-029</v>
      </c>
      <c r="B362" t="s">
        <v>329</v>
      </c>
      <c r="C362">
        <v>16</v>
      </c>
      <c r="D362" t="s">
        <v>32</v>
      </c>
      <c r="E362" t="s">
        <v>475</v>
      </c>
      <c r="F362">
        <v>89</v>
      </c>
      <c r="G362">
        <v>34</v>
      </c>
      <c r="H362">
        <v>42</v>
      </c>
      <c r="I362">
        <v>2</v>
      </c>
      <c r="J362">
        <f t="shared" si="37"/>
        <v>78</v>
      </c>
      <c r="K362">
        <f t="shared" si="38"/>
        <v>0.4358974358974359</v>
      </c>
      <c r="L362">
        <f t="shared" si="39"/>
        <v>0.53846153846153844</v>
      </c>
      <c r="M362">
        <f t="shared" si="40"/>
        <v>2.564102564102564E-2</v>
      </c>
      <c r="N362">
        <f t="shared" si="41"/>
        <v>0.53846153846153844</v>
      </c>
      <c r="O362" t="str">
        <f t="shared" si="42"/>
        <v>Nixon</v>
      </c>
    </row>
    <row r="363" spans="1:15" x14ac:dyDescent="0.3">
      <c r="A363" t="str">
        <f t="shared" si="36"/>
        <v>16-030</v>
      </c>
      <c r="B363" t="s">
        <v>330</v>
      </c>
      <c r="C363">
        <v>16</v>
      </c>
      <c r="D363" t="s">
        <v>32</v>
      </c>
      <c r="E363" t="s">
        <v>474</v>
      </c>
      <c r="F363">
        <v>52</v>
      </c>
      <c r="G363">
        <v>25</v>
      </c>
      <c r="H363">
        <v>17</v>
      </c>
      <c r="I363">
        <v>3</v>
      </c>
      <c r="J363">
        <f t="shared" si="37"/>
        <v>45</v>
      </c>
      <c r="K363">
        <f t="shared" si="38"/>
        <v>0.55555555555555558</v>
      </c>
      <c r="L363">
        <f t="shared" si="39"/>
        <v>0.37777777777777777</v>
      </c>
      <c r="M363">
        <f t="shared" si="40"/>
        <v>6.6666666666666666E-2</v>
      </c>
      <c r="N363">
        <f t="shared" si="41"/>
        <v>2.5555555555555554</v>
      </c>
      <c r="O363" t="str">
        <f t="shared" si="42"/>
        <v>McGovern</v>
      </c>
    </row>
    <row r="364" spans="1:15" x14ac:dyDescent="0.3">
      <c r="A364" t="str">
        <f t="shared" si="36"/>
        <v>16-031</v>
      </c>
      <c r="B364" t="s">
        <v>331</v>
      </c>
      <c r="C364">
        <v>16</v>
      </c>
      <c r="D364" t="s">
        <v>32</v>
      </c>
      <c r="E364" t="s">
        <v>474</v>
      </c>
      <c r="F364">
        <v>19</v>
      </c>
      <c r="G364">
        <v>6</v>
      </c>
      <c r="H364">
        <v>10</v>
      </c>
      <c r="I364">
        <v>2</v>
      </c>
      <c r="J364">
        <f t="shared" si="37"/>
        <v>18</v>
      </c>
      <c r="K364">
        <f t="shared" si="38"/>
        <v>0.33333333333333331</v>
      </c>
      <c r="L364">
        <f t="shared" si="39"/>
        <v>0.55555555555555558</v>
      </c>
      <c r="M364">
        <f t="shared" si="40"/>
        <v>0.1111111111111111</v>
      </c>
      <c r="N364">
        <f t="shared" si="41"/>
        <v>0.55555555555555558</v>
      </c>
      <c r="O364" t="str">
        <f t="shared" si="42"/>
        <v>Nixon</v>
      </c>
    </row>
    <row r="365" spans="1:15" x14ac:dyDescent="0.3">
      <c r="A365" t="str">
        <f t="shared" si="36"/>
        <v>16-032</v>
      </c>
      <c r="B365" t="s">
        <v>332</v>
      </c>
      <c r="C365">
        <v>16</v>
      </c>
      <c r="D365" t="s">
        <v>32</v>
      </c>
      <c r="E365" t="s">
        <v>475</v>
      </c>
      <c r="F365">
        <v>20</v>
      </c>
      <c r="G365">
        <v>5</v>
      </c>
      <c r="H365">
        <v>8</v>
      </c>
      <c r="I365">
        <v>1</v>
      </c>
      <c r="J365">
        <f t="shared" si="37"/>
        <v>14</v>
      </c>
      <c r="K365">
        <f t="shared" si="38"/>
        <v>0.35714285714285715</v>
      </c>
      <c r="L365">
        <f t="shared" si="39"/>
        <v>0.5714285714285714</v>
      </c>
      <c r="M365">
        <f t="shared" si="40"/>
        <v>7.1428571428571425E-2</v>
      </c>
      <c r="N365">
        <f t="shared" si="41"/>
        <v>0.5714285714285714</v>
      </c>
      <c r="O365" t="str">
        <f t="shared" si="42"/>
        <v>Nixon</v>
      </c>
    </row>
    <row r="366" spans="1:15" x14ac:dyDescent="0.3">
      <c r="A366" t="str">
        <f t="shared" si="36"/>
        <v>16-033</v>
      </c>
      <c r="B366" t="s">
        <v>333</v>
      </c>
      <c r="C366">
        <v>16</v>
      </c>
      <c r="D366" t="s">
        <v>32</v>
      </c>
      <c r="E366" t="s">
        <v>472</v>
      </c>
      <c r="F366">
        <v>0</v>
      </c>
      <c r="G366">
        <v>0</v>
      </c>
      <c r="H366">
        <v>0</v>
      </c>
      <c r="I366">
        <v>0</v>
      </c>
      <c r="J366">
        <f t="shared" si="37"/>
        <v>0</v>
      </c>
      <c r="K366" t="str">
        <f t="shared" si="38"/>
        <v/>
      </c>
      <c r="L366" t="str">
        <f t="shared" si="39"/>
        <v/>
      </c>
      <c r="M366" t="str">
        <f t="shared" si="40"/>
        <v/>
      </c>
      <c r="N366">
        <f t="shared" si="41"/>
        <v>10</v>
      </c>
      <c r="O366" t="str">
        <f t="shared" si="42"/>
        <v>No Votes</v>
      </c>
    </row>
    <row r="367" spans="1:15" x14ac:dyDescent="0.3">
      <c r="A367" t="str">
        <f t="shared" si="36"/>
        <v>16-034</v>
      </c>
      <c r="B367" t="s">
        <v>334</v>
      </c>
      <c r="C367">
        <v>16</v>
      </c>
      <c r="D367" t="s">
        <v>32</v>
      </c>
      <c r="E367" t="s">
        <v>475</v>
      </c>
      <c r="F367">
        <v>48</v>
      </c>
      <c r="G367">
        <v>14</v>
      </c>
      <c r="H367">
        <v>22</v>
      </c>
      <c r="I367">
        <v>7</v>
      </c>
      <c r="J367">
        <f t="shared" si="37"/>
        <v>43</v>
      </c>
      <c r="K367">
        <f t="shared" si="38"/>
        <v>0.32558139534883723</v>
      </c>
      <c r="L367">
        <f t="shared" si="39"/>
        <v>0.51162790697674421</v>
      </c>
      <c r="M367">
        <f t="shared" si="40"/>
        <v>0.16279069767441862</v>
      </c>
      <c r="N367">
        <f t="shared" si="41"/>
        <v>0.51162790697674421</v>
      </c>
      <c r="O367" t="str">
        <f t="shared" si="42"/>
        <v>Nixon</v>
      </c>
    </row>
    <row r="368" spans="1:15" x14ac:dyDescent="0.3">
      <c r="A368" t="str">
        <f t="shared" si="36"/>
        <v>16-035</v>
      </c>
      <c r="B368" t="s">
        <v>335</v>
      </c>
      <c r="C368">
        <v>16</v>
      </c>
      <c r="D368" t="s">
        <v>32</v>
      </c>
      <c r="E368" t="s">
        <v>474</v>
      </c>
      <c r="F368">
        <v>46</v>
      </c>
      <c r="G368">
        <v>17</v>
      </c>
      <c r="H368">
        <v>18</v>
      </c>
      <c r="I368">
        <v>4</v>
      </c>
      <c r="J368">
        <f t="shared" si="37"/>
        <v>39</v>
      </c>
      <c r="K368">
        <f t="shared" si="38"/>
        <v>0.4358974358974359</v>
      </c>
      <c r="L368">
        <f t="shared" si="39"/>
        <v>0.46153846153846156</v>
      </c>
      <c r="M368">
        <f t="shared" si="40"/>
        <v>0.10256410256410256</v>
      </c>
      <c r="N368">
        <f t="shared" si="41"/>
        <v>0.46153846153846156</v>
      </c>
      <c r="O368" t="str">
        <f t="shared" si="42"/>
        <v>Nixon</v>
      </c>
    </row>
    <row r="369" spans="1:15" x14ac:dyDescent="0.3">
      <c r="A369" t="str">
        <f t="shared" si="36"/>
        <v>16-036</v>
      </c>
      <c r="B369" t="s">
        <v>336</v>
      </c>
      <c r="C369">
        <v>16</v>
      </c>
      <c r="D369" t="s">
        <v>32</v>
      </c>
      <c r="E369" t="s">
        <v>474</v>
      </c>
      <c r="F369">
        <v>101</v>
      </c>
      <c r="G369">
        <v>64</v>
      </c>
      <c r="H369">
        <v>29</v>
      </c>
      <c r="I369">
        <v>6</v>
      </c>
      <c r="J369">
        <f t="shared" si="37"/>
        <v>99</v>
      </c>
      <c r="K369">
        <f t="shared" si="38"/>
        <v>0.64646464646464652</v>
      </c>
      <c r="L369">
        <f t="shared" si="39"/>
        <v>0.29292929292929293</v>
      </c>
      <c r="M369">
        <f t="shared" si="40"/>
        <v>6.0606060606060608E-2</v>
      </c>
      <c r="N369">
        <f t="shared" si="41"/>
        <v>2.6464646464646466</v>
      </c>
      <c r="O369" t="str">
        <f t="shared" si="42"/>
        <v>McGovern</v>
      </c>
    </row>
    <row r="370" spans="1:15" x14ac:dyDescent="0.3">
      <c r="A370" t="str">
        <f t="shared" si="36"/>
        <v>16-037</v>
      </c>
      <c r="B370" t="s">
        <v>337</v>
      </c>
      <c r="C370">
        <v>16</v>
      </c>
      <c r="D370" t="s">
        <v>32</v>
      </c>
      <c r="E370" t="s">
        <v>475</v>
      </c>
      <c r="F370">
        <v>33</v>
      </c>
      <c r="G370">
        <v>17</v>
      </c>
      <c r="H370">
        <v>13</v>
      </c>
      <c r="I370">
        <v>2</v>
      </c>
      <c r="J370">
        <f t="shared" si="37"/>
        <v>32</v>
      </c>
      <c r="K370">
        <f t="shared" si="38"/>
        <v>0.53125</v>
      </c>
      <c r="L370">
        <f t="shared" si="39"/>
        <v>0.40625</v>
      </c>
      <c r="M370">
        <f t="shared" si="40"/>
        <v>6.25E-2</v>
      </c>
      <c r="N370">
        <f t="shared" si="41"/>
        <v>2.53125</v>
      </c>
      <c r="O370" t="str">
        <f t="shared" si="42"/>
        <v>McGovern</v>
      </c>
    </row>
    <row r="371" spans="1:15" x14ac:dyDescent="0.3">
      <c r="A371" t="str">
        <f t="shared" si="36"/>
        <v>16-038</v>
      </c>
      <c r="B371" t="s">
        <v>338</v>
      </c>
      <c r="C371">
        <v>16</v>
      </c>
      <c r="D371" t="s">
        <v>32</v>
      </c>
      <c r="E371" t="s">
        <v>472</v>
      </c>
      <c r="F371">
        <v>22</v>
      </c>
      <c r="G371">
        <v>12</v>
      </c>
      <c r="H371">
        <v>10</v>
      </c>
      <c r="I371">
        <v>0</v>
      </c>
      <c r="J371">
        <f t="shared" si="37"/>
        <v>22</v>
      </c>
      <c r="K371">
        <f t="shared" si="38"/>
        <v>0.54545454545454541</v>
      </c>
      <c r="L371">
        <f t="shared" si="39"/>
        <v>0.45454545454545453</v>
      </c>
      <c r="M371">
        <f t="shared" si="40"/>
        <v>0</v>
      </c>
      <c r="N371">
        <f t="shared" si="41"/>
        <v>2.5454545454545454</v>
      </c>
      <c r="O371" t="str">
        <f t="shared" si="42"/>
        <v>McGovern</v>
      </c>
    </row>
    <row r="372" spans="1:15" x14ac:dyDescent="0.3">
      <c r="A372" t="str">
        <f t="shared" si="36"/>
        <v>16-039</v>
      </c>
      <c r="B372" t="s">
        <v>339</v>
      </c>
      <c r="C372">
        <v>16</v>
      </c>
      <c r="D372" t="s">
        <v>32</v>
      </c>
      <c r="E372" t="s">
        <v>475</v>
      </c>
      <c r="F372">
        <v>28</v>
      </c>
      <c r="G372">
        <v>21</v>
      </c>
      <c r="H372">
        <v>3</v>
      </c>
      <c r="I372">
        <v>0</v>
      </c>
      <c r="J372">
        <f t="shared" si="37"/>
        <v>24</v>
      </c>
      <c r="K372">
        <f t="shared" si="38"/>
        <v>0.875</v>
      </c>
      <c r="L372">
        <f t="shared" si="39"/>
        <v>0.125</v>
      </c>
      <c r="M372">
        <f t="shared" si="40"/>
        <v>0</v>
      </c>
      <c r="N372">
        <f t="shared" si="41"/>
        <v>2.875</v>
      </c>
      <c r="O372" t="str">
        <f t="shared" si="42"/>
        <v>McGovern</v>
      </c>
    </row>
    <row r="373" spans="1:15" x14ac:dyDescent="0.3">
      <c r="A373" t="str">
        <f t="shared" si="36"/>
        <v>16-040</v>
      </c>
      <c r="B373" t="s">
        <v>340</v>
      </c>
      <c r="C373">
        <v>16</v>
      </c>
      <c r="D373" t="s">
        <v>32</v>
      </c>
      <c r="E373" t="s">
        <v>472</v>
      </c>
      <c r="F373">
        <v>0</v>
      </c>
      <c r="G373">
        <v>0</v>
      </c>
      <c r="H373">
        <v>0</v>
      </c>
      <c r="I373">
        <v>0</v>
      </c>
      <c r="J373">
        <f t="shared" si="37"/>
        <v>0</v>
      </c>
      <c r="K373" t="str">
        <f t="shared" si="38"/>
        <v/>
      </c>
      <c r="L373" t="str">
        <f t="shared" si="39"/>
        <v/>
      </c>
      <c r="M373" t="str">
        <f t="shared" si="40"/>
        <v/>
      </c>
      <c r="N373">
        <f t="shared" si="41"/>
        <v>10</v>
      </c>
      <c r="O373" t="str">
        <f t="shared" si="42"/>
        <v>No Votes</v>
      </c>
    </row>
    <row r="374" spans="1:15" x14ac:dyDescent="0.3">
      <c r="A374" t="str">
        <f t="shared" si="36"/>
        <v>16-041</v>
      </c>
      <c r="B374" t="s">
        <v>341</v>
      </c>
      <c r="C374">
        <v>16</v>
      </c>
      <c r="D374" t="s">
        <v>32</v>
      </c>
      <c r="E374" t="s">
        <v>475</v>
      </c>
      <c r="F374">
        <v>126</v>
      </c>
      <c r="G374">
        <v>49</v>
      </c>
      <c r="H374">
        <v>55</v>
      </c>
      <c r="I374">
        <v>15</v>
      </c>
      <c r="J374">
        <f t="shared" si="37"/>
        <v>119</v>
      </c>
      <c r="K374">
        <f t="shared" si="38"/>
        <v>0.41176470588235292</v>
      </c>
      <c r="L374">
        <f t="shared" si="39"/>
        <v>0.46218487394957986</v>
      </c>
      <c r="M374">
        <f t="shared" si="40"/>
        <v>0.12605042016806722</v>
      </c>
      <c r="N374">
        <f t="shared" si="41"/>
        <v>0.46218487394957986</v>
      </c>
      <c r="O374" t="str">
        <f t="shared" si="42"/>
        <v>Nixon</v>
      </c>
    </row>
    <row r="375" spans="1:15" x14ac:dyDescent="0.3">
      <c r="A375" t="str">
        <f t="shared" si="36"/>
        <v>16-042</v>
      </c>
      <c r="B375" t="s">
        <v>342</v>
      </c>
      <c r="C375">
        <v>16</v>
      </c>
      <c r="D375" t="s">
        <v>32</v>
      </c>
      <c r="E375" t="s">
        <v>475</v>
      </c>
      <c r="F375">
        <v>35</v>
      </c>
      <c r="G375">
        <v>14</v>
      </c>
      <c r="H375">
        <v>18</v>
      </c>
      <c r="I375">
        <v>2</v>
      </c>
      <c r="J375">
        <f t="shared" si="37"/>
        <v>34</v>
      </c>
      <c r="K375">
        <f t="shared" si="38"/>
        <v>0.41176470588235292</v>
      </c>
      <c r="L375">
        <f t="shared" si="39"/>
        <v>0.52941176470588236</v>
      </c>
      <c r="M375">
        <f t="shared" si="40"/>
        <v>5.8823529411764705E-2</v>
      </c>
      <c r="N375">
        <f t="shared" si="41"/>
        <v>0.52941176470588236</v>
      </c>
      <c r="O375" t="str">
        <f t="shared" si="42"/>
        <v>Nixon</v>
      </c>
    </row>
    <row r="376" spans="1:15" x14ac:dyDescent="0.3">
      <c r="A376" t="str">
        <f t="shared" si="36"/>
        <v>16-043</v>
      </c>
      <c r="B376" t="s">
        <v>24</v>
      </c>
      <c r="C376">
        <v>16</v>
      </c>
      <c r="D376" t="s">
        <v>31</v>
      </c>
      <c r="E376">
        <v>0</v>
      </c>
      <c r="F376">
        <v>177</v>
      </c>
      <c r="G376">
        <v>59</v>
      </c>
      <c r="H376">
        <v>86</v>
      </c>
      <c r="I376">
        <v>7</v>
      </c>
      <c r="J376">
        <f t="shared" si="37"/>
        <v>152</v>
      </c>
      <c r="K376">
        <f t="shared" si="38"/>
        <v>0.38815789473684209</v>
      </c>
      <c r="L376">
        <f t="shared" si="39"/>
        <v>0.56578947368421051</v>
      </c>
      <c r="M376">
        <f t="shared" si="40"/>
        <v>4.6052631578947366E-2</v>
      </c>
      <c r="N376">
        <f t="shared" si="41"/>
        <v>0.56578947368421051</v>
      </c>
      <c r="O376" t="str">
        <f t="shared" si="42"/>
        <v>Nixon</v>
      </c>
    </row>
    <row r="377" spans="1:15" x14ac:dyDescent="0.3">
      <c r="A377" t="str">
        <f t="shared" si="36"/>
        <v>16-044</v>
      </c>
      <c r="B377" t="s">
        <v>52</v>
      </c>
      <c r="C377">
        <v>16</v>
      </c>
      <c r="D377" t="s">
        <v>30</v>
      </c>
      <c r="E377">
        <v>0</v>
      </c>
      <c r="F377">
        <v>0</v>
      </c>
      <c r="G377">
        <v>60</v>
      </c>
      <c r="H377">
        <v>45</v>
      </c>
      <c r="I377">
        <v>4</v>
      </c>
      <c r="J377">
        <f t="shared" si="37"/>
        <v>109</v>
      </c>
      <c r="K377">
        <f t="shared" si="38"/>
        <v>0.55045871559633031</v>
      </c>
      <c r="L377">
        <f t="shared" si="39"/>
        <v>0.41284403669724773</v>
      </c>
      <c r="M377">
        <f t="shared" si="40"/>
        <v>3.669724770642202E-2</v>
      </c>
      <c r="N377">
        <f t="shared" si="41"/>
        <v>2.5504587155963305</v>
      </c>
      <c r="O377" t="str">
        <f t="shared" si="42"/>
        <v>McGovern</v>
      </c>
    </row>
    <row r="378" spans="1:15" x14ac:dyDescent="0.3">
      <c r="A378" t="str">
        <f t="shared" si="36"/>
        <v>16-045</v>
      </c>
      <c r="B378" t="s">
        <v>26</v>
      </c>
      <c r="C378">
        <v>16</v>
      </c>
      <c r="D378" t="s">
        <v>29</v>
      </c>
      <c r="E378">
        <v>0</v>
      </c>
      <c r="F378">
        <v>2161</v>
      </c>
      <c r="G378">
        <v>1004</v>
      </c>
      <c r="H378">
        <v>902</v>
      </c>
      <c r="I378">
        <v>98</v>
      </c>
      <c r="J378">
        <f t="shared" si="37"/>
        <v>2004</v>
      </c>
      <c r="K378">
        <f t="shared" si="38"/>
        <v>0.50099800399201599</v>
      </c>
      <c r="L378">
        <f t="shared" si="39"/>
        <v>0.45009980039920161</v>
      </c>
      <c r="M378">
        <f t="shared" si="40"/>
        <v>4.8902195608782437E-2</v>
      </c>
      <c r="N378">
        <f t="shared" si="41"/>
        <v>2.5009980039920161</v>
      </c>
      <c r="O378" t="str">
        <f t="shared" si="42"/>
        <v>McGovern</v>
      </c>
    </row>
    <row r="379" spans="1:15" x14ac:dyDescent="0.3">
      <c r="A379" t="str">
        <f t="shared" si="36"/>
        <v>17-001</v>
      </c>
      <c r="B379" t="s">
        <v>343</v>
      </c>
      <c r="C379">
        <v>17</v>
      </c>
      <c r="D379" t="s">
        <v>32</v>
      </c>
      <c r="E379" t="s">
        <v>467</v>
      </c>
      <c r="F379">
        <v>473</v>
      </c>
      <c r="G379">
        <v>144</v>
      </c>
      <c r="H379">
        <v>262</v>
      </c>
      <c r="I379">
        <v>45</v>
      </c>
      <c r="J379">
        <f t="shared" si="37"/>
        <v>451</v>
      </c>
      <c r="K379">
        <f t="shared" si="38"/>
        <v>0.31929046563192903</v>
      </c>
      <c r="L379">
        <f t="shared" si="39"/>
        <v>0.58093126385809313</v>
      </c>
      <c r="M379">
        <f t="shared" si="40"/>
        <v>9.9778270509977826E-2</v>
      </c>
      <c r="N379">
        <f t="shared" si="41"/>
        <v>0.58093126385809313</v>
      </c>
      <c r="O379" t="str">
        <f t="shared" si="42"/>
        <v>Nixon</v>
      </c>
    </row>
    <row r="380" spans="1:15" x14ac:dyDescent="0.3">
      <c r="A380" t="str">
        <f t="shared" si="36"/>
        <v>17-002</v>
      </c>
      <c r="B380" t="s">
        <v>344</v>
      </c>
      <c r="C380">
        <v>17</v>
      </c>
      <c r="D380" t="s">
        <v>32</v>
      </c>
      <c r="E380" t="s">
        <v>467</v>
      </c>
      <c r="F380">
        <v>303</v>
      </c>
      <c r="G380">
        <v>115</v>
      </c>
      <c r="H380">
        <v>139</v>
      </c>
      <c r="I380">
        <v>32</v>
      </c>
      <c r="J380">
        <f t="shared" si="37"/>
        <v>286</v>
      </c>
      <c r="K380">
        <f t="shared" si="38"/>
        <v>0.40209790209790208</v>
      </c>
      <c r="L380">
        <f t="shared" si="39"/>
        <v>0.48601398601398599</v>
      </c>
      <c r="M380">
        <f t="shared" si="40"/>
        <v>0.11188811188811189</v>
      </c>
      <c r="N380">
        <f t="shared" si="41"/>
        <v>0.48601398601398599</v>
      </c>
      <c r="O380" t="str">
        <f t="shared" si="42"/>
        <v>Nixon</v>
      </c>
    </row>
    <row r="381" spans="1:15" x14ac:dyDescent="0.3">
      <c r="A381" t="str">
        <f t="shared" si="36"/>
        <v>17-003</v>
      </c>
      <c r="B381" t="s">
        <v>345</v>
      </c>
      <c r="C381">
        <v>17</v>
      </c>
      <c r="D381" t="s">
        <v>32</v>
      </c>
      <c r="E381" t="s">
        <v>467</v>
      </c>
      <c r="F381">
        <v>302</v>
      </c>
      <c r="G381">
        <v>83</v>
      </c>
      <c r="H381">
        <v>161</v>
      </c>
      <c r="I381">
        <v>44</v>
      </c>
      <c r="J381">
        <f t="shared" si="37"/>
        <v>288</v>
      </c>
      <c r="K381">
        <f t="shared" si="38"/>
        <v>0.28819444444444442</v>
      </c>
      <c r="L381">
        <f t="shared" si="39"/>
        <v>0.55902777777777779</v>
      </c>
      <c r="M381">
        <f t="shared" si="40"/>
        <v>0.15277777777777779</v>
      </c>
      <c r="N381">
        <f t="shared" si="41"/>
        <v>0.55902777777777779</v>
      </c>
      <c r="O381" t="str">
        <f t="shared" si="42"/>
        <v>Nixon</v>
      </c>
    </row>
    <row r="382" spans="1:15" x14ac:dyDescent="0.3">
      <c r="A382" t="str">
        <f t="shared" si="36"/>
        <v>17-004</v>
      </c>
      <c r="B382" t="s">
        <v>346</v>
      </c>
      <c r="C382">
        <v>17</v>
      </c>
      <c r="D382" t="s">
        <v>32</v>
      </c>
      <c r="E382" t="s">
        <v>467</v>
      </c>
      <c r="F382">
        <v>380</v>
      </c>
      <c r="G382">
        <v>136</v>
      </c>
      <c r="H382">
        <v>185</v>
      </c>
      <c r="I382">
        <v>50</v>
      </c>
      <c r="J382">
        <f t="shared" si="37"/>
        <v>371</v>
      </c>
      <c r="K382">
        <f t="shared" si="38"/>
        <v>0.36657681940700809</v>
      </c>
      <c r="L382">
        <f t="shared" si="39"/>
        <v>0.49865229110512127</v>
      </c>
      <c r="M382">
        <f t="shared" si="40"/>
        <v>0.13477088948787061</v>
      </c>
      <c r="N382">
        <f t="shared" si="41"/>
        <v>0.49865229110512127</v>
      </c>
      <c r="O382" t="str">
        <f t="shared" si="42"/>
        <v>Nixon</v>
      </c>
    </row>
    <row r="383" spans="1:15" x14ac:dyDescent="0.3">
      <c r="A383" t="str">
        <f t="shared" si="36"/>
        <v>17-005</v>
      </c>
      <c r="B383" t="s">
        <v>347</v>
      </c>
      <c r="C383">
        <v>17</v>
      </c>
      <c r="D383" t="s">
        <v>32</v>
      </c>
      <c r="E383" t="s">
        <v>467</v>
      </c>
      <c r="F383">
        <v>28</v>
      </c>
      <c r="G383">
        <v>11</v>
      </c>
      <c r="H383">
        <v>9</v>
      </c>
      <c r="I383">
        <v>7</v>
      </c>
      <c r="J383">
        <f t="shared" si="37"/>
        <v>27</v>
      </c>
      <c r="K383">
        <f t="shared" si="38"/>
        <v>0.40740740740740738</v>
      </c>
      <c r="L383">
        <f t="shared" si="39"/>
        <v>0.33333333333333331</v>
      </c>
      <c r="M383">
        <f t="shared" si="40"/>
        <v>0.25925925925925924</v>
      </c>
      <c r="N383">
        <f t="shared" si="41"/>
        <v>2.4074074074074074</v>
      </c>
      <c r="O383" t="str">
        <f t="shared" si="42"/>
        <v>McGovern</v>
      </c>
    </row>
    <row r="384" spans="1:15" x14ac:dyDescent="0.3">
      <c r="A384" t="str">
        <f t="shared" si="36"/>
        <v>17-006</v>
      </c>
      <c r="B384" t="s">
        <v>348</v>
      </c>
      <c r="C384">
        <v>17</v>
      </c>
      <c r="D384" t="s">
        <v>32</v>
      </c>
      <c r="E384" t="s">
        <v>467</v>
      </c>
      <c r="F384">
        <v>532</v>
      </c>
      <c r="G384">
        <v>285</v>
      </c>
      <c r="H384">
        <v>167</v>
      </c>
      <c r="I384">
        <v>30</v>
      </c>
      <c r="J384">
        <f t="shared" si="37"/>
        <v>482</v>
      </c>
      <c r="K384">
        <f t="shared" si="38"/>
        <v>0.59128630705394192</v>
      </c>
      <c r="L384">
        <f t="shared" si="39"/>
        <v>0.34647302904564314</v>
      </c>
      <c r="M384">
        <f t="shared" si="40"/>
        <v>6.2240663900414939E-2</v>
      </c>
      <c r="N384">
        <f t="shared" si="41"/>
        <v>2.591286307053942</v>
      </c>
      <c r="O384" t="str">
        <f t="shared" si="42"/>
        <v>McGovern</v>
      </c>
    </row>
    <row r="385" spans="1:15" x14ac:dyDescent="0.3">
      <c r="A385" t="str">
        <f t="shared" si="36"/>
        <v>17-007</v>
      </c>
      <c r="B385" t="s">
        <v>349</v>
      </c>
      <c r="C385">
        <v>17</v>
      </c>
      <c r="D385" t="s">
        <v>32</v>
      </c>
      <c r="E385" t="s">
        <v>467</v>
      </c>
      <c r="F385">
        <v>220</v>
      </c>
      <c r="G385">
        <v>59</v>
      </c>
      <c r="H385">
        <v>143</v>
      </c>
      <c r="I385">
        <v>11</v>
      </c>
      <c r="J385">
        <f t="shared" si="37"/>
        <v>213</v>
      </c>
      <c r="K385">
        <f t="shared" si="38"/>
        <v>0.27699530516431925</v>
      </c>
      <c r="L385">
        <f t="shared" si="39"/>
        <v>0.67136150234741787</v>
      </c>
      <c r="M385">
        <f t="shared" si="40"/>
        <v>5.1643192488262914E-2</v>
      </c>
      <c r="N385">
        <f t="shared" si="41"/>
        <v>0.67136150234741787</v>
      </c>
      <c r="O385" t="str">
        <f t="shared" si="42"/>
        <v>Nixon</v>
      </c>
    </row>
    <row r="386" spans="1:15" x14ac:dyDescent="0.3">
      <c r="A386" t="str">
        <f t="shared" ref="A386:A449" si="43">REPT("0",2-LEN(C386))&amp;C386&amp;"-"&amp;IF(C386=C385,REPT("0",3-LEN(RIGHT(A385,3)/1+1)),"00")&amp;IF(C386=C385,RIGHT(A385,3)/1+1,1)</f>
        <v>17-008</v>
      </c>
      <c r="B386" t="s">
        <v>350</v>
      </c>
      <c r="C386">
        <v>17</v>
      </c>
      <c r="D386" t="s">
        <v>32</v>
      </c>
      <c r="E386" t="s">
        <v>467</v>
      </c>
      <c r="F386">
        <v>173</v>
      </c>
      <c r="G386">
        <v>68</v>
      </c>
      <c r="H386">
        <v>77</v>
      </c>
      <c r="I386">
        <v>14</v>
      </c>
      <c r="J386">
        <f t="shared" si="37"/>
        <v>159</v>
      </c>
      <c r="K386">
        <f t="shared" si="38"/>
        <v>0.42767295597484278</v>
      </c>
      <c r="L386">
        <f t="shared" si="39"/>
        <v>0.48427672955974843</v>
      </c>
      <c r="M386">
        <f t="shared" si="40"/>
        <v>8.8050314465408799E-2</v>
      </c>
      <c r="N386">
        <f t="shared" si="41"/>
        <v>0.48427672955974843</v>
      </c>
      <c r="O386" t="str">
        <f t="shared" si="42"/>
        <v>Nixon</v>
      </c>
    </row>
    <row r="387" spans="1:15" x14ac:dyDescent="0.3">
      <c r="A387" t="str">
        <f t="shared" si="43"/>
        <v>17-009</v>
      </c>
      <c r="B387" t="s">
        <v>351</v>
      </c>
      <c r="C387">
        <v>17</v>
      </c>
      <c r="D387" t="s">
        <v>32</v>
      </c>
      <c r="E387" t="s">
        <v>467</v>
      </c>
      <c r="F387">
        <v>350</v>
      </c>
      <c r="G387">
        <v>110</v>
      </c>
      <c r="H387">
        <v>185</v>
      </c>
      <c r="I387">
        <v>47</v>
      </c>
      <c r="J387">
        <f t="shared" ref="J387:J450" si="44">SUM(G387:I387)</f>
        <v>342</v>
      </c>
      <c r="K387">
        <f t="shared" ref="K387:K450" si="45">IF($J387=0,"",G387/$J387)</f>
        <v>0.32163742690058478</v>
      </c>
      <c r="L387">
        <f t="shared" ref="L387:L450" si="46">IF($J387=0,"",H387/$J387)</f>
        <v>0.54093567251461994</v>
      </c>
      <c r="M387">
        <f t="shared" ref="M387:M450" si="47">IF($J387=0,"",I387/$J387)</f>
        <v>0.13742690058479531</v>
      </c>
      <c r="N387">
        <f t="shared" ref="N387:N450" si="48">IF(J387=0,10,IF(MAX(G387:I387)=LARGE(G387:I387,2),9,IF(H387=MAX(G387:I387),L387,IF(I387=MAX(G387:I387),M387+1,IF(G387=MAX(G387:I387),K387+2,-1)))))</f>
        <v>0.54093567251461994</v>
      </c>
      <c r="O387" t="str">
        <f t="shared" ref="O387:O450" si="49">IF(J387=0,"No Votes",IF(MAX(G387:I387)=LARGE(G387:I387,2),"Tie",IF(H387=MAX(G387:I387),"Nixon",IF(I387=MAX(G387:I387),"Schmitz",IF(G387=MAX(G387:I387),"McGovern",-1)))))</f>
        <v>Nixon</v>
      </c>
    </row>
    <row r="388" spans="1:15" x14ac:dyDescent="0.3">
      <c r="A388" t="str">
        <f t="shared" si="43"/>
        <v>17-010</v>
      </c>
      <c r="B388" t="s">
        <v>352</v>
      </c>
      <c r="C388">
        <v>17</v>
      </c>
      <c r="D388" t="s">
        <v>32</v>
      </c>
      <c r="E388" t="s">
        <v>467</v>
      </c>
      <c r="F388">
        <v>323</v>
      </c>
      <c r="G388">
        <v>143</v>
      </c>
      <c r="H388">
        <v>144</v>
      </c>
      <c r="I388">
        <v>25</v>
      </c>
      <c r="J388">
        <f t="shared" si="44"/>
        <v>312</v>
      </c>
      <c r="K388">
        <f t="shared" si="45"/>
        <v>0.45833333333333331</v>
      </c>
      <c r="L388">
        <f t="shared" si="46"/>
        <v>0.46153846153846156</v>
      </c>
      <c r="M388">
        <f t="shared" si="47"/>
        <v>8.0128205128205135E-2</v>
      </c>
      <c r="N388">
        <f t="shared" si="48"/>
        <v>0.46153846153846156</v>
      </c>
      <c r="O388" t="str">
        <f t="shared" si="49"/>
        <v>Nixon</v>
      </c>
    </row>
    <row r="389" spans="1:15" x14ac:dyDescent="0.3">
      <c r="A389" t="str">
        <f t="shared" si="43"/>
        <v>17-011</v>
      </c>
      <c r="B389" t="s">
        <v>353</v>
      </c>
      <c r="C389">
        <v>17</v>
      </c>
      <c r="D389" t="s">
        <v>32</v>
      </c>
      <c r="E389" t="s">
        <v>467</v>
      </c>
      <c r="F389">
        <v>315</v>
      </c>
      <c r="G389">
        <v>113</v>
      </c>
      <c r="H389">
        <v>168</v>
      </c>
      <c r="I389">
        <v>11</v>
      </c>
      <c r="J389">
        <f t="shared" si="44"/>
        <v>292</v>
      </c>
      <c r="K389">
        <f t="shared" si="45"/>
        <v>0.38698630136986301</v>
      </c>
      <c r="L389">
        <f t="shared" si="46"/>
        <v>0.57534246575342463</v>
      </c>
      <c r="M389">
        <f t="shared" si="47"/>
        <v>3.7671232876712327E-2</v>
      </c>
      <c r="N389">
        <f t="shared" si="48"/>
        <v>0.57534246575342463</v>
      </c>
      <c r="O389" t="str">
        <f t="shared" si="49"/>
        <v>Nixon</v>
      </c>
    </row>
    <row r="390" spans="1:15" x14ac:dyDescent="0.3">
      <c r="A390" t="str">
        <f t="shared" si="43"/>
        <v>17-012</v>
      </c>
      <c r="B390" t="s">
        <v>354</v>
      </c>
      <c r="C390">
        <v>17</v>
      </c>
      <c r="D390" t="s">
        <v>32</v>
      </c>
      <c r="E390" t="s">
        <v>467</v>
      </c>
      <c r="F390">
        <v>254</v>
      </c>
      <c r="G390">
        <v>91</v>
      </c>
      <c r="H390">
        <v>135</v>
      </c>
      <c r="I390">
        <v>13</v>
      </c>
      <c r="J390">
        <f t="shared" si="44"/>
        <v>239</v>
      </c>
      <c r="K390">
        <f t="shared" si="45"/>
        <v>0.3807531380753138</v>
      </c>
      <c r="L390">
        <f t="shared" si="46"/>
        <v>0.56485355648535562</v>
      </c>
      <c r="M390">
        <f t="shared" si="47"/>
        <v>5.4393305439330547E-2</v>
      </c>
      <c r="N390">
        <f t="shared" si="48"/>
        <v>0.56485355648535562</v>
      </c>
      <c r="O390" t="str">
        <f t="shared" si="49"/>
        <v>Nixon</v>
      </c>
    </row>
    <row r="391" spans="1:15" x14ac:dyDescent="0.3">
      <c r="A391" t="str">
        <f t="shared" si="43"/>
        <v>17-013</v>
      </c>
      <c r="B391" t="s">
        <v>355</v>
      </c>
      <c r="C391">
        <v>17</v>
      </c>
      <c r="D391" t="s">
        <v>32</v>
      </c>
      <c r="E391" t="s">
        <v>467</v>
      </c>
      <c r="F391">
        <v>339</v>
      </c>
      <c r="G391">
        <v>115</v>
      </c>
      <c r="H391">
        <v>173</v>
      </c>
      <c r="I391">
        <v>22</v>
      </c>
      <c r="J391">
        <f t="shared" si="44"/>
        <v>310</v>
      </c>
      <c r="K391">
        <f t="shared" si="45"/>
        <v>0.37096774193548387</v>
      </c>
      <c r="L391">
        <f t="shared" si="46"/>
        <v>0.5580645161290323</v>
      </c>
      <c r="M391">
        <f t="shared" si="47"/>
        <v>7.0967741935483872E-2</v>
      </c>
      <c r="N391">
        <f t="shared" si="48"/>
        <v>0.5580645161290323</v>
      </c>
      <c r="O391" t="str">
        <f t="shared" si="49"/>
        <v>Nixon</v>
      </c>
    </row>
    <row r="392" spans="1:15" x14ac:dyDescent="0.3">
      <c r="A392" t="str">
        <f t="shared" si="43"/>
        <v>17-014</v>
      </c>
      <c r="B392" t="s">
        <v>356</v>
      </c>
      <c r="C392">
        <v>17</v>
      </c>
      <c r="D392" t="s">
        <v>32</v>
      </c>
      <c r="E392" t="s">
        <v>467</v>
      </c>
      <c r="F392">
        <v>400</v>
      </c>
      <c r="G392">
        <v>207</v>
      </c>
      <c r="H392">
        <v>151</v>
      </c>
      <c r="I392">
        <v>21</v>
      </c>
      <c r="J392">
        <f t="shared" si="44"/>
        <v>379</v>
      </c>
      <c r="K392">
        <f t="shared" si="45"/>
        <v>0.54617414248021112</v>
      </c>
      <c r="L392">
        <f t="shared" si="46"/>
        <v>0.39841688654353563</v>
      </c>
      <c r="M392">
        <f t="shared" si="47"/>
        <v>5.5408970976253295E-2</v>
      </c>
      <c r="N392">
        <f t="shared" si="48"/>
        <v>2.5461741424802113</v>
      </c>
      <c r="O392" t="str">
        <f t="shared" si="49"/>
        <v>McGovern</v>
      </c>
    </row>
    <row r="393" spans="1:15" x14ac:dyDescent="0.3">
      <c r="A393" t="str">
        <f t="shared" si="43"/>
        <v>17-015</v>
      </c>
      <c r="B393" t="s">
        <v>357</v>
      </c>
      <c r="C393">
        <v>17</v>
      </c>
      <c r="D393" t="s">
        <v>32</v>
      </c>
      <c r="E393" t="s">
        <v>467</v>
      </c>
      <c r="F393">
        <v>300</v>
      </c>
      <c r="G393">
        <v>118</v>
      </c>
      <c r="H393">
        <v>145</v>
      </c>
      <c r="I393">
        <v>22</v>
      </c>
      <c r="J393">
        <f t="shared" si="44"/>
        <v>285</v>
      </c>
      <c r="K393">
        <f t="shared" si="45"/>
        <v>0.41403508771929826</v>
      </c>
      <c r="L393">
        <f t="shared" si="46"/>
        <v>0.50877192982456143</v>
      </c>
      <c r="M393">
        <f t="shared" si="47"/>
        <v>7.7192982456140355E-2</v>
      </c>
      <c r="N393">
        <f t="shared" si="48"/>
        <v>0.50877192982456143</v>
      </c>
      <c r="O393" t="str">
        <f t="shared" si="49"/>
        <v>Nixon</v>
      </c>
    </row>
    <row r="394" spans="1:15" x14ac:dyDescent="0.3">
      <c r="A394" t="str">
        <f t="shared" si="43"/>
        <v>17-016</v>
      </c>
      <c r="B394" t="s">
        <v>358</v>
      </c>
      <c r="C394">
        <v>17</v>
      </c>
      <c r="D394" t="s">
        <v>32</v>
      </c>
      <c r="E394" t="s">
        <v>467</v>
      </c>
      <c r="F394">
        <v>266</v>
      </c>
      <c r="G394">
        <v>101</v>
      </c>
      <c r="H394">
        <v>137</v>
      </c>
      <c r="I394">
        <v>15</v>
      </c>
      <c r="J394">
        <f t="shared" si="44"/>
        <v>253</v>
      </c>
      <c r="K394">
        <f t="shared" si="45"/>
        <v>0.39920948616600793</v>
      </c>
      <c r="L394">
        <f t="shared" si="46"/>
        <v>0.54150197628458496</v>
      </c>
      <c r="M394">
        <f t="shared" si="47"/>
        <v>5.9288537549407112E-2</v>
      </c>
      <c r="N394">
        <f t="shared" si="48"/>
        <v>0.54150197628458496</v>
      </c>
      <c r="O394" t="str">
        <f t="shared" si="49"/>
        <v>Nixon</v>
      </c>
    </row>
    <row r="395" spans="1:15" x14ac:dyDescent="0.3">
      <c r="A395" t="str">
        <f t="shared" si="43"/>
        <v>17-017</v>
      </c>
      <c r="B395" t="s">
        <v>359</v>
      </c>
      <c r="C395">
        <v>17</v>
      </c>
      <c r="D395" t="s">
        <v>32</v>
      </c>
      <c r="E395" t="s">
        <v>467</v>
      </c>
      <c r="F395">
        <v>247</v>
      </c>
      <c r="G395">
        <v>62</v>
      </c>
      <c r="H395">
        <v>156</v>
      </c>
      <c r="I395">
        <v>22</v>
      </c>
      <c r="J395">
        <f t="shared" si="44"/>
        <v>240</v>
      </c>
      <c r="K395">
        <f t="shared" si="45"/>
        <v>0.25833333333333336</v>
      </c>
      <c r="L395">
        <f t="shared" si="46"/>
        <v>0.65</v>
      </c>
      <c r="M395">
        <f t="shared" si="47"/>
        <v>9.166666666666666E-2</v>
      </c>
      <c r="N395">
        <f t="shared" si="48"/>
        <v>0.65</v>
      </c>
      <c r="O395" t="str">
        <f t="shared" si="49"/>
        <v>Nixon</v>
      </c>
    </row>
    <row r="396" spans="1:15" x14ac:dyDescent="0.3">
      <c r="A396" t="str">
        <f t="shared" si="43"/>
        <v>17-018</v>
      </c>
      <c r="B396" t="s">
        <v>360</v>
      </c>
      <c r="C396">
        <v>17</v>
      </c>
      <c r="D396" t="s">
        <v>32</v>
      </c>
      <c r="E396" t="s">
        <v>467</v>
      </c>
      <c r="F396">
        <v>370</v>
      </c>
      <c r="G396">
        <v>148</v>
      </c>
      <c r="H396">
        <v>177</v>
      </c>
      <c r="I396">
        <v>25</v>
      </c>
      <c r="J396">
        <f t="shared" si="44"/>
        <v>350</v>
      </c>
      <c r="K396">
        <f t="shared" si="45"/>
        <v>0.42285714285714288</v>
      </c>
      <c r="L396">
        <f t="shared" si="46"/>
        <v>0.50571428571428567</v>
      </c>
      <c r="M396">
        <f t="shared" si="47"/>
        <v>7.1428571428571425E-2</v>
      </c>
      <c r="N396">
        <f t="shared" si="48"/>
        <v>0.50571428571428567</v>
      </c>
      <c r="O396" t="str">
        <f t="shared" si="49"/>
        <v>Nixon</v>
      </c>
    </row>
    <row r="397" spans="1:15" x14ac:dyDescent="0.3">
      <c r="A397" t="str">
        <f t="shared" si="43"/>
        <v>17-019</v>
      </c>
      <c r="B397" t="s">
        <v>361</v>
      </c>
      <c r="C397">
        <v>17</v>
      </c>
      <c r="D397" t="s">
        <v>32</v>
      </c>
      <c r="E397" t="s">
        <v>467</v>
      </c>
      <c r="F397">
        <v>283</v>
      </c>
      <c r="G397">
        <v>105</v>
      </c>
      <c r="H397">
        <v>143</v>
      </c>
      <c r="I397">
        <v>20</v>
      </c>
      <c r="J397">
        <f t="shared" si="44"/>
        <v>268</v>
      </c>
      <c r="K397">
        <f t="shared" si="45"/>
        <v>0.39179104477611942</v>
      </c>
      <c r="L397">
        <f t="shared" si="46"/>
        <v>0.53358208955223885</v>
      </c>
      <c r="M397">
        <f t="shared" si="47"/>
        <v>7.4626865671641784E-2</v>
      </c>
      <c r="N397">
        <f t="shared" si="48"/>
        <v>0.53358208955223885</v>
      </c>
      <c r="O397" t="str">
        <f t="shared" si="49"/>
        <v>Nixon</v>
      </c>
    </row>
    <row r="398" spans="1:15" x14ac:dyDescent="0.3">
      <c r="A398" t="str">
        <f t="shared" si="43"/>
        <v>17-020</v>
      </c>
      <c r="B398" t="s">
        <v>362</v>
      </c>
      <c r="C398">
        <v>17</v>
      </c>
      <c r="D398" t="s">
        <v>32</v>
      </c>
      <c r="E398" t="s">
        <v>467</v>
      </c>
      <c r="F398">
        <v>418</v>
      </c>
      <c r="G398">
        <v>115</v>
      </c>
      <c r="H398">
        <v>267</v>
      </c>
      <c r="I398">
        <v>27</v>
      </c>
      <c r="J398">
        <f t="shared" si="44"/>
        <v>409</v>
      </c>
      <c r="K398">
        <f t="shared" si="45"/>
        <v>0.28117359413202936</v>
      </c>
      <c r="L398">
        <f t="shared" si="46"/>
        <v>0.65281173594132025</v>
      </c>
      <c r="M398">
        <f t="shared" si="47"/>
        <v>6.6014669926650366E-2</v>
      </c>
      <c r="N398">
        <f t="shared" si="48"/>
        <v>0.65281173594132025</v>
      </c>
      <c r="O398" t="str">
        <f t="shared" si="49"/>
        <v>Nixon</v>
      </c>
    </row>
    <row r="399" spans="1:15" x14ac:dyDescent="0.3">
      <c r="A399" t="str">
        <f t="shared" si="43"/>
        <v>17-021</v>
      </c>
      <c r="B399" t="s">
        <v>363</v>
      </c>
      <c r="C399">
        <v>17</v>
      </c>
      <c r="D399" t="s">
        <v>32</v>
      </c>
      <c r="E399" t="s">
        <v>467</v>
      </c>
      <c r="F399">
        <v>459</v>
      </c>
      <c r="G399">
        <v>125</v>
      </c>
      <c r="H399">
        <v>274</v>
      </c>
      <c r="I399">
        <v>26</v>
      </c>
      <c r="J399">
        <f t="shared" si="44"/>
        <v>425</v>
      </c>
      <c r="K399">
        <f t="shared" si="45"/>
        <v>0.29411764705882354</v>
      </c>
      <c r="L399">
        <f t="shared" si="46"/>
        <v>0.64470588235294113</v>
      </c>
      <c r="M399">
        <f t="shared" si="47"/>
        <v>6.1176470588235297E-2</v>
      </c>
      <c r="N399">
        <f t="shared" si="48"/>
        <v>0.64470588235294113</v>
      </c>
      <c r="O399" t="str">
        <f t="shared" si="49"/>
        <v>Nixon</v>
      </c>
    </row>
    <row r="400" spans="1:15" x14ac:dyDescent="0.3">
      <c r="A400" t="str">
        <f t="shared" si="43"/>
        <v>17-022</v>
      </c>
      <c r="B400" t="s">
        <v>364</v>
      </c>
      <c r="C400">
        <v>17</v>
      </c>
      <c r="D400" t="s">
        <v>32</v>
      </c>
      <c r="E400" t="s">
        <v>467</v>
      </c>
      <c r="F400">
        <v>438</v>
      </c>
      <c r="G400">
        <v>138</v>
      </c>
      <c r="H400">
        <v>251</v>
      </c>
      <c r="I400">
        <v>23</v>
      </c>
      <c r="J400">
        <f t="shared" si="44"/>
        <v>412</v>
      </c>
      <c r="K400">
        <f t="shared" si="45"/>
        <v>0.33495145631067963</v>
      </c>
      <c r="L400">
        <f t="shared" si="46"/>
        <v>0.60922330097087374</v>
      </c>
      <c r="M400">
        <f t="shared" si="47"/>
        <v>5.5825242718446605E-2</v>
      </c>
      <c r="N400">
        <f t="shared" si="48"/>
        <v>0.60922330097087374</v>
      </c>
      <c r="O400" t="str">
        <f t="shared" si="49"/>
        <v>Nixon</v>
      </c>
    </row>
    <row r="401" spans="1:15" x14ac:dyDescent="0.3">
      <c r="A401" t="str">
        <f t="shared" si="43"/>
        <v>17-023</v>
      </c>
      <c r="B401" t="s">
        <v>365</v>
      </c>
      <c r="C401">
        <v>17</v>
      </c>
      <c r="D401" t="s">
        <v>32</v>
      </c>
      <c r="E401" t="s">
        <v>467</v>
      </c>
      <c r="F401">
        <v>308</v>
      </c>
      <c r="G401">
        <v>117</v>
      </c>
      <c r="H401">
        <v>153</v>
      </c>
      <c r="I401">
        <v>27</v>
      </c>
      <c r="J401">
        <f t="shared" si="44"/>
        <v>297</v>
      </c>
      <c r="K401">
        <f t="shared" si="45"/>
        <v>0.39393939393939392</v>
      </c>
      <c r="L401">
        <f t="shared" si="46"/>
        <v>0.51515151515151514</v>
      </c>
      <c r="M401">
        <f t="shared" si="47"/>
        <v>9.0909090909090912E-2</v>
      </c>
      <c r="N401">
        <f t="shared" si="48"/>
        <v>0.51515151515151514</v>
      </c>
      <c r="O401" t="str">
        <f t="shared" si="49"/>
        <v>Nixon</v>
      </c>
    </row>
    <row r="402" spans="1:15" x14ac:dyDescent="0.3">
      <c r="A402" t="str">
        <f t="shared" si="43"/>
        <v>17-024</v>
      </c>
      <c r="B402" t="s">
        <v>366</v>
      </c>
      <c r="C402">
        <v>17</v>
      </c>
      <c r="D402" t="s">
        <v>32</v>
      </c>
      <c r="E402" t="s">
        <v>467</v>
      </c>
      <c r="F402">
        <v>350</v>
      </c>
      <c r="G402">
        <v>89</v>
      </c>
      <c r="H402">
        <v>222</v>
      </c>
      <c r="I402">
        <v>21</v>
      </c>
      <c r="J402">
        <f t="shared" si="44"/>
        <v>332</v>
      </c>
      <c r="K402">
        <f t="shared" si="45"/>
        <v>0.26807228915662651</v>
      </c>
      <c r="L402">
        <f t="shared" si="46"/>
        <v>0.66867469879518071</v>
      </c>
      <c r="M402">
        <f t="shared" si="47"/>
        <v>6.3253012048192767E-2</v>
      </c>
      <c r="N402">
        <f t="shared" si="48"/>
        <v>0.66867469879518071</v>
      </c>
      <c r="O402" t="str">
        <f t="shared" si="49"/>
        <v>Nixon</v>
      </c>
    </row>
    <row r="403" spans="1:15" x14ac:dyDescent="0.3">
      <c r="A403" t="str">
        <f t="shared" si="43"/>
        <v>17-025</v>
      </c>
      <c r="B403" t="s">
        <v>367</v>
      </c>
      <c r="C403">
        <v>17</v>
      </c>
      <c r="D403" t="s">
        <v>32</v>
      </c>
      <c r="E403" t="s">
        <v>467</v>
      </c>
      <c r="F403">
        <v>25</v>
      </c>
      <c r="G403">
        <v>11</v>
      </c>
      <c r="H403">
        <v>11</v>
      </c>
      <c r="I403">
        <v>1</v>
      </c>
      <c r="J403">
        <f t="shared" si="44"/>
        <v>23</v>
      </c>
      <c r="K403">
        <f t="shared" si="45"/>
        <v>0.47826086956521741</v>
      </c>
      <c r="L403">
        <f t="shared" si="46"/>
        <v>0.47826086956521741</v>
      </c>
      <c r="M403">
        <f t="shared" si="47"/>
        <v>4.3478260869565216E-2</v>
      </c>
      <c r="N403">
        <f t="shared" si="48"/>
        <v>9</v>
      </c>
      <c r="O403" t="str">
        <f t="shared" si="49"/>
        <v>Tie</v>
      </c>
    </row>
    <row r="404" spans="1:15" x14ac:dyDescent="0.3">
      <c r="A404" t="str">
        <f t="shared" si="43"/>
        <v>17-026</v>
      </c>
      <c r="B404" t="s">
        <v>368</v>
      </c>
      <c r="C404">
        <v>17</v>
      </c>
      <c r="D404" t="s">
        <v>32</v>
      </c>
      <c r="E404" t="s">
        <v>467</v>
      </c>
      <c r="F404">
        <v>297</v>
      </c>
      <c r="G404">
        <v>144</v>
      </c>
      <c r="H404">
        <v>117</v>
      </c>
      <c r="I404">
        <v>16</v>
      </c>
      <c r="J404">
        <f t="shared" si="44"/>
        <v>277</v>
      </c>
      <c r="K404">
        <f t="shared" si="45"/>
        <v>0.51985559566786999</v>
      </c>
      <c r="L404">
        <f t="shared" si="46"/>
        <v>0.42238267148014441</v>
      </c>
      <c r="M404">
        <f t="shared" si="47"/>
        <v>5.7761732851985562E-2</v>
      </c>
      <c r="N404">
        <f t="shared" si="48"/>
        <v>2.5198555956678699</v>
      </c>
      <c r="O404" t="str">
        <f t="shared" si="49"/>
        <v>McGovern</v>
      </c>
    </row>
    <row r="405" spans="1:15" x14ac:dyDescent="0.3">
      <c r="A405" t="str">
        <f t="shared" si="43"/>
        <v>17-027</v>
      </c>
      <c r="B405" t="s">
        <v>369</v>
      </c>
      <c r="C405">
        <v>17</v>
      </c>
      <c r="D405" t="s">
        <v>32</v>
      </c>
      <c r="E405" t="s">
        <v>467</v>
      </c>
      <c r="F405">
        <v>108</v>
      </c>
      <c r="G405">
        <v>18</v>
      </c>
      <c r="H405">
        <v>79</v>
      </c>
      <c r="I405">
        <v>8</v>
      </c>
      <c r="J405">
        <f t="shared" si="44"/>
        <v>105</v>
      </c>
      <c r="K405">
        <f t="shared" si="45"/>
        <v>0.17142857142857143</v>
      </c>
      <c r="L405">
        <f t="shared" si="46"/>
        <v>0.75238095238095237</v>
      </c>
      <c r="M405">
        <f t="shared" si="47"/>
        <v>7.6190476190476197E-2</v>
      </c>
      <c r="N405">
        <f t="shared" si="48"/>
        <v>0.75238095238095237</v>
      </c>
      <c r="O405" t="str">
        <f t="shared" si="49"/>
        <v>Nixon</v>
      </c>
    </row>
    <row r="406" spans="1:15" x14ac:dyDescent="0.3">
      <c r="A406" t="str">
        <f t="shared" si="43"/>
        <v>17-028</v>
      </c>
      <c r="B406" t="s">
        <v>370</v>
      </c>
      <c r="C406">
        <v>17</v>
      </c>
      <c r="D406" t="s">
        <v>32</v>
      </c>
      <c r="E406" t="s">
        <v>467</v>
      </c>
      <c r="F406">
        <v>127</v>
      </c>
      <c r="G406">
        <v>34</v>
      </c>
      <c r="H406">
        <v>63</v>
      </c>
      <c r="I406">
        <v>19</v>
      </c>
      <c r="J406">
        <f t="shared" si="44"/>
        <v>116</v>
      </c>
      <c r="K406">
        <f t="shared" si="45"/>
        <v>0.29310344827586204</v>
      </c>
      <c r="L406">
        <f t="shared" si="46"/>
        <v>0.5431034482758621</v>
      </c>
      <c r="M406">
        <f t="shared" si="47"/>
        <v>0.16379310344827586</v>
      </c>
      <c r="N406">
        <f t="shared" si="48"/>
        <v>0.5431034482758621</v>
      </c>
      <c r="O406" t="str">
        <f t="shared" si="49"/>
        <v>Nixon</v>
      </c>
    </row>
    <row r="407" spans="1:15" x14ac:dyDescent="0.3">
      <c r="A407" t="str">
        <f t="shared" si="43"/>
        <v>17-029</v>
      </c>
      <c r="B407" t="s">
        <v>371</v>
      </c>
      <c r="C407">
        <v>17</v>
      </c>
      <c r="D407" t="s">
        <v>32</v>
      </c>
      <c r="E407" t="s">
        <v>467</v>
      </c>
      <c r="F407">
        <v>546</v>
      </c>
      <c r="G407">
        <v>205</v>
      </c>
      <c r="H407">
        <v>295</v>
      </c>
      <c r="I407">
        <v>12</v>
      </c>
      <c r="J407">
        <f t="shared" si="44"/>
        <v>512</v>
      </c>
      <c r="K407">
        <f t="shared" si="45"/>
        <v>0.400390625</v>
      </c>
      <c r="L407">
        <f t="shared" si="46"/>
        <v>0.576171875</v>
      </c>
      <c r="M407">
        <f t="shared" si="47"/>
        <v>2.34375E-2</v>
      </c>
      <c r="N407">
        <f t="shared" si="48"/>
        <v>0.576171875</v>
      </c>
      <c r="O407" t="str">
        <f t="shared" si="49"/>
        <v>Nixon</v>
      </c>
    </row>
    <row r="408" spans="1:15" x14ac:dyDescent="0.3">
      <c r="A408" t="str">
        <f t="shared" si="43"/>
        <v>17-030</v>
      </c>
      <c r="B408" t="s">
        <v>372</v>
      </c>
      <c r="C408">
        <v>17</v>
      </c>
      <c r="D408" t="s">
        <v>32</v>
      </c>
      <c r="E408" t="s">
        <v>467</v>
      </c>
      <c r="F408">
        <v>244</v>
      </c>
      <c r="G408">
        <v>86</v>
      </c>
      <c r="H408">
        <v>119</v>
      </c>
      <c r="I408">
        <v>17</v>
      </c>
      <c r="J408">
        <f t="shared" si="44"/>
        <v>222</v>
      </c>
      <c r="K408">
        <f t="shared" si="45"/>
        <v>0.38738738738738737</v>
      </c>
      <c r="L408">
        <f t="shared" si="46"/>
        <v>0.536036036036036</v>
      </c>
      <c r="M408">
        <f t="shared" si="47"/>
        <v>7.6576576576576572E-2</v>
      </c>
      <c r="N408">
        <f t="shared" si="48"/>
        <v>0.536036036036036</v>
      </c>
      <c r="O408" t="str">
        <f t="shared" si="49"/>
        <v>Nixon</v>
      </c>
    </row>
    <row r="409" spans="1:15" x14ac:dyDescent="0.3">
      <c r="A409" t="str">
        <f t="shared" si="43"/>
        <v>17-031</v>
      </c>
      <c r="B409" t="s">
        <v>373</v>
      </c>
      <c r="C409">
        <v>17</v>
      </c>
      <c r="D409" t="s">
        <v>32</v>
      </c>
      <c r="E409" t="s">
        <v>467</v>
      </c>
      <c r="F409">
        <v>248</v>
      </c>
      <c r="G409">
        <v>105</v>
      </c>
      <c r="H409">
        <v>109</v>
      </c>
      <c r="I409">
        <v>20</v>
      </c>
      <c r="J409">
        <f t="shared" si="44"/>
        <v>234</v>
      </c>
      <c r="K409">
        <f t="shared" si="45"/>
        <v>0.44871794871794873</v>
      </c>
      <c r="L409">
        <f t="shared" si="46"/>
        <v>0.46581196581196582</v>
      </c>
      <c r="M409">
        <f t="shared" si="47"/>
        <v>8.5470085470085472E-2</v>
      </c>
      <c r="N409">
        <f t="shared" si="48"/>
        <v>0.46581196581196582</v>
      </c>
      <c r="O409" t="str">
        <f t="shared" si="49"/>
        <v>Nixon</v>
      </c>
    </row>
    <row r="410" spans="1:15" x14ac:dyDescent="0.3">
      <c r="A410" t="str">
        <f t="shared" si="43"/>
        <v>17-032</v>
      </c>
      <c r="B410" t="s">
        <v>374</v>
      </c>
      <c r="C410">
        <v>17</v>
      </c>
      <c r="D410" t="s">
        <v>32</v>
      </c>
      <c r="E410" t="s">
        <v>467</v>
      </c>
      <c r="F410">
        <v>246</v>
      </c>
      <c r="G410">
        <v>64</v>
      </c>
      <c r="H410">
        <v>145</v>
      </c>
      <c r="I410">
        <v>17</v>
      </c>
      <c r="J410">
        <f t="shared" si="44"/>
        <v>226</v>
      </c>
      <c r="K410">
        <f t="shared" si="45"/>
        <v>0.2831858407079646</v>
      </c>
      <c r="L410">
        <f t="shared" si="46"/>
        <v>0.6415929203539823</v>
      </c>
      <c r="M410">
        <f t="shared" si="47"/>
        <v>7.5221238938053103E-2</v>
      </c>
      <c r="N410">
        <f t="shared" si="48"/>
        <v>0.6415929203539823</v>
      </c>
      <c r="O410" t="str">
        <f t="shared" si="49"/>
        <v>Nixon</v>
      </c>
    </row>
    <row r="411" spans="1:15" x14ac:dyDescent="0.3">
      <c r="A411" t="str">
        <f t="shared" si="43"/>
        <v>17-033</v>
      </c>
      <c r="B411" t="s">
        <v>375</v>
      </c>
      <c r="C411">
        <v>17</v>
      </c>
      <c r="D411" t="s">
        <v>32</v>
      </c>
      <c r="E411" t="s">
        <v>467</v>
      </c>
      <c r="F411">
        <v>202</v>
      </c>
      <c r="G411">
        <v>60</v>
      </c>
      <c r="H411">
        <v>100</v>
      </c>
      <c r="I411">
        <v>25</v>
      </c>
      <c r="J411">
        <f t="shared" si="44"/>
        <v>185</v>
      </c>
      <c r="K411">
        <f t="shared" si="45"/>
        <v>0.32432432432432434</v>
      </c>
      <c r="L411">
        <f t="shared" si="46"/>
        <v>0.54054054054054057</v>
      </c>
      <c r="M411">
        <f t="shared" si="47"/>
        <v>0.13513513513513514</v>
      </c>
      <c r="N411">
        <f t="shared" si="48"/>
        <v>0.54054054054054057</v>
      </c>
      <c r="O411" t="str">
        <f t="shared" si="49"/>
        <v>Nixon</v>
      </c>
    </row>
    <row r="412" spans="1:15" x14ac:dyDescent="0.3">
      <c r="A412" t="str">
        <f t="shared" si="43"/>
        <v>17-034</v>
      </c>
      <c r="B412" t="s">
        <v>376</v>
      </c>
      <c r="C412">
        <v>17</v>
      </c>
      <c r="D412" t="s">
        <v>32</v>
      </c>
      <c r="E412" t="s">
        <v>467</v>
      </c>
      <c r="F412">
        <v>296</v>
      </c>
      <c r="G412">
        <v>121</v>
      </c>
      <c r="H412">
        <v>143</v>
      </c>
      <c r="I412">
        <v>24</v>
      </c>
      <c r="J412">
        <f t="shared" si="44"/>
        <v>288</v>
      </c>
      <c r="K412">
        <f t="shared" si="45"/>
        <v>0.4201388888888889</v>
      </c>
      <c r="L412">
        <f t="shared" si="46"/>
        <v>0.49652777777777779</v>
      </c>
      <c r="M412">
        <f t="shared" si="47"/>
        <v>8.3333333333333329E-2</v>
      </c>
      <c r="N412">
        <f t="shared" si="48"/>
        <v>0.49652777777777779</v>
      </c>
      <c r="O412" t="str">
        <f t="shared" si="49"/>
        <v>Nixon</v>
      </c>
    </row>
    <row r="413" spans="1:15" x14ac:dyDescent="0.3">
      <c r="A413" t="str">
        <f t="shared" si="43"/>
        <v>17-035</v>
      </c>
      <c r="B413" t="s">
        <v>377</v>
      </c>
      <c r="C413">
        <v>17</v>
      </c>
      <c r="D413" t="s">
        <v>32</v>
      </c>
      <c r="E413" t="s">
        <v>467</v>
      </c>
      <c r="F413">
        <v>124</v>
      </c>
      <c r="G413">
        <v>42</v>
      </c>
      <c r="H413">
        <v>58</v>
      </c>
      <c r="I413">
        <v>10</v>
      </c>
      <c r="J413">
        <f t="shared" si="44"/>
        <v>110</v>
      </c>
      <c r="K413">
        <f t="shared" si="45"/>
        <v>0.38181818181818183</v>
      </c>
      <c r="L413">
        <f t="shared" si="46"/>
        <v>0.52727272727272723</v>
      </c>
      <c r="M413">
        <f t="shared" si="47"/>
        <v>9.0909090909090912E-2</v>
      </c>
      <c r="N413">
        <f t="shared" si="48"/>
        <v>0.52727272727272723</v>
      </c>
      <c r="O413" t="str">
        <f t="shared" si="49"/>
        <v>Nixon</v>
      </c>
    </row>
    <row r="414" spans="1:15" x14ac:dyDescent="0.3">
      <c r="A414" t="str">
        <f t="shared" si="43"/>
        <v>17-036</v>
      </c>
      <c r="B414" t="s">
        <v>378</v>
      </c>
      <c r="C414">
        <v>17</v>
      </c>
      <c r="D414" t="s">
        <v>32</v>
      </c>
      <c r="E414" t="s">
        <v>467</v>
      </c>
      <c r="F414">
        <v>615</v>
      </c>
      <c r="G414">
        <v>171</v>
      </c>
      <c r="H414">
        <v>339</v>
      </c>
      <c r="I414">
        <v>67</v>
      </c>
      <c r="J414">
        <f t="shared" si="44"/>
        <v>577</v>
      </c>
      <c r="K414">
        <f t="shared" si="45"/>
        <v>0.29636048526863085</v>
      </c>
      <c r="L414">
        <f t="shared" si="46"/>
        <v>0.58752166377816295</v>
      </c>
      <c r="M414">
        <f t="shared" si="47"/>
        <v>0.11611785095320624</v>
      </c>
      <c r="N414">
        <f t="shared" si="48"/>
        <v>0.58752166377816295</v>
      </c>
      <c r="O414" t="str">
        <f t="shared" si="49"/>
        <v>Nixon</v>
      </c>
    </row>
    <row r="415" spans="1:15" x14ac:dyDescent="0.3">
      <c r="A415" t="str">
        <f t="shared" si="43"/>
        <v>17-037</v>
      </c>
      <c r="B415" t="s">
        <v>379</v>
      </c>
      <c r="C415">
        <v>17</v>
      </c>
      <c r="D415" t="s">
        <v>32</v>
      </c>
      <c r="E415" t="s">
        <v>467</v>
      </c>
      <c r="F415">
        <v>167</v>
      </c>
      <c r="G415">
        <v>44</v>
      </c>
      <c r="H415">
        <v>83</v>
      </c>
      <c r="I415">
        <v>23</v>
      </c>
      <c r="J415">
        <f t="shared" si="44"/>
        <v>150</v>
      </c>
      <c r="K415">
        <f t="shared" si="45"/>
        <v>0.29333333333333333</v>
      </c>
      <c r="L415">
        <f t="shared" si="46"/>
        <v>0.55333333333333334</v>
      </c>
      <c r="M415">
        <f t="shared" si="47"/>
        <v>0.15333333333333332</v>
      </c>
      <c r="N415">
        <f t="shared" si="48"/>
        <v>0.55333333333333334</v>
      </c>
      <c r="O415" t="str">
        <f t="shared" si="49"/>
        <v>Nixon</v>
      </c>
    </row>
    <row r="416" spans="1:15" x14ac:dyDescent="0.3">
      <c r="A416" t="str">
        <f t="shared" si="43"/>
        <v>17-038</v>
      </c>
      <c r="B416" t="s">
        <v>380</v>
      </c>
      <c r="C416">
        <v>17</v>
      </c>
      <c r="D416" t="s">
        <v>32</v>
      </c>
      <c r="E416" t="s">
        <v>467</v>
      </c>
      <c r="F416">
        <v>439</v>
      </c>
      <c r="G416">
        <v>182</v>
      </c>
      <c r="H416">
        <v>203</v>
      </c>
      <c r="I416">
        <v>24</v>
      </c>
      <c r="J416">
        <f t="shared" si="44"/>
        <v>409</v>
      </c>
      <c r="K416">
        <f t="shared" si="45"/>
        <v>0.44498777506112469</v>
      </c>
      <c r="L416">
        <f t="shared" si="46"/>
        <v>0.49633251833740832</v>
      </c>
      <c r="M416">
        <f t="shared" si="47"/>
        <v>5.8679706601466992E-2</v>
      </c>
      <c r="N416">
        <f t="shared" si="48"/>
        <v>0.49633251833740832</v>
      </c>
      <c r="O416" t="str">
        <f t="shared" si="49"/>
        <v>Nixon</v>
      </c>
    </row>
    <row r="417" spans="1:15" x14ac:dyDescent="0.3">
      <c r="A417" t="str">
        <f t="shared" si="43"/>
        <v>17-039</v>
      </c>
      <c r="B417" t="s">
        <v>381</v>
      </c>
      <c r="C417">
        <v>17</v>
      </c>
      <c r="D417" t="s">
        <v>32</v>
      </c>
      <c r="E417" t="s">
        <v>467</v>
      </c>
      <c r="F417">
        <v>565</v>
      </c>
      <c r="G417">
        <v>178</v>
      </c>
      <c r="H417">
        <v>287</v>
      </c>
      <c r="I417">
        <v>67</v>
      </c>
      <c r="J417">
        <f t="shared" si="44"/>
        <v>532</v>
      </c>
      <c r="K417">
        <f t="shared" si="45"/>
        <v>0.33458646616541354</v>
      </c>
      <c r="L417">
        <f t="shared" si="46"/>
        <v>0.53947368421052633</v>
      </c>
      <c r="M417">
        <f t="shared" si="47"/>
        <v>0.12593984962406016</v>
      </c>
      <c r="N417">
        <f t="shared" si="48"/>
        <v>0.53947368421052633</v>
      </c>
      <c r="O417" t="str">
        <f t="shared" si="49"/>
        <v>Nixon</v>
      </c>
    </row>
    <row r="418" spans="1:15" x14ac:dyDescent="0.3">
      <c r="A418" t="str">
        <f t="shared" si="43"/>
        <v>17-040</v>
      </c>
      <c r="B418" t="s">
        <v>382</v>
      </c>
      <c r="C418">
        <v>17</v>
      </c>
      <c r="D418" t="s">
        <v>32</v>
      </c>
      <c r="E418" t="s">
        <v>467</v>
      </c>
      <c r="F418">
        <v>441</v>
      </c>
      <c r="G418">
        <v>111</v>
      </c>
      <c r="H418">
        <v>269</v>
      </c>
      <c r="I418">
        <v>35</v>
      </c>
      <c r="J418">
        <f t="shared" si="44"/>
        <v>415</v>
      </c>
      <c r="K418">
        <f t="shared" si="45"/>
        <v>0.26746987951807227</v>
      </c>
      <c r="L418">
        <f t="shared" si="46"/>
        <v>0.64819277108433737</v>
      </c>
      <c r="M418">
        <f t="shared" si="47"/>
        <v>8.4337349397590355E-2</v>
      </c>
      <c r="N418">
        <f t="shared" si="48"/>
        <v>0.64819277108433737</v>
      </c>
      <c r="O418" t="str">
        <f t="shared" si="49"/>
        <v>Nixon</v>
      </c>
    </row>
    <row r="419" spans="1:15" x14ac:dyDescent="0.3">
      <c r="A419" t="str">
        <f t="shared" si="43"/>
        <v>17-041</v>
      </c>
      <c r="B419" t="s">
        <v>383</v>
      </c>
      <c r="C419">
        <v>17</v>
      </c>
      <c r="D419" t="s">
        <v>32</v>
      </c>
      <c r="E419" t="s">
        <v>467</v>
      </c>
      <c r="F419">
        <v>89</v>
      </c>
      <c r="G419">
        <v>25</v>
      </c>
      <c r="H419">
        <v>37</v>
      </c>
      <c r="I419">
        <v>20</v>
      </c>
      <c r="J419">
        <f t="shared" si="44"/>
        <v>82</v>
      </c>
      <c r="K419">
        <f t="shared" si="45"/>
        <v>0.3048780487804878</v>
      </c>
      <c r="L419">
        <f t="shared" si="46"/>
        <v>0.45121951219512196</v>
      </c>
      <c r="M419">
        <f t="shared" si="47"/>
        <v>0.24390243902439024</v>
      </c>
      <c r="N419">
        <f t="shared" si="48"/>
        <v>0.45121951219512196</v>
      </c>
      <c r="O419" t="str">
        <f t="shared" si="49"/>
        <v>Nixon</v>
      </c>
    </row>
    <row r="420" spans="1:15" x14ac:dyDescent="0.3">
      <c r="A420" t="str">
        <f t="shared" si="43"/>
        <v>17-042</v>
      </c>
      <c r="B420" t="s">
        <v>384</v>
      </c>
      <c r="C420">
        <v>17</v>
      </c>
      <c r="D420" t="s">
        <v>32</v>
      </c>
      <c r="E420" t="s">
        <v>467</v>
      </c>
      <c r="F420">
        <v>809</v>
      </c>
      <c r="G420">
        <v>384</v>
      </c>
      <c r="H420">
        <v>292</v>
      </c>
      <c r="I420">
        <v>29</v>
      </c>
      <c r="J420">
        <f t="shared" si="44"/>
        <v>705</v>
      </c>
      <c r="K420">
        <f t="shared" si="45"/>
        <v>0.5446808510638298</v>
      </c>
      <c r="L420">
        <f t="shared" si="46"/>
        <v>0.41418439716312055</v>
      </c>
      <c r="M420">
        <f t="shared" si="47"/>
        <v>4.1134751773049642E-2</v>
      </c>
      <c r="N420">
        <f t="shared" si="48"/>
        <v>2.5446808510638297</v>
      </c>
      <c r="O420" t="str">
        <f t="shared" si="49"/>
        <v>McGovern</v>
      </c>
    </row>
    <row r="421" spans="1:15" x14ac:dyDescent="0.3">
      <c r="A421" t="str">
        <f t="shared" si="43"/>
        <v>17-043</v>
      </c>
      <c r="B421" t="s">
        <v>24</v>
      </c>
      <c r="C421">
        <v>17</v>
      </c>
      <c r="D421" t="s">
        <v>31</v>
      </c>
      <c r="E421">
        <v>0</v>
      </c>
      <c r="F421">
        <v>1300</v>
      </c>
      <c r="G421">
        <v>505</v>
      </c>
      <c r="H421">
        <v>681</v>
      </c>
      <c r="I421">
        <v>46</v>
      </c>
      <c r="J421">
        <f t="shared" si="44"/>
        <v>1232</v>
      </c>
      <c r="K421">
        <f t="shared" si="45"/>
        <v>0.40990259740259738</v>
      </c>
      <c r="L421">
        <f t="shared" si="46"/>
        <v>0.55275974025974028</v>
      </c>
      <c r="M421">
        <f t="shared" si="47"/>
        <v>3.7337662337662336E-2</v>
      </c>
      <c r="N421">
        <f t="shared" si="48"/>
        <v>0.55275974025974028</v>
      </c>
      <c r="O421" t="str">
        <f t="shared" si="49"/>
        <v>Nixon</v>
      </c>
    </row>
    <row r="422" spans="1:15" x14ac:dyDescent="0.3">
      <c r="A422" t="str">
        <f t="shared" si="43"/>
        <v>17-044</v>
      </c>
      <c r="B422" t="s">
        <v>52</v>
      </c>
      <c r="C422">
        <v>17</v>
      </c>
      <c r="D422" t="s">
        <v>30</v>
      </c>
      <c r="E422">
        <v>0</v>
      </c>
      <c r="F422">
        <v>0</v>
      </c>
      <c r="G422">
        <v>247</v>
      </c>
      <c r="H422">
        <v>218</v>
      </c>
      <c r="I422">
        <v>28</v>
      </c>
      <c r="J422">
        <f t="shared" si="44"/>
        <v>493</v>
      </c>
      <c r="K422">
        <f t="shared" si="45"/>
        <v>0.5010141987829615</v>
      </c>
      <c r="L422">
        <f t="shared" si="46"/>
        <v>0.44219066937119678</v>
      </c>
      <c r="M422">
        <f t="shared" si="47"/>
        <v>5.6795131845841784E-2</v>
      </c>
      <c r="N422">
        <f t="shared" si="48"/>
        <v>2.5010141987829613</v>
      </c>
      <c r="O422" t="str">
        <f t="shared" si="49"/>
        <v>McGovern</v>
      </c>
    </row>
    <row r="423" spans="1:15" x14ac:dyDescent="0.3">
      <c r="A423" t="str">
        <f t="shared" si="43"/>
        <v>17-045</v>
      </c>
      <c r="B423" t="s">
        <v>26</v>
      </c>
      <c r="C423">
        <v>17</v>
      </c>
      <c r="D423" t="s">
        <v>29</v>
      </c>
      <c r="E423">
        <v>0</v>
      </c>
      <c r="F423">
        <v>14719</v>
      </c>
      <c r="G423">
        <v>5535</v>
      </c>
      <c r="H423">
        <v>7672</v>
      </c>
      <c r="I423">
        <v>1108</v>
      </c>
      <c r="J423">
        <f t="shared" si="44"/>
        <v>14315</v>
      </c>
      <c r="K423">
        <f t="shared" si="45"/>
        <v>0.38665735242752358</v>
      </c>
      <c r="L423">
        <f t="shared" si="46"/>
        <v>0.53594132029339858</v>
      </c>
      <c r="M423">
        <f t="shared" si="47"/>
        <v>7.7401327279077892E-2</v>
      </c>
      <c r="N423">
        <f t="shared" si="48"/>
        <v>0.53594132029339858</v>
      </c>
      <c r="O423" t="str">
        <f t="shared" si="49"/>
        <v>Nixon</v>
      </c>
    </row>
    <row r="424" spans="1:15" x14ac:dyDescent="0.3">
      <c r="A424" t="str">
        <f t="shared" si="43"/>
        <v>18-001</v>
      </c>
      <c r="B424" t="s">
        <v>385</v>
      </c>
      <c r="C424">
        <v>18</v>
      </c>
      <c r="D424" t="s">
        <v>32</v>
      </c>
      <c r="E424" t="s">
        <v>476</v>
      </c>
      <c r="F424">
        <v>136</v>
      </c>
      <c r="G424">
        <v>36</v>
      </c>
      <c r="H424">
        <v>77</v>
      </c>
      <c r="I424">
        <v>11</v>
      </c>
      <c r="J424">
        <f t="shared" si="44"/>
        <v>124</v>
      </c>
      <c r="K424">
        <f t="shared" si="45"/>
        <v>0.29032258064516131</v>
      </c>
      <c r="L424">
        <f t="shared" si="46"/>
        <v>0.62096774193548387</v>
      </c>
      <c r="M424">
        <f t="shared" si="47"/>
        <v>8.8709677419354843E-2</v>
      </c>
      <c r="N424">
        <f t="shared" si="48"/>
        <v>0.62096774193548387</v>
      </c>
      <c r="O424" t="str">
        <f t="shared" si="49"/>
        <v>Nixon</v>
      </c>
    </row>
    <row r="425" spans="1:15" x14ac:dyDescent="0.3">
      <c r="A425" t="str">
        <f t="shared" si="43"/>
        <v>18-002</v>
      </c>
      <c r="B425" t="s">
        <v>386</v>
      </c>
      <c r="C425">
        <v>18</v>
      </c>
      <c r="D425" t="s">
        <v>32</v>
      </c>
      <c r="E425" t="s">
        <v>477</v>
      </c>
      <c r="F425">
        <v>397</v>
      </c>
      <c r="G425">
        <v>86</v>
      </c>
      <c r="H425">
        <v>242</v>
      </c>
      <c r="I425">
        <v>39</v>
      </c>
      <c r="J425">
        <f t="shared" si="44"/>
        <v>367</v>
      </c>
      <c r="K425">
        <f t="shared" si="45"/>
        <v>0.23433242506811988</v>
      </c>
      <c r="L425">
        <f t="shared" si="46"/>
        <v>0.65940054495912803</v>
      </c>
      <c r="M425">
        <f t="shared" si="47"/>
        <v>0.10626702997275204</v>
      </c>
      <c r="N425">
        <f t="shared" si="48"/>
        <v>0.65940054495912803</v>
      </c>
      <c r="O425" t="str">
        <f t="shared" si="49"/>
        <v>Nixon</v>
      </c>
    </row>
    <row r="426" spans="1:15" x14ac:dyDescent="0.3">
      <c r="A426" t="str">
        <f t="shared" si="43"/>
        <v>18-003</v>
      </c>
      <c r="B426" t="s">
        <v>387</v>
      </c>
      <c r="C426">
        <v>18</v>
      </c>
      <c r="D426" t="s">
        <v>32</v>
      </c>
      <c r="E426" t="s">
        <v>476</v>
      </c>
      <c r="F426">
        <v>51</v>
      </c>
      <c r="G426">
        <v>15</v>
      </c>
      <c r="H426">
        <v>16</v>
      </c>
      <c r="I426">
        <v>9</v>
      </c>
      <c r="J426">
        <f t="shared" si="44"/>
        <v>40</v>
      </c>
      <c r="K426">
        <f t="shared" si="45"/>
        <v>0.375</v>
      </c>
      <c r="L426">
        <f t="shared" si="46"/>
        <v>0.4</v>
      </c>
      <c r="M426">
        <f t="shared" si="47"/>
        <v>0.22500000000000001</v>
      </c>
      <c r="N426">
        <f t="shared" si="48"/>
        <v>0.4</v>
      </c>
      <c r="O426" t="str">
        <f t="shared" si="49"/>
        <v>Nixon</v>
      </c>
    </row>
    <row r="427" spans="1:15" x14ac:dyDescent="0.3">
      <c r="A427" t="str">
        <f t="shared" si="43"/>
        <v>18-004</v>
      </c>
      <c r="B427" t="s">
        <v>388</v>
      </c>
      <c r="C427">
        <v>18</v>
      </c>
      <c r="D427" t="s">
        <v>32</v>
      </c>
      <c r="E427" t="s">
        <v>477</v>
      </c>
      <c r="F427">
        <v>12</v>
      </c>
      <c r="G427">
        <v>5</v>
      </c>
      <c r="H427">
        <v>5</v>
      </c>
      <c r="I427">
        <v>2</v>
      </c>
      <c r="J427">
        <f t="shared" si="44"/>
        <v>12</v>
      </c>
      <c r="K427">
        <f t="shared" si="45"/>
        <v>0.41666666666666669</v>
      </c>
      <c r="L427">
        <f t="shared" si="46"/>
        <v>0.41666666666666669</v>
      </c>
      <c r="M427">
        <f t="shared" si="47"/>
        <v>0.16666666666666666</v>
      </c>
      <c r="N427">
        <f t="shared" si="48"/>
        <v>9</v>
      </c>
      <c r="O427" t="str">
        <f t="shared" si="49"/>
        <v>Tie</v>
      </c>
    </row>
    <row r="428" spans="1:15" x14ac:dyDescent="0.3">
      <c r="A428" t="str">
        <f t="shared" si="43"/>
        <v>18-005</v>
      </c>
      <c r="B428" t="s">
        <v>389</v>
      </c>
      <c r="C428">
        <v>18</v>
      </c>
      <c r="D428" t="s">
        <v>32</v>
      </c>
      <c r="E428" t="s">
        <v>476</v>
      </c>
      <c r="F428">
        <v>163</v>
      </c>
      <c r="G428">
        <v>36</v>
      </c>
      <c r="H428">
        <v>94</v>
      </c>
      <c r="I428">
        <v>9</v>
      </c>
      <c r="J428">
        <f t="shared" si="44"/>
        <v>139</v>
      </c>
      <c r="K428">
        <f t="shared" si="45"/>
        <v>0.25899280575539568</v>
      </c>
      <c r="L428">
        <f t="shared" si="46"/>
        <v>0.67625899280575541</v>
      </c>
      <c r="M428">
        <f t="shared" si="47"/>
        <v>6.4748201438848921E-2</v>
      </c>
      <c r="N428">
        <f t="shared" si="48"/>
        <v>0.67625899280575541</v>
      </c>
      <c r="O428" t="str">
        <f t="shared" si="49"/>
        <v>Nixon</v>
      </c>
    </row>
    <row r="429" spans="1:15" x14ac:dyDescent="0.3">
      <c r="A429" t="str">
        <f t="shared" si="43"/>
        <v>18-006</v>
      </c>
      <c r="B429" t="s">
        <v>390</v>
      </c>
      <c r="C429">
        <v>18</v>
      </c>
      <c r="D429" t="s">
        <v>32</v>
      </c>
      <c r="E429" t="s">
        <v>477</v>
      </c>
      <c r="F429">
        <v>25</v>
      </c>
      <c r="G429">
        <v>4</v>
      </c>
      <c r="H429">
        <v>12</v>
      </c>
      <c r="I429">
        <v>2</v>
      </c>
      <c r="J429">
        <f t="shared" si="44"/>
        <v>18</v>
      </c>
      <c r="K429">
        <f t="shared" si="45"/>
        <v>0.22222222222222221</v>
      </c>
      <c r="L429">
        <f t="shared" si="46"/>
        <v>0.66666666666666663</v>
      </c>
      <c r="M429">
        <f t="shared" si="47"/>
        <v>0.1111111111111111</v>
      </c>
      <c r="N429">
        <f t="shared" si="48"/>
        <v>0.66666666666666663</v>
      </c>
      <c r="O429" t="str">
        <f t="shared" si="49"/>
        <v>Nixon</v>
      </c>
    </row>
    <row r="430" spans="1:15" x14ac:dyDescent="0.3">
      <c r="A430" t="str">
        <f t="shared" si="43"/>
        <v>18-007</v>
      </c>
      <c r="B430" t="s">
        <v>391</v>
      </c>
      <c r="C430">
        <v>18</v>
      </c>
      <c r="D430" t="s">
        <v>32</v>
      </c>
      <c r="E430" t="s">
        <v>477</v>
      </c>
      <c r="F430">
        <v>47</v>
      </c>
      <c r="G430">
        <v>15</v>
      </c>
      <c r="H430">
        <v>31</v>
      </c>
      <c r="I430">
        <v>1</v>
      </c>
      <c r="J430">
        <f t="shared" si="44"/>
        <v>47</v>
      </c>
      <c r="K430">
        <f t="shared" si="45"/>
        <v>0.31914893617021278</v>
      </c>
      <c r="L430">
        <f t="shared" si="46"/>
        <v>0.65957446808510634</v>
      </c>
      <c r="M430">
        <f t="shared" si="47"/>
        <v>2.1276595744680851E-2</v>
      </c>
      <c r="N430">
        <f t="shared" si="48"/>
        <v>0.65957446808510634</v>
      </c>
      <c r="O430" t="str">
        <f t="shared" si="49"/>
        <v>Nixon</v>
      </c>
    </row>
    <row r="431" spans="1:15" x14ac:dyDescent="0.3">
      <c r="A431" t="str">
        <f t="shared" si="43"/>
        <v>18-008</v>
      </c>
      <c r="B431" t="s">
        <v>392</v>
      </c>
      <c r="C431">
        <v>18</v>
      </c>
      <c r="D431" t="s">
        <v>32</v>
      </c>
      <c r="E431" t="s">
        <v>476</v>
      </c>
      <c r="F431">
        <v>99</v>
      </c>
      <c r="G431">
        <v>26</v>
      </c>
      <c r="H431">
        <v>61</v>
      </c>
      <c r="I431">
        <v>2</v>
      </c>
      <c r="J431">
        <f t="shared" si="44"/>
        <v>89</v>
      </c>
      <c r="K431">
        <f t="shared" si="45"/>
        <v>0.29213483146067415</v>
      </c>
      <c r="L431">
        <f t="shared" si="46"/>
        <v>0.6853932584269663</v>
      </c>
      <c r="M431">
        <f t="shared" si="47"/>
        <v>2.247191011235955E-2</v>
      </c>
      <c r="N431">
        <f t="shared" si="48"/>
        <v>0.6853932584269663</v>
      </c>
      <c r="O431" t="str">
        <f t="shared" si="49"/>
        <v>Nixon</v>
      </c>
    </row>
    <row r="432" spans="1:15" x14ac:dyDescent="0.3">
      <c r="A432" t="str">
        <f t="shared" si="43"/>
        <v>18-009</v>
      </c>
      <c r="B432" t="s">
        <v>393</v>
      </c>
      <c r="C432">
        <v>18</v>
      </c>
      <c r="D432" t="s">
        <v>32</v>
      </c>
      <c r="E432" t="s">
        <v>467</v>
      </c>
      <c r="F432">
        <v>21</v>
      </c>
      <c r="G432">
        <v>1</v>
      </c>
      <c r="H432">
        <v>9</v>
      </c>
      <c r="I432">
        <v>4</v>
      </c>
      <c r="J432">
        <f t="shared" si="44"/>
        <v>14</v>
      </c>
      <c r="K432">
        <f t="shared" si="45"/>
        <v>7.1428571428571425E-2</v>
      </c>
      <c r="L432">
        <f t="shared" si="46"/>
        <v>0.6428571428571429</v>
      </c>
      <c r="M432">
        <f t="shared" si="47"/>
        <v>0.2857142857142857</v>
      </c>
      <c r="N432">
        <f t="shared" si="48"/>
        <v>0.6428571428571429</v>
      </c>
      <c r="O432" t="str">
        <f t="shared" si="49"/>
        <v>Nixon</v>
      </c>
    </row>
    <row r="433" spans="1:15" x14ac:dyDescent="0.3">
      <c r="A433" t="str">
        <f t="shared" si="43"/>
        <v>18-010</v>
      </c>
      <c r="B433" t="s">
        <v>394</v>
      </c>
      <c r="C433">
        <v>18</v>
      </c>
      <c r="D433" t="s">
        <v>32</v>
      </c>
      <c r="E433" t="s">
        <v>476</v>
      </c>
      <c r="F433">
        <v>36</v>
      </c>
      <c r="G433">
        <v>14</v>
      </c>
      <c r="H433">
        <v>19</v>
      </c>
      <c r="I433">
        <v>0</v>
      </c>
      <c r="J433">
        <f t="shared" si="44"/>
        <v>33</v>
      </c>
      <c r="K433">
        <f t="shared" si="45"/>
        <v>0.42424242424242425</v>
      </c>
      <c r="L433">
        <f t="shared" si="46"/>
        <v>0.5757575757575758</v>
      </c>
      <c r="M433">
        <f t="shared" si="47"/>
        <v>0</v>
      </c>
      <c r="N433">
        <f t="shared" si="48"/>
        <v>0.5757575757575758</v>
      </c>
      <c r="O433" t="str">
        <f t="shared" si="49"/>
        <v>Nixon</v>
      </c>
    </row>
    <row r="434" spans="1:15" x14ac:dyDescent="0.3">
      <c r="A434" t="str">
        <f t="shared" si="43"/>
        <v>18-011</v>
      </c>
      <c r="B434" t="s">
        <v>395</v>
      </c>
      <c r="C434">
        <v>18</v>
      </c>
      <c r="D434" t="s">
        <v>32</v>
      </c>
      <c r="E434" t="s">
        <v>467</v>
      </c>
      <c r="F434">
        <v>17</v>
      </c>
      <c r="G434">
        <v>1</v>
      </c>
      <c r="H434">
        <v>15</v>
      </c>
      <c r="I434">
        <v>0</v>
      </c>
      <c r="J434">
        <f t="shared" si="44"/>
        <v>16</v>
      </c>
      <c r="K434">
        <f t="shared" si="45"/>
        <v>6.25E-2</v>
      </c>
      <c r="L434">
        <f t="shared" si="46"/>
        <v>0.9375</v>
      </c>
      <c r="M434">
        <f t="shared" si="47"/>
        <v>0</v>
      </c>
      <c r="N434">
        <f t="shared" si="48"/>
        <v>0.9375</v>
      </c>
      <c r="O434" t="str">
        <f t="shared" si="49"/>
        <v>Nixon</v>
      </c>
    </row>
    <row r="435" spans="1:15" x14ac:dyDescent="0.3">
      <c r="A435" t="str">
        <f t="shared" si="43"/>
        <v>18-012</v>
      </c>
      <c r="B435" t="s">
        <v>396</v>
      </c>
      <c r="C435">
        <v>18</v>
      </c>
      <c r="D435" t="s">
        <v>32</v>
      </c>
      <c r="E435" t="s">
        <v>475</v>
      </c>
      <c r="F435">
        <v>245</v>
      </c>
      <c r="G435">
        <v>92</v>
      </c>
      <c r="H435">
        <v>107</v>
      </c>
      <c r="I435">
        <v>22</v>
      </c>
      <c r="J435">
        <f t="shared" si="44"/>
        <v>221</v>
      </c>
      <c r="K435">
        <f t="shared" si="45"/>
        <v>0.41628959276018102</v>
      </c>
      <c r="L435">
        <f t="shared" si="46"/>
        <v>0.48416289592760181</v>
      </c>
      <c r="M435">
        <f t="shared" si="47"/>
        <v>9.9547511312217188E-2</v>
      </c>
      <c r="N435">
        <f t="shared" si="48"/>
        <v>0.48416289592760181</v>
      </c>
      <c r="O435" t="str">
        <f t="shared" si="49"/>
        <v>Nixon</v>
      </c>
    </row>
    <row r="436" spans="1:15" x14ac:dyDescent="0.3">
      <c r="A436" t="str">
        <f t="shared" si="43"/>
        <v>18-013</v>
      </c>
      <c r="B436" t="s">
        <v>397</v>
      </c>
      <c r="C436">
        <v>18</v>
      </c>
      <c r="D436" t="s">
        <v>32</v>
      </c>
      <c r="E436" t="s">
        <v>477</v>
      </c>
      <c r="F436">
        <v>85</v>
      </c>
      <c r="G436">
        <v>20</v>
      </c>
      <c r="H436">
        <v>53</v>
      </c>
      <c r="I436">
        <v>2</v>
      </c>
      <c r="J436">
        <f t="shared" si="44"/>
        <v>75</v>
      </c>
      <c r="K436">
        <f t="shared" si="45"/>
        <v>0.26666666666666666</v>
      </c>
      <c r="L436">
        <f t="shared" si="46"/>
        <v>0.70666666666666667</v>
      </c>
      <c r="M436">
        <f t="shared" si="47"/>
        <v>2.6666666666666668E-2</v>
      </c>
      <c r="N436">
        <f t="shared" si="48"/>
        <v>0.70666666666666667</v>
      </c>
      <c r="O436" t="str">
        <f t="shared" si="49"/>
        <v>Nixon</v>
      </c>
    </row>
    <row r="437" spans="1:15" x14ac:dyDescent="0.3">
      <c r="A437" t="str">
        <f t="shared" si="43"/>
        <v>18-014</v>
      </c>
      <c r="B437" t="s">
        <v>398</v>
      </c>
      <c r="C437">
        <v>18</v>
      </c>
      <c r="D437" t="s">
        <v>32</v>
      </c>
      <c r="E437" t="s">
        <v>464</v>
      </c>
      <c r="F437">
        <v>25</v>
      </c>
      <c r="G437">
        <v>7</v>
      </c>
      <c r="H437">
        <v>11</v>
      </c>
      <c r="I437">
        <v>2</v>
      </c>
      <c r="J437">
        <f t="shared" si="44"/>
        <v>20</v>
      </c>
      <c r="K437">
        <f t="shared" si="45"/>
        <v>0.35</v>
      </c>
      <c r="L437">
        <f t="shared" si="46"/>
        <v>0.55000000000000004</v>
      </c>
      <c r="M437">
        <f t="shared" si="47"/>
        <v>0.1</v>
      </c>
      <c r="N437">
        <f t="shared" si="48"/>
        <v>0.55000000000000004</v>
      </c>
      <c r="O437" t="str">
        <f t="shared" si="49"/>
        <v>Nixon</v>
      </c>
    </row>
    <row r="438" spans="1:15" x14ac:dyDescent="0.3">
      <c r="A438" t="str">
        <f t="shared" si="43"/>
        <v>18-015</v>
      </c>
      <c r="B438" t="s">
        <v>399</v>
      </c>
      <c r="C438">
        <v>18</v>
      </c>
      <c r="D438" t="s">
        <v>32</v>
      </c>
      <c r="E438" t="s">
        <v>476</v>
      </c>
      <c r="F438">
        <v>84</v>
      </c>
      <c r="G438">
        <v>33</v>
      </c>
      <c r="H438">
        <v>39</v>
      </c>
      <c r="I438">
        <v>6</v>
      </c>
      <c r="J438">
        <f t="shared" si="44"/>
        <v>78</v>
      </c>
      <c r="K438">
        <f t="shared" si="45"/>
        <v>0.42307692307692307</v>
      </c>
      <c r="L438">
        <f t="shared" si="46"/>
        <v>0.5</v>
      </c>
      <c r="M438">
        <f t="shared" si="47"/>
        <v>7.6923076923076927E-2</v>
      </c>
      <c r="N438">
        <f t="shared" si="48"/>
        <v>0.5</v>
      </c>
      <c r="O438" t="str">
        <f t="shared" si="49"/>
        <v>Nixon</v>
      </c>
    </row>
    <row r="439" spans="1:15" x14ac:dyDescent="0.3">
      <c r="A439" t="str">
        <f t="shared" si="43"/>
        <v>18-016</v>
      </c>
      <c r="B439" t="s">
        <v>400</v>
      </c>
      <c r="C439">
        <v>18</v>
      </c>
      <c r="D439" t="s">
        <v>32</v>
      </c>
      <c r="E439" t="s">
        <v>466</v>
      </c>
      <c r="F439">
        <v>139</v>
      </c>
      <c r="G439">
        <v>34</v>
      </c>
      <c r="H439">
        <v>80</v>
      </c>
      <c r="I439">
        <v>12</v>
      </c>
      <c r="J439">
        <f t="shared" si="44"/>
        <v>126</v>
      </c>
      <c r="K439">
        <f t="shared" si="45"/>
        <v>0.26984126984126983</v>
      </c>
      <c r="L439">
        <f t="shared" si="46"/>
        <v>0.63492063492063489</v>
      </c>
      <c r="M439">
        <f t="shared" si="47"/>
        <v>9.5238095238095233E-2</v>
      </c>
      <c r="N439">
        <f t="shared" si="48"/>
        <v>0.63492063492063489</v>
      </c>
      <c r="O439" t="str">
        <f t="shared" si="49"/>
        <v>Nixon</v>
      </c>
    </row>
    <row r="440" spans="1:15" x14ac:dyDescent="0.3">
      <c r="A440" t="str">
        <f t="shared" si="43"/>
        <v>18-017</v>
      </c>
      <c r="B440" t="s">
        <v>401</v>
      </c>
      <c r="C440">
        <v>18</v>
      </c>
      <c r="D440" t="s">
        <v>32</v>
      </c>
      <c r="E440" t="s">
        <v>477</v>
      </c>
      <c r="F440">
        <v>46</v>
      </c>
      <c r="G440">
        <v>17</v>
      </c>
      <c r="H440">
        <v>24</v>
      </c>
      <c r="I440">
        <v>3</v>
      </c>
      <c r="J440">
        <f t="shared" si="44"/>
        <v>44</v>
      </c>
      <c r="K440">
        <f t="shared" si="45"/>
        <v>0.38636363636363635</v>
      </c>
      <c r="L440">
        <f t="shared" si="46"/>
        <v>0.54545454545454541</v>
      </c>
      <c r="M440">
        <f t="shared" si="47"/>
        <v>6.8181818181818177E-2</v>
      </c>
      <c r="N440">
        <f t="shared" si="48"/>
        <v>0.54545454545454541</v>
      </c>
      <c r="O440" t="str">
        <f t="shared" si="49"/>
        <v>Nixon</v>
      </c>
    </row>
    <row r="441" spans="1:15" x14ac:dyDescent="0.3">
      <c r="A441" t="str">
        <f t="shared" si="43"/>
        <v>18-018</v>
      </c>
      <c r="B441" t="s">
        <v>402</v>
      </c>
      <c r="C441">
        <v>18</v>
      </c>
      <c r="D441" t="s">
        <v>32</v>
      </c>
      <c r="E441" t="s">
        <v>477</v>
      </c>
      <c r="F441">
        <v>47</v>
      </c>
      <c r="G441">
        <v>21</v>
      </c>
      <c r="H441">
        <v>21</v>
      </c>
      <c r="I441">
        <v>3</v>
      </c>
      <c r="J441">
        <f t="shared" si="44"/>
        <v>45</v>
      </c>
      <c r="K441">
        <f t="shared" si="45"/>
        <v>0.46666666666666667</v>
      </c>
      <c r="L441">
        <f t="shared" si="46"/>
        <v>0.46666666666666667</v>
      </c>
      <c r="M441">
        <f t="shared" si="47"/>
        <v>6.6666666666666666E-2</v>
      </c>
      <c r="N441">
        <f t="shared" si="48"/>
        <v>9</v>
      </c>
      <c r="O441" t="str">
        <f t="shared" si="49"/>
        <v>Tie</v>
      </c>
    </row>
    <row r="442" spans="1:15" x14ac:dyDescent="0.3">
      <c r="A442" t="str">
        <f t="shared" si="43"/>
        <v>18-019</v>
      </c>
      <c r="B442" t="s">
        <v>403</v>
      </c>
      <c r="C442">
        <v>18</v>
      </c>
      <c r="D442" t="s">
        <v>32</v>
      </c>
      <c r="E442" t="s">
        <v>477</v>
      </c>
      <c r="F442">
        <v>196</v>
      </c>
      <c r="G442">
        <v>58</v>
      </c>
      <c r="H442">
        <v>76</v>
      </c>
      <c r="I442">
        <v>40</v>
      </c>
      <c r="J442">
        <f t="shared" si="44"/>
        <v>174</v>
      </c>
      <c r="K442">
        <f t="shared" si="45"/>
        <v>0.33333333333333331</v>
      </c>
      <c r="L442">
        <f t="shared" si="46"/>
        <v>0.43678160919540232</v>
      </c>
      <c r="M442">
        <f t="shared" si="47"/>
        <v>0.22988505747126436</v>
      </c>
      <c r="N442">
        <f t="shared" si="48"/>
        <v>0.43678160919540232</v>
      </c>
      <c r="O442" t="str">
        <f t="shared" si="49"/>
        <v>Nixon</v>
      </c>
    </row>
    <row r="443" spans="1:15" x14ac:dyDescent="0.3">
      <c r="A443" t="str">
        <f t="shared" si="43"/>
        <v>18-020</v>
      </c>
      <c r="B443" t="s">
        <v>24</v>
      </c>
      <c r="C443">
        <v>18</v>
      </c>
      <c r="D443" t="s">
        <v>31</v>
      </c>
      <c r="E443">
        <v>0</v>
      </c>
      <c r="F443">
        <v>257</v>
      </c>
      <c r="G443">
        <v>81</v>
      </c>
      <c r="H443">
        <v>149</v>
      </c>
      <c r="I443">
        <v>16</v>
      </c>
      <c r="J443">
        <f t="shared" si="44"/>
        <v>246</v>
      </c>
      <c r="K443">
        <f t="shared" si="45"/>
        <v>0.32926829268292684</v>
      </c>
      <c r="L443">
        <f t="shared" si="46"/>
        <v>0.60569105691056913</v>
      </c>
      <c r="M443">
        <f t="shared" si="47"/>
        <v>6.5040650406504072E-2</v>
      </c>
      <c r="N443">
        <f t="shared" si="48"/>
        <v>0.60569105691056913</v>
      </c>
      <c r="O443" t="str">
        <f t="shared" si="49"/>
        <v>Nixon</v>
      </c>
    </row>
    <row r="444" spans="1:15" x14ac:dyDescent="0.3">
      <c r="A444" t="str">
        <f t="shared" si="43"/>
        <v>18-021</v>
      </c>
      <c r="B444" t="s">
        <v>52</v>
      </c>
      <c r="C444">
        <v>18</v>
      </c>
      <c r="D444" t="s">
        <v>30</v>
      </c>
      <c r="E444">
        <v>0</v>
      </c>
      <c r="F444">
        <v>0</v>
      </c>
      <c r="G444">
        <v>38</v>
      </c>
      <c r="H444">
        <v>61</v>
      </c>
      <c r="I444">
        <v>11</v>
      </c>
      <c r="J444">
        <f t="shared" si="44"/>
        <v>110</v>
      </c>
      <c r="K444">
        <f t="shared" si="45"/>
        <v>0.34545454545454546</v>
      </c>
      <c r="L444">
        <f t="shared" si="46"/>
        <v>0.55454545454545456</v>
      </c>
      <c r="M444">
        <f t="shared" si="47"/>
        <v>0.1</v>
      </c>
      <c r="N444">
        <f t="shared" si="48"/>
        <v>0.55454545454545456</v>
      </c>
      <c r="O444" t="str">
        <f t="shared" si="49"/>
        <v>Nixon</v>
      </c>
    </row>
    <row r="445" spans="1:15" x14ac:dyDescent="0.3">
      <c r="A445" t="str">
        <f t="shared" si="43"/>
        <v>18-022</v>
      </c>
      <c r="B445" t="s">
        <v>26</v>
      </c>
      <c r="C445">
        <v>18</v>
      </c>
      <c r="D445" t="s">
        <v>29</v>
      </c>
      <c r="E445">
        <v>0</v>
      </c>
      <c r="F445">
        <v>2128</v>
      </c>
      <c r="G445">
        <v>640</v>
      </c>
      <c r="H445">
        <v>1202</v>
      </c>
      <c r="I445">
        <v>196</v>
      </c>
      <c r="J445">
        <f t="shared" si="44"/>
        <v>2038</v>
      </c>
      <c r="K445">
        <f t="shared" si="45"/>
        <v>0.31403336604514231</v>
      </c>
      <c r="L445">
        <f t="shared" si="46"/>
        <v>0.58979391560353289</v>
      </c>
      <c r="M445">
        <f t="shared" si="47"/>
        <v>9.6172718351324835E-2</v>
      </c>
      <c r="N445">
        <f t="shared" si="48"/>
        <v>0.58979391560353289</v>
      </c>
      <c r="O445" t="str">
        <f t="shared" si="49"/>
        <v>Nixon</v>
      </c>
    </row>
    <row r="446" spans="1:15" x14ac:dyDescent="0.3">
      <c r="A446" t="str">
        <f t="shared" si="43"/>
        <v>19-001</v>
      </c>
      <c r="B446" t="s">
        <v>404</v>
      </c>
      <c r="C446">
        <v>19</v>
      </c>
      <c r="D446" t="s">
        <v>32</v>
      </c>
      <c r="E446" t="s">
        <v>478</v>
      </c>
      <c r="F446">
        <v>57</v>
      </c>
      <c r="G446">
        <v>25</v>
      </c>
      <c r="H446">
        <v>32</v>
      </c>
      <c r="I446">
        <v>0</v>
      </c>
      <c r="J446">
        <f t="shared" si="44"/>
        <v>57</v>
      </c>
      <c r="K446">
        <f t="shared" si="45"/>
        <v>0.43859649122807015</v>
      </c>
      <c r="L446">
        <f t="shared" si="46"/>
        <v>0.56140350877192979</v>
      </c>
      <c r="M446">
        <f t="shared" si="47"/>
        <v>0</v>
      </c>
      <c r="N446">
        <f t="shared" si="48"/>
        <v>0.56140350877192979</v>
      </c>
      <c r="O446" t="str">
        <f t="shared" si="49"/>
        <v>Nixon</v>
      </c>
    </row>
    <row r="447" spans="1:15" x14ac:dyDescent="0.3">
      <c r="A447" t="str">
        <f t="shared" si="43"/>
        <v>19-002</v>
      </c>
      <c r="B447" t="s">
        <v>405</v>
      </c>
      <c r="C447">
        <v>19</v>
      </c>
      <c r="D447" t="s">
        <v>32</v>
      </c>
      <c r="E447" t="s">
        <v>479</v>
      </c>
      <c r="F447">
        <v>48</v>
      </c>
      <c r="G447">
        <v>19</v>
      </c>
      <c r="H447">
        <v>27</v>
      </c>
      <c r="I447">
        <v>0</v>
      </c>
      <c r="J447">
        <f t="shared" si="44"/>
        <v>46</v>
      </c>
      <c r="K447">
        <f t="shared" si="45"/>
        <v>0.41304347826086957</v>
      </c>
      <c r="L447">
        <f t="shared" si="46"/>
        <v>0.58695652173913049</v>
      </c>
      <c r="M447">
        <f t="shared" si="47"/>
        <v>0</v>
      </c>
      <c r="N447">
        <f t="shared" si="48"/>
        <v>0.58695652173913049</v>
      </c>
      <c r="O447" t="str">
        <f t="shared" si="49"/>
        <v>Nixon</v>
      </c>
    </row>
    <row r="448" spans="1:15" x14ac:dyDescent="0.3">
      <c r="A448" t="str">
        <f t="shared" si="43"/>
        <v>19-003</v>
      </c>
      <c r="B448" t="s">
        <v>406</v>
      </c>
      <c r="C448">
        <v>19</v>
      </c>
      <c r="D448" t="s">
        <v>32</v>
      </c>
      <c r="E448" t="s">
        <v>479</v>
      </c>
      <c r="F448">
        <v>519</v>
      </c>
      <c r="G448">
        <v>306</v>
      </c>
      <c r="H448">
        <v>131</v>
      </c>
      <c r="I448">
        <v>16</v>
      </c>
      <c r="J448">
        <f t="shared" si="44"/>
        <v>453</v>
      </c>
      <c r="K448">
        <f t="shared" si="45"/>
        <v>0.67549668874172186</v>
      </c>
      <c r="L448">
        <f t="shared" si="46"/>
        <v>0.28918322295805737</v>
      </c>
      <c r="M448">
        <f t="shared" si="47"/>
        <v>3.5320088300220751E-2</v>
      </c>
      <c r="N448">
        <f t="shared" si="48"/>
        <v>2.6754966887417218</v>
      </c>
      <c r="O448" t="str">
        <f t="shared" si="49"/>
        <v>McGovern</v>
      </c>
    </row>
    <row r="449" spans="1:15" x14ac:dyDescent="0.3">
      <c r="A449" t="str">
        <f t="shared" si="43"/>
        <v>19-004</v>
      </c>
      <c r="B449" t="s">
        <v>407</v>
      </c>
      <c r="C449">
        <v>19</v>
      </c>
      <c r="D449" t="s">
        <v>32</v>
      </c>
      <c r="E449" t="s">
        <v>479</v>
      </c>
      <c r="F449">
        <v>49</v>
      </c>
      <c r="G449">
        <v>25</v>
      </c>
      <c r="H449">
        <v>13</v>
      </c>
      <c r="I449">
        <v>8</v>
      </c>
      <c r="J449">
        <f t="shared" si="44"/>
        <v>46</v>
      </c>
      <c r="K449">
        <f t="shared" si="45"/>
        <v>0.54347826086956519</v>
      </c>
      <c r="L449">
        <f t="shared" si="46"/>
        <v>0.28260869565217389</v>
      </c>
      <c r="M449">
        <f t="shared" si="47"/>
        <v>0.17391304347826086</v>
      </c>
      <c r="N449">
        <f t="shared" si="48"/>
        <v>2.5434782608695654</v>
      </c>
      <c r="O449" t="str">
        <f t="shared" si="49"/>
        <v>McGovern</v>
      </c>
    </row>
    <row r="450" spans="1:15" x14ac:dyDescent="0.3">
      <c r="A450" t="str">
        <f t="shared" ref="A450:A498" si="50">REPT("0",2-LEN(C450))&amp;C450&amp;"-"&amp;IF(C450=C449,REPT("0",3-LEN(RIGHT(A449,3)/1+1)),"00")&amp;IF(C450=C449,RIGHT(A449,3)/1+1,1)</f>
        <v>19-005</v>
      </c>
      <c r="B450" t="s">
        <v>408</v>
      </c>
      <c r="C450">
        <v>19</v>
      </c>
      <c r="D450" t="s">
        <v>32</v>
      </c>
      <c r="E450" t="s">
        <v>478</v>
      </c>
      <c r="F450">
        <v>24</v>
      </c>
      <c r="G450">
        <v>13</v>
      </c>
      <c r="H450">
        <v>9</v>
      </c>
      <c r="I450">
        <v>0</v>
      </c>
      <c r="J450">
        <f t="shared" si="44"/>
        <v>22</v>
      </c>
      <c r="K450">
        <f t="shared" si="45"/>
        <v>0.59090909090909094</v>
      </c>
      <c r="L450">
        <f t="shared" si="46"/>
        <v>0.40909090909090912</v>
      </c>
      <c r="M450">
        <f t="shared" si="47"/>
        <v>0</v>
      </c>
      <c r="N450">
        <f t="shared" si="48"/>
        <v>2.5909090909090908</v>
      </c>
      <c r="O450" t="str">
        <f t="shared" si="49"/>
        <v>McGovern</v>
      </c>
    </row>
    <row r="451" spans="1:15" x14ac:dyDescent="0.3">
      <c r="A451" t="str">
        <f t="shared" si="50"/>
        <v>19-006</v>
      </c>
      <c r="B451" t="s">
        <v>409</v>
      </c>
      <c r="C451">
        <v>19</v>
      </c>
      <c r="D451" t="s">
        <v>32</v>
      </c>
      <c r="E451" t="s">
        <v>479</v>
      </c>
      <c r="F451">
        <v>122</v>
      </c>
      <c r="G451">
        <v>42</v>
      </c>
      <c r="H451">
        <v>46</v>
      </c>
      <c r="I451">
        <v>3</v>
      </c>
      <c r="J451">
        <f t="shared" ref="J451:J498" si="51">SUM(G451:I451)</f>
        <v>91</v>
      </c>
      <c r="K451">
        <f t="shared" ref="K451:K498" si="52">IF($J451=0,"",G451/$J451)</f>
        <v>0.46153846153846156</v>
      </c>
      <c r="L451">
        <f t="shared" ref="L451:L498" si="53">IF($J451=0,"",H451/$J451)</f>
        <v>0.50549450549450547</v>
      </c>
      <c r="M451">
        <f t="shared" ref="M451:M498" si="54">IF($J451=0,"",I451/$J451)</f>
        <v>3.2967032967032968E-2</v>
      </c>
      <c r="N451">
        <f t="shared" ref="N451:N498" si="55">IF(J451=0,10,IF(MAX(G451:I451)=LARGE(G451:I451,2),9,IF(H451=MAX(G451:I451),L451,IF(I451=MAX(G451:I451),M451+1,IF(G451=MAX(G451:I451),K451+2,-1)))))</f>
        <v>0.50549450549450547</v>
      </c>
      <c r="O451" t="str">
        <f t="shared" ref="O451:O498" si="56">IF(J451=0,"No Votes",IF(MAX(G451:I451)=LARGE(G451:I451,2),"Tie",IF(H451=MAX(G451:I451),"Nixon",IF(I451=MAX(G451:I451),"Schmitz",IF(G451=MAX(G451:I451),"McGovern",-1)))))</f>
        <v>Nixon</v>
      </c>
    </row>
    <row r="452" spans="1:15" x14ac:dyDescent="0.3">
      <c r="A452" t="str">
        <f t="shared" si="50"/>
        <v>19-007</v>
      </c>
      <c r="B452" t="s">
        <v>410</v>
      </c>
      <c r="C452">
        <v>19</v>
      </c>
      <c r="D452" t="s">
        <v>32</v>
      </c>
      <c r="E452" t="s">
        <v>478</v>
      </c>
      <c r="F452">
        <v>47</v>
      </c>
      <c r="G452">
        <v>24</v>
      </c>
      <c r="H452">
        <v>20</v>
      </c>
      <c r="I452">
        <v>0</v>
      </c>
      <c r="J452">
        <f t="shared" si="51"/>
        <v>44</v>
      </c>
      <c r="K452">
        <f t="shared" si="52"/>
        <v>0.54545454545454541</v>
      </c>
      <c r="L452">
        <f t="shared" si="53"/>
        <v>0.45454545454545453</v>
      </c>
      <c r="M452">
        <f t="shared" si="54"/>
        <v>0</v>
      </c>
      <c r="N452">
        <f t="shared" si="55"/>
        <v>2.5454545454545454</v>
      </c>
      <c r="O452" t="str">
        <f t="shared" si="56"/>
        <v>McGovern</v>
      </c>
    </row>
    <row r="453" spans="1:15" x14ac:dyDescent="0.3">
      <c r="A453" t="str">
        <f t="shared" si="50"/>
        <v>19-008</v>
      </c>
      <c r="B453" t="s">
        <v>411</v>
      </c>
      <c r="C453">
        <v>19</v>
      </c>
      <c r="D453" t="s">
        <v>32</v>
      </c>
      <c r="E453" t="s">
        <v>478</v>
      </c>
      <c r="F453">
        <v>0</v>
      </c>
      <c r="G453">
        <v>0</v>
      </c>
      <c r="H453">
        <v>0</v>
      </c>
      <c r="I453">
        <v>0</v>
      </c>
      <c r="J453">
        <f t="shared" si="51"/>
        <v>0</v>
      </c>
      <c r="K453" t="str">
        <f t="shared" si="52"/>
        <v/>
      </c>
      <c r="L453" t="str">
        <f t="shared" si="53"/>
        <v/>
      </c>
      <c r="M453" t="str">
        <f t="shared" si="54"/>
        <v/>
      </c>
      <c r="N453">
        <f t="shared" si="55"/>
        <v>10</v>
      </c>
      <c r="O453" t="str">
        <f t="shared" si="56"/>
        <v>No Votes</v>
      </c>
    </row>
    <row r="454" spans="1:15" x14ac:dyDescent="0.3">
      <c r="A454" t="str">
        <f t="shared" si="50"/>
        <v>19-009</v>
      </c>
      <c r="B454" t="s">
        <v>412</v>
      </c>
      <c r="C454">
        <v>19</v>
      </c>
      <c r="D454" t="s">
        <v>32</v>
      </c>
      <c r="E454" t="s">
        <v>478</v>
      </c>
      <c r="F454">
        <v>24</v>
      </c>
      <c r="G454">
        <v>10</v>
      </c>
      <c r="H454">
        <v>8</v>
      </c>
      <c r="I454">
        <v>0</v>
      </c>
      <c r="J454">
        <f t="shared" si="51"/>
        <v>18</v>
      </c>
      <c r="K454">
        <f t="shared" si="52"/>
        <v>0.55555555555555558</v>
      </c>
      <c r="L454">
        <f t="shared" si="53"/>
        <v>0.44444444444444442</v>
      </c>
      <c r="M454">
        <f t="shared" si="54"/>
        <v>0</v>
      </c>
      <c r="N454">
        <f t="shared" si="55"/>
        <v>2.5555555555555554</v>
      </c>
      <c r="O454" t="str">
        <f t="shared" si="56"/>
        <v>McGovern</v>
      </c>
    </row>
    <row r="455" spans="1:15" x14ac:dyDescent="0.3">
      <c r="A455" t="str">
        <f t="shared" si="50"/>
        <v>19-010</v>
      </c>
      <c r="B455" t="s">
        <v>413</v>
      </c>
      <c r="C455">
        <v>19</v>
      </c>
      <c r="D455" t="s">
        <v>32</v>
      </c>
      <c r="E455" t="s">
        <v>478</v>
      </c>
      <c r="F455">
        <v>106</v>
      </c>
      <c r="G455">
        <v>37</v>
      </c>
      <c r="H455">
        <v>51</v>
      </c>
      <c r="I455">
        <v>2</v>
      </c>
      <c r="J455">
        <f t="shared" si="51"/>
        <v>90</v>
      </c>
      <c r="K455">
        <f t="shared" si="52"/>
        <v>0.41111111111111109</v>
      </c>
      <c r="L455">
        <f t="shared" si="53"/>
        <v>0.56666666666666665</v>
      </c>
      <c r="M455">
        <f t="shared" si="54"/>
        <v>2.2222222222222223E-2</v>
      </c>
      <c r="N455">
        <f t="shared" si="55"/>
        <v>0.56666666666666665</v>
      </c>
      <c r="O455" t="str">
        <f t="shared" si="56"/>
        <v>Nixon</v>
      </c>
    </row>
    <row r="456" spans="1:15" x14ac:dyDescent="0.3">
      <c r="A456" t="str">
        <f t="shared" si="50"/>
        <v>19-011</v>
      </c>
      <c r="B456" t="s">
        <v>414</v>
      </c>
      <c r="C456">
        <v>19</v>
      </c>
      <c r="D456" t="s">
        <v>32</v>
      </c>
      <c r="E456" t="s">
        <v>478</v>
      </c>
      <c r="F456">
        <v>78</v>
      </c>
      <c r="G456">
        <v>52</v>
      </c>
      <c r="H456">
        <v>12</v>
      </c>
      <c r="I456">
        <v>1</v>
      </c>
      <c r="J456">
        <f t="shared" si="51"/>
        <v>65</v>
      </c>
      <c r="K456">
        <f t="shared" si="52"/>
        <v>0.8</v>
      </c>
      <c r="L456">
        <f t="shared" si="53"/>
        <v>0.18461538461538463</v>
      </c>
      <c r="M456">
        <f t="shared" si="54"/>
        <v>1.5384615384615385E-2</v>
      </c>
      <c r="N456">
        <f t="shared" si="55"/>
        <v>2.8</v>
      </c>
      <c r="O456" t="str">
        <f t="shared" si="56"/>
        <v>McGovern</v>
      </c>
    </row>
    <row r="457" spans="1:15" x14ac:dyDescent="0.3">
      <c r="A457" t="str">
        <f t="shared" si="50"/>
        <v>19-012</v>
      </c>
      <c r="B457" t="s">
        <v>415</v>
      </c>
      <c r="C457">
        <v>19</v>
      </c>
      <c r="D457" t="s">
        <v>32</v>
      </c>
      <c r="E457" t="s">
        <v>478</v>
      </c>
      <c r="F457">
        <v>613</v>
      </c>
      <c r="G457">
        <v>185</v>
      </c>
      <c r="H457">
        <v>351</v>
      </c>
      <c r="I457">
        <v>14</v>
      </c>
      <c r="J457">
        <f t="shared" si="51"/>
        <v>550</v>
      </c>
      <c r="K457">
        <f t="shared" si="52"/>
        <v>0.33636363636363636</v>
      </c>
      <c r="L457">
        <f t="shared" si="53"/>
        <v>0.63818181818181818</v>
      </c>
      <c r="M457">
        <f t="shared" si="54"/>
        <v>2.5454545454545455E-2</v>
      </c>
      <c r="N457">
        <f t="shared" si="55"/>
        <v>0.63818181818181818</v>
      </c>
      <c r="O457" t="str">
        <f t="shared" si="56"/>
        <v>Nixon</v>
      </c>
    </row>
    <row r="458" spans="1:15" x14ac:dyDescent="0.3">
      <c r="A458" t="str">
        <f t="shared" si="50"/>
        <v>19-013</v>
      </c>
      <c r="B458" t="s">
        <v>416</v>
      </c>
      <c r="C458">
        <v>19</v>
      </c>
      <c r="D458" t="s">
        <v>32</v>
      </c>
      <c r="E458" t="s">
        <v>478</v>
      </c>
      <c r="F458">
        <v>73</v>
      </c>
      <c r="G458">
        <v>21</v>
      </c>
      <c r="H458">
        <v>37</v>
      </c>
      <c r="I458">
        <v>0</v>
      </c>
      <c r="J458">
        <f t="shared" si="51"/>
        <v>58</v>
      </c>
      <c r="K458">
        <f t="shared" si="52"/>
        <v>0.36206896551724138</v>
      </c>
      <c r="L458">
        <f t="shared" si="53"/>
        <v>0.63793103448275867</v>
      </c>
      <c r="M458">
        <f t="shared" si="54"/>
        <v>0</v>
      </c>
      <c r="N458">
        <f t="shared" si="55"/>
        <v>0.63793103448275867</v>
      </c>
      <c r="O458" t="str">
        <f t="shared" si="56"/>
        <v>Nixon</v>
      </c>
    </row>
    <row r="459" spans="1:15" x14ac:dyDescent="0.3">
      <c r="A459" t="str">
        <f t="shared" si="50"/>
        <v>19-014</v>
      </c>
      <c r="B459" t="s">
        <v>417</v>
      </c>
      <c r="C459">
        <v>19</v>
      </c>
      <c r="D459" t="s">
        <v>32</v>
      </c>
      <c r="E459" t="s">
        <v>478</v>
      </c>
      <c r="F459">
        <v>151</v>
      </c>
      <c r="G459">
        <v>55</v>
      </c>
      <c r="H459">
        <v>71</v>
      </c>
      <c r="I459">
        <v>1</v>
      </c>
      <c r="J459">
        <f t="shared" si="51"/>
        <v>127</v>
      </c>
      <c r="K459">
        <f t="shared" si="52"/>
        <v>0.43307086614173229</v>
      </c>
      <c r="L459">
        <f t="shared" si="53"/>
        <v>0.55905511811023623</v>
      </c>
      <c r="M459">
        <f t="shared" si="54"/>
        <v>7.874015748031496E-3</v>
      </c>
      <c r="N459">
        <f t="shared" si="55"/>
        <v>0.55905511811023623</v>
      </c>
      <c r="O459" t="str">
        <f t="shared" si="56"/>
        <v>Nixon</v>
      </c>
    </row>
    <row r="460" spans="1:15" x14ac:dyDescent="0.3">
      <c r="A460" t="str">
        <f t="shared" si="50"/>
        <v>19-015</v>
      </c>
      <c r="B460" t="s">
        <v>418</v>
      </c>
      <c r="C460">
        <v>19</v>
      </c>
      <c r="D460" t="s">
        <v>32</v>
      </c>
      <c r="E460" t="s">
        <v>479</v>
      </c>
      <c r="F460">
        <v>100</v>
      </c>
      <c r="G460">
        <v>67</v>
      </c>
      <c r="H460">
        <v>22</v>
      </c>
      <c r="I460">
        <v>5</v>
      </c>
      <c r="J460">
        <f t="shared" si="51"/>
        <v>94</v>
      </c>
      <c r="K460">
        <f t="shared" si="52"/>
        <v>0.71276595744680848</v>
      </c>
      <c r="L460">
        <f t="shared" si="53"/>
        <v>0.23404255319148937</v>
      </c>
      <c r="M460">
        <f t="shared" si="54"/>
        <v>5.3191489361702128E-2</v>
      </c>
      <c r="N460">
        <f t="shared" si="55"/>
        <v>2.7127659574468086</v>
      </c>
      <c r="O460" t="str">
        <f t="shared" si="56"/>
        <v>McGovern</v>
      </c>
    </row>
    <row r="461" spans="1:15" x14ac:dyDescent="0.3">
      <c r="A461" t="str">
        <f t="shared" si="50"/>
        <v>19-016</v>
      </c>
      <c r="B461" t="s">
        <v>419</v>
      </c>
      <c r="C461">
        <v>19</v>
      </c>
      <c r="D461" t="s">
        <v>32</v>
      </c>
      <c r="E461" t="s">
        <v>478</v>
      </c>
      <c r="F461">
        <v>122</v>
      </c>
      <c r="G461">
        <v>38</v>
      </c>
      <c r="H461">
        <v>55</v>
      </c>
      <c r="I461">
        <v>1</v>
      </c>
      <c r="J461">
        <f t="shared" si="51"/>
        <v>94</v>
      </c>
      <c r="K461">
        <f t="shared" si="52"/>
        <v>0.40425531914893614</v>
      </c>
      <c r="L461">
        <f t="shared" si="53"/>
        <v>0.58510638297872342</v>
      </c>
      <c r="M461">
        <f t="shared" si="54"/>
        <v>1.0638297872340425E-2</v>
      </c>
      <c r="N461">
        <f t="shared" si="55"/>
        <v>0.58510638297872342</v>
      </c>
      <c r="O461" t="str">
        <f t="shared" si="56"/>
        <v>Nixon</v>
      </c>
    </row>
    <row r="462" spans="1:15" x14ac:dyDescent="0.3">
      <c r="A462" t="str">
        <f t="shared" si="50"/>
        <v>19-017</v>
      </c>
      <c r="B462" t="s">
        <v>420</v>
      </c>
      <c r="C462">
        <v>19</v>
      </c>
      <c r="D462" t="s">
        <v>32</v>
      </c>
      <c r="E462" t="s">
        <v>480</v>
      </c>
      <c r="F462">
        <v>83</v>
      </c>
      <c r="G462">
        <v>40</v>
      </c>
      <c r="H462">
        <v>41</v>
      </c>
      <c r="I462">
        <v>1</v>
      </c>
      <c r="J462">
        <f t="shared" si="51"/>
        <v>82</v>
      </c>
      <c r="K462">
        <f t="shared" si="52"/>
        <v>0.48780487804878048</v>
      </c>
      <c r="L462">
        <f t="shared" si="53"/>
        <v>0.5</v>
      </c>
      <c r="M462">
        <f t="shared" si="54"/>
        <v>1.2195121951219513E-2</v>
      </c>
      <c r="N462">
        <f t="shared" si="55"/>
        <v>0.5</v>
      </c>
      <c r="O462" t="str">
        <f t="shared" si="56"/>
        <v>Nixon</v>
      </c>
    </row>
    <row r="463" spans="1:15" x14ac:dyDescent="0.3">
      <c r="A463" t="str">
        <f t="shared" si="50"/>
        <v>19-018</v>
      </c>
      <c r="B463" t="s">
        <v>421</v>
      </c>
      <c r="C463">
        <v>19</v>
      </c>
      <c r="D463" t="s">
        <v>32</v>
      </c>
      <c r="E463" t="s">
        <v>478</v>
      </c>
      <c r="F463">
        <v>55</v>
      </c>
      <c r="G463">
        <v>29</v>
      </c>
      <c r="H463">
        <v>23</v>
      </c>
      <c r="I463">
        <v>1</v>
      </c>
      <c r="J463">
        <f t="shared" si="51"/>
        <v>53</v>
      </c>
      <c r="K463">
        <f t="shared" si="52"/>
        <v>0.54716981132075471</v>
      </c>
      <c r="L463">
        <f t="shared" si="53"/>
        <v>0.43396226415094341</v>
      </c>
      <c r="M463">
        <f t="shared" si="54"/>
        <v>1.8867924528301886E-2</v>
      </c>
      <c r="N463">
        <f t="shared" si="55"/>
        <v>2.5471698113207548</v>
      </c>
      <c r="O463" t="str">
        <f t="shared" si="56"/>
        <v>McGovern</v>
      </c>
    </row>
    <row r="464" spans="1:15" x14ac:dyDescent="0.3">
      <c r="A464" t="str">
        <f t="shared" si="50"/>
        <v>19-019</v>
      </c>
      <c r="B464" t="s">
        <v>422</v>
      </c>
      <c r="C464">
        <v>19</v>
      </c>
      <c r="D464" t="s">
        <v>32</v>
      </c>
      <c r="E464" t="s">
        <v>479</v>
      </c>
      <c r="F464">
        <v>108</v>
      </c>
      <c r="G464">
        <v>40</v>
      </c>
      <c r="H464">
        <v>54</v>
      </c>
      <c r="I464">
        <v>4</v>
      </c>
      <c r="J464">
        <f t="shared" si="51"/>
        <v>98</v>
      </c>
      <c r="K464">
        <f t="shared" si="52"/>
        <v>0.40816326530612246</v>
      </c>
      <c r="L464">
        <f t="shared" si="53"/>
        <v>0.55102040816326525</v>
      </c>
      <c r="M464">
        <f t="shared" si="54"/>
        <v>4.0816326530612242E-2</v>
      </c>
      <c r="N464">
        <f t="shared" si="55"/>
        <v>0.55102040816326525</v>
      </c>
      <c r="O464" t="str">
        <f t="shared" si="56"/>
        <v>Nixon</v>
      </c>
    </row>
    <row r="465" spans="1:15" x14ac:dyDescent="0.3">
      <c r="A465" t="str">
        <f t="shared" si="50"/>
        <v>19-020</v>
      </c>
      <c r="B465" t="s">
        <v>24</v>
      </c>
      <c r="C465">
        <v>19</v>
      </c>
      <c r="D465" t="s">
        <v>31</v>
      </c>
      <c r="E465">
        <v>0</v>
      </c>
      <c r="F465">
        <v>123</v>
      </c>
      <c r="G465">
        <v>65</v>
      </c>
      <c r="H465">
        <v>54</v>
      </c>
      <c r="I465">
        <v>3</v>
      </c>
      <c r="J465">
        <f t="shared" si="51"/>
        <v>122</v>
      </c>
      <c r="K465">
        <f t="shared" si="52"/>
        <v>0.53278688524590168</v>
      </c>
      <c r="L465">
        <f t="shared" si="53"/>
        <v>0.44262295081967212</v>
      </c>
      <c r="M465">
        <f t="shared" si="54"/>
        <v>2.4590163934426229E-2</v>
      </c>
      <c r="N465">
        <f t="shared" si="55"/>
        <v>2.5327868852459017</v>
      </c>
      <c r="O465" t="str">
        <f t="shared" si="56"/>
        <v>McGovern</v>
      </c>
    </row>
    <row r="466" spans="1:15" x14ac:dyDescent="0.3">
      <c r="A466" t="str">
        <f t="shared" si="50"/>
        <v>19-021</v>
      </c>
      <c r="B466" t="s">
        <v>52</v>
      </c>
      <c r="C466">
        <v>19</v>
      </c>
      <c r="D466" t="s">
        <v>30</v>
      </c>
      <c r="E466">
        <v>0</v>
      </c>
      <c r="F466">
        <v>0</v>
      </c>
      <c r="G466">
        <v>62</v>
      </c>
      <c r="H466">
        <v>57</v>
      </c>
      <c r="I466">
        <v>5</v>
      </c>
      <c r="J466">
        <f t="shared" si="51"/>
        <v>124</v>
      </c>
      <c r="K466">
        <f t="shared" si="52"/>
        <v>0.5</v>
      </c>
      <c r="L466">
        <f t="shared" si="53"/>
        <v>0.45967741935483869</v>
      </c>
      <c r="M466">
        <f t="shared" si="54"/>
        <v>4.0322580645161289E-2</v>
      </c>
      <c r="N466">
        <f t="shared" si="55"/>
        <v>2.5</v>
      </c>
      <c r="O466" t="str">
        <f t="shared" si="56"/>
        <v>McGovern</v>
      </c>
    </row>
    <row r="467" spans="1:15" x14ac:dyDescent="0.3">
      <c r="A467" t="str">
        <f t="shared" si="50"/>
        <v>19-022</v>
      </c>
      <c r="B467" t="s">
        <v>26</v>
      </c>
      <c r="C467">
        <v>19</v>
      </c>
      <c r="D467" t="s">
        <v>29</v>
      </c>
      <c r="E467">
        <v>0</v>
      </c>
      <c r="F467">
        <v>2502</v>
      </c>
      <c r="G467">
        <v>1155</v>
      </c>
      <c r="H467">
        <v>1114</v>
      </c>
      <c r="I467">
        <v>65</v>
      </c>
      <c r="J467">
        <f t="shared" si="51"/>
        <v>2334</v>
      </c>
      <c r="K467">
        <f t="shared" si="52"/>
        <v>0.49485861182519281</v>
      </c>
      <c r="L467">
        <f t="shared" si="53"/>
        <v>0.47729220222793489</v>
      </c>
      <c r="M467">
        <f t="shared" si="54"/>
        <v>2.7849185946872322E-2</v>
      </c>
      <c r="N467">
        <f t="shared" si="55"/>
        <v>2.494858611825193</v>
      </c>
      <c r="O467" t="str">
        <f t="shared" si="56"/>
        <v>McGovern</v>
      </c>
    </row>
    <row r="468" spans="1:15" x14ac:dyDescent="0.3">
      <c r="A468" t="str">
        <f t="shared" si="50"/>
        <v>20-001</v>
      </c>
      <c r="B468" t="s">
        <v>423</v>
      </c>
      <c r="C468">
        <v>20</v>
      </c>
      <c r="D468" t="s">
        <v>32</v>
      </c>
      <c r="E468" t="s">
        <v>474</v>
      </c>
      <c r="F468">
        <v>80</v>
      </c>
      <c r="G468">
        <v>39</v>
      </c>
      <c r="H468">
        <v>30</v>
      </c>
      <c r="I468">
        <v>2</v>
      </c>
      <c r="J468">
        <f t="shared" si="51"/>
        <v>71</v>
      </c>
      <c r="K468">
        <f t="shared" si="52"/>
        <v>0.54929577464788737</v>
      </c>
      <c r="L468">
        <f t="shared" si="53"/>
        <v>0.42253521126760563</v>
      </c>
      <c r="M468">
        <f t="shared" si="54"/>
        <v>2.8169014084507043E-2</v>
      </c>
      <c r="N468">
        <f t="shared" si="55"/>
        <v>2.5492957746478875</v>
      </c>
      <c r="O468" t="str">
        <f t="shared" si="56"/>
        <v>McGovern</v>
      </c>
    </row>
    <row r="469" spans="1:15" x14ac:dyDescent="0.3">
      <c r="A469" t="str">
        <f t="shared" si="50"/>
        <v>20-002</v>
      </c>
      <c r="B469" t="s">
        <v>424</v>
      </c>
      <c r="C469">
        <v>20</v>
      </c>
      <c r="D469" t="s">
        <v>32</v>
      </c>
      <c r="E469" t="s">
        <v>480</v>
      </c>
      <c r="F469">
        <v>28</v>
      </c>
      <c r="G469">
        <v>5</v>
      </c>
      <c r="H469">
        <v>21</v>
      </c>
      <c r="I469">
        <v>0</v>
      </c>
      <c r="J469">
        <f t="shared" si="51"/>
        <v>26</v>
      </c>
      <c r="K469">
        <f t="shared" si="52"/>
        <v>0.19230769230769232</v>
      </c>
      <c r="L469">
        <f t="shared" si="53"/>
        <v>0.80769230769230771</v>
      </c>
      <c r="M469">
        <f t="shared" si="54"/>
        <v>0</v>
      </c>
      <c r="N469">
        <f t="shared" si="55"/>
        <v>0.80769230769230771</v>
      </c>
      <c r="O469" t="str">
        <f t="shared" si="56"/>
        <v>Nixon</v>
      </c>
    </row>
    <row r="470" spans="1:15" x14ac:dyDescent="0.3">
      <c r="A470" t="str">
        <f t="shared" si="50"/>
        <v>20-003</v>
      </c>
      <c r="B470" t="s">
        <v>425</v>
      </c>
      <c r="C470">
        <v>20</v>
      </c>
      <c r="D470" t="s">
        <v>32</v>
      </c>
      <c r="E470" t="s">
        <v>474</v>
      </c>
      <c r="F470">
        <v>101</v>
      </c>
      <c r="G470">
        <v>51</v>
      </c>
      <c r="H470">
        <v>38</v>
      </c>
      <c r="I470">
        <v>3</v>
      </c>
      <c r="J470">
        <f t="shared" si="51"/>
        <v>92</v>
      </c>
      <c r="K470">
        <f t="shared" si="52"/>
        <v>0.55434782608695654</v>
      </c>
      <c r="L470">
        <f t="shared" si="53"/>
        <v>0.41304347826086957</v>
      </c>
      <c r="M470">
        <f t="shared" si="54"/>
        <v>3.2608695652173912E-2</v>
      </c>
      <c r="N470">
        <f t="shared" si="55"/>
        <v>2.5543478260869565</v>
      </c>
      <c r="O470" t="str">
        <f t="shared" si="56"/>
        <v>McGovern</v>
      </c>
    </row>
    <row r="471" spans="1:15" x14ac:dyDescent="0.3">
      <c r="A471" t="str">
        <f t="shared" si="50"/>
        <v>20-004</v>
      </c>
      <c r="B471" t="s">
        <v>426</v>
      </c>
      <c r="C471">
        <v>20</v>
      </c>
      <c r="D471" t="s">
        <v>32</v>
      </c>
      <c r="E471" t="s">
        <v>480</v>
      </c>
      <c r="F471">
        <v>0</v>
      </c>
      <c r="G471">
        <v>0</v>
      </c>
      <c r="H471">
        <v>0</v>
      </c>
      <c r="I471">
        <v>0</v>
      </c>
      <c r="J471">
        <f t="shared" si="51"/>
        <v>0</v>
      </c>
      <c r="K471" t="str">
        <f t="shared" si="52"/>
        <v/>
      </c>
      <c r="L471" t="str">
        <f t="shared" si="53"/>
        <v/>
      </c>
      <c r="M471" t="str">
        <f t="shared" si="54"/>
        <v/>
      </c>
      <c r="N471">
        <f t="shared" si="55"/>
        <v>10</v>
      </c>
      <c r="O471" t="str">
        <f t="shared" si="56"/>
        <v>No Votes</v>
      </c>
    </row>
    <row r="472" spans="1:15" x14ac:dyDescent="0.3">
      <c r="A472" t="str">
        <f t="shared" si="50"/>
        <v>20-005</v>
      </c>
      <c r="B472" t="s">
        <v>427</v>
      </c>
      <c r="C472">
        <v>20</v>
      </c>
      <c r="D472" t="s">
        <v>32</v>
      </c>
      <c r="E472" t="s">
        <v>480</v>
      </c>
      <c r="F472">
        <v>70</v>
      </c>
      <c r="G472">
        <v>39</v>
      </c>
      <c r="H472">
        <v>21</v>
      </c>
      <c r="I472">
        <v>0</v>
      </c>
      <c r="J472">
        <f t="shared" si="51"/>
        <v>60</v>
      </c>
      <c r="K472">
        <f t="shared" si="52"/>
        <v>0.65</v>
      </c>
      <c r="L472">
        <f t="shared" si="53"/>
        <v>0.35</v>
      </c>
      <c r="M472">
        <f t="shared" si="54"/>
        <v>0</v>
      </c>
      <c r="N472">
        <f t="shared" si="55"/>
        <v>2.65</v>
      </c>
      <c r="O472" t="str">
        <f t="shared" si="56"/>
        <v>McGovern</v>
      </c>
    </row>
    <row r="473" spans="1:15" x14ac:dyDescent="0.3">
      <c r="A473" t="str">
        <f t="shared" si="50"/>
        <v>20-006</v>
      </c>
      <c r="B473" t="s">
        <v>428</v>
      </c>
      <c r="C473">
        <v>20</v>
      </c>
      <c r="D473" t="s">
        <v>32</v>
      </c>
      <c r="E473" t="s">
        <v>474</v>
      </c>
      <c r="F473">
        <v>111</v>
      </c>
      <c r="G473">
        <v>51</v>
      </c>
      <c r="H473">
        <v>41</v>
      </c>
      <c r="I473">
        <v>3</v>
      </c>
      <c r="J473">
        <f t="shared" si="51"/>
        <v>95</v>
      </c>
      <c r="K473">
        <f t="shared" si="52"/>
        <v>0.5368421052631579</v>
      </c>
      <c r="L473">
        <f t="shared" si="53"/>
        <v>0.43157894736842106</v>
      </c>
      <c r="M473">
        <f t="shared" si="54"/>
        <v>3.1578947368421054E-2</v>
      </c>
      <c r="N473">
        <f t="shared" si="55"/>
        <v>2.5368421052631578</v>
      </c>
      <c r="O473" t="str">
        <f t="shared" si="56"/>
        <v>McGovern</v>
      </c>
    </row>
    <row r="474" spans="1:15" x14ac:dyDescent="0.3">
      <c r="A474" t="str">
        <f t="shared" si="50"/>
        <v>20-007</v>
      </c>
      <c r="B474" t="s">
        <v>429</v>
      </c>
      <c r="C474">
        <v>20</v>
      </c>
      <c r="D474" t="s">
        <v>32</v>
      </c>
      <c r="E474" t="s">
        <v>480</v>
      </c>
      <c r="F474">
        <v>121</v>
      </c>
      <c r="G474">
        <v>60</v>
      </c>
      <c r="H474">
        <v>45</v>
      </c>
      <c r="I474">
        <v>9</v>
      </c>
      <c r="J474">
        <f t="shared" si="51"/>
        <v>114</v>
      </c>
      <c r="K474">
        <f t="shared" si="52"/>
        <v>0.52631578947368418</v>
      </c>
      <c r="L474">
        <f t="shared" si="53"/>
        <v>0.39473684210526316</v>
      </c>
      <c r="M474">
        <f t="shared" si="54"/>
        <v>7.8947368421052627E-2</v>
      </c>
      <c r="N474">
        <f t="shared" si="55"/>
        <v>2.5263157894736841</v>
      </c>
      <c r="O474" t="str">
        <f t="shared" si="56"/>
        <v>McGovern</v>
      </c>
    </row>
    <row r="475" spans="1:15" x14ac:dyDescent="0.3">
      <c r="A475" t="str">
        <f t="shared" si="50"/>
        <v>20-008</v>
      </c>
      <c r="B475" t="s">
        <v>430</v>
      </c>
      <c r="C475">
        <v>20</v>
      </c>
      <c r="D475" t="s">
        <v>32</v>
      </c>
      <c r="E475" t="s">
        <v>480</v>
      </c>
      <c r="F475">
        <v>41</v>
      </c>
      <c r="G475">
        <v>14</v>
      </c>
      <c r="H475">
        <v>23</v>
      </c>
      <c r="I475">
        <v>1</v>
      </c>
      <c r="J475">
        <f t="shared" si="51"/>
        <v>38</v>
      </c>
      <c r="K475">
        <f t="shared" si="52"/>
        <v>0.36842105263157893</v>
      </c>
      <c r="L475">
        <f t="shared" si="53"/>
        <v>0.60526315789473684</v>
      </c>
      <c r="M475">
        <f t="shared" si="54"/>
        <v>2.6315789473684209E-2</v>
      </c>
      <c r="N475">
        <f t="shared" si="55"/>
        <v>0.60526315789473684</v>
      </c>
      <c r="O475" t="str">
        <f t="shared" si="56"/>
        <v>Nixon</v>
      </c>
    </row>
    <row r="476" spans="1:15" x14ac:dyDescent="0.3">
      <c r="A476" t="str">
        <f t="shared" si="50"/>
        <v>20-009</v>
      </c>
      <c r="B476" t="s">
        <v>431</v>
      </c>
      <c r="C476">
        <v>20</v>
      </c>
      <c r="D476" t="s">
        <v>32</v>
      </c>
      <c r="E476" t="s">
        <v>474</v>
      </c>
      <c r="F476">
        <v>81</v>
      </c>
      <c r="G476">
        <v>27</v>
      </c>
      <c r="H476">
        <v>25</v>
      </c>
      <c r="I476">
        <v>5</v>
      </c>
      <c r="J476">
        <f t="shared" si="51"/>
        <v>57</v>
      </c>
      <c r="K476">
        <f t="shared" si="52"/>
        <v>0.47368421052631576</v>
      </c>
      <c r="L476">
        <f t="shared" si="53"/>
        <v>0.43859649122807015</v>
      </c>
      <c r="M476">
        <f t="shared" si="54"/>
        <v>8.771929824561403E-2</v>
      </c>
      <c r="N476">
        <f t="shared" si="55"/>
        <v>2.4736842105263159</v>
      </c>
      <c r="O476" t="str">
        <f t="shared" si="56"/>
        <v>McGovern</v>
      </c>
    </row>
    <row r="477" spans="1:15" x14ac:dyDescent="0.3">
      <c r="A477" t="str">
        <f t="shared" si="50"/>
        <v>20-010</v>
      </c>
      <c r="B477" t="s">
        <v>432</v>
      </c>
      <c r="C477">
        <v>20</v>
      </c>
      <c r="D477" t="s">
        <v>32</v>
      </c>
      <c r="E477" t="s">
        <v>480</v>
      </c>
      <c r="F477">
        <v>47</v>
      </c>
      <c r="G477">
        <v>14</v>
      </c>
      <c r="H477">
        <v>25</v>
      </c>
      <c r="I477">
        <v>1</v>
      </c>
      <c r="J477">
        <f t="shared" si="51"/>
        <v>40</v>
      </c>
      <c r="K477">
        <f t="shared" si="52"/>
        <v>0.35</v>
      </c>
      <c r="L477">
        <f t="shared" si="53"/>
        <v>0.625</v>
      </c>
      <c r="M477">
        <f t="shared" si="54"/>
        <v>2.5000000000000001E-2</v>
      </c>
      <c r="N477">
        <f t="shared" si="55"/>
        <v>0.625</v>
      </c>
      <c r="O477" t="str">
        <f t="shared" si="56"/>
        <v>Nixon</v>
      </c>
    </row>
    <row r="478" spans="1:15" x14ac:dyDescent="0.3">
      <c r="A478" t="str">
        <f t="shared" si="50"/>
        <v>20-011</v>
      </c>
      <c r="B478" t="s">
        <v>433</v>
      </c>
      <c r="C478">
        <v>20</v>
      </c>
      <c r="D478" t="s">
        <v>32</v>
      </c>
      <c r="E478" t="s">
        <v>474</v>
      </c>
      <c r="F478">
        <v>125</v>
      </c>
      <c r="G478">
        <v>45</v>
      </c>
      <c r="H478">
        <v>72</v>
      </c>
      <c r="I478">
        <v>2</v>
      </c>
      <c r="J478">
        <f t="shared" si="51"/>
        <v>119</v>
      </c>
      <c r="K478">
        <f t="shared" si="52"/>
        <v>0.37815126050420167</v>
      </c>
      <c r="L478">
        <f t="shared" si="53"/>
        <v>0.60504201680672265</v>
      </c>
      <c r="M478">
        <f t="shared" si="54"/>
        <v>1.680672268907563E-2</v>
      </c>
      <c r="N478">
        <f t="shared" si="55"/>
        <v>0.60504201680672265</v>
      </c>
      <c r="O478" t="str">
        <f t="shared" si="56"/>
        <v>Nixon</v>
      </c>
    </row>
    <row r="479" spans="1:15" x14ac:dyDescent="0.3">
      <c r="A479" t="str">
        <f t="shared" si="50"/>
        <v>20-012</v>
      </c>
      <c r="B479" t="s">
        <v>434</v>
      </c>
      <c r="C479">
        <v>20</v>
      </c>
      <c r="D479" t="s">
        <v>32</v>
      </c>
      <c r="E479" t="s">
        <v>480</v>
      </c>
      <c r="F479">
        <v>357</v>
      </c>
      <c r="G479">
        <v>128</v>
      </c>
      <c r="H479">
        <v>191</v>
      </c>
      <c r="I479">
        <v>8</v>
      </c>
      <c r="J479">
        <f t="shared" si="51"/>
        <v>327</v>
      </c>
      <c r="K479">
        <f t="shared" si="52"/>
        <v>0.39143730886850153</v>
      </c>
      <c r="L479">
        <f t="shared" si="53"/>
        <v>0.58409785932721714</v>
      </c>
      <c r="M479">
        <f t="shared" si="54"/>
        <v>2.4464831804281346E-2</v>
      </c>
      <c r="N479">
        <f t="shared" si="55"/>
        <v>0.58409785932721714</v>
      </c>
      <c r="O479" t="str">
        <f t="shared" si="56"/>
        <v>Nixon</v>
      </c>
    </row>
    <row r="480" spans="1:15" x14ac:dyDescent="0.3">
      <c r="A480" t="str">
        <f t="shared" si="50"/>
        <v>20-013</v>
      </c>
      <c r="B480" t="s">
        <v>435</v>
      </c>
      <c r="C480">
        <v>20</v>
      </c>
      <c r="D480" t="s">
        <v>32</v>
      </c>
      <c r="E480" t="s">
        <v>480</v>
      </c>
      <c r="F480">
        <v>402</v>
      </c>
      <c r="G480">
        <v>145</v>
      </c>
      <c r="H480">
        <v>218</v>
      </c>
      <c r="I480">
        <v>7</v>
      </c>
      <c r="J480">
        <f t="shared" si="51"/>
        <v>370</v>
      </c>
      <c r="K480">
        <f t="shared" si="52"/>
        <v>0.39189189189189189</v>
      </c>
      <c r="L480">
        <f t="shared" si="53"/>
        <v>0.58918918918918917</v>
      </c>
      <c r="M480">
        <f t="shared" si="54"/>
        <v>1.891891891891892E-2</v>
      </c>
      <c r="N480">
        <f t="shared" si="55"/>
        <v>0.58918918918918917</v>
      </c>
      <c r="O480" t="str">
        <f t="shared" si="56"/>
        <v>Nixon</v>
      </c>
    </row>
    <row r="481" spans="1:15" x14ac:dyDescent="0.3">
      <c r="A481" t="str">
        <f t="shared" si="50"/>
        <v>20-014</v>
      </c>
      <c r="B481" t="s">
        <v>436</v>
      </c>
      <c r="C481">
        <v>20</v>
      </c>
      <c r="D481" t="s">
        <v>32</v>
      </c>
      <c r="E481" t="s">
        <v>480</v>
      </c>
      <c r="F481">
        <v>0</v>
      </c>
      <c r="G481">
        <v>0</v>
      </c>
      <c r="H481">
        <v>0</v>
      </c>
      <c r="I481">
        <v>0</v>
      </c>
      <c r="J481">
        <f t="shared" si="51"/>
        <v>0</v>
      </c>
      <c r="K481" t="str">
        <f t="shared" si="52"/>
        <v/>
      </c>
      <c r="L481" t="str">
        <f t="shared" si="53"/>
        <v/>
      </c>
      <c r="M481" t="str">
        <f t="shared" si="54"/>
        <v/>
      </c>
      <c r="N481">
        <f t="shared" si="55"/>
        <v>10</v>
      </c>
      <c r="O481" t="str">
        <f t="shared" si="56"/>
        <v>No Votes</v>
      </c>
    </row>
    <row r="482" spans="1:15" x14ac:dyDescent="0.3">
      <c r="A482" t="str">
        <f t="shared" si="50"/>
        <v>20-015</v>
      </c>
      <c r="B482" t="s">
        <v>437</v>
      </c>
      <c r="C482">
        <v>20</v>
      </c>
      <c r="D482" t="s">
        <v>32</v>
      </c>
      <c r="E482" t="s">
        <v>480</v>
      </c>
      <c r="F482">
        <v>131</v>
      </c>
      <c r="G482">
        <v>81</v>
      </c>
      <c r="H482">
        <v>33</v>
      </c>
      <c r="I482">
        <v>6</v>
      </c>
      <c r="J482">
        <f t="shared" si="51"/>
        <v>120</v>
      </c>
      <c r="K482">
        <f t="shared" si="52"/>
        <v>0.67500000000000004</v>
      </c>
      <c r="L482">
        <f t="shared" si="53"/>
        <v>0.27500000000000002</v>
      </c>
      <c r="M482">
        <f t="shared" si="54"/>
        <v>0.05</v>
      </c>
      <c r="N482">
        <f t="shared" si="55"/>
        <v>2.6749999999999998</v>
      </c>
      <c r="O482" t="str">
        <f t="shared" si="56"/>
        <v>McGovern</v>
      </c>
    </row>
    <row r="483" spans="1:15" x14ac:dyDescent="0.3">
      <c r="A483" t="str">
        <f t="shared" si="50"/>
        <v>20-016</v>
      </c>
      <c r="B483" t="s">
        <v>438</v>
      </c>
      <c r="C483">
        <v>20</v>
      </c>
      <c r="D483" t="s">
        <v>32</v>
      </c>
      <c r="E483" t="s">
        <v>474</v>
      </c>
      <c r="F483">
        <v>44</v>
      </c>
      <c r="G483">
        <v>14</v>
      </c>
      <c r="H483">
        <v>29</v>
      </c>
      <c r="I483">
        <v>0</v>
      </c>
      <c r="J483">
        <f t="shared" si="51"/>
        <v>43</v>
      </c>
      <c r="K483">
        <f t="shared" si="52"/>
        <v>0.32558139534883723</v>
      </c>
      <c r="L483">
        <f t="shared" si="53"/>
        <v>0.67441860465116277</v>
      </c>
      <c r="M483">
        <f t="shared" si="54"/>
        <v>0</v>
      </c>
      <c r="N483">
        <f t="shared" si="55"/>
        <v>0.67441860465116277</v>
      </c>
      <c r="O483" t="str">
        <f t="shared" si="56"/>
        <v>Nixon</v>
      </c>
    </row>
    <row r="484" spans="1:15" x14ac:dyDescent="0.3">
      <c r="A484" t="str">
        <f t="shared" si="50"/>
        <v>20-017</v>
      </c>
      <c r="B484" t="s">
        <v>439</v>
      </c>
      <c r="C484">
        <v>20</v>
      </c>
      <c r="D484" t="s">
        <v>32</v>
      </c>
      <c r="E484" t="s">
        <v>480</v>
      </c>
      <c r="F484">
        <v>37</v>
      </c>
      <c r="G484">
        <v>15</v>
      </c>
      <c r="H484">
        <v>17</v>
      </c>
      <c r="I484">
        <v>0</v>
      </c>
      <c r="J484">
        <f t="shared" si="51"/>
        <v>32</v>
      </c>
      <c r="K484">
        <f t="shared" si="52"/>
        <v>0.46875</v>
      </c>
      <c r="L484">
        <f t="shared" si="53"/>
        <v>0.53125</v>
      </c>
      <c r="M484">
        <f t="shared" si="54"/>
        <v>0</v>
      </c>
      <c r="N484">
        <f t="shared" si="55"/>
        <v>0.53125</v>
      </c>
      <c r="O484" t="str">
        <f t="shared" si="56"/>
        <v>Nixon</v>
      </c>
    </row>
    <row r="485" spans="1:15" x14ac:dyDescent="0.3">
      <c r="A485" t="str">
        <f t="shared" si="50"/>
        <v>20-018</v>
      </c>
      <c r="B485" t="s">
        <v>440</v>
      </c>
      <c r="C485">
        <v>20</v>
      </c>
      <c r="D485" t="s">
        <v>32</v>
      </c>
      <c r="E485" t="s">
        <v>474</v>
      </c>
      <c r="F485">
        <v>27</v>
      </c>
      <c r="G485">
        <v>16</v>
      </c>
      <c r="H485">
        <v>6</v>
      </c>
      <c r="I485">
        <v>2</v>
      </c>
      <c r="J485">
        <f t="shared" si="51"/>
        <v>24</v>
      </c>
      <c r="K485">
        <f t="shared" si="52"/>
        <v>0.66666666666666663</v>
      </c>
      <c r="L485">
        <f t="shared" si="53"/>
        <v>0.25</v>
      </c>
      <c r="M485">
        <f t="shared" si="54"/>
        <v>8.3333333333333329E-2</v>
      </c>
      <c r="N485">
        <f t="shared" si="55"/>
        <v>2.6666666666666665</v>
      </c>
      <c r="O485" t="str">
        <f t="shared" si="56"/>
        <v>McGovern</v>
      </c>
    </row>
    <row r="486" spans="1:15" x14ac:dyDescent="0.3">
      <c r="A486" t="str">
        <f t="shared" si="50"/>
        <v>20-019</v>
      </c>
      <c r="B486" t="s">
        <v>441</v>
      </c>
      <c r="C486">
        <v>20</v>
      </c>
      <c r="D486" t="s">
        <v>32</v>
      </c>
      <c r="E486" t="s">
        <v>480</v>
      </c>
      <c r="F486">
        <v>75</v>
      </c>
      <c r="G486">
        <v>20</v>
      </c>
      <c r="H486">
        <v>4</v>
      </c>
      <c r="I486">
        <v>43</v>
      </c>
      <c r="J486">
        <f t="shared" si="51"/>
        <v>67</v>
      </c>
      <c r="K486">
        <f t="shared" si="52"/>
        <v>0.29850746268656714</v>
      </c>
      <c r="L486">
        <f t="shared" si="53"/>
        <v>5.9701492537313432E-2</v>
      </c>
      <c r="M486">
        <f t="shared" si="54"/>
        <v>0.64179104477611937</v>
      </c>
      <c r="N486">
        <f t="shared" si="55"/>
        <v>1.6417910447761193</v>
      </c>
      <c r="O486" t="str">
        <f t="shared" si="56"/>
        <v>Schmitz</v>
      </c>
    </row>
    <row r="487" spans="1:15" x14ac:dyDescent="0.3">
      <c r="A487" t="str">
        <f t="shared" si="50"/>
        <v>20-020</v>
      </c>
      <c r="B487" t="s">
        <v>442</v>
      </c>
      <c r="C487">
        <v>20</v>
      </c>
      <c r="D487" t="s">
        <v>32</v>
      </c>
      <c r="E487" t="s">
        <v>480</v>
      </c>
      <c r="F487">
        <v>63</v>
      </c>
      <c r="G487">
        <v>26</v>
      </c>
      <c r="H487">
        <v>15</v>
      </c>
      <c r="I487">
        <v>16</v>
      </c>
      <c r="J487">
        <f t="shared" si="51"/>
        <v>57</v>
      </c>
      <c r="K487">
        <f t="shared" si="52"/>
        <v>0.45614035087719296</v>
      </c>
      <c r="L487">
        <f t="shared" si="53"/>
        <v>0.26315789473684209</v>
      </c>
      <c r="M487">
        <f t="shared" si="54"/>
        <v>0.2807017543859649</v>
      </c>
      <c r="N487">
        <f t="shared" si="55"/>
        <v>2.4561403508771931</v>
      </c>
      <c r="O487" t="str">
        <f t="shared" si="56"/>
        <v>McGovern</v>
      </c>
    </row>
    <row r="488" spans="1:15" x14ac:dyDescent="0.3">
      <c r="A488" t="str">
        <f t="shared" si="50"/>
        <v>20-021</v>
      </c>
      <c r="B488" t="s">
        <v>443</v>
      </c>
      <c r="C488">
        <v>20</v>
      </c>
      <c r="D488" t="s">
        <v>32</v>
      </c>
      <c r="E488" t="s">
        <v>480</v>
      </c>
      <c r="F488">
        <v>70</v>
      </c>
      <c r="G488">
        <v>29</v>
      </c>
      <c r="H488">
        <v>26</v>
      </c>
      <c r="I488">
        <v>0</v>
      </c>
      <c r="J488">
        <f t="shared" si="51"/>
        <v>55</v>
      </c>
      <c r="K488">
        <f t="shared" si="52"/>
        <v>0.52727272727272723</v>
      </c>
      <c r="L488">
        <f t="shared" si="53"/>
        <v>0.47272727272727272</v>
      </c>
      <c r="M488">
        <f t="shared" si="54"/>
        <v>0</v>
      </c>
      <c r="N488">
        <f t="shared" si="55"/>
        <v>2.5272727272727273</v>
      </c>
      <c r="O488" t="str">
        <f t="shared" si="56"/>
        <v>McGovern</v>
      </c>
    </row>
    <row r="489" spans="1:15" x14ac:dyDescent="0.3">
      <c r="A489" t="str">
        <f t="shared" si="50"/>
        <v>20-022</v>
      </c>
      <c r="B489" t="s">
        <v>444</v>
      </c>
      <c r="C489">
        <v>20</v>
      </c>
      <c r="D489" t="s">
        <v>32</v>
      </c>
      <c r="E489" t="s">
        <v>480</v>
      </c>
      <c r="F489">
        <v>170</v>
      </c>
      <c r="G489">
        <v>65</v>
      </c>
      <c r="H489">
        <v>72</v>
      </c>
      <c r="I489">
        <v>13</v>
      </c>
      <c r="J489">
        <f t="shared" si="51"/>
        <v>150</v>
      </c>
      <c r="K489">
        <f t="shared" si="52"/>
        <v>0.43333333333333335</v>
      </c>
      <c r="L489">
        <f t="shared" si="53"/>
        <v>0.48</v>
      </c>
      <c r="M489">
        <f t="shared" si="54"/>
        <v>8.666666666666667E-2</v>
      </c>
      <c r="N489">
        <f t="shared" si="55"/>
        <v>0.48</v>
      </c>
      <c r="O489" t="str">
        <f t="shared" si="56"/>
        <v>Nixon</v>
      </c>
    </row>
    <row r="490" spans="1:15" x14ac:dyDescent="0.3">
      <c r="A490" t="str">
        <f t="shared" si="50"/>
        <v>20-023</v>
      </c>
      <c r="B490" t="s">
        <v>445</v>
      </c>
      <c r="C490">
        <v>20</v>
      </c>
      <c r="D490" t="s">
        <v>32</v>
      </c>
      <c r="E490" t="s">
        <v>480</v>
      </c>
      <c r="F490">
        <v>50</v>
      </c>
      <c r="G490">
        <v>18</v>
      </c>
      <c r="H490">
        <v>26</v>
      </c>
      <c r="I490">
        <v>0</v>
      </c>
      <c r="J490">
        <f t="shared" si="51"/>
        <v>44</v>
      </c>
      <c r="K490">
        <f t="shared" si="52"/>
        <v>0.40909090909090912</v>
      </c>
      <c r="L490">
        <f t="shared" si="53"/>
        <v>0.59090909090909094</v>
      </c>
      <c r="M490">
        <f t="shared" si="54"/>
        <v>0</v>
      </c>
      <c r="N490">
        <f t="shared" si="55"/>
        <v>0.59090909090909094</v>
      </c>
      <c r="O490" t="str">
        <f t="shared" si="56"/>
        <v>Nixon</v>
      </c>
    </row>
    <row r="491" spans="1:15" x14ac:dyDescent="0.3">
      <c r="A491" t="str">
        <f t="shared" si="50"/>
        <v>20-024</v>
      </c>
      <c r="B491" t="s">
        <v>446</v>
      </c>
      <c r="C491">
        <v>20</v>
      </c>
      <c r="D491" t="s">
        <v>32</v>
      </c>
      <c r="E491" t="s">
        <v>480</v>
      </c>
      <c r="F491">
        <v>28</v>
      </c>
      <c r="G491">
        <v>13</v>
      </c>
      <c r="H491">
        <v>13</v>
      </c>
      <c r="I491">
        <v>1</v>
      </c>
      <c r="J491">
        <f t="shared" si="51"/>
        <v>27</v>
      </c>
      <c r="K491">
        <f t="shared" si="52"/>
        <v>0.48148148148148145</v>
      </c>
      <c r="L491">
        <f t="shared" si="53"/>
        <v>0.48148148148148145</v>
      </c>
      <c r="M491">
        <f t="shared" si="54"/>
        <v>3.7037037037037035E-2</v>
      </c>
      <c r="N491">
        <f t="shared" si="55"/>
        <v>9</v>
      </c>
      <c r="O491" t="str">
        <f t="shared" si="56"/>
        <v>Tie</v>
      </c>
    </row>
    <row r="492" spans="1:15" x14ac:dyDescent="0.3">
      <c r="A492" t="str">
        <f t="shared" si="50"/>
        <v>20-025</v>
      </c>
      <c r="B492" t="s">
        <v>24</v>
      </c>
      <c r="C492">
        <v>20</v>
      </c>
      <c r="D492" t="s">
        <v>31</v>
      </c>
      <c r="E492">
        <v>0</v>
      </c>
      <c r="F492">
        <v>160</v>
      </c>
      <c r="G492">
        <v>64</v>
      </c>
      <c r="H492">
        <v>90</v>
      </c>
      <c r="I492">
        <v>4</v>
      </c>
      <c r="J492">
        <f t="shared" si="51"/>
        <v>158</v>
      </c>
      <c r="K492">
        <f t="shared" si="52"/>
        <v>0.4050632911392405</v>
      </c>
      <c r="L492">
        <f t="shared" si="53"/>
        <v>0.569620253164557</v>
      </c>
      <c r="M492">
        <f t="shared" si="54"/>
        <v>2.5316455696202531E-2</v>
      </c>
      <c r="N492">
        <f t="shared" si="55"/>
        <v>0.569620253164557</v>
      </c>
      <c r="O492" t="str">
        <f t="shared" si="56"/>
        <v>Nixon</v>
      </c>
    </row>
    <row r="493" spans="1:15" x14ac:dyDescent="0.3">
      <c r="A493" t="str">
        <f t="shared" si="50"/>
        <v>20-026</v>
      </c>
      <c r="B493" t="s">
        <v>52</v>
      </c>
      <c r="C493">
        <v>20</v>
      </c>
      <c r="D493" t="s">
        <v>30</v>
      </c>
      <c r="E493">
        <v>0</v>
      </c>
      <c r="F493">
        <v>0</v>
      </c>
      <c r="G493">
        <v>65</v>
      </c>
      <c r="H493">
        <v>64</v>
      </c>
      <c r="I493">
        <v>8</v>
      </c>
      <c r="J493">
        <f t="shared" si="51"/>
        <v>137</v>
      </c>
      <c r="K493">
        <f t="shared" si="52"/>
        <v>0.47445255474452552</v>
      </c>
      <c r="L493">
        <f t="shared" si="53"/>
        <v>0.46715328467153283</v>
      </c>
      <c r="M493">
        <f t="shared" si="54"/>
        <v>5.8394160583941604E-2</v>
      </c>
      <c r="N493">
        <f t="shared" si="55"/>
        <v>2.4744525547445253</v>
      </c>
      <c r="O493" t="str">
        <f t="shared" si="56"/>
        <v>McGovern</v>
      </c>
    </row>
    <row r="494" spans="1:15" x14ac:dyDescent="0.3">
      <c r="A494" t="str">
        <f t="shared" si="50"/>
        <v>20-027</v>
      </c>
      <c r="B494" t="s">
        <v>26</v>
      </c>
      <c r="C494">
        <v>20</v>
      </c>
      <c r="D494" t="s">
        <v>29</v>
      </c>
      <c r="E494">
        <v>0</v>
      </c>
      <c r="F494">
        <v>2419</v>
      </c>
      <c r="G494">
        <v>1044</v>
      </c>
      <c r="H494">
        <v>1145</v>
      </c>
      <c r="I494">
        <v>134</v>
      </c>
      <c r="J494">
        <f t="shared" si="51"/>
        <v>2323</v>
      </c>
      <c r="K494">
        <f t="shared" si="52"/>
        <v>0.44941885492897116</v>
      </c>
      <c r="L494">
        <f t="shared" si="53"/>
        <v>0.4928971157985364</v>
      </c>
      <c r="M494">
        <f t="shared" si="54"/>
        <v>5.7684029272492464E-2</v>
      </c>
      <c r="N494">
        <f t="shared" si="55"/>
        <v>0.4928971157985364</v>
      </c>
      <c r="O494" t="str">
        <f t="shared" si="56"/>
        <v>Nixon</v>
      </c>
    </row>
    <row r="495" spans="1:15" x14ac:dyDescent="0.3">
      <c r="A495" t="e">
        <f t="shared" si="50"/>
        <v>#VALUE!</v>
      </c>
      <c r="B495" t="s">
        <v>447</v>
      </c>
      <c r="C495" t="s">
        <v>29</v>
      </c>
      <c r="D495" t="s">
        <v>448</v>
      </c>
      <c r="F495">
        <f>SUMIF($D$2:$D$494,"ED",F$2:F$494)</f>
        <v>89557</v>
      </c>
      <c r="G495">
        <f>SUMIF($D$2:$D$494,"ED",G$2:G$494)</f>
        <v>28187</v>
      </c>
      <c r="H495">
        <f>SUMIF($D$2:$D$494,"ED",H$2:H$494)</f>
        <v>47436</v>
      </c>
      <c r="I495">
        <f>SUMIF($D$2:$D$494,"ED",I$2:I$494)</f>
        <v>6209</v>
      </c>
      <c r="J495">
        <f t="shared" si="51"/>
        <v>81832</v>
      </c>
      <c r="K495">
        <f t="shared" si="52"/>
        <v>0.3444496040668687</v>
      </c>
      <c r="L495">
        <f t="shared" si="53"/>
        <v>0.57967543259360643</v>
      </c>
      <c r="M495">
        <f t="shared" si="54"/>
        <v>7.5874963339524884E-2</v>
      </c>
      <c r="N495">
        <f t="shared" si="55"/>
        <v>0.57967543259360643</v>
      </c>
      <c r="O495" t="str">
        <f t="shared" si="56"/>
        <v>Nixon</v>
      </c>
    </row>
    <row r="496" spans="1:15" x14ac:dyDescent="0.3">
      <c r="A496" t="e">
        <f t="shared" si="50"/>
        <v>#VALUE!</v>
      </c>
      <c r="B496" t="s">
        <v>449</v>
      </c>
      <c r="C496" t="s">
        <v>29</v>
      </c>
      <c r="D496" t="s">
        <v>450</v>
      </c>
      <c r="F496">
        <f>SUMIF($D$2:$D$494,"ABS",F$2:F$494)</f>
        <v>9024</v>
      </c>
      <c r="G496">
        <f t="shared" ref="G496:I496" si="57">SUMIF($D$2:$D$494,"ABS",G$2:G$494)</f>
        <v>3032</v>
      </c>
      <c r="H496">
        <f t="shared" si="57"/>
        <v>5381</v>
      </c>
      <c r="I496">
        <f t="shared" si="57"/>
        <v>366</v>
      </c>
      <c r="J496">
        <f t="shared" si="51"/>
        <v>8779</v>
      </c>
      <c r="K496">
        <f t="shared" si="52"/>
        <v>0.34536963207654631</v>
      </c>
      <c r="L496">
        <f t="shared" si="53"/>
        <v>0.6129399703838706</v>
      </c>
      <c r="M496">
        <f t="shared" si="54"/>
        <v>4.1690397539583098E-2</v>
      </c>
      <c r="N496">
        <f t="shared" si="55"/>
        <v>0.6129399703838706</v>
      </c>
      <c r="O496" t="str">
        <f t="shared" si="56"/>
        <v>Nixon</v>
      </c>
    </row>
    <row r="497" spans="1:15" x14ac:dyDescent="0.3">
      <c r="A497" t="e">
        <f t="shared" si="50"/>
        <v>#VALUE!</v>
      </c>
      <c r="B497" t="s">
        <v>451</v>
      </c>
      <c r="C497" t="s">
        <v>29</v>
      </c>
      <c r="D497" t="s">
        <v>452</v>
      </c>
      <c r="F497">
        <f>SUMIF($D$2:$D$494,"QUE",F$2:F$494)</f>
        <v>0</v>
      </c>
      <c r="G497">
        <f t="shared" ref="G497:I497" si="58">SUMIF($D$2:$D$494,"QUE",G$2:G$494)</f>
        <v>1748</v>
      </c>
      <c r="H497">
        <f t="shared" si="58"/>
        <v>2532</v>
      </c>
      <c r="I497">
        <f t="shared" si="58"/>
        <v>328</v>
      </c>
      <c r="J497">
        <f t="shared" si="51"/>
        <v>4608</v>
      </c>
      <c r="K497">
        <f t="shared" si="52"/>
        <v>0.37934027777777779</v>
      </c>
      <c r="L497">
        <f t="shared" si="53"/>
        <v>0.54947916666666663</v>
      </c>
      <c r="M497">
        <f t="shared" si="54"/>
        <v>7.1180555555555552E-2</v>
      </c>
      <c r="N497">
        <f t="shared" si="55"/>
        <v>0.54947916666666663</v>
      </c>
      <c r="O497" t="str">
        <f t="shared" si="56"/>
        <v>Nixon</v>
      </c>
    </row>
    <row r="498" spans="1:15" x14ac:dyDescent="0.3">
      <c r="A498" t="e">
        <f t="shared" si="50"/>
        <v>#VALUE!</v>
      </c>
      <c r="B498" t="s">
        <v>453</v>
      </c>
      <c r="C498" t="s">
        <v>29</v>
      </c>
      <c r="D498" t="s">
        <v>454</v>
      </c>
      <c r="F498">
        <f>F497+F496+F495</f>
        <v>98581</v>
      </c>
      <c r="G498">
        <f t="shared" ref="G498:I498" si="59">G497+G496+G495</f>
        <v>32967</v>
      </c>
      <c r="H498">
        <f t="shared" si="59"/>
        <v>55349</v>
      </c>
      <c r="I498">
        <f t="shared" si="59"/>
        <v>6903</v>
      </c>
      <c r="J498">
        <f t="shared" si="51"/>
        <v>95219</v>
      </c>
      <c r="K498">
        <f t="shared" si="52"/>
        <v>0.34622291769499786</v>
      </c>
      <c r="L498">
        <f t="shared" si="53"/>
        <v>0.58128104684989346</v>
      </c>
      <c r="M498">
        <f t="shared" si="54"/>
        <v>7.2496035455108743E-2</v>
      </c>
      <c r="N498">
        <f t="shared" si="55"/>
        <v>0.58128104684989346</v>
      </c>
      <c r="O498" t="str">
        <f t="shared" si="56"/>
        <v>Nixon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820E6D-20E5-4AC2-8606-19511BAC6377}">
  <dimension ref="A1:CH23"/>
  <sheetViews>
    <sheetView topLeftCell="BM1" workbookViewId="0">
      <selection activeCell="CH3" sqref="CH3"/>
    </sheetView>
  </sheetViews>
  <sheetFormatPr defaultRowHeight="14.4" x14ac:dyDescent="0.3"/>
  <sheetData>
    <row r="1" spans="1:86" x14ac:dyDescent="0.3">
      <c r="B1" t="s">
        <v>32</v>
      </c>
      <c r="C1" t="s">
        <v>32</v>
      </c>
      <c r="D1" t="s">
        <v>32</v>
      </c>
      <c r="E1" t="s">
        <v>32</v>
      </c>
      <c r="F1" t="s">
        <v>32</v>
      </c>
      <c r="G1" t="s">
        <v>32</v>
      </c>
      <c r="H1" t="s">
        <v>32</v>
      </c>
      <c r="I1" t="s">
        <v>32</v>
      </c>
      <c r="J1" t="s">
        <v>32</v>
      </c>
      <c r="K1" t="s">
        <v>32</v>
      </c>
      <c r="L1" t="s">
        <v>32</v>
      </c>
      <c r="M1" t="s">
        <v>32</v>
      </c>
      <c r="N1" t="s">
        <v>32</v>
      </c>
      <c r="O1" t="s">
        <v>32</v>
      </c>
      <c r="P1" t="s">
        <v>32</v>
      </c>
      <c r="Q1" t="s">
        <v>32</v>
      </c>
      <c r="R1" t="s">
        <v>32</v>
      </c>
      <c r="S1" s="1" t="s">
        <v>32</v>
      </c>
      <c r="T1" s="1" t="s">
        <v>32</v>
      </c>
      <c r="U1" s="1" t="s">
        <v>32</v>
      </c>
      <c r="V1" s="1" t="s">
        <v>32</v>
      </c>
      <c r="W1" t="s">
        <v>31</v>
      </c>
      <c r="X1" t="s">
        <v>31</v>
      </c>
      <c r="Y1" t="s">
        <v>31</v>
      </c>
      <c r="Z1" t="s">
        <v>31</v>
      </c>
      <c r="AA1" t="s">
        <v>31</v>
      </c>
      <c r="AB1" t="s">
        <v>31</v>
      </c>
      <c r="AC1" t="s">
        <v>31</v>
      </c>
      <c r="AD1" t="s">
        <v>31</v>
      </c>
      <c r="AE1" t="s">
        <v>31</v>
      </c>
      <c r="AF1" t="s">
        <v>31</v>
      </c>
      <c r="AG1" t="s">
        <v>31</v>
      </c>
      <c r="AH1" t="s">
        <v>31</v>
      </c>
      <c r="AI1" t="s">
        <v>31</v>
      </c>
      <c r="AJ1" t="s">
        <v>31</v>
      </c>
      <c r="AK1" t="s">
        <v>31</v>
      </c>
      <c r="AL1" t="s">
        <v>31</v>
      </c>
      <c r="AM1" t="s">
        <v>31</v>
      </c>
      <c r="AN1" s="1" t="s">
        <v>31</v>
      </c>
      <c r="AO1" s="1" t="s">
        <v>31</v>
      </c>
      <c r="AP1" s="1" t="s">
        <v>31</v>
      </c>
      <c r="AQ1" s="1" t="s">
        <v>31</v>
      </c>
      <c r="AR1" t="s">
        <v>30</v>
      </c>
      <c r="AS1" t="s">
        <v>30</v>
      </c>
      <c r="AT1" t="s">
        <v>30</v>
      </c>
      <c r="AU1" t="s">
        <v>30</v>
      </c>
      <c r="AV1" t="s">
        <v>30</v>
      </c>
      <c r="AW1" t="s">
        <v>30</v>
      </c>
      <c r="AX1" t="s">
        <v>30</v>
      </c>
      <c r="AY1" t="s">
        <v>30</v>
      </c>
      <c r="AZ1" t="s">
        <v>30</v>
      </c>
      <c r="BA1" t="s">
        <v>30</v>
      </c>
      <c r="BB1" t="s">
        <v>30</v>
      </c>
      <c r="BC1" t="s">
        <v>30</v>
      </c>
      <c r="BD1" t="s">
        <v>30</v>
      </c>
      <c r="BE1" t="s">
        <v>30</v>
      </c>
      <c r="BF1" t="s">
        <v>30</v>
      </c>
      <c r="BG1" t="s">
        <v>30</v>
      </c>
      <c r="BH1" t="s">
        <v>30</v>
      </c>
      <c r="BI1" s="1" t="s">
        <v>30</v>
      </c>
      <c r="BJ1" s="1" t="s">
        <v>30</v>
      </c>
      <c r="BK1" s="1" t="s">
        <v>30</v>
      </c>
      <c r="BL1" s="1" t="s">
        <v>30</v>
      </c>
      <c r="BM1" t="s">
        <v>29</v>
      </c>
      <c r="BN1" t="s">
        <v>29</v>
      </c>
      <c r="BO1" t="s">
        <v>29</v>
      </c>
      <c r="BP1" t="s">
        <v>29</v>
      </c>
      <c r="BQ1" t="s">
        <v>29</v>
      </c>
      <c r="BR1" t="s">
        <v>29</v>
      </c>
      <c r="BS1" t="s">
        <v>29</v>
      </c>
      <c r="BT1" t="s">
        <v>29</v>
      </c>
      <c r="BU1" t="s">
        <v>29</v>
      </c>
      <c r="BV1" t="s">
        <v>29</v>
      </c>
      <c r="BW1" t="s">
        <v>29</v>
      </c>
      <c r="BX1" t="s">
        <v>29</v>
      </c>
      <c r="BY1" t="s">
        <v>29</v>
      </c>
      <c r="BZ1" t="s">
        <v>29</v>
      </c>
      <c r="CA1" t="s">
        <v>29</v>
      </c>
      <c r="CB1" t="s">
        <v>29</v>
      </c>
      <c r="CC1" t="s">
        <v>29</v>
      </c>
      <c r="CD1" t="s">
        <v>29</v>
      </c>
      <c r="CE1" s="2" t="s">
        <v>29</v>
      </c>
      <c r="CF1" s="2" t="s">
        <v>29</v>
      </c>
      <c r="CG1" s="2" t="s">
        <v>29</v>
      </c>
      <c r="CH1" s="2" t="s">
        <v>29</v>
      </c>
    </row>
    <row r="2" spans="1:86" x14ac:dyDescent="0.3">
      <c r="A2" t="s">
        <v>27</v>
      </c>
      <c r="B2" t="s">
        <v>482</v>
      </c>
      <c r="C2" t="s">
        <v>2</v>
      </c>
      <c r="D2" t="s">
        <v>3</v>
      </c>
      <c r="E2" t="s">
        <v>4</v>
      </c>
      <c r="I2" s="3"/>
      <c r="J2" s="3"/>
      <c r="K2" s="4"/>
      <c r="L2" s="3"/>
      <c r="M2" t="s">
        <v>492</v>
      </c>
      <c r="N2" t="s">
        <v>493</v>
      </c>
      <c r="O2" t="s">
        <v>494</v>
      </c>
      <c r="R2" s="3"/>
      <c r="S2" s="3"/>
      <c r="T2" s="3"/>
      <c r="U2" s="3"/>
      <c r="V2" s="3"/>
      <c r="W2" t="s">
        <v>487</v>
      </c>
      <c r="X2" t="s">
        <v>2</v>
      </c>
      <c r="Y2" t="s">
        <v>3</v>
      </c>
      <c r="Z2" t="s">
        <v>4</v>
      </c>
      <c r="AD2" s="3"/>
      <c r="AE2" s="3"/>
      <c r="AF2" s="4"/>
      <c r="AG2" s="3"/>
      <c r="AH2" t="s">
        <v>492</v>
      </c>
      <c r="AI2" t="s">
        <v>493</v>
      </c>
      <c r="AJ2" t="s">
        <v>494</v>
      </c>
      <c r="AM2" s="3"/>
      <c r="AN2" s="3"/>
      <c r="AO2" s="3"/>
      <c r="AP2" s="3"/>
      <c r="AQ2" s="3"/>
      <c r="AR2" t="s">
        <v>488</v>
      </c>
      <c r="AS2" t="s">
        <v>2</v>
      </c>
      <c r="AT2" t="s">
        <v>3</v>
      </c>
      <c r="AU2" t="s">
        <v>4</v>
      </c>
      <c r="AY2" s="3"/>
      <c r="AZ2" s="3"/>
      <c r="BA2" s="4"/>
      <c r="BB2" s="3"/>
      <c r="BC2" t="s">
        <v>492</v>
      </c>
      <c r="BD2" t="s">
        <v>493</v>
      </c>
      <c r="BE2" t="s">
        <v>494</v>
      </c>
      <c r="BH2" s="3"/>
      <c r="BI2" s="3"/>
      <c r="BJ2" s="3"/>
      <c r="BK2" s="3"/>
      <c r="BL2" s="3"/>
      <c r="BM2" t="s">
        <v>489</v>
      </c>
      <c r="BN2" t="s">
        <v>2</v>
      </c>
      <c r="BO2" t="s">
        <v>3</v>
      </c>
      <c r="BP2" t="s">
        <v>4</v>
      </c>
      <c r="BT2" s="3"/>
      <c r="BU2" s="3"/>
      <c r="BV2" s="4"/>
      <c r="BW2" s="3"/>
      <c r="BX2" t="s">
        <v>492</v>
      </c>
      <c r="BY2" t="s">
        <v>493</v>
      </c>
      <c r="BZ2" t="s">
        <v>494</v>
      </c>
      <c r="CC2" s="3"/>
      <c r="CD2" s="3"/>
      <c r="CE2" s="3"/>
      <c r="CF2" s="3"/>
      <c r="CG2" s="3"/>
      <c r="CH2" s="2" t="s">
        <v>490</v>
      </c>
    </row>
    <row r="3" spans="1:86" x14ac:dyDescent="0.3">
      <c r="A3">
        <v>1</v>
      </c>
      <c r="B3" s="5">
        <f>SUMIFS('Pres Converted'!J$2:J$10000,'Pres Converted'!$D$2:$D$10000,B$1,'Pres Converted'!$C$2:$C$10000,$A3)</f>
        <v>3726</v>
      </c>
      <c r="C3" s="5">
        <f>SUMIFS('Pres Converted'!G$2:G$10000,'Pres Converted'!$D$2:$D$10000,C$1,'Pres Converted'!$C$2:$C$10000,$A3)</f>
        <v>1313</v>
      </c>
      <c r="D3" s="5">
        <f>SUMIFS('Pres Converted'!H$2:H$10000,'Pres Converted'!$D$2:$D$10000,D$1,'Pres Converted'!$C$2:$C$10000,$A3)</f>
        <v>2182</v>
      </c>
      <c r="E3" s="5">
        <f>SUMIFS('Pres Converted'!I$2:I$10000,'Pres Converted'!$D$2:$D$10000,E$1,'Pres Converted'!$C$2:$C$10000,$A3)</f>
        <v>231</v>
      </c>
      <c r="F3" s="5"/>
      <c r="G3" s="5"/>
      <c r="H3" s="5"/>
      <c r="I3" s="5"/>
      <c r="J3" s="5"/>
      <c r="K3" s="5"/>
      <c r="L3" s="5"/>
      <c r="M3" s="5">
        <f t="shared" ref="M3:M23" si="0">C3/B3</f>
        <v>0.35238862050456254</v>
      </c>
      <c r="N3" s="5">
        <f>D3/B3</f>
        <v>0.58561460010735378</v>
      </c>
      <c r="O3" s="5">
        <f>E3/B3</f>
        <v>6.1996779388083734E-2</v>
      </c>
      <c r="P3" s="5">
        <f>F3/B3</f>
        <v>0</v>
      </c>
      <c r="Q3" s="5">
        <f>G3/B3</f>
        <v>0</v>
      </c>
      <c r="R3" s="5">
        <f>H3/B3</f>
        <v>0</v>
      </c>
      <c r="S3" s="5">
        <f>I3/B3</f>
        <v>0</v>
      </c>
      <c r="T3" s="5">
        <f>J3/B3</f>
        <v>0</v>
      </c>
      <c r="U3" s="5">
        <f>K3/B3</f>
        <v>0</v>
      </c>
      <c r="V3" s="5">
        <f>L3/B3</f>
        <v>0</v>
      </c>
      <c r="W3" s="5">
        <f>SUMIFS('Pres Converted'!J$2:J$10000,'Pres Converted'!$D$2:$D$10000,W$1,'Pres Converted'!$C$2:$C$10000,$A3)</f>
        <v>469</v>
      </c>
      <c r="X3" s="5">
        <f>SUMIFS('Pres Converted'!G$2:G$10000,'Pres Converted'!$D$2:$D$10000,X$1,'Pres Converted'!$C$2:$C$10000,$A3)</f>
        <v>165</v>
      </c>
      <c r="Y3" s="5">
        <f>SUMIFS('Pres Converted'!H$2:H$10000,'Pres Converted'!$D$2:$D$10000,Y$1,'Pres Converted'!$C$2:$C$10000,$A3)</f>
        <v>284</v>
      </c>
      <c r="Z3" s="5">
        <f>SUMIFS('Pres Converted'!I$2:I$10000,'Pres Converted'!$D$2:$D$10000,Z$1,'Pres Converted'!$C$2:$C$10000,$A3)</f>
        <v>20</v>
      </c>
      <c r="AA3" s="5"/>
      <c r="AB3" s="5"/>
      <c r="AC3" s="5"/>
      <c r="AD3" s="5"/>
      <c r="AE3" s="5"/>
      <c r="AF3" s="5"/>
      <c r="AG3" s="5"/>
      <c r="AH3" s="5">
        <f t="shared" ref="AH3:AH23" si="1">X3/W3</f>
        <v>0.35181236673773986</v>
      </c>
      <c r="AI3" s="5">
        <f>Y3/W3</f>
        <v>0.60554371002132201</v>
      </c>
      <c r="AJ3" s="5">
        <f>Z3/W3</f>
        <v>4.2643923240938165E-2</v>
      </c>
      <c r="AK3" s="5">
        <f>AA3/W3</f>
        <v>0</v>
      </c>
      <c r="AL3" s="5">
        <f>AB3/W3</f>
        <v>0</v>
      </c>
      <c r="AM3" s="5">
        <f>AC3/W3</f>
        <v>0</v>
      </c>
      <c r="AN3" s="5">
        <f>AD3/W3</f>
        <v>0</v>
      </c>
      <c r="AO3" s="5">
        <f>AE3/W3</f>
        <v>0</v>
      </c>
      <c r="AP3" s="5">
        <f>AF3/W3</f>
        <v>0</v>
      </c>
      <c r="AQ3" s="5">
        <f>AG3/W3</f>
        <v>0</v>
      </c>
      <c r="AR3" s="5">
        <f>SUMIFS('Pres Converted'!J$2:J$10000,'Pres Converted'!$D$2:$D$10000,AR$1,'Pres Converted'!$C$2:$C$10000,$A3)</f>
        <v>120</v>
      </c>
      <c r="AS3" s="5">
        <f>SUMIFS('Pres Converted'!G$2:G$10000,'Pres Converted'!$D$2:$D$10000,AS$1,'Pres Converted'!$C$2:$C$10000,$A3)</f>
        <v>48</v>
      </c>
      <c r="AT3" s="5">
        <f>SUMIFS('Pres Converted'!H$2:H$10000,'Pres Converted'!$D$2:$D$10000,AT$1,'Pres Converted'!$C$2:$C$10000,$A3)</f>
        <v>63</v>
      </c>
      <c r="AU3" s="5">
        <f>SUMIFS('Pres Converted'!I$2:I$10000,'Pres Converted'!$D$2:$D$10000,AU$1,'Pres Converted'!$C$2:$C$10000,$A3)</f>
        <v>9</v>
      </c>
      <c r="AV3" s="5"/>
      <c r="AW3" s="5"/>
      <c r="AX3" s="5"/>
      <c r="AY3" s="5"/>
      <c r="AZ3" s="5"/>
      <c r="BA3" s="5"/>
      <c r="BB3" s="5"/>
      <c r="BC3" s="5">
        <f t="shared" ref="BC3:BC23" si="2">AS3/AR3</f>
        <v>0.4</v>
      </c>
      <c r="BD3" s="5">
        <f>AT3/AR3</f>
        <v>0.52500000000000002</v>
      </c>
      <c r="BE3" s="5">
        <f>AU3/AR3</f>
        <v>7.4999999999999997E-2</v>
      </c>
      <c r="BF3" s="5">
        <f>AV3/AR3</f>
        <v>0</v>
      </c>
      <c r="BG3" s="5">
        <f>AW3/AR3</f>
        <v>0</v>
      </c>
      <c r="BH3" s="5">
        <f>AX3/AR3</f>
        <v>0</v>
      </c>
      <c r="BI3" s="5">
        <f>AY3/AR3</f>
        <v>0</v>
      </c>
      <c r="BJ3" s="5">
        <f>AZ3/AR3</f>
        <v>0</v>
      </c>
      <c r="BK3" s="5">
        <f>BA3/AR3</f>
        <v>0</v>
      </c>
      <c r="BL3" s="5">
        <f>BB3/AR3</f>
        <v>0</v>
      </c>
      <c r="BM3" s="5">
        <f>B3+W3+AR3</f>
        <v>4315</v>
      </c>
      <c r="BN3" s="5">
        <f t="shared" ref="BN3:BW18" si="3">C3+X3+AS3</f>
        <v>1526</v>
      </c>
      <c r="BO3" s="5">
        <f t="shared" si="3"/>
        <v>2529</v>
      </c>
      <c r="BP3" s="5">
        <f t="shared" si="3"/>
        <v>260</v>
      </c>
      <c r="BQ3" s="5">
        <f t="shared" si="3"/>
        <v>0</v>
      </c>
      <c r="BR3" s="5">
        <f t="shared" si="3"/>
        <v>0</v>
      </c>
      <c r="BS3" s="5">
        <f t="shared" si="3"/>
        <v>0</v>
      </c>
      <c r="BT3" s="5">
        <f t="shared" si="3"/>
        <v>0</v>
      </c>
      <c r="BU3" s="5">
        <f t="shared" si="3"/>
        <v>0</v>
      </c>
      <c r="BV3" s="5">
        <f t="shared" si="3"/>
        <v>0</v>
      </c>
      <c r="BW3" s="5">
        <f t="shared" si="3"/>
        <v>0</v>
      </c>
      <c r="BX3" s="5">
        <f t="shared" ref="BX3:BX23" si="4">BN3/BM3</f>
        <v>0.3536500579374276</v>
      </c>
      <c r="BY3" s="5">
        <f>BO3/BM3</f>
        <v>0.58609501738122827</v>
      </c>
      <c r="BZ3" s="5">
        <f>BP3/BM3</f>
        <v>6.0254924681344149E-2</v>
      </c>
      <c r="CA3" s="5">
        <f>BQ3/BM3</f>
        <v>0</v>
      </c>
      <c r="CB3" s="5">
        <f>BR3/BM3</f>
        <v>0</v>
      </c>
      <c r="CC3" s="5">
        <f>BS3/BM3</f>
        <v>0</v>
      </c>
      <c r="CD3" s="5">
        <f>BT3/BM3</f>
        <v>0</v>
      </c>
      <c r="CE3" s="5">
        <f>BU3/BM3</f>
        <v>0</v>
      </c>
      <c r="CF3" s="5">
        <f>BV3/BM3</f>
        <v>0</v>
      </c>
      <c r="CG3" s="5">
        <f>BW3/BM3</f>
        <v>0</v>
      </c>
      <c r="CH3" s="6">
        <f>IF(BM3=0,10,IF(MAX(BN3:BW3)=LARGE(BN3:BW3,2),9,IF(BO3=MAX(BN3:BW3),BY3,IF(BN3=MAX(BN3:BW3),BX3+2,IF(BP3=MAX(BM3:BW3),BZ3+1,-1)))))</f>
        <v>0.58609501738122827</v>
      </c>
    </row>
    <row r="4" spans="1:86" x14ac:dyDescent="0.3">
      <c r="A4">
        <f>A3+1</f>
        <v>2</v>
      </c>
      <c r="B4" s="5">
        <f>SUMIFS('Pres Converted'!J$2:J$10000,'Pres Converted'!$D$2:$D$10000,B$1,'Pres Converted'!$C$2:$C$10000,$A4)</f>
        <v>2120</v>
      </c>
      <c r="C4" s="5">
        <f>SUMIFS('Pres Converted'!G$2:G$10000,'Pres Converted'!$D$2:$D$10000,C$1,'Pres Converted'!$C$2:$C$10000,$A4)</f>
        <v>812</v>
      </c>
      <c r="D4" s="5">
        <f>SUMIFS('Pres Converted'!H$2:H$10000,'Pres Converted'!$D$2:$D$10000,D$1,'Pres Converted'!$C$2:$C$10000,$A4)</f>
        <v>1180</v>
      </c>
      <c r="E4" s="5">
        <f>SUMIFS('Pres Converted'!I$2:I$10000,'Pres Converted'!$D$2:$D$10000,E$1,'Pres Converted'!$C$2:$C$10000,$A4)</f>
        <v>128</v>
      </c>
      <c r="F4" s="5"/>
      <c r="G4" s="5"/>
      <c r="H4" s="5"/>
      <c r="I4" s="5"/>
      <c r="J4" s="5"/>
      <c r="K4" s="5"/>
      <c r="L4" s="5"/>
      <c r="M4" s="5">
        <f t="shared" si="0"/>
        <v>0.38301886792452833</v>
      </c>
      <c r="N4" s="5">
        <f t="shared" ref="N4:N23" si="5">D4/B4</f>
        <v>0.55660377358490565</v>
      </c>
      <c r="O4" s="5">
        <f t="shared" ref="O4:O23" si="6">E4/B4</f>
        <v>6.0377358490566038E-2</v>
      </c>
      <c r="P4" s="5">
        <f t="shared" ref="P4:P23" si="7">F4/B4</f>
        <v>0</v>
      </c>
      <c r="Q4" s="5">
        <f t="shared" ref="Q4:Q23" si="8">G4/B4</f>
        <v>0</v>
      </c>
      <c r="R4" s="5">
        <f t="shared" ref="R4:R23" si="9">H4/B4</f>
        <v>0</v>
      </c>
      <c r="S4" s="5">
        <f t="shared" ref="S4:S23" si="10">I4/B4</f>
        <v>0</v>
      </c>
      <c r="T4" s="5">
        <f t="shared" ref="T4:T23" si="11">J4/B4</f>
        <v>0</v>
      </c>
      <c r="U4" s="5">
        <f t="shared" ref="U4:U23" si="12">K4/B4</f>
        <v>0</v>
      </c>
      <c r="V4" s="5">
        <f t="shared" ref="V4:V23" si="13">L4/B4</f>
        <v>0</v>
      </c>
      <c r="W4" s="5">
        <f>SUMIFS('Pres Converted'!J$2:J$10000,'Pres Converted'!$D$2:$D$10000,W$1,'Pres Converted'!$C$2:$C$10000,$A4)</f>
        <v>290</v>
      </c>
      <c r="X4" s="5">
        <f>SUMIFS('Pres Converted'!G$2:G$10000,'Pres Converted'!$D$2:$D$10000,X$1,'Pres Converted'!$C$2:$C$10000,$A4)</f>
        <v>113</v>
      </c>
      <c r="Y4" s="5">
        <f>SUMIFS('Pres Converted'!H$2:H$10000,'Pres Converted'!$D$2:$D$10000,Y$1,'Pres Converted'!$C$2:$C$10000,$A4)</f>
        <v>169</v>
      </c>
      <c r="Z4" s="5">
        <f>SUMIFS('Pres Converted'!I$2:I$10000,'Pres Converted'!$D$2:$D$10000,Z$1,'Pres Converted'!$C$2:$C$10000,$A4)</f>
        <v>8</v>
      </c>
      <c r="AA4" s="5"/>
      <c r="AB4" s="5"/>
      <c r="AC4" s="5"/>
      <c r="AD4" s="5"/>
      <c r="AE4" s="5"/>
      <c r="AF4" s="5"/>
      <c r="AG4" s="5"/>
      <c r="AH4" s="5">
        <f t="shared" si="1"/>
        <v>0.3896551724137931</v>
      </c>
      <c r="AI4" s="5">
        <f t="shared" ref="AI4:AI23" si="14">Y4/W4</f>
        <v>0.58275862068965523</v>
      </c>
      <c r="AJ4" s="5">
        <f t="shared" ref="AJ4:AJ23" si="15">Z4/W4</f>
        <v>2.7586206896551724E-2</v>
      </c>
      <c r="AK4" s="5">
        <f t="shared" ref="AK4:AK23" si="16">AA4/W4</f>
        <v>0</v>
      </c>
      <c r="AL4" s="5">
        <f t="shared" ref="AL4:AL23" si="17">AB4/W4</f>
        <v>0</v>
      </c>
      <c r="AM4" s="5">
        <f t="shared" ref="AM4:AM23" si="18">AC4/W4</f>
        <v>0</v>
      </c>
      <c r="AN4" s="5">
        <f t="shared" ref="AN4:AN23" si="19">AD4/W4</f>
        <v>0</v>
      </c>
      <c r="AO4" s="5">
        <f t="shared" ref="AO4:AO23" si="20">AE4/W4</f>
        <v>0</v>
      </c>
      <c r="AP4" s="5">
        <f t="shared" ref="AP4:AP23" si="21">AF4/W4</f>
        <v>0</v>
      </c>
      <c r="AQ4" s="5">
        <f t="shared" ref="AQ4:AQ23" si="22">AG4/W4</f>
        <v>0</v>
      </c>
      <c r="AR4" s="5">
        <f>SUMIFS('Pres Converted'!J$2:J$10000,'Pres Converted'!$D$2:$D$10000,AR$1,'Pres Converted'!$C$2:$C$10000,$A4)</f>
        <v>80</v>
      </c>
      <c r="AS4" s="5">
        <f>SUMIFS('Pres Converted'!G$2:G$10000,'Pres Converted'!$D$2:$D$10000,AS$1,'Pres Converted'!$C$2:$C$10000,$A4)</f>
        <v>42</v>
      </c>
      <c r="AT4" s="5">
        <f>SUMIFS('Pres Converted'!H$2:H$10000,'Pres Converted'!$D$2:$D$10000,AT$1,'Pres Converted'!$C$2:$C$10000,$A4)</f>
        <v>37</v>
      </c>
      <c r="AU4" s="5">
        <f>SUMIFS('Pres Converted'!I$2:I$10000,'Pres Converted'!$D$2:$D$10000,AU$1,'Pres Converted'!$C$2:$C$10000,$A4)</f>
        <v>1</v>
      </c>
      <c r="AV4" s="5"/>
      <c r="AW4" s="5"/>
      <c r="AX4" s="5"/>
      <c r="AY4" s="5"/>
      <c r="AZ4" s="5"/>
      <c r="BA4" s="5"/>
      <c r="BB4" s="5"/>
      <c r="BC4" s="5">
        <f t="shared" si="2"/>
        <v>0.52500000000000002</v>
      </c>
      <c r="BD4" s="5">
        <f t="shared" ref="BD4:BD23" si="23">AT4/AR4</f>
        <v>0.46250000000000002</v>
      </c>
      <c r="BE4" s="5">
        <f t="shared" ref="BE4:BE23" si="24">AU4/AR4</f>
        <v>1.2500000000000001E-2</v>
      </c>
      <c r="BF4" s="5">
        <f t="shared" ref="BF4:BF23" si="25">AV4/AR4</f>
        <v>0</v>
      </c>
      <c r="BG4" s="5">
        <f t="shared" ref="BG4:BG23" si="26">AW4/AR4</f>
        <v>0</v>
      </c>
      <c r="BH4" s="5">
        <f t="shared" ref="BH4:BK23" si="27">AX4/AR4</f>
        <v>0</v>
      </c>
      <c r="BI4" s="5">
        <f t="shared" ref="BI4:BI22" si="28">AY4/AR4</f>
        <v>0</v>
      </c>
      <c r="BJ4" s="5">
        <f t="shared" ref="BJ4:BJ22" si="29">AZ4/AR4</f>
        <v>0</v>
      </c>
      <c r="BK4" s="5">
        <f t="shared" ref="BK4:BK22" si="30">BA4/AR4</f>
        <v>0</v>
      </c>
      <c r="BL4" s="5">
        <f t="shared" ref="BL4:BL23" si="31">BB4/AR4</f>
        <v>0</v>
      </c>
      <c r="BM4" s="5">
        <f t="shared" ref="BM4:BW22" si="32">B4+W4+AR4</f>
        <v>2490</v>
      </c>
      <c r="BN4" s="5">
        <f t="shared" si="3"/>
        <v>967</v>
      </c>
      <c r="BO4" s="5">
        <f t="shared" si="3"/>
        <v>1386</v>
      </c>
      <c r="BP4" s="5">
        <f t="shared" si="3"/>
        <v>137</v>
      </c>
      <c r="BQ4" s="5">
        <f t="shared" si="3"/>
        <v>0</v>
      </c>
      <c r="BR4" s="5">
        <f t="shared" si="3"/>
        <v>0</v>
      </c>
      <c r="BS4" s="5">
        <f t="shared" si="3"/>
        <v>0</v>
      </c>
      <c r="BT4" s="5">
        <f t="shared" si="3"/>
        <v>0</v>
      </c>
      <c r="BU4" s="5">
        <f t="shared" si="3"/>
        <v>0</v>
      </c>
      <c r="BV4" s="5">
        <f t="shared" si="3"/>
        <v>0</v>
      </c>
      <c r="BW4" s="5">
        <f t="shared" si="3"/>
        <v>0</v>
      </c>
      <c r="BX4" s="5">
        <f t="shared" si="4"/>
        <v>0.38835341365461845</v>
      </c>
      <c r="BY4" s="5">
        <f t="shared" ref="BY4:BY23" si="33">BO4/BM4</f>
        <v>0.55662650602409636</v>
      </c>
      <c r="BZ4" s="5">
        <f t="shared" ref="BZ4:BZ23" si="34">BP4/BM4</f>
        <v>5.5020080321285143E-2</v>
      </c>
      <c r="CA4" s="5">
        <f t="shared" ref="CA4:CA23" si="35">BQ4/BM4</f>
        <v>0</v>
      </c>
      <c r="CB4" s="5">
        <f t="shared" ref="CB4:CB23" si="36">BR4/BM4</f>
        <v>0</v>
      </c>
      <c r="CC4" s="5">
        <f t="shared" ref="CC4:CC23" si="37">BS4/BM4</f>
        <v>0</v>
      </c>
      <c r="CD4" s="5">
        <f t="shared" ref="CD4:CD23" si="38">BT4/BM4</f>
        <v>0</v>
      </c>
      <c r="CE4" s="5">
        <f t="shared" ref="CE4:CE23" si="39">BU4/BM4</f>
        <v>0</v>
      </c>
      <c r="CF4" s="5">
        <f t="shared" ref="CF4:CF23" si="40">BV4/BM4</f>
        <v>0</v>
      </c>
      <c r="CG4" s="5">
        <f t="shared" ref="CG4:CG23" si="41">BW4/BM4</f>
        <v>0</v>
      </c>
      <c r="CH4" s="6">
        <f t="shared" ref="CH4:CH23" si="42">IF(BM4=0,10,IF(MAX(BN4:BW4)=LARGE(BN4:BW4,2),9,IF(BO4=MAX(BN4:BW4),BY4,IF(BN4=MAX(BN4:BW4),BX4+2,IF(BP4=MAX(BM4:BW4),BZ4+1,-1)))))</f>
        <v>0.55662650602409636</v>
      </c>
    </row>
    <row r="5" spans="1:86" x14ac:dyDescent="0.3">
      <c r="A5">
        <f t="shared" ref="A5:A22" si="43">A4+1</f>
        <v>3</v>
      </c>
      <c r="B5" s="5">
        <f>SUMIFS('Pres Converted'!J$2:J$10000,'Pres Converted'!$D$2:$D$10000,B$1,'Pres Converted'!$C$2:$C$10000,$A5)</f>
        <v>2638</v>
      </c>
      <c r="C5" s="5">
        <f>SUMIFS('Pres Converted'!G$2:G$10000,'Pres Converted'!$D$2:$D$10000,C$1,'Pres Converted'!$C$2:$C$10000,$A5)</f>
        <v>1222</v>
      </c>
      <c r="D5" s="5">
        <f>SUMIFS('Pres Converted'!H$2:H$10000,'Pres Converted'!$D$2:$D$10000,D$1,'Pres Converted'!$C$2:$C$10000,$A5)</f>
        <v>1340</v>
      </c>
      <c r="E5" s="5">
        <f>SUMIFS('Pres Converted'!I$2:I$10000,'Pres Converted'!$D$2:$D$10000,E$1,'Pres Converted'!$C$2:$C$10000,$A5)</f>
        <v>76</v>
      </c>
      <c r="F5" s="5"/>
      <c r="G5" s="5"/>
      <c r="H5" s="5"/>
      <c r="I5" s="5"/>
      <c r="J5" s="5"/>
      <c r="K5" s="5"/>
      <c r="L5" s="5"/>
      <c r="M5" s="5">
        <f t="shared" si="0"/>
        <v>0.4632297194844579</v>
      </c>
      <c r="N5" s="5">
        <f t="shared" si="5"/>
        <v>0.50796057619408641</v>
      </c>
      <c r="O5" s="5">
        <f t="shared" si="6"/>
        <v>2.8809704321455649E-2</v>
      </c>
      <c r="P5" s="5">
        <f t="shared" si="7"/>
        <v>0</v>
      </c>
      <c r="Q5" s="5">
        <f t="shared" si="8"/>
        <v>0</v>
      </c>
      <c r="R5" s="5">
        <f t="shared" si="9"/>
        <v>0</v>
      </c>
      <c r="S5" s="5">
        <f t="shared" si="10"/>
        <v>0</v>
      </c>
      <c r="T5" s="5">
        <f t="shared" si="11"/>
        <v>0</v>
      </c>
      <c r="U5" s="5">
        <f t="shared" si="12"/>
        <v>0</v>
      </c>
      <c r="V5" s="5">
        <f t="shared" si="13"/>
        <v>0</v>
      </c>
      <c r="W5" s="5">
        <f>SUMIFS('Pres Converted'!J$2:J$10000,'Pres Converted'!$D$2:$D$10000,W$1,'Pres Converted'!$C$2:$C$10000,$A5)</f>
        <v>313</v>
      </c>
      <c r="X5" s="5">
        <f>SUMIFS('Pres Converted'!G$2:G$10000,'Pres Converted'!$D$2:$D$10000,X$1,'Pres Converted'!$C$2:$C$10000,$A5)</f>
        <v>133</v>
      </c>
      <c r="Y5" s="5">
        <f>SUMIFS('Pres Converted'!H$2:H$10000,'Pres Converted'!$D$2:$D$10000,Y$1,'Pres Converted'!$C$2:$C$10000,$A5)</f>
        <v>172</v>
      </c>
      <c r="Z5" s="5">
        <f>SUMIFS('Pres Converted'!I$2:I$10000,'Pres Converted'!$D$2:$D$10000,Z$1,'Pres Converted'!$C$2:$C$10000,$A5)</f>
        <v>8</v>
      </c>
      <c r="AA5" s="5"/>
      <c r="AB5" s="5"/>
      <c r="AC5" s="5"/>
      <c r="AD5" s="5"/>
      <c r="AE5" s="5"/>
      <c r="AF5" s="5"/>
      <c r="AG5" s="5"/>
      <c r="AH5" s="5">
        <f t="shared" si="1"/>
        <v>0.42492012779552718</v>
      </c>
      <c r="AI5" s="5">
        <f t="shared" si="14"/>
        <v>0.54952076677316297</v>
      </c>
      <c r="AJ5" s="5">
        <f t="shared" si="15"/>
        <v>2.5559105431309903E-2</v>
      </c>
      <c r="AK5" s="5">
        <f t="shared" si="16"/>
        <v>0</v>
      </c>
      <c r="AL5" s="5">
        <f t="shared" si="17"/>
        <v>0</v>
      </c>
      <c r="AM5" s="5">
        <f t="shared" si="18"/>
        <v>0</v>
      </c>
      <c r="AN5" s="5">
        <f t="shared" si="19"/>
        <v>0</v>
      </c>
      <c r="AO5" s="5">
        <f t="shared" si="20"/>
        <v>0</v>
      </c>
      <c r="AP5" s="5">
        <f t="shared" si="21"/>
        <v>0</v>
      </c>
      <c r="AQ5" s="5">
        <f t="shared" si="22"/>
        <v>0</v>
      </c>
      <c r="AR5" s="5">
        <f>SUMIFS('Pres Converted'!J$2:J$10000,'Pres Converted'!$D$2:$D$10000,AR$1,'Pres Converted'!$C$2:$C$10000,$A5)</f>
        <v>79</v>
      </c>
      <c r="AS5" s="5">
        <f>SUMIFS('Pres Converted'!G$2:G$10000,'Pres Converted'!$D$2:$D$10000,AS$1,'Pres Converted'!$C$2:$C$10000,$A5)</f>
        <v>38</v>
      </c>
      <c r="AT5" s="5">
        <f>SUMIFS('Pres Converted'!H$2:H$10000,'Pres Converted'!$D$2:$D$10000,AT$1,'Pres Converted'!$C$2:$C$10000,$A5)</f>
        <v>37</v>
      </c>
      <c r="AU5" s="5">
        <f>SUMIFS('Pres Converted'!I$2:I$10000,'Pres Converted'!$D$2:$D$10000,AU$1,'Pres Converted'!$C$2:$C$10000,$A5)</f>
        <v>4</v>
      </c>
      <c r="AV5" s="5"/>
      <c r="AW5" s="5"/>
      <c r="AX5" s="5"/>
      <c r="AY5" s="5"/>
      <c r="AZ5" s="5"/>
      <c r="BA5" s="5"/>
      <c r="BB5" s="5"/>
      <c r="BC5" s="5">
        <f t="shared" si="2"/>
        <v>0.48101265822784811</v>
      </c>
      <c r="BD5" s="5">
        <f t="shared" si="23"/>
        <v>0.46835443037974683</v>
      </c>
      <c r="BE5" s="5">
        <f t="shared" si="24"/>
        <v>5.0632911392405063E-2</v>
      </c>
      <c r="BF5" s="5">
        <f t="shared" si="25"/>
        <v>0</v>
      </c>
      <c r="BG5" s="5">
        <f t="shared" si="26"/>
        <v>0</v>
      </c>
      <c r="BH5" s="5">
        <f t="shared" si="27"/>
        <v>0</v>
      </c>
      <c r="BI5" s="5">
        <f t="shared" si="28"/>
        <v>0</v>
      </c>
      <c r="BJ5" s="5">
        <f t="shared" si="29"/>
        <v>0</v>
      </c>
      <c r="BK5" s="5">
        <f t="shared" si="30"/>
        <v>0</v>
      </c>
      <c r="BL5" s="5">
        <f t="shared" si="31"/>
        <v>0</v>
      </c>
      <c r="BM5" s="5">
        <f t="shared" si="32"/>
        <v>3030</v>
      </c>
      <c r="BN5" s="5">
        <f t="shared" si="3"/>
        <v>1393</v>
      </c>
      <c r="BO5" s="5">
        <f t="shared" si="3"/>
        <v>1549</v>
      </c>
      <c r="BP5" s="5">
        <f t="shared" si="3"/>
        <v>88</v>
      </c>
      <c r="BQ5" s="5">
        <f t="shared" si="3"/>
        <v>0</v>
      </c>
      <c r="BR5" s="5">
        <f t="shared" si="3"/>
        <v>0</v>
      </c>
      <c r="BS5" s="5">
        <f t="shared" si="3"/>
        <v>0</v>
      </c>
      <c r="BT5" s="5">
        <f t="shared" si="3"/>
        <v>0</v>
      </c>
      <c r="BU5" s="5">
        <f t="shared" si="3"/>
        <v>0</v>
      </c>
      <c r="BV5" s="5">
        <f t="shared" si="3"/>
        <v>0</v>
      </c>
      <c r="BW5" s="5">
        <f t="shared" si="3"/>
        <v>0</v>
      </c>
      <c r="BX5" s="5">
        <f t="shared" si="4"/>
        <v>0.45973597359735974</v>
      </c>
      <c r="BY5" s="5">
        <f t="shared" si="33"/>
        <v>0.51122112211221127</v>
      </c>
      <c r="BZ5" s="5">
        <f t="shared" si="34"/>
        <v>2.9042904290429043E-2</v>
      </c>
      <c r="CA5" s="5">
        <f t="shared" si="35"/>
        <v>0</v>
      </c>
      <c r="CB5" s="5">
        <f t="shared" si="36"/>
        <v>0</v>
      </c>
      <c r="CC5" s="5">
        <f t="shared" si="37"/>
        <v>0</v>
      </c>
      <c r="CD5" s="5">
        <f t="shared" si="38"/>
        <v>0</v>
      </c>
      <c r="CE5" s="5">
        <f t="shared" si="39"/>
        <v>0</v>
      </c>
      <c r="CF5" s="5">
        <f t="shared" si="40"/>
        <v>0</v>
      </c>
      <c r="CG5" s="5">
        <f t="shared" si="41"/>
        <v>0</v>
      </c>
      <c r="CH5" s="6">
        <f t="shared" si="42"/>
        <v>0.51122112211221127</v>
      </c>
    </row>
    <row r="6" spans="1:86" x14ac:dyDescent="0.3">
      <c r="A6">
        <f t="shared" si="43"/>
        <v>4</v>
      </c>
      <c r="B6" s="5">
        <f>SUMIFS('Pres Converted'!J$2:J$10000,'Pres Converted'!$D$2:$D$10000,B$1,'Pres Converted'!$C$2:$C$10000,$A6)</f>
        <v>6274</v>
      </c>
      <c r="C6" s="5">
        <f>SUMIFS('Pres Converted'!G$2:G$10000,'Pres Converted'!$D$2:$D$10000,C$1,'Pres Converted'!$C$2:$C$10000,$A6)</f>
        <v>2471</v>
      </c>
      <c r="D6" s="5">
        <f>SUMIFS('Pres Converted'!H$2:H$10000,'Pres Converted'!$D$2:$D$10000,D$1,'Pres Converted'!$C$2:$C$10000,$A6)</f>
        <v>3622</v>
      </c>
      <c r="E6" s="5">
        <f>SUMIFS('Pres Converted'!I$2:I$10000,'Pres Converted'!$D$2:$D$10000,E$1,'Pres Converted'!$C$2:$C$10000,$A6)</f>
        <v>181</v>
      </c>
      <c r="F6" s="5"/>
      <c r="G6" s="5"/>
      <c r="H6" s="5"/>
      <c r="I6" s="5"/>
      <c r="J6" s="5"/>
      <c r="K6" s="5"/>
      <c r="L6" s="5"/>
      <c r="M6" s="5">
        <f t="shared" si="0"/>
        <v>0.39384762511954097</v>
      </c>
      <c r="N6" s="5">
        <f t="shared" si="5"/>
        <v>0.57730315588141534</v>
      </c>
      <c r="O6" s="5">
        <f t="shared" si="6"/>
        <v>2.8849218999043674E-2</v>
      </c>
      <c r="P6" s="5">
        <f t="shared" si="7"/>
        <v>0</v>
      </c>
      <c r="Q6" s="5">
        <f t="shared" si="8"/>
        <v>0</v>
      </c>
      <c r="R6" s="5">
        <f t="shared" si="9"/>
        <v>0</v>
      </c>
      <c r="S6" s="5">
        <f t="shared" si="10"/>
        <v>0</v>
      </c>
      <c r="T6" s="5">
        <f t="shared" si="11"/>
        <v>0</v>
      </c>
      <c r="U6" s="5">
        <f t="shared" si="12"/>
        <v>0</v>
      </c>
      <c r="V6" s="5">
        <f t="shared" si="13"/>
        <v>0</v>
      </c>
      <c r="W6" s="5">
        <f>SUMIFS('Pres Converted'!J$2:J$10000,'Pres Converted'!$D$2:$D$10000,W$1,'Pres Converted'!$C$2:$C$10000,$A6)</f>
        <v>976</v>
      </c>
      <c r="X6" s="5">
        <f>SUMIFS('Pres Converted'!G$2:G$10000,'Pres Converted'!$D$2:$D$10000,X$1,'Pres Converted'!$C$2:$C$10000,$A6)</f>
        <v>403</v>
      </c>
      <c r="Y6" s="5">
        <f>SUMIFS('Pres Converted'!H$2:H$10000,'Pres Converted'!$D$2:$D$10000,Y$1,'Pres Converted'!$C$2:$C$10000,$A6)</f>
        <v>545</v>
      </c>
      <c r="Z6" s="5">
        <f>SUMIFS('Pres Converted'!I$2:I$10000,'Pres Converted'!$D$2:$D$10000,Z$1,'Pres Converted'!$C$2:$C$10000,$A6)</f>
        <v>28</v>
      </c>
      <c r="AA6" s="5"/>
      <c r="AB6" s="5"/>
      <c r="AC6" s="5"/>
      <c r="AD6" s="5"/>
      <c r="AE6" s="5"/>
      <c r="AF6" s="5"/>
      <c r="AG6" s="5"/>
      <c r="AH6" s="5">
        <f t="shared" si="1"/>
        <v>0.41290983606557374</v>
      </c>
      <c r="AI6" s="5">
        <f t="shared" si="14"/>
        <v>0.55840163934426235</v>
      </c>
      <c r="AJ6" s="5">
        <f t="shared" si="15"/>
        <v>2.8688524590163935E-2</v>
      </c>
      <c r="AK6" s="5">
        <f t="shared" si="16"/>
        <v>0</v>
      </c>
      <c r="AL6" s="5">
        <f t="shared" si="17"/>
        <v>0</v>
      </c>
      <c r="AM6" s="5">
        <f t="shared" si="18"/>
        <v>0</v>
      </c>
      <c r="AN6" s="5">
        <f t="shared" si="19"/>
        <v>0</v>
      </c>
      <c r="AO6" s="5">
        <f t="shared" si="20"/>
        <v>0</v>
      </c>
      <c r="AP6" s="5">
        <f t="shared" si="21"/>
        <v>0</v>
      </c>
      <c r="AQ6" s="5">
        <f t="shared" si="22"/>
        <v>0</v>
      </c>
      <c r="AR6" s="5">
        <f>SUMIFS('Pres Converted'!J$2:J$10000,'Pres Converted'!$D$2:$D$10000,AR$1,'Pres Converted'!$C$2:$C$10000,$A6)</f>
        <v>207</v>
      </c>
      <c r="AS6" s="5">
        <f>SUMIFS('Pres Converted'!G$2:G$10000,'Pres Converted'!$D$2:$D$10000,AS$1,'Pres Converted'!$C$2:$C$10000,$A6)</f>
        <v>94</v>
      </c>
      <c r="AT6" s="5">
        <f>SUMIFS('Pres Converted'!H$2:H$10000,'Pres Converted'!$D$2:$D$10000,AT$1,'Pres Converted'!$C$2:$C$10000,$A6)</f>
        <v>110</v>
      </c>
      <c r="AU6" s="5">
        <f>SUMIFS('Pres Converted'!I$2:I$10000,'Pres Converted'!$D$2:$D$10000,AU$1,'Pres Converted'!$C$2:$C$10000,$A6)</f>
        <v>3</v>
      </c>
      <c r="AV6" s="5"/>
      <c r="AW6" s="5"/>
      <c r="AX6" s="5"/>
      <c r="AY6" s="5"/>
      <c r="AZ6" s="5"/>
      <c r="BA6" s="5"/>
      <c r="BB6" s="5"/>
      <c r="BC6" s="5">
        <f t="shared" si="2"/>
        <v>0.45410628019323673</v>
      </c>
      <c r="BD6" s="5">
        <f t="shared" si="23"/>
        <v>0.53140096618357491</v>
      </c>
      <c r="BE6" s="5">
        <f t="shared" si="24"/>
        <v>1.4492753623188406E-2</v>
      </c>
      <c r="BF6" s="5">
        <f t="shared" si="25"/>
        <v>0</v>
      </c>
      <c r="BG6" s="5">
        <f t="shared" si="26"/>
        <v>0</v>
      </c>
      <c r="BH6" s="5">
        <f t="shared" si="27"/>
        <v>0</v>
      </c>
      <c r="BI6" s="5">
        <f t="shared" si="28"/>
        <v>0</v>
      </c>
      <c r="BJ6" s="5">
        <f t="shared" si="29"/>
        <v>0</v>
      </c>
      <c r="BK6" s="5">
        <f t="shared" si="30"/>
        <v>0</v>
      </c>
      <c r="BL6" s="5">
        <f t="shared" si="31"/>
        <v>0</v>
      </c>
      <c r="BM6" s="5">
        <f t="shared" si="32"/>
        <v>7457</v>
      </c>
      <c r="BN6" s="5">
        <f t="shared" si="3"/>
        <v>2968</v>
      </c>
      <c r="BO6" s="5">
        <f t="shared" si="3"/>
        <v>4277</v>
      </c>
      <c r="BP6" s="5">
        <f t="shared" si="3"/>
        <v>212</v>
      </c>
      <c r="BQ6" s="5">
        <f t="shared" si="3"/>
        <v>0</v>
      </c>
      <c r="BR6" s="5">
        <f t="shared" si="3"/>
        <v>0</v>
      </c>
      <c r="BS6" s="5">
        <f t="shared" si="3"/>
        <v>0</v>
      </c>
      <c r="BT6" s="5">
        <f t="shared" si="3"/>
        <v>0</v>
      </c>
      <c r="BU6" s="5">
        <f t="shared" si="3"/>
        <v>0</v>
      </c>
      <c r="BV6" s="5">
        <f t="shared" si="3"/>
        <v>0</v>
      </c>
      <c r="BW6" s="5">
        <f t="shared" si="3"/>
        <v>0</v>
      </c>
      <c r="BX6" s="5">
        <f t="shared" si="4"/>
        <v>0.3980152876491887</v>
      </c>
      <c r="BY6" s="5">
        <f t="shared" si="33"/>
        <v>0.57355504894729781</v>
      </c>
      <c r="BZ6" s="5">
        <f t="shared" si="34"/>
        <v>2.8429663403513477E-2</v>
      </c>
      <c r="CA6" s="5">
        <f t="shared" si="35"/>
        <v>0</v>
      </c>
      <c r="CB6" s="5">
        <f t="shared" si="36"/>
        <v>0</v>
      </c>
      <c r="CC6" s="5">
        <f t="shared" si="37"/>
        <v>0</v>
      </c>
      <c r="CD6" s="5">
        <f t="shared" si="38"/>
        <v>0</v>
      </c>
      <c r="CE6" s="5">
        <f t="shared" si="39"/>
        <v>0</v>
      </c>
      <c r="CF6" s="5">
        <f t="shared" si="40"/>
        <v>0</v>
      </c>
      <c r="CG6" s="5">
        <f t="shared" si="41"/>
        <v>0</v>
      </c>
      <c r="CH6" s="6">
        <f t="shared" si="42"/>
        <v>0.57355504894729781</v>
      </c>
    </row>
    <row r="7" spans="1:86" x14ac:dyDescent="0.3">
      <c r="A7">
        <f t="shared" si="43"/>
        <v>5</v>
      </c>
      <c r="B7" s="5">
        <f>SUMIFS('Pres Converted'!J$2:J$10000,'Pres Converted'!$D$2:$D$10000,B$1,'Pres Converted'!$C$2:$C$10000,$A7)</f>
        <v>2392</v>
      </c>
      <c r="C7" s="5">
        <f>SUMIFS('Pres Converted'!G$2:G$10000,'Pres Converted'!$D$2:$D$10000,C$1,'Pres Converted'!$C$2:$C$10000,$A7)</f>
        <v>736</v>
      </c>
      <c r="D7" s="5">
        <f>SUMIFS('Pres Converted'!H$2:H$10000,'Pres Converted'!$D$2:$D$10000,D$1,'Pres Converted'!$C$2:$C$10000,$A7)</f>
        <v>1382</v>
      </c>
      <c r="E7" s="5">
        <f>SUMIFS('Pres Converted'!I$2:I$10000,'Pres Converted'!$D$2:$D$10000,E$1,'Pres Converted'!$C$2:$C$10000,$A7)</f>
        <v>274</v>
      </c>
      <c r="F7" s="5"/>
      <c r="G7" s="5"/>
      <c r="H7" s="5"/>
      <c r="I7" s="5"/>
      <c r="J7" s="5"/>
      <c r="K7" s="5"/>
      <c r="L7" s="5"/>
      <c r="M7" s="5">
        <f t="shared" si="0"/>
        <v>0.30769230769230771</v>
      </c>
      <c r="N7" s="5">
        <f t="shared" si="5"/>
        <v>0.57775919732441472</v>
      </c>
      <c r="O7" s="5">
        <f t="shared" si="6"/>
        <v>0.11454849498327759</v>
      </c>
      <c r="P7" s="5">
        <f t="shared" si="7"/>
        <v>0</v>
      </c>
      <c r="Q7" s="5">
        <f t="shared" si="8"/>
        <v>0</v>
      </c>
      <c r="R7" s="5">
        <f t="shared" si="9"/>
        <v>0</v>
      </c>
      <c r="S7" s="5">
        <f t="shared" si="10"/>
        <v>0</v>
      </c>
      <c r="T7" s="5">
        <f t="shared" si="11"/>
        <v>0</v>
      </c>
      <c r="U7" s="5">
        <f t="shared" si="12"/>
        <v>0</v>
      </c>
      <c r="V7" s="5">
        <f t="shared" si="13"/>
        <v>0</v>
      </c>
      <c r="W7" s="5">
        <f>SUMIFS('Pres Converted'!J$2:J$10000,'Pres Converted'!$D$2:$D$10000,W$1,'Pres Converted'!$C$2:$C$10000,$A7)</f>
        <v>402</v>
      </c>
      <c r="X7" s="5">
        <f>SUMIFS('Pres Converted'!G$2:G$10000,'Pres Converted'!$D$2:$D$10000,X$1,'Pres Converted'!$C$2:$C$10000,$A7)</f>
        <v>120</v>
      </c>
      <c r="Y7" s="5">
        <f>SUMIFS('Pres Converted'!H$2:H$10000,'Pres Converted'!$D$2:$D$10000,Y$1,'Pres Converted'!$C$2:$C$10000,$A7)</f>
        <v>241</v>
      </c>
      <c r="Z7" s="5">
        <f>SUMIFS('Pres Converted'!I$2:I$10000,'Pres Converted'!$D$2:$D$10000,Z$1,'Pres Converted'!$C$2:$C$10000,$A7)</f>
        <v>41</v>
      </c>
      <c r="AA7" s="5"/>
      <c r="AB7" s="5"/>
      <c r="AC7" s="5"/>
      <c r="AD7" s="5"/>
      <c r="AE7" s="5"/>
      <c r="AF7" s="5"/>
      <c r="AG7" s="5"/>
      <c r="AH7" s="5">
        <f t="shared" si="1"/>
        <v>0.29850746268656714</v>
      </c>
      <c r="AI7" s="5">
        <f t="shared" si="14"/>
        <v>0.59950248756218905</v>
      </c>
      <c r="AJ7" s="5">
        <f t="shared" si="15"/>
        <v>0.10199004975124377</v>
      </c>
      <c r="AK7" s="5">
        <f t="shared" si="16"/>
        <v>0</v>
      </c>
      <c r="AL7" s="5">
        <f t="shared" si="17"/>
        <v>0</v>
      </c>
      <c r="AM7" s="5">
        <f t="shared" si="18"/>
        <v>0</v>
      </c>
      <c r="AN7" s="5">
        <f t="shared" si="19"/>
        <v>0</v>
      </c>
      <c r="AO7" s="5">
        <f t="shared" si="20"/>
        <v>0</v>
      </c>
      <c r="AP7" s="5">
        <f t="shared" si="21"/>
        <v>0</v>
      </c>
      <c r="AQ7" s="5">
        <f t="shared" si="22"/>
        <v>0</v>
      </c>
      <c r="AR7" s="5">
        <f>SUMIFS('Pres Converted'!J$2:J$10000,'Pres Converted'!$D$2:$D$10000,AR$1,'Pres Converted'!$C$2:$C$10000,$A7)</f>
        <v>121</v>
      </c>
      <c r="AS7" s="5">
        <f>SUMIFS('Pres Converted'!G$2:G$10000,'Pres Converted'!$D$2:$D$10000,AS$1,'Pres Converted'!$C$2:$C$10000,$A7)</f>
        <v>47</v>
      </c>
      <c r="AT7" s="5">
        <f>SUMIFS('Pres Converted'!H$2:H$10000,'Pres Converted'!$D$2:$D$10000,AT$1,'Pres Converted'!$C$2:$C$10000,$A7)</f>
        <v>66</v>
      </c>
      <c r="AU7" s="5">
        <f>SUMIFS('Pres Converted'!I$2:I$10000,'Pres Converted'!$D$2:$D$10000,AU$1,'Pres Converted'!$C$2:$C$10000,$A7)</f>
        <v>8</v>
      </c>
      <c r="AV7" s="5"/>
      <c r="AW7" s="5"/>
      <c r="AX7" s="5"/>
      <c r="AY7" s="5"/>
      <c r="AZ7" s="5"/>
      <c r="BA7" s="5"/>
      <c r="BB7" s="5"/>
      <c r="BC7" s="5">
        <f t="shared" si="2"/>
        <v>0.38842975206611569</v>
      </c>
      <c r="BD7" s="5">
        <f t="shared" si="23"/>
        <v>0.54545454545454541</v>
      </c>
      <c r="BE7" s="5">
        <f t="shared" si="24"/>
        <v>6.6115702479338845E-2</v>
      </c>
      <c r="BF7" s="5">
        <f t="shared" si="25"/>
        <v>0</v>
      </c>
      <c r="BG7" s="5">
        <f t="shared" si="26"/>
        <v>0</v>
      </c>
      <c r="BH7" s="5">
        <f t="shared" si="27"/>
        <v>0</v>
      </c>
      <c r="BI7" s="5">
        <f t="shared" si="28"/>
        <v>0</v>
      </c>
      <c r="BJ7" s="5">
        <f t="shared" si="29"/>
        <v>0</v>
      </c>
      <c r="BK7" s="5">
        <f t="shared" si="30"/>
        <v>0</v>
      </c>
      <c r="BL7" s="5">
        <f t="shared" si="31"/>
        <v>0</v>
      </c>
      <c r="BM7" s="5">
        <f t="shared" si="32"/>
        <v>2915</v>
      </c>
      <c r="BN7" s="5">
        <f t="shared" si="3"/>
        <v>903</v>
      </c>
      <c r="BO7" s="5">
        <f t="shared" si="3"/>
        <v>1689</v>
      </c>
      <c r="BP7" s="5">
        <f t="shared" si="3"/>
        <v>323</v>
      </c>
      <c r="BQ7" s="5">
        <f t="shared" si="3"/>
        <v>0</v>
      </c>
      <c r="BR7" s="5">
        <f t="shared" si="3"/>
        <v>0</v>
      </c>
      <c r="BS7" s="5">
        <f t="shared" si="3"/>
        <v>0</v>
      </c>
      <c r="BT7" s="5">
        <f t="shared" si="3"/>
        <v>0</v>
      </c>
      <c r="BU7" s="5">
        <f t="shared" si="3"/>
        <v>0</v>
      </c>
      <c r="BV7" s="5">
        <f t="shared" si="3"/>
        <v>0</v>
      </c>
      <c r="BW7" s="5">
        <f t="shared" si="3"/>
        <v>0</v>
      </c>
      <c r="BX7" s="5">
        <f t="shared" si="4"/>
        <v>0.30977701543739278</v>
      </c>
      <c r="BY7" s="5">
        <f t="shared" si="33"/>
        <v>0.5794168096054888</v>
      </c>
      <c r="BZ7" s="5">
        <f t="shared" si="34"/>
        <v>0.11080617495711835</v>
      </c>
      <c r="CA7" s="5">
        <f t="shared" si="35"/>
        <v>0</v>
      </c>
      <c r="CB7" s="5">
        <f t="shared" si="36"/>
        <v>0</v>
      </c>
      <c r="CC7" s="5">
        <f t="shared" si="37"/>
        <v>0</v>
      </c>
      <c r="CD7" s="5">
        <f t="shared" si="38"/>
        <v>0</v>
      </c>
      <c r="CE7" s="5">
        <f t="shared" si="39"/>
        <v>0</v>
      </c>
      <c r="CF7" s="5">
        <f t="shared" si="40"/>
        <v>0</v>
      </c>
      <c r="CG7" s="5">
        <f t="shared" si="41"/>
        <v>0</v>
      </c>
      <c r="CH7" s="6">
        <f t="shared" si="42"/>
        <v>0.5794168096054888</v>
      </c>
    </row>
    <row r="8" spans="1:86" x14ac:dyDescent="0.3">
      <c r="A8">
        <f t="shared" si="43"/>
        <v>6</v>
      </c>
      <c r="B8" s="5">
        <f>SUMIFS('Pres Converted'!J$2:J$10000,'Pres Converted'!$D$2:$D$10000,B$1,'Pres Converted'!$C$2:$C$10000,$A8)</f>
        <v>3143</v>
      </c>
      <c r="C8" s="5">
        <f>SUMIFS('Pres Converted'!G$2:G$10000,'Pres Converted'!$D$2:$D$10000,C$1,'Pres Converted'!$C$2:$C$10000,$A8)</f>
        <v>735</v>
      </c>
      <c r="D8" s="5">
        <f>SUMIFS('Pres Converted'!H$2:H$10000,'Pres Converted'!$D$2:$D$10000,D$1,'Pres Converted'!$C$2:$C$10000,$A8)</f>
        <v>2048</v>
      </c>
      <c r="E8" s="5">
        <f>SUMIFS('Pres Converted'!I$2:I$10000,'Pres Converted'!$D$2:$D$10000,E$1,'Pres Converted'!$C$2:$C$10000,$A8)</f>
        <v>360</v>
      </c>
      <c r="F8" s="5"/>
      <c r="G8" s="5"/>
      <c r="H8" s="5"/>
      <c r="I8" s="5"/>
      <c r="J8" s="5"/>
      <c r="K8" s="5"/>
      <c r="L8" s="5"/>
      <c r="M8" s="5">
        <f t="shared" si="0"/>
        <v>0.23385300668151449</v>
      </c>
      <c r="N8" s="5">
        <f t="shared" si="5"/>
        <v>0.65160674514794781</v>
      </c>
      <c r="O8" s="5">
        <f t="shared" si="6"/>
        <v>0.11454024817053771</v>
      </c>
      <c r="P8" s="5">
        <f t="shared" si="7"/>
        <v>0</v>
      </c>
      <c r="Q8" s="5">
        <f t="shared" si="8"/>
        <v>0</v>
      </c>
      <c r="R8" s="5">
        <f t="shared" si="9"/>
        <v>0</v>
      </c>
      <c r="S8" s="5">
        <f t="shared" si="10"/>
        <v>0</v>
      </c>
      <c r="T8" s="5">
        <f t="shared" si="11"/>
        <v>0</v>
      </c>
      <c r="U8" s="5">
        <f t="shared" si="12"/>
        <v>0</v>
      </c>
      <c r="V8" s="5">
        <f t="shared" si="13"/>
        <v>0</v>
      </c>
      <c r="W8" s="5">
        <f>SUMIFS('Pres Converted'!J$2:J$10000,'Pres Converted'!$D$2:$D$10000,W$1,'Pres Converted'!$C$2:$C$10000,$A8)</f>
        <v>321</v>
      </c>
      <c r="X8" s="5">
        <f>SUMIFS('Pres Converted'!G$2:G$10000,'Pres Converted'!$D$2:$D$10000,X$1,'Pres Converted'!$C$2:$C$10000,$A8)</f>
        <v>76</v>
      </c>
      <c r="Y8" s="5">
        <f>SUMIFS('Pres Converted'!H$2:H$10000,'Pres Converted'!$D$2:$D$10000,Y$1,'Pres Converted'!$C$2:$C$10000,$A8)</f>
        <v>230</v>
      </c>
      <c r="Z8" s="5">
        <f>SUMIFS('Pres Converted'!I$2:I$10000,'Pres Converted'!$D$2:$D$10000,Z$1,'Pres Converted'!$C$2:$C$10000,$A8)</f>
        <v>15</v>
      </c>
      <c r="AA8" s="5"/>
      <c r="AB8" s="5"/>
      <c r="AC8" s="5"/>
      <c r="AD8" s="5"/>
      <c r="AE8" s="5"/>
      <c r="AF8" s="5"/>
      <c r="AG8" s="5"/>
      <c r="AH8" s="5">
        <f t="shared" si="1"/>
        <v>0.2367601246105919</v>
      </c>
      <c r="AI8" s="5">
        <f t="shared" si="14"/>
        <v>0.71651090342679125</v>
      </c>
      <c r="AJ8" s="5">
        <f t="shared" si="15"/>
        <v>4.6728971962616821E-2</v>
      </c>
      <c r="AK8" s="5">
        <f t="shared" si="16"/>
        <v>0</v>
      </c>
      <c r="AL8" s="5">
        <f t="shared" si="17"/>
        <v>0</v>
      </c>
      <c r="AM8" s="5">
        <f t="shared" si="18"/>
        <v>0</v>
      </c>
      <c r="AN8" s="5">
        <f t="shared" si="19"/>
        <v>0</v>
      </c>
      <c r="AO8" s="5">
        <f t="shared" si="20"/>
        <v>0</v>
      </c>
      <c r="AP8" s="5">
        <f t="shared" si="21"/>
        <v>0</v>
      </c>
      <c r="AQ8" s="5">
        <f t="shared" si="22"/>
        <v>0</v>
      </c>
      <c r="AR8" s="5">
        <f>SUMIFS('Pres Converted'!J$2:J$10000,'Pres Converted'!$D$2:$D$10000,AR$1,'Pres Converted'!$C$2:$C$10000,$A8)</f>
        <v>172</v>
      </c>
      <c r="AS8" s="5">
        <f>SUMIFS('Pres Converted'!G$2:G$10000,'Pres Converted'!$D$2:$D$10000,AS$1,'Pres Converted'!$C$2:$C$10000,$A8)</f>
        <v>38</v>
      </c>
      <c r="AT8" s="5">
        <f>SUMIFS('Pres Converted'!H$2:H$10000,'Pres Converted'!$D$2:$D$10000,AT$1,'Pres Converted'!$C$2:$C$10000,$A8)</f>
        <v>106</v>
      </c>
      <c r="AU8" s="5">
        <f>SUMIFS('Pres Converted'!I$2:I$10000,'Pres Converted'!$D$2:$D$10000,AU$1,'Pres Converted'!$C$2:$C$10000,$A8)</f>
        <v>28</v>
      </c>
      <c r="AV8" s="5"/>
      <c r="AW8" s="5"/>
      <c r="AX8" s="5"/>
      <c r="AY8" s="5"/>
      <c r="AZ8" s="5"/>
      <c r="BA8" s="5"/>
      <c r="BB8" s="5"/>
      <c r="BC8" s="5">
        <f t="shared" si="2"/>
        <v>0.22093023255813954</v>
      </c>
      <c r="BD8" s="5">
        <f t="shared" si="23"/>
        <v>0.61627906976744184</v>
      </c>
      <c r="BE8" s="5">
        <f t="shared" si="24"/>
        <v>0.16279069767441862</v>
      </c>
      <c r="BF8" s="5">
        <f t="shared" si="25"/>
        <v>0</v>
      </c>
      <c r="BG8" s="5">
        <f t="shared" si="26"/>
        <v>0</v>
      </c>
      <c r="BH8" s="5">
        <f t="shared" si="27"/>
        <v>0</v>
      </c>
      <c r="BI8" s="5">
        <f t="shared" si="28"/>
        <v>0</v>
      </c>
      <c r="BJ8" s="5">
        <f t="shared" si="29"/>
        <v>0</v>
      </c>
      <c r="BK8" s="5">
        <f t="shared" si="30"/>
        <v>0</v>
      </c>
      <c r="BL8" s="5">
        <f t="shared" si="31"/>
        <v>0</v>
      </c>
      <c r="BM8" s="5">
        <f t="shared" si="32"/>
        <v>3636</v>
      </c>
      <c r="BN8" s="5">
        <f t="shared" si="3"/>
        <v>849</v>
      </c>
      <c r="BO8" s="5">
        <f t="shared" si="3"/>
        <v>2384</v>
      </c>
      <c r="BP8" s="5">
        <f t="shared" si="3"/>
        <v>403</v>
      </c>
      <c r="BQ8" s="5">
        <f t="shared" si="3"/>
        <v>0</v>
      </c>
      <c r="BR8" s="5">
        <f t="shared" si="3"/>
        <v>0</v>
      </c>
      <c r="BS8" s="5">
        <f t="shared" si="3"/>
        <v>0</v>
      </c>
      <c r="BT8" s="5">
        <f t="shared" si="3"/>
        <v>0</v>
      </c>
      <c r="BU8" s="5">
        <f t="shared" si="3"/>
        <v>0</v>
      </c>
      <c r="BV8" s="5">
        <f t="shared" si="3"/>
        <v>0</v>
      </c>
      <c r="BW8" s="5">
        <f t="shared" si="3"/>
        <v>0</v>
      </c>
      <c r="BX8" s="5">
        <f t="shared" si="4"/>
        <v>0.23349834983498349</v>
      </c>
      <c r="BY8" s="5">
        <f t="shared" si="33"/>
        <v>0.65566556655665564</v>
      </c>
      <c r="BZ8" s="5">
        <f t="shared" si="34"/>
        <v>0.11083608360836084</v>
      </c>
      <c r="CA8" s="5">
        <f t="shared" si="35"/>
        <v>0</v>
      </c>
      <c r="CB8" s="5">
        <f t="shared" si="36"/>
        <v>0</v>
      </c>
      <c r="CC8" s="5">
        <f t="shared" si="37"/>
        <v>0</v>
      </c>
      <c r="CD8" s="5">
        <f t="shared" si="38"/>
        <v>0</v>
      </c>
      <c r="CE8" s="5">
        <f t="shared" si="39"/>
        <v>0</v>
      </c>
      <c r="CF8" s="5">
        <f t="shared" si="40"/>
        <v>0</v>
      </c>
      <c r="CG8" s="5">
        <f t="shared" si="41"/>
        <v>0</v>
      </c>
      <c r="CH8" s="6">
        <f t="shared" si="42"/>
        <v>0.65566556655665564</v>
      </c>
    </row>
    <row r="9" spans="1:86" x14ac:dyDescent="0.3">
      <c r="A9">
        <f t="shared" si="43"/>
        <v>7</v>
      </c>
      <c r="B9" s="5">
        <f>SUMIFS('Pres Converted'!J$2:J$10000,'Pres Converted'!$D$2:$D$10000,B$1,'Pres Converted'!$C$2:$C$10000,$A9)</f>
        <v>6766</v>
      </c>
      <c r="C9" s="5">
        <f>SUMIFS('Pres Converted'!G$2:G$10000,'Pres Converted'!$D$2:$D$10000,C$1,'Pres Converted'!$C$2:$C$10000,$A9)</f>
        <v>2470</v>
      </c>
      <c r="D9" s="5">
        <f>SUMIFS('Pres Converted'!H$2:H$10000,'Pres Converted'!$D$2:$D$10000,D$1,'Pres Converted'!$C$2:$C$10000,$A9)</f>
        <v>3861</v>
      </c>
      <c r="E9" s="5">
        <f>SUMIFS('Pres Converted'!I$2:I$10000,'Pres Converted'!$D$2:$D$10000,E$1,'Pres Converted'!$C$2:$C$10000,$A9)</f>
        <v>435</v>
      </c>
      <c r="F9" s="5"/>
      <c r="G9" s="5"/>
      <c r="H9" s="5"/>
      <c r="I9" s="5"/>
      <c r="J9" s="5"/>
      <c r="K9" s="5"/>
      <c r="L9" s="5"/>
      <c r="M9" s="5">
        <f t="shared" si="0"/>
        <v>0.36506059710316285</v>
      </c>
      <c r="N9" s="5">
        <f t="shared" si="5"/>
        <v>0.5706473544191546</v>
      </c>
      <c r="O9" s="5">
        <f t="shared" si="6"/>
        <v>6.4292048477682537E-2</v>
      </c>
      <c r="P9" s="5">
        <f t="shared" si="7"/>
        <v>0</v>
      </c>
      <c r="Q9" s="5">
        <f t="shared" si="8"/>
        <v>0</v>
      </c>
      <c r="R9" s="5">
        <f t="shared" si="9"/>
        <v>0</v>
      </c>
      <c r="S9" s="5">
        <f t="shared" si="10"/>
        <v>0</v>
      </c>
      <c r="T9" s="5">
        <f t="shared" si="11"/>
        <v>0</v>
      </c>
      <c r="U9" s="5">
        <f t="shared" si="12"/>
        <v>0</v>
      </c>
      <c r="V9" s="5">
        <f t="shared" si="13"/>
        <v>0</v>
      </c>
      <c r="W9" s="5">
        <f>SUMIFS('Pres Converted'!J$2:J$10000,'Pres Converted'!$D$2:$D$10000,W$1,'Pres Converted'!$C$2:$C$10000,$A9)</f>
        <v>815</v>
      </c>
      <c r="X9" s="5">
        <f>SUMIFS('Pres Converted'!G$2:G$10000,'Pres Converted'!$D$2:$D$10000,X$1,'Pres Converted'!$C$2:$C$10000,$A9)</f>
        <v>258</v>
      </c>
      <c r="Y9" s="5">
        <f>SUMIFS('Pres Converted'!H$2:H$10000,'Pres Converted'!$D$2:$D$10000,Y$1,'Pres Converted'!$C$2:$C$10000,$A9)</f>
        <v>532</v>
      </c>
      <c r="Z9" s="5">
        <f>SUMIFS('Pres Converted'!I$2:I$10000,'Pres Converted'!$D$2:$D$10000,Z$1,'Pres Converted'!$C$2:$C$10000,$A9)</f>
        <v>25</v>
      </c>
      <c r="AA9" s="5"/>
      <c r="AB9" s="5"/>
      <c r="AC9" s="5"/>
      <c r="AD9" s="5"/>
      <c r="AE9" s="5"/>
      <c r="AF9" s="5"/>
      <c r="AG9" s="5"/>
      <c r="AH9" s="5">
        <f t="shared" si="1"/>
        <v>0.31656441717791411</v>
      </c>
      <c r="AI9" s="5">
        <f t="shared" si="14"/>
        <v>0.65276073619631902</v>
      </c>
      <c r="AJ9" s="5">
        <f t="shared" si="15"/>
        <v>3.0674846625766871E-2</v>
      </c>
      <c r="AK9" s="5">
        <f t="shared" si="16"/>
        <v>0</v>
      </c>
      <c r="AL9" s="5">
        <f t="shared" si="17"/>
        <v>0</v>
      </c>
      <c r="AM9" s="5">
        <f t="shared" si="18"/>
        <v>0</v>
      </c>
      <c r="AN9" s="5">
        <f t="shared" si="19"/>
        <v>0</v>
      </c>
      <c r="AO9" s="5">
        <f t="shared" si="20"/>
        <v>0</v>
      </c>
      <c r="AP9" s="5">
        <f t="shared" si="21"/>
        <v>0</v>
      </c>
      <c r="AQ9" s="5">
        <f t="shared" si="22"/>
        <v>0</v>
      </c>
      <c r="AR9" s="5">
        <f>SUMIFS('Pres Converted'!J$2:J$10000,'Pres Converted'!$D$2:$D$10000,AR$1,'Pres Converted'!$C$2:$C$10000,$A9)</f>
        <v>276</v>
      </c>
      <c r="AS9" s="5">
        <f>SUMIFS('Pres Converted'!G$2:G$10000,'Pres Converted'!$D$2:$D$10000,AS$1,'Pres Converted'!$C$2:$C$10000,$A9)</f>
        <v>126</v>
      </c>
      <c r="AT9" s="5">
        <f>SUMIFS('Pres Converted'!H$2:H$10000,'Pres Converted'!$D$2:$D$10000,AT$1,'Pres Converted'!$C$2:$C$10000,$A9)</f>
        <v>134</v>
      </c>
      <c r="AU9" s="5">
        <f>SUMIFS('Pres Converted'!I$2:I$10000,'Pres Converted'!$D$2:$D$10000,AU$1,'Pres Converted'!$C$2:$C$10000,$A9)</f>
        <v>16</v>
      </c>
      <c r="AV9" s="5"/>
      <c r="AW9" s="5"/>
      <c r="AX9" s="5"/>
      <c r="AY9" s="5"/>
      <c r="AZ9" s="5"/>
      <c r="BA9" s="5"/>
      <c r="BB9" s="5"/>
      <c r="BC9" s="5">
        <f t="shared" si="2"/>
        <v>0.45652173913043476</v>
      </c>
      <c r="BD9" s="5">
        <f t="shared" si="23"/>
        <v>0.48550724637681159</v>
      </c>
      <c r="BE9" s="5">
        <f t="shared" si="24"/>
        <v>5.7971014492753624E-2</v>
      </c>
      <c r="BF9" s="5">
        <f t="shared" si="25"/>
        <v>0</v>
      </c>
      <c r="BG9" s="5">
        <f t="shared" si="26"/>
        <v>0</v>
      </c>
      <c r="BH9" s="5">
        <f t="shared" si="27"/>
        <v>0</v>
      </c>
      <c r="BI9" s="5">
        <f t="shared" si="28"/>
        <v>0</v>
      </c>
      <c r="BJ9" s="5">
        <f t="shared" si="29"/>
        <v>0</v>
      </c>
      <c r="BK9" s="5">
        <f t="shared" si="30"/>
        <v>0</v>
      </c>
      <c r="BL9" s="5">
        <f t="shared" si="31"/>
        <v>0</v>
      </c>
      <c r="BM9" s="5">
        <f t="shared" si="32"/>
        <v>7857</v>
      </c>
      <c r="BN9" s="5">
        <f t="shared" si="3"/>
        <v>2854</v>
      </c>
      <c r="BO9" s="5">
        <f t="shared" si="3"/>
        <v>4527</v>
      </c>
      <c r="BP9" s="5">
        <f t="shared" si="3"/>
        <v>476</v>
      </c>
      <c r="BQ9" s="5">
        <f t="shared" si="3"/>
        <v>0</v>
      </c>
      <c r="BR9" s="5">
        <f t="shared" si="3"/>
        <v>0</v>
      </c>
      <c r="BS9" s="5">
        <f t="shared" si="3"/>
        <v>0</v>
      </c>
      <c r="BT9" s="5">
        <f t="shared" si="3"/>
        <v>0</v>
      </c>
      <c r="BU9" s="5">
        <f t="shared" si="3"/>
        <v>0</v>
      </c>
      <c r="BV9" s="5">
        <f t="shared" si="3"/>
        <v>0</v>
      </c>
      <c r="BW9" s="5">
        <f t="shared" si="3"/>
        <v>0</v>
      </c>
      <c r="BX9" s="5">
        <f t="shared" si="4"/>
        <v>0.36324296805396461</v>
      </c>
      <c r="BY9" s="5">
        <f t="shared" si="33"/>
        <v>0.57617411225658643</v>
      </c>
      <c r="BZ9" s="5">
        <f t="shared" si="34"/>
        <v>6.05829196894489E-2</v>
      </c>
      <c r="CA9" s="5">
        <f t="shared" si="35"/>
        <v>0</v>
      </c>
      <c r="CB9" s="5">
        <f t="shared" si="36"/>
        <v>0</v>
      </c>
      <c r="CC9" s="5">
        <f t="shared" si="37"/>
        <v>0</v>
      </c>
      <c r="CD9" s="5">
        <f t="shared" si="38"/>
        <v>0</v>
      </c>
      <c r="CE9" s="5">
        <f t="shared" si="39"/>
        <v>0</v>
      </c>
      <c r="CF9" s="5">
        <f t="shared" si="40"/>
        <v>0</v>
      </c>
      <c r="CG9" s="5">
        <f t="shared" si="41"/>
        <v>0</v>
      </c>
      <c r="CH9" s="6">
        <f t="shared" si="42"/>
        <v>0.57617411225658643</v>
      </c>
    </row>
    <row r="10" spans="1:86" x14ac:dyDescent="0.3">
      <c r="A10">
        <f t="shared" si="43"/>
        <v>8</v>
      </c>
      <c r="B10" s="5">
        <f>SUMIFS('Pres Converted'!J$2:J$10000,'Pres Converted'!$D$2:$D$10000,B$1,'Pres Converted'!$C$2:$C$10000,$A10)</f>
        <v>7360</v>
      </c>
      <c r="C10" s="5">
        <f>SUMIFS('Pres Converted'!G$2:G$10000,'Pres Converted'!$D$2:$D$10000,C$1,'Pres Converted'!$C$2:$C$10000,$A10)</f>
        <v>2113</v>
      </c>
      <c r="D10" s="5">
        <f>SUMIFS('Pres Converted'!H$2:H$10000,'Pres Converted'!$D$2:$D$10000,D$1,'Pres Converted'!$C$2:$C$10000,$A10)</f>
        <v>4618</v>
      </c>
      <c r="E10" s="5">
        <f>SUMIFS('Pres Converted'!I$2:I$10000,'Pres Converted'!$D$2:$D$10000,E$1,'Pres Converted'!$C$2:$C$10000,$A10)</f>
        <v>629</v>
      </c>
      <c r="F10" s="5"/>
      <c r="G10" s="5"/>
      <c r="H10" s="5"/>
      <c r="I10" s="5"/>
      <c r="J10" s="5"/>
      <c r="K10" s="5"/>
      <c r="L10" s="5"/>
      <c r="M10" s="5">
        <f t="shared" si="0"/>
        <v>0.28709239130434783</v>
      </c>
      <c r="N10" s="5">
        <f t="shared" si="5"/>
        <v>0.62744565217391302</v>
      </c>
      <c r="O10" s="5">
        <f t="shared" si="6"/>
        <v>8.546195652173913E-2</v>
      </c>
      <c r="P10" s="5">
        <f t="shared" si="7"/>
        <v>0</v>
      </c>
      <c r="Q10" s="5">
        <f t="shared" si="8"/>
        <v>0</v>
      </c>
      <c r="R10" s="5">
        <f t="shared" si="9"/>
        <v>0</v>
      </c>
      <c r="S10" s="5">
        <f t="shared" si="10"/>
        <v>0</v>
      </c>
      <c r="T10" s="5">
        <f t="shared" si="11"/>
        <v>0</v>
      </c>
      <c r="U10" s="5">
        <f t="shared" si="12"/>
        <v>0</v>
      </c>
      <c r="V10" s="5">
        <f t="shared" si="13"/>
        <v>0</v>
      </c>
      <c r="W10" s="5">
        <f>SUMIFS('Pres Converted'!J$2:J$10000,'Pres Converted'!$D$2:$D$10000,W$1,'Pres Converted'!$C$2:$C$10000,$A10)</f>
        <v>655</v>
      </c>
      <c r="X10" s="5">
        <f>SUMIFS('Pres Converted'!G$2:G$10000,'Pres Converted'!$D$2:$D$10000,X$1,'Pres Converted'!$C$2:$C$10000,$A10)</f>
        <v>201</v>
      </c>
      <c r="Y10" s="5">
        <f>SUMIFS('Pres Converted'!H$2:H$10000,'Pres Converted'!$D$2:$D$10000,Y$1,'Pres Converted'!$C$2:$C$10000,$A10)</f>
        <v>432</v>
      </c>
      <c r="Z10" s="5">
        <f>SUMIFS('Pres Converted'!I$2:I$10000,'Pres Converted'!$D$2:$D$10000,Z$1,'Pres Converted'!$C$2:$C$10000,$A10)</f>
        <v>22</v>
      </c>
      <c r="AA10" s="5"/>
      <c r="AB10" s="5"/>
      <c r="AC10" s="5"/>
      <c r="AD10" s="5"/>
      <c r="AE10" s="5"/>
      <c r="AF10" s="5"/>
      <c r="AG10" s="5"/>
      <c r="AH10" s="5">
        <f t="shared" si="1"/>
        <v>0.30687022900763361</v>
      </c>
      <c r="AI10" s="5">
        <f t="shared" si="14"/>
        <v>0.65954198473282444</v>
      </c>
      <c r="AJ10" s="5">
        <f t="shared" si="15"/>
        <v>3.3587786259541987E-2</v>
      </c>
      <c r="AK10" s="5">
        <f t="shared" si="16"/>
        <v>0</v>
      </c>
      <c r="AL10" s="5">
        <f t="shared" si="17"/>
        <v>0</v>
      </c>
      <c r="AM10" s="5">
        <f t="shared" si="18"/>
        <v>0</v>
      </c>
      <c r="AN10" s="5">
        <f t="shared" si="19"/>
        <v>0</v>
      </c>
      <c r="AO10" s="5">
        <f t="shared" si="20"/>
        <v>0</v>
      </c>
      <c r="AP10" s="5">
        <f t="shared" si="21"/>
        <v>0</v>
      </c>
      <c r="AQ10" s="5">
        <f t="shared" si="22"/>
        <v>0</v>
      </c>
      <c r="AR10" s="5">
        <f>SUMIFS('Pres Converted'!J$2:J$10000,'Pres Converted'!$D$2:$D$10000,AR$1,'Pres Converted'!$C$2:$C$10000,$A10)</f>
        <v>387</v>
      </c>
      <c r="AS10" s="5">
        <f>SUMIFS('Pres Converted'!G$2:G$10000,'Pres Converted'!$D$2:$D$10000,AS$1,'Pres Converted'!$C$2:$C$10000,$A10)</f>
        <v>140</v>
      </c>
      <c r="AT10" s="5">
        <f>SUMIFS('Pres Converted'!H$2:H$10000,'Pres Converted'!$D$2:$D$10000,AT$1,'Pres Converted'!$C$2:$C$10000,$A10)</f>
        <v>225</v>
      </c>
      <c r="AU10" s="5">
        <f>SUMIFS('Pres Converted'!I$2:I$10000,'Pres Converted'!$D$2:$D$10000,AU$1,'Pres Converted'!$C$2:$C$10000,$A10)</f>
        <v>22</v>
      </c>
      <c r="AV10" s="5"/>
      <c r="AW10" s="5"/>
      <c r="AX10" s="5"/>
      <c r="AY10" s="5"/>
      <c r="AZ10" s="5"/>
      <c r="BA10" s="5"/>
      <c r="BB10" s="5"/>
      <c r="BC10" s="5">
        <f t="shared" si="2"/>
        <v>0.36175710594315247</v>
      </c>
      <c r="BD10" s="5">
        <f t="shared" si="23"/>
        <v>0.58139534883720934</v>
      </c>
      <c r="BE10" s="5">
        <f t="shared" si="24"/>
        <v>5.6847545219638244E-2</v>
      </c>
      <c r="BF10" s="5">
        <f t="shared" si="25"/>
        <v>0</v>
      </c>
      <c r="BG10" s="5">
        <f t="shared" si="26"/>
        <v>0</v>
      </c>
      <c r="BH10" s="5">
        <f t="shared" si="27"/>
        <v>0</v>
      </c>
      <c r="BI10" s="5">
        <f t="shared" si="28"/>
        <v>0</v>
      </c>
      <c r="BJ10" s="5">
        <f t="shared" si="29"/>
        <v>0</v>
      </c>
      <c r="BK10" s="5">
        <f t="shared" si="30"/>
        <v>0</v>
      </c>
      <c r="BL10" s="5">
        <f t="shared" si="31"/>
        <v>0</v>
      </c>
      <c r="BM10" s="5">
        <f t="shared" si="32"/>
        <v>8402</v>
      </c>
      <c r="BN10" s="5">
        <f t="shared" si="3"/>
        <v>2454</v>
      </c>
      <c r="BO10" s="5">
        <f t="shared" si="3"/>
        <v>5275</v>
      </c>
      <c r="BP10" s="5">
        <f t="shared" si="3"/>
        <v>673</v>
      </c>
      <c r="BQ10" s="5">
        <f t="shared" si="3"/>
        <v>0</v>
      </c>
      <c r="BR10" s="5">
        <f t="shared" si="3"/>
        <v>0</v>
      </c>
      <c r="BS10" s="5">
        <f t="shared" si="3"/>
        <v>0</v>
      </c>
      <c r="BT10" s="5">
        <f t="shared" si="3"/>
        <v>0</v>
      </c>
      <c r="BU10" s="5">
        <f t="shared" si="3"/>
        <v>0</v>
      </c>
      <c r="BV10" s="5">
        <f t="shared" si="3"/>
        <v>0</v>
      </c>
      <c r="BW10" s="5">
        <f t="shared" si="3"/>
        <v>0</v>
      </c>
      <c r="BX10" s="5">
        <f t="shared" si="4"/>
        <v>0.29207331587717211</v>
      </c>
      <c r="BY10" s="5">
        <f t="shared" si="33"/>
        <v>0.62782670792668416</v>
      </c>
      <c r="BZ10" s="5">
        <f t="shared" si="34"/>
        <v>8.0099976196143771E-2</v>
      </c>
      <c r="CA10" s="5">
        <f t="shared" si="35"/>
        <v>0</v>
      </c>
      <c r="CB10" s="5">
        <f t="shared" si="36"/>
        <v>0</v>
      </c>
      <c r="CC10" s="5">
        <f t="shared" si="37"/>
        <v>0</v>
      </c>
      <c r="CD10" s="5">
        <f t="shared" si="38"/>
        <v>0</v>
      </c>
      <c r="CE10" s="5">
        <f t="shared" si="39"/>
        <v>0</v>
      </c>
      <c r="CF10" s="5">
        <f t="shared" si="40"/>
        <v>0</v>
      </c>
      <c r="CG10" s="5">
        <f t="shared" si="41"/>
        <v>0</v>
      </c>
      <c r="CH10" s="6">
        <f t="shared" si="42"/>
        <v>0.62782670792668416</v>
      </c>
    </row>
    <row r="11" spans="1:86" x14ac:dyDescent="0.3">
      <c r="A11">
        <f t="shared" si="43"/>
        <v>9</v>
      </c>
      <c r="B11" s="5">
        <f>SUMIFS('Pres Converted'!J$2:J$10000,'Pres Converted'!$D$2:$D$10000,B$1,'Pres Converted'!$C$2:$C$10000,$A11)</f>
        <v>8863</v>
      </c>
      <c r="C11" s="5">
        <f>SUMIFS('Pres Converted'!G$2:G$10000,'Pres Converted'!$D$2:$D$10000,C$1,'Pres Converted'!$C$2:$C$10000,$A11)</f>
        <v>2199</v>
      </c>
      <c r="D11" s="5">
        <f>SUMIFS('Pres Converted'!H$2:H$10000,'Pres Converted'!$D$2:$D$10000,D$1,'Pres Converted'!$C$2:$C$10000,$A11)</f>
        <v>5933</v>
      </c>
      <c r="E11" s="5">
        <f>SUMIFS('Pres Converted'!I$2:I$10000,'Pres Converted'!$D$2:$D$10000,E$1,'Pres Converted'!$C$2:$C$10000,$A11)</f>
        <v>731</v>
      </c>
      <c r="F11" s="5"/>
      <c r="G11" s="5"/>
      <c r="H11" s="5"/>
      <c r="I11" s="5"/>
      <c r="J11" s="5"/>
      <c r="K11" s="5"/>
      <c r="L11" s="5"/>
      <c r="M11" s="5">
        <f t="shared" si="0"/>
        <v>0.24811012072661626</v>
      </c>
      <c r="N11" s="5">
        <f t="shared" si="5"/>
        <v>0.66941216292451766</v>
      </c>
      <c r="O11" s="5">
        <f t="shared" si="6"/>
        <v>8.2477716348866068E-2</v>
      </c>
      <c r="P11" s="5">
        <f t="shared" si="7"/>
        <v>0</v>
      </c>
      <c r="Q11" s="5">
        <f t="shared" si="8"/>
        <v>0</v>
      </c>
      <c r="R11" s="5">
        <f t="shared" si="9"/>
        <v>0</v>
      </c>
      <c r="S11" s="5">
        <f t="shared" si="10"/>
        <v>0</v>
      </c>
      <c r="T11" s="5">
        <f t="shared" si="11"/>
        <v>0</v>
      </c>
      <c r="U11" s="5">
        <f t="shared" si="12"/>
        <v>0</v>
      </c>
      <c r="V11" s="5">
        <f t="shared" si="13"/>
        <v>0</v>
      </c>
      <c r="W11" s="5">
        <f>SUMIFS('Pres Converted'!J$2:J$10000,'Pres Converted'!$D$2:$D$10000,W$1,'Pres Converted'!$C$2:$C$10000,$A11)</f>
        <v>866</v>
      </c>
      <c r="X11" s="5">
        <f>SUMIFS('Pres Converted'!G$2:G$10000,'Pres Converted'!$D$2:$D$10000,X$1,'Pres Converted'!$C$2:$C$10000,$A11)</f>
        <v>214</v>
      </c>
      <c r="Y11" s="5">
        <f>SUMIFS('Pres Converted'!H$2:H$10000,'Pres Converted'!$D$2:$D$10000,Y$1,'Pres Converted'!$C$2:$C$10000,$A11)</f>
        <v>628</v>
      </c>
      <c r="Z11" s="5">
        <f>SUMIFS('Pres Converted'!I$2:I$10000,'Pres Converted'!$D$2:$D$10000,Z$1,'Pres Converted'!$C$2:$C$10000,$A11)</f>
        <v>24</v>
      </c>
      <c r="AA11" s="5"/>
      <c r="AB11" s="5"/>
      <c r="AC11" s="5"/>
      <c r="AD11" s="5"/>
      <c r="AE11" s="5"/>
      <c r="AF11" s="5"/>
      <c r="AG11" s="5"/>
      <c r="AH11" s="5">
        <f t="shared" si="1"/>
        <v>0.24711316397228639</v>
      </c>
      <c r="AI11" s="5">
        <f t="shared" si="14"/>
        <v>0.72517321016166281</v>
      </c>
      <c r="AJ11" s="5">
        <f t="shared" si="15"/>
        <v>2.771362586605081E-2</v>
      </c>
      <c r="AK11" s="5">
        <f t="shared" si="16"/>
        <v>0</v>
      </c>
      <c r="AL11" s="5">
        <f t="shared" si="17"/>
        <v>0</v>
      </c>
      <c r="AM11" s="5">
        <f t="shared" si="18"/>
        <v>0</v>
      </c>
      <c r="AN11" s="5">
        <f t="shared" si="19"/>
        <v>0</v>
      </c>
      <c r="AO11" s="5">
        <f t="shared" si="20"/>
        <v>0</v>
      </c>
      <c r="AP11" s="5">
        <f t="shared" si="21"/>
        <v>0</v>
      </c>
      <c r="AQ11" s="5">
        <f t="shared" si="22"/>
        <v>0</v>
      </c>
      <c r="AR11" s="5">
        <f>SUMIFS('Pres Converted'!J$2:J$10000,'Pres Converted'!$D$2:$D$10000,AR$1,'Pres Converted'!$C$2:$C$10000,$A11)</f>
        <v>316</v>
      </c>
      <c r="AS11" s="5">
        <f>SUMIFS('Pres Converted'!G$2:G$10000,'Pres Converted'!$D$2:$D$10000,AS$1,'Pres Converted'!$C$2:$C$10000,$A11)</f>
        <v>88</v>
      </c>
      <c r="AT11" s="5">
        <f>SUMIFS('Pres Converted'!H$2:H$10000,'Pres Converted'!$D$2:$D$10000,AT$1,'Pres Converted'!$C$2:$C$10000,$A11)</f>
        <v>198</v>
      </c>
      <c r="AU11" s="5">
        <f>SUMIFS('Pres Converted'!I$2:I$10000,'Pres Converted'!$D$2:$D$10000,AU$1,'Pres Converted'!$C$2:$C$10000,$A11)</f>
        <v>30</v>
      </c>
      <c r="AV11" s="5"/>
      <c r="AW11" s="5"/>
      <c r="AX11" s="5"/>
      <c r="AY11" s="5"/>
      <c r="AZ11" s="5"/>
      <c r="BA11" s="5"/>
      <c r="BB11" s="5"/>
      <c r="BC11" s="5">
        <f t="shared" si="2"/>
        <v>0.27848101265822783</v>
      </c>
      <c r="BD11" s="5">
        <f t="shared" si="23"/>
        <v>0.62658227848101267</v>
      </c>
      <c r="BE11" s="5">
        <f t="shared" si="24"/>
        <v>9.49367088607595E-2</v>
      </c>
      <c r="BF11" s="5">
        <f t="shared" si="25"/>
        <v>0</v>
      </c>
      <c r="BG11" s="5">
        <f t="shared" si="26"/>
        <v>0</v>
      </c>
      <c r="BH11" s="5">
        <f t="shared" si="27"/>
        <v>0</v>
      </c>
      <c r="BI11" s="5">
        <f t="shared" si="28"/>
        <v>0</v>
      </c>
      <c r="BJ11" s="5">
        <f t="shared" si="29"/>
        <v>0</v>
      </c>
      <c r="BK11" s="5">
        <f t="shared" si="30"/>
        <v>0</v>
      </c>
      <c r="BL11" s="5">
        <f t="shared" si="31"/>
        <v>0</v>
      </c>
      <c r="BM11" s="5">
        <f t="shared" si="32"/>
        <v>10045</v>
      </c>
      <c r="BN11" s="5">
        <f t="shared" si="3"/>
        <v>2501</v>
      </c>
      <c r="BO11" s="5">
        <f t="shared" si="3"/>
        <v>6759</v>
      </c>
      <c r="BP11" s="5">
        <f t="shared" si="3"/>
        <v>785</v>
      </c>
      <c r="BQ11" s="5">
        <f t="shared" si="3"/>
        <v>0</v>
      </c>
      <c r="BR11" s="5">
        <f t="shared" si="3"/>
        <v>0</v>
      </c>
      <c r="BS11" s="5">
        <f t="shared" si="3"/>
        <v>0</v>
      </c>
      <c r="BT11" s="5">
        <f t="shared" si="3"/>
        <v>0</v>
      </c>
      <c r="BU11" s="5">
        <f t="shared" si="3"/>
        <v>0</v>
      </c>
      <c r="BV11" s="5">
        <f t="shared" si="3"/>
        <v>0</v>
      </c>
      <c r="BW11" s="5">
        <f t="shared" si="3"/>
        <v>0</v>
      </c>
      <c r="BX11" s="5">
        <f t="shared" si="4"/>
        <v>0.24897959183673468</v>
      </c>
      <c r="BY11" s="5">
        <f t="shared" si="33"/>
        <v>0.67287207565953211</v>
      </c>
      <c r="BZ11" s="5">
        <f t="shared" si="34"/>
        <v>7.8148332503733195E-2</v>
      </c>
      <c r="CA11" s="5">
        <f t="shared" si="35"/>
        <v>0</v>
      </c>
      <c r="CB11" s="5">
        <f t="shared" si="36"/>
        <v>0</v>
      </c>
      <c r="CC11" s="5">
        <f t="shared" si="37"/>
        <v>0</v>
      </c>
      <c r="CD11" s="5">
        <f t="shared" si="38"/>
        <v>0</v>
      </c>
      <c r="CE11" s="5">
        <f t="shared" si="39"/>
        <v>0</v>
      </c>
      <c r="CF11" s="5">
        <f t="shared" si="40"/>
        <v>0</v>
      </c>
      <c r="CG11" s="5">
        <f t="shared" si="41"/>
        <v>0</v>
      </c>
      <c r="CH11" s="6">
        <f t="shared" si="42"/>
        <v>0.67287207565953211</v>
      </c>
    </row>
    <row r="12" spans="1:86" x14ac:dyDescent="0.3">
      <c r="A12">
        <f t="shared" si="43"/>
        <v>10</v>
      </c>
      <c r="B12" s="5">
        <f>SUMIFS('Pres Converted'!J$2:J$10000,'Pres Converted'!$D$2:$D$10000,B$1,'Pres Converted'!$C$2:$C$10000,$A12)</f>
        <v>8523</v>
      </c>
      <c r="C12" s="5">
        <f>SUMIFS('Pres Converted'!G$2:G$10000,'Pres Converted'!$D$2:$D$10000,C$1,'Pres Converted'!$C$2:$C$10000,$A12)</f>
        <v>2267</v>
      </c>
      <c r="D12" s="5">
        <f>SUMIFS('Pres Converted'!H$2:H$10000,'Pres Converted'!$D$2:$D$10000,D$1,'Pres Converted'!$C$2:$C$10000,$A12)</f>
        <v>5504</v>
      </c>
      <c r="E12" s="5">
        <f>SUMIFS('Pres Converted'!I$2:I$10000,'Pres Converted'!$D$2:$D$10000,E$1,'Pres Converted'!$C$2:$C$10000,$A12)</f>
        <v>752</v>
      </c>
      <c r="F12" s="5"/>
      <c r="G12" s="5"/>
      <c r="H12" s="5"/>
      <c r="I12" s="5"/>
      <c r="J12" s="5"/>
      <c r="K12" s="5"/>
      <c r="L12" s="5"/>
      <c r="M12" s="5">
        <f t="shared" si="0"/>
        <v>0.26598615510970314</v>
      </c>
      <c r="N12" s="5">
        <f t="shared" si="5"/>
        <v>0.64578200164261412</v>
      </c>
      <c r="O12" s="5">
        <f t="shared" si="6"/>
        <v>8.823184324768274E-2</v>
      </c>
      <c r="P12" s="5">
        <f t="shared" si="7"/>
        <v>0</v>
      </c>
      <c r="Q12" s="5">
        <f t="shared" si="8"/>
        <v>0</v>
      </c>
      <c r="R12" s="5">
        <f t="shared" si="9"/>
        <v>0</v>
      </c>
      <c r="S12" s="5">
        <f t="shared" si="10"/>
        <v>0</v>
      </c>
      <c r="T12" s="5">
        <f t="shared" si="11"/>
        <v>0</v>
      </c>
      <c r="U12" s="5">
        <f t="shared" si="12"/>
        <v>0</v>
      </c>
      <c r="V12" s="5">
        <f t="shared" si="13"/>
        <v>0</v>
      </c>
      <c r="W12" s="5">
        <f>SUMIFS('Pres Converted'!J$2:J$10000,'Pres Converted'!$D$2:$D$10000,W$1,'Pres Converted'!$C$2:$C$10000,$A12)</f>
        <v>734</v>
      </c>
      <c r="X12" s="5">
        <f>SUMIFS('Pres Converted'!G$2:G$10000,'Pres Converted'!$D$2:$D$10000,X$1,'Pres Converted'!$C$2:$C$10000,$A12)</f>
        <v>217</v>
      </c>
      <c r="Y12" s="5">
        <f>SUMIFS('Pres Converted'!H$2:H$10000,'Pres Converted'!$D$2:$D$10000,Y$1,'Pres Converted'!$C$2:$C$10000,$A12)</f>
        <v>482</v>
      </c>
      <c r="Z12" s="5">
        <f>SUMIFS('Pres Converted'!I$2:I$10000,'Pres Converted'!$D$2:$D$10000,Z$1,'Pres Converted'!$C$2:$C$10000,$A12)</f>
        <v>35</v>
      </c>
      <c r="AA12" s="5"/>
      <c r="AB12" s="5"/>
      <c r="AC12" s="5"/>
      <c r="AD12" s="5"/>
      <c r="AE12" s="5"/>
      <c r="AF12" s="5"/>
      <c r="AG12" s="5"/>
      <c r="AH12" s="5">
        <f t="shared" si="1"/>
        <v>0.29564032697547682</v>
      </c>
      <c r="AI12" s="5">
        <f t="shared" si="14"/>
        <v>0.65667574931880113</v>
      </c>
      <c r="AJ12" s="5">
        <f t="shared" si="15"/>
        <v>4.7683923705722074E-2</v>
      </c>
      <c r="AK12" s="5">
        <f t="shared" si="16"/>
        <v>0</v>
      </c>
      <c r="AL12" s="5">
        <f t="shared" si="17"/>
        <v>0</v>
      </c>
      <c r="AM12" s="5">
        <f t="shared" si="18"/>
        <v>0</v>
      </c>
      <c r="AN12" s="5">
        <f t="shared" si="19"/>
        <v>0</v>
      </c>
      <c r="AO12" s="5">
        <f t="shared" si="20"/>
        <v>0</v>
      </c>
      <c r="AP12" s="5">
        <f t="shared" si="21"/>
        <v>0</v>
      </c>
      <c r="AQ12" s="5">
        <f t="shared" si="22"/>
        <v>0</v>
      </c>
      <c r="AR12" s="5">
        <f>SUMIFS('Pres Converted'!J$2:J$10000,'Pres Converted'!$D$2:$D$10000,AR$1,'Pres Converted'!$C$2:$C$10000,$A12)</f>
        <v>1375</v>
      </c>
      <c r="AS12" s="5">
        <f>SUMIFS('Pres Converted'!G$2:G$10000,'Pres Converted'!$D$2:$D$10000,AS$1,'Pres Converted'!$C$2:$C$10000,$A12)</f>
        <v>370</v>
      </c>
      <c r="AT12" s="5">
        <f>SUMIFS('Pres Converted'!H$2:H$10000,'Pres Converted'!$D$2:$D$10000,AT$1,'Pres Converted'!$C$2:$C$10000,$A12)</f>
        <v>896</v>
      </c>
      <c r="AU12" s="5">
        <f>SUMIFS('Pres Converted'!I$2:I$10000,'Pres Converted'!$D$2:$D$10000,AU$1,'Pres Converted'!$C$2:$C$10000,$A12)</f>
        <v>109</v>
      </c>
      <c r="AV12" s="5"/>
      <c r="AW12" s="5"/>
      <c r="AX12" s="5"/>
      <c r="AY12" s="5"/>
      <c r="AZ12" s="5"/>
      <c r="BA12" s="5"/>
      <c r="BB12" s="5"/>
      <c r="BC12" s="5">
        <f t="shared" si="2"/>
        <v>0.2690909090909091</v>
      </c>
      <c r="BD12" s="5">
        <f t="shared" si="23"/>
        <v>0.65163636363636368</v>
      </c>
      <c r="BE12" s="5">
        <f t="shared" si="24"/>
        <v>7.9272727272727272E-2</v>
      </c>
      <c r="BF12" s="5">
        <f t="shared" si="25"/>
        <v>0</v>
      </c>
      <c r="BG12" s="5">
        <f t="shared" si="26"/>
        <v>0</v>
      </c>
      <c r="BH12" s="5">
        <f t="shared" si="27"/>
        <v>0</v>
      </c>
      <c r="BI12" s="5">
        <f t="shared" si="28"/>
        <v>0</v>
      </c>
      <c r="BJ12" s="5">
        <f t="shared" si="29"/>
        <v>0</v>
      </c>
      <c r="BK12" s="5">
        <f t="shared" si="30"/>
        <v>0</v>
      </c>
      <c r="BL12" s="5">
        <f t="shared" si="31"/>
        <v>0</v>
      </c>
      <c r="BM12" s="5">
        <f t="shared" si="32"/>
        <v>10632</v>
      </c>
      <c r="BN12" s="5">
        <f t="shared" si="3"/>
        <v>2854</v>
      </c>
      <c r="BO12" s="5">
        <f t="shared" si="3"/>
        <v>6882</v>
      </c>
      <c r="BP12" s="5">
        <f t="shared" si="3"/>
        <v>896</v>
      </c>
      <c r="BQ12" s="5">
        <f t="shared" si="3"/>
        <v>0</v>
      </c>
      <c r="BR12" s="5">
        <f t="shared" si="3"/>
        <v>0</v>
      </c>
      <c r="BS12" s="5">
        <f t="shared" si="3"/>
        <v>0</v>
      </c>
      <c r="BT12" s="5">
        <f t="shared" si="3"/>
        <v>0</v>
      </c>
      <c r="BU12" s="5">
        <f t="shared" si="3"/>
        <v>0</v>
      </c>
      <c r="BV12" s="5">
        <f t="shared" si="3"/>
        <v>0</v>
      </c>
      <c r="BW12" s="5">
        <f t="shared" si="3"/>
        <v>0</v>
      </c>
      <c r="BX12" s="5">
        <f t="shared" si="4"/>
        <v>0.26843491346877352</v>
      </c>
      <c r="BY12" s="5">
        <f t="shared" si="33"/>
        <v>0.64729119638826182</v>
      </c>
      <c r="BZ12" s="5">
        <f t="shared" si="34"/>
        <v>8.427389014296463E-2</v>
      </c>
      <c r="CA12" s="5">
        <f t="shared" si="35"/>
        <v>0</v>
      </c>
      <c r="CB12" s="5">
        <f t="shared" si="36"/>
        <v>0</v>
      </c>
      <c r="CC12" s="5">
        <f t="shared" si="37"/>
        <v>0</v>
      </c>
      <c r="CD12" s="5">
        <f t="shared" si="38"/>
        <v>0</v>
      </c>
      <c r="CE12" s="5">
        <f t="shared" si="39"/>
        <v>0</v>
      </c>
      <c r="CF12" s="5">
        <f t="shared" si="40"/>
        <v>0</v>
      </c>
      <c r="CG12" s="5">
        <f t="shared" si="41"/>
        <v>0</v>
      </c>
      <c r="CH12" s="6">
        <f t="shared" si="42"/>
        <v>0.64729119638826182</v>
      </c>
    </row>
    <row r="13" spans="1:86" x14ac:dyDescent="0.3">
      <c r="A13">
        <f t="shared" si="43"/>
        <v>11</v>
      </c>
      <c r="B13" s="5">
        <f>SUMIFS('Pres Converted'!J$2:J$10000,'Pres Converted'!$D$2:$D$10000,B$1,'Pres Converted'!$C$2:$C$10000,$A13)</f>
        <v>4170</v>
      </c>
      <c r="C13" s="5">
        <f>SUMIFS('Pres Converted'!G$2:G$10000,'Pres Converted'!$D$2:$D$10000,C$1,'Pres Converted'!$C$2:$C$10000,$A13)</f>
        <v>1116</v>
      </c>
      <c r="D13" s="5">
        <f>SUMIFS('Pres Converted'!H$2:H$10000,'Pres Converted'!$D$2:$D$10000,D$1,'Pres Converted'!$C$2:$C$10000,$A13)</f>
        <v>2313</v>
      </c>
      <c r="E13" s="5">
        <f>SUMIFS('Pres Converted'!I$2:I$10000,'Pres Converted'!$D$2:$D$10000,E$1,'Pres Converted'!$C$2:$C$10000,$A13)</f>
        <v>741</v>
      </c>
      <c r="F13" s="5"/>
      <c r="G13" s="5"/>
      <c r="H13" s="5"/>
      <c r="I13" s="5"/>
      <c r="J13" s="5"/>
      <c r="K13" s="5"/>
      <c r="L13" s="5"/>
      <c r="M13" s="5">
        <f t="shared" si="0"/>
        <v>0.26762589928057556</v>
      </c>
      <c r="N13" s="5">
        <f t="shared" si="5"/>
        <v>0.5546762589928057</v>
      </c>
      <c r="O13" s="5">
        <f t="shared" si="6"/>
        <v>0.1776978417266187</v>
      </c>
      <c r="P13" s="5">
        <f t="shared" si="7"/>
        <v>0</v>
      </c>
      <c r="Q13" s="5">
        <f t="shared" si="8"/>
        <v>0</v>
      </c>
      <c r="R13" s="5">
        <f t="shared" si="9"/>
        <v>0</v>
      </c>
      <c r="S13" s="5">
        <f t="shared" si="10"/>
        <v>0</v>
      </c>
      <c r="T13" s="5">
        <f t="shared" si="11"/>
        <v>0</v>
      </c>
      <c r="U13" s="5">
        <f t="shared" si="12"/>
        <v>0</v>
      </c>
      <c r="V13" s="5">
        <f t="shared" si="13"/>
        <v>0</v>
      </c>
      <c r="W13" s="5">
        <f>SUMIFS('Pres Converted'!J$2:J$10000,'Pres Converted'!$D$2:$D$10000,W$1,'Pres Converted'!$C$2:$C$10000,$A13)</f>
        <v>516</v>
      </c>
      <c r="X13" s="5">
        <f>SUMIFS('Pres Converted'!G$2:G$10000,'Pres Converted'!$D$2:$D$10000,X$1,'Pres Converted'!$C$2:$C$10000,$A13)</f>
        <v>155</v>
      </c>
      <c r="Y13" s="5">
        <f>SUMIFS('Pres Converted'!H$2:H$10000,'Pres Converted'!$D$2:$D$10000,Y$1,'Pres Converted'!$C$2:$C$10000,$A13)</f>
        <v>305</v>
      </c>
      <c r="Z13" s="5">
        <f>SUMIFS('Pres Converted'!I$2:I$10000,'Pres Converted'!$D$2:$D$10000,Z$1,'Pres Converted'!$C$2:$C$10000,$A13)</f>
        <v>56</v>
      </c>
      <c r="AA13" s="5"/>
      <c r="AB13" s="5"/>
      <c r="AC13" s="5"/>
      <c r="AD13" s="5"/>
      <c r="AE13" s="5"/>
      <c r="AF13" s="5"/>
      <c r="AG13" s="5"/>
      <c r="AH13" s="5">
        <f t="shared" si="1"/>
        <v>0.30038759689922478</v>
      </c>
      <c r="AI13" s="5">
        <f t="shared" si="14"/>
        <v>0.59108527131782951</v>
      </c>
      <c r="AJ13" s="5">
        <f t="shared" si="15"/>
        <v>0.10852713178294573</v>
      </c>
      <c r="AK13" s="5">
        <f t="shared" si="16"/>
        <v>0</v>
      </c>
      <c r="AL13" s="5">
        <f t="shared" si="17"/>
        <v>0</v>
      </c>
      <c r="AM13" s="5">
        <f t="shared" si="18"/>
        <v>0</v>
      </c>
      <c r="AN13" s="5">
        <f t="shared" si="19"/>
        <v>0</v>
      </c>
      <c r="AO13" s="5">
        <f t="shared" si="20"/>
        <v>0</v>
      </c>
      <c r="AP13" s="5">
        <f t="shared" si="21"/>
        <v>0</v>
      </c>
      <c r="AQ13" s="5">
        <f t="shared" si="22"/>
        <v>0</v>
      </c>
      <c r="AR13" s="5">
        <f>SUMIFS('Pres Converted'!J$2:J$10000,'Pres Converted'!$D$2:$D$10000,AR$1,'Pres Converted'!$C$2:$C$10000,$A13)</f>
        <v>158</v>
      </c>
      <c r="AS13" s="5">
        <f>SUMIFS('Pres Converted'!G$2:G$10000,'Pres Converted'!$D$2:$D$10000,AS$1,'Pres Converted'!$C$2:$C$10000,$A13)</f>
        <v>66</v>
      </c>
      <c r="AT13" s="5">
        <f>SUMIFS('Pres Converted'!H$2:H$10000,'Pres Converted'!$D$2:$D$10000,AT$1,'Pres Converted'!$C$2:$C$10000,$A13)</f>
        <v>68</v>
      </c>
      <c r="AU13" s="5">
        <f>SUMIFS('Pres Converted'!I$2:I$10000,'Pres Converted'!$D$2:$D$10000,AU$1,'Pres Converted'!$C$2:$C$10000,$A13)</f>
        <v>24</v>
      </c>
      <c r="AV13" s="5"/>
      <c r="AW13" s="5"/>
      <c r="AX13" s="5"/>
      <c r="AY13" s="5"/>
      <c r="AZ13" s="5"/>
      <c r="BA13" s="5"/>
      <c r="BB13" s="5"/>
      <c r="BC13" s="5">
        <f t="shared" si="2"/>
        <v>0.41772151898734178</v>
      </c>
      <c r="BD13" s="5">
        <f t="shared" si="23"/>
        <v>0.43037974683544306</v>
      </c>
      <c r="BE13" s="5">
        <f t="shared" si="24"/>
        <v>0.15189873417721519</v>
      </c>
      <c r="BF13" s="5">
        <f t="shared" si="25"/>
        <v>0</v>
      </c>
      <c r="BG13" s="5">
        <f t="shared" si="26"/>
        <v>0</v>
      </c>
      <c r="BH13" s="5">
        <f t="shared" si="27"/>
        <v>0</v>
      </c>
      <c r="BI13" s="5">
        <f t="shared" si="28"/>
        <v>0</v>
      </c>
      <c r="BJ13" s="5">
        <f t="shared" si="29"/>
        <v>0</v>
      </c>
      <c r="BK13" s="5">
        <f t="shared" si="30"/>
        <v>0</v>
      </c>
      <c r="BL13" s="5">
        <f t="shared" si="31"/>
        <v>0</v>
      </c>
      <c r="BM13" s="5">
        <f t="shared" si="32"/>
        <v>4844</v>
      </c>
      <c r="BN13" s="5">
        <f t="shared" si="3"/>
        <v>1337</v>
      </c>
      <c r="BO13" s="5">
        <f t="shared" si="3"/>
        <v>2686</v>
      </c>
      <c r="BP13" s="5">
        <f t="shared" si="3"/>
        <v>821</v>
      </c>
      <c r="BQ13" s="5">
        <f t="shared" si="3"/>
        <v>0</v>
      </c>
      <c r="BR13" s="5">
        <f t="shared" si="3"/>
        <v>0</v>
      </c>
      <c r="BS13" s="5">
        <f t="shared" si="3"/>
        <v>0</v>
      </c>
      <c r="BT13" s="5">
        <f t="shared" si="3"/>
        <v>0</v>
      </c>
      <c r="BU13" s="5">
        <f t="shared" si="3"/>
        <v>0</v>
      </c>
      <c r="BV13" s="5">
        <f t="shared" si="3"/>
        <v>0</v>
      </c>
      <c r="BW13" s="5">
        <f t="shared" si="3"/>
        <v>0</v>
      </c>
      <c r="BX13" s="5">
        <f t="shared" si="4"/>
        <v>0.27601156069364163</v>
      </c>
      <c r="BY13" s="5">
        <f t="shared" si="33"/>
        <v>0.55450041288191576</v>
      </c>
      <c r="BZ13" s="5">
        <f t="shared" si="34"/>
        <v>0.16948802642444261</v>
      </c>
      <c r="CA13" s="5">
        <f t="shared" si="35"/>
        <v>0</v>
      </c>
      <c r="CB13" s="5">
        <f t="shared" si="36"/>
        <v>0</v>
      </c>
      <c r="CC13" s="5">
        <f t="shared" si="37"/>
        <v>0</v>
      </c>
      <c r="CD13" s="5">
        <f t="shared" si="38"/>
        <v>0</v>
      </c>
      <c r="CE13" s="5">
        <f t="shared" si="39"/>
        <v>0</v>
      </c>
      <c r="CF13" s="5">
        <f t="shared" si="40"/>
        <v>0</v>
      </c>
      <c r="CG13" s="5">
        <f t="shared" si="41"/>
        <v>0</v>
      </c>
      <c r="CH13" s="6">
        <f t="shared" si="42"/>
        <v>0.55450041288191576</v>
      </c>
    </row>
    <row r="14" spans="1:86" x14ac:dyDescent="0.3">
      <c r="A14">
        <f t="shared" si="43"/>
        <v>12</v>
      </c>
      <c r="B14" s="5">
        <f>SUMIFS('Pres Converted'!J$2:J$10000,'Pres Converted'!$D$2:$D$10000,B$1,'Pres Converted'!$C$2:$C$10000,$A14)</f>
        <v>1526</v>
      </c>
      <c r="C14" s="5">
        <f>SUMIFS('Pres Converted'!G$2:G$10000,'Pres Converted'!$D$2:$D$10000,C$1,'Pres Converted'!$C$2:$C$10000,$A14)</f>
        <v>568</v>
      </c>
      <c r="D14" s="5">
        <f>SUMIFS('Pres Converted'!H$2:H$10000,'Pres Converted'!$D$2:$D$10000,D$1,'Pres Converted'!$C$2:$C$10000,$A14)</f>
        <v>914</v>
      </c>
      <c r="E14" s="5">
        <f>SUMIFS('Pres Converted'!I$2:I$10000,'Pres Converted'!$D$2:$D$10000,E$1,'Pres Converted'!$C$2:$C$10000,$A14)</f>
        <v>44</v>
      </c>
      <c r="F14" s="5"/>
      <c r="G14" s="5"/>
      <c r="H14" s="5"/>
      <c r="I14" s="5"/>
      <c r="J14" s="5"/>
      <c r="K14" s="5"/>
      <c r="L14" s="5"/>
      <c r="M14" s="5">
        <f t="shared" si="0"/>
        <v>0.37221494102228048</v>
      </c>
      <c r="N14" s="5">
        <f t="shared" si="5"/>
        <v>0.59895150720838797</v>
      </c>
      <c r="O14" s="5">
        <f t="shared" si="6"/>
        <v>2.8833551769331587E-2</v>
      </c>
      <c r="P14" s="5">
        <f t="shared" si="7"/>
        <v>0</v>
      </c>
      <c r="Q14" s="5">
        <f t="shared" si="8"/>
        <v>0</v>
      </c>
      <c r="R14" s="5">
        <f t="shared" si="9"/>
        <v>0</v>
      </c>
      <c r="S14" s="5">
        <f t="shared" si="10"/>
        <v>0</v>
      </c>
      <c r="T14" s="5">
        <f t="shared" si="11"/>
        <v>0</v>
      </c>
      <c r="U14" s="5">
        <f t="shared" si="12"/>
        <v>0</v>
      </c>
      <c r="V14" s="5">
        <f t="shared" si="13"/>
        <v>0</v>
      </c>
      <c r="W14" s="5">
        <f>SUMIFS('Pres Converted'!J$2:J$10000,'Pres Converted'!$D$2:$D$10000,W$1,'Pres Converted'!$C$2:$C$10000,$A14)</f>
        <v>220</v>
      </c>
      <c r="X14" s="5">
        <f>SUMIFS('Pres Converted'!G$2:G$10000,'Pres Converted'!$D$2:$D$10000,X$1,'Pres Converted'!$C$2:$C$10000,$A14)</f>
        <v>87</v>
      </c>
      <c r="Y14" s="5">
        <f>SUMIFS('Pres Converted'!H$2:H$10000,'Pres Converted'!$D$2:$D$10000,Y$1,'Pres Converted'!$C$2:$C$10000,$A14)</f>
        <v>131</v>
      </c>
      <c r="Z14" s="5">
        <f>SUMIFS('Pres Converted'!I$2:I$10000,'Pres Converted'!$D$2:$D$10000,Z$1,'Pres Converted'!$C$2:$C$10000,$A14)</f>
        <v>2</v>
      </c>
      <c r="AA14" s="5"/>
      <c r="AB14" s="5"/>
      <c r="AC14" s="5"/>
      <c r="AD14" s="5"/>
      <c r="AE14" s="5"/>
      <c r="AF14" s="5"/>
      <c r="AG14" s="5"/>
      <c r="AH14" s="5">
        <f t="shared" si="1"/>
        <v>0.39545454545454545</v>
      </c>
      <c r="AI14" s="5">
        <f t="shared" si="14"/>
        <v>0.59545454545454546</v>
      </c>
      <c r="AJ14" s="5">
        <f t="shared" si="15"/>
        <v>9.0909090909090905E-3</v>
      </c>
      <c r="AK14" s="5">
        <f t="shared" si="16"/>
        <v>0</v>
      </c>
      <c r="AL14" s="5">
        <f t="shared" si="17"/>
        <v>0</v>
      </c>
      <c r="AM14" s="5">
        <f t="shared" si="18"/>
        <v>0</v>
      </c>
      <c r="AN14" s="5">
        <f t="shared" si="19"/>
        <v>0</v>
      </c>
      <c r="AO14" s="5">
        <f t="shared" si="20"/>
        <v>0</v>
      </c>
      <c r="AP14" s="5">
        <f t="shared" si="21"/>
        <v>0</v>
      </c>
      <c r="AQ14" s="5">
        <f t="shared" si="22"/>
        <v>0</v>
      </c>
      <c r="AR14" s="5">
        <f>SUMIFS('Pres Converted'!J$2:J$10000,'Pres Converted'!$D$2:$D$10000,AR$1,'Pres Converted'!$C$2:$C$10000,$A14)</f>
        <v>154</v>
      </c>
      <c r="AS14" s="5">
        <f>SUMIFS('Pres Converted'!G$2:G$10000,'Pres Converted'!$D$2:$D$10000,AS$1,'Pres Converted'!$C$2:$C$10000,$A14)</f>
        <v>72</v>
      </c>
      <c r="AT14" s="5">
        <f>SUMIFS('Pres Converted'!H$2:H$10000,'Pres Converted'!$D$2:$D$10000,AT$1,'Pres Converted'!$C$2:$C$10000,$A14)</f>
        <v>72</v>
      </c>
      <c r="AU14" s="5">
        <f>SUMIFS('Pres Converted'!I$2:I$10000,'Pres Converted'!$D$2:$D$10000,AU$1,'Pres Converted'!$C$2:$C$10000,$A14)</f>
        <v>10</v>
      </c>
      <c r="AV14" s="5"/>
      <c r="AW14" s="5"/>
      <c r="AX14" s="5"/>
      <c r="AY14" s="5"/>
      <c r="AZ14" s="5"/>
      <c r="BA14" s="5"/>
      <c r="BB14" s="5"/>
      <c r="BC14" s="5">
        <f t="shared" si="2"/>
        <v>0.46753246753246752</v>
      </c>
      <c r="BD14" s="5">
        <f t="shared" si="23"/>
        <v>0.46753246753246752</v>
      </c>
      <c r="BE14" s="5">
        <f t="shared" si="24"/>
        <v>6.4935064935064929E-2</v>
      </c>
      <c r="BF14" s="5">
        <f t="shared" si="25"/>
        <v>0</v>
      </c>
      <c r="BG14" s="5">
        <f t="shared" si="26"/>
        <v>0</v>
      </c>
      <c r="BH14" s="5">
        <f t="shared" si="27"/>
        <v>0</v>
      </c>
      <c r="BI14" s="5">
        <f t="shared" si="28"/>
        <v>0</v>
      </c>
      <c r="BJ14" s="5">
        <f t="shared" si="29"/>
        <v>0</v>
      </c>
      <c r="BK14" s="5">
        <f t="shared" si="30"/>
        <v>0</v>
      </c>
      <c r="BL14" s="5">
        <f t="shared" si="31"/>
        <v>0</v>
      </c>
      <c r="BM14" s="5">
        <f t="shared" si="32"/>
        <v>1900</v>
      </c>
      <c r="BN14" s="5">
        <f t="shared" si="3"/>
        <v>727</v>
      </c>
      <c r="BO14" s="5">
        <f t="shared" si="3"/>
        <v>1117</v>
      </c>
      <c r="BP14" s="5">
        <f t="shared" si="3"/>
        <v>56</v>
      </c>
      <c r="BQ14" s="5">
        <f t="shared" si="3"/>
        <v>0</v>
      </c>
      <c r="BR14" s="5">
        <f t="shared" si="3"/>
        <v>0</v>
      </c>
      <c r="BS14" s="5">
        <f t="shared" si="3"/>
        <v>0</v>
      </c>
      <c r="BT14" s="5">
        <f t="shared" si="3"/>
        <v>0</v>
      </c>
      <c r="BU14" s="5">
        <f t="shared" si="3"/>
        <v>0</v>
      </c>
      <c r="BV14" s="5">
        <f t="shared" si="3"/>
        <v>0</v>
      </c>
      <c r="BW14" s="5">
        <f t="shared" si="3"/>
        <v>0</v>
      </c>
      <c r="BX14" s="5">
        <f t="shared" si="4"/>
        <v>0.38263157894736843</v>
      </c>
      <c r="BY14" s="5">
        <f t="shared" si="33"/>
        <v>0.58789473684210525</v>
      </c>
      <c r="BZ14" s="5">
        <f t="shared" si="34"/>
        <v>2.9473684210526315E-2</v>
      </c>
      <c r="CA14" s="5">
        <f t="shared" si="35"/>
        <v>0</v>
      </c>
      <c r="CB14" s="5">
        <f t="shared" si="36"/>
        <v>0</v>
      </c>
      <c r="CC14" s="5">
        <f t="shared" si="37"/>
        <v>0</v>
      </c>
      <c r="CD14" s="5">
        <f t="shared" si="38"/>
        <v>0</v>
      </c>
      <c r="CE14" s="5">
        <f t="shared" si="39"/>
        <v>0</v>
      </c>
      <c r="CF14" s="5">
        <f t="shared" si="40"/>
        <v>0</v>
      </c>
      <c r="CG14" s="5">
        <f t="shared" si="41"/>
        <v>0</v>
      </c>
      <c r="CH14" s="6">
        <f t="shared" si="42"/>
        <v>0.58789473684210525</v>
      </c>
    </row>
    <row r="15" spans="1:86" x14ac:dyDescent="0.3">
      <c r="A15">
        <f t="shared" si="43"/>
        <v>13</v>
      </c>
      <c r="B15" s="5">
        <f>SUMIFS('Pres Converted'!J$2:J$10000,'Pres Converted'!$D$2:$D$10000,B$1,'Pres Converted'!$C$2:$C$10000,$A15)</f>
        <v>444</v>
      </c>
      <c r="C15" s="5">
        <f>SUMIFS('Pres Converted'!G$2:G$10000,'Pres Converted'!$D$2:$D$10000,C$1,'Pres Converted'!$C$2:$C$10000,$A15)</f>
        <v>164</v>
      </c>
      <c r="D15" s="5">
        <f>SUMIFS('Pres Converted'!H$2:H$10000,'Pres Converted'!$D$2:$D$10000,D$1,'Pres Converted'!$C$2:$C$10000,$A15)</f>
        <v>265</v>
      </c>
      <c r="E15" s="5">
        <f>SUMIFS('Pres Converted'!I$2:I$10000,'Pres Converted'!$D$2:$D$10000,E$1,'Pres Converted'!$C$2:$C$10000,$A15)</f>
        <v>15</v>
      </c>
      <c r="F15" s="5"/>
      <c r="G15" s="5"/>
      <c r="H15" s="5"/>
      <c r="I15" s="5"/>
      <c r="J15" s="5"/>
      <c r="K15" s="5"/>
      <c r="L15" s="5"/>
      <c r="M15" s="5">
        <f t="shared" si="0"/>
        <v>0.36936936936936937</v>
      </c>
      <c r="N15" s="5">
        <f t="shared" si="5"/>
        <v>0.59684684684684686</v>
      </c>
      <c r="O15" s="5">
        <f t="shared" si="6"/>
        <v>3.3783783783783786E-2</v>
      </c>
      <c r="P15" s="5">
        <f t="shared" si="7"/>
        <v>0</v>
      </c>
      <c r="Q15" s="5">
        <f t="shared" si="8"/>
        <v>0</v>
      </c>
      <c r="R15" s="5">
        <f t="shared" si="9"/>
        <v>0</v>
      </c>
      <c r="S15" s="5">
        <f t="shared" si="10"/>
        <v>0</v>
      </c>
      <c r="T15" s="5">
        <f t="shared" si="11"/>
        <v>0</v>
      </c>
      <c r="U15" s="5">
        <f t="shared" si="12"/>
        <v>0</v>
      </c>
      <c r="V15" s="5">
        <f t="shared" si="13"/>
        <v>0</v>
      </c>
      <c r="W15" s="5">
        <f>SUMIFS('Pres Converted'!J$2:J$10000,'Pres Converted'!$D$2:$D$10000,W$1,'Pres Converted'!$C$2:$C$10000,$A15)</f>
        <v>41</v>
      </c>
      <c r="X15" s="5">
        <f>SUMIFS('Pres Converted'!G$2:G$10000,'Pres Converted'!$D$2:$D$10000,X$1,'Pres Converted'!$C$2:$C$10000,$A15)</f>
        <v>14</v>
      </c>
      <c r="Y15" s="5">
        <f>SUMIFS('Pres Converted'!H$2:H$10000,'Pres Converted'!$D$2:$D$10000,Y$1,'Pres Converted'!$C$2:$C$10000,$A15)</f>
        <v>26</v>
      </c>
      <c r="Z15" s="5">
        <f>SUMIFS('Pres Converted'!I$2:I$10000,'Pres Converted'!$D$2:$D$10000,Z$1,'Pres Converted'!$C$2:$C$10000,$A15)</f>
        <v>1</v>
      </c>
      <c r="AA15" s="5"/>
      <c r="AB15" s="5"/>
      <c r="AC15" s="5"/>
      <c r="AD15" s="5"/>
      <c r="AE15" s="5"/>
      <c r="AF15" s="5"/>
      <c r="AG15" s="5"/>
      <c r="AH15" s="5">
        <f t="shared" si="1"/>
        <v>0.34146341463414637</v>
      </c>
      <c r="AI15" s="5">
        <f t="shared" si="14"/>
        <v>0.63414634146341464</v>
      </c>
      <c r="AJ15" s="5">
        <f t="shared" si="15"/>
        <v>2.4390243902439025E-2</v>
      </c>
      <c r="AK15" s="5">
        <f t="shared" si="16"/>
        <v>0</v>
      </c>
      <c r="AL15" s="5">
        <f t="shared" si="17"/>
        <v>0</v>
      </c>
      <c r="AM15" s="5">
        <f t="shared" si="18"/>
        <v>0</v>
      </c>
      <c r="AN15" s="5">
        <f t="shared" si="19"/>
        <v>0</v>
      </c>
      <c r="AO15" s="5">
        <f t="shared" si="20"/>
        <v>0</v>
      </c>
      <c r="AP15" s="5">
        <f t="shared" si="21"/>
        <v>0</v>
      </c>
      <c r="AQ15" s="5">
        <f t="shared" si="22"/>
        <v>0</v>
      </c>
      <c r="AR15" s="5">
        <f>SUMIFS('Pres Converted'!J$2:J$10000,'Pres Converted'!$D$2:$D$10000,AR$1,'Pres Converted'!$C$2:$C$10000,$A15)</f>
        <v>3</v>
      </c>
      <c r="AS15" s="5">
        <f>SUMIFS('Pres Converted'!G$2:G$10000,'Pres Converted'!$D$2:$D$10000,AS$1,'Pres Converted'!$C$2:$C$10000,$A15)</f>
        <v>0</v>
      </c>
      <c r="AT15" s="5">
        <f>SUMIFS('Pres Converted'!H$2:H$10000,'Pres Converted'!$D$2:$D$10000,AT$1,'Pres Converted'!$C$2:$C$10000,$A15)</f>
        <v>2</v>
      </c>
      <c r="AU15" s="5">
        <f>SUMIFS('Pres Converted'!I$2:I$10000,'Pres Converted'!$D$2:$D$10000,AU$1,'Pres Converted'!$C$2:$C$10000,$A15)</f>
        <v>1</v>
      </c>
      <c r="AV15" s="5"/>
      <c r="AW15" s="5"/>
      <c r="AX15" s="5"/>
      <c r="AY15" s="5"/>
      <c r="AZ15" s="5"/>
      <c r="BA15" s="5"/>
      <c r="BB15" s="5"/>
      <c r="BC15" s="5">
        <f t="shared" si="2"/>
        <v>0</v>
      </c>
      <c r="BD15" s="5">
        <f t="shared" si="23"/>
        <v>0.66666666666666663</v>
      </c>
      <c r="BE15" s="5">
        <f t="shared" si="24"/>
        <v>0.33333333333333331</v>
      </c>
      <c r="BF15" s="5">
        <f t="shared" si="25"/>
        <v>0</v>
      </c>
      <c r="BG15" s="5">
        <f t="shared" si="26"/>
        <v>0</v>
      </c>
      <c r="BH15" s="5">
        <f t="shared" si="27"/>
        <v>0</v>
      </c>
      <c r="BI15" s="5">
        <f t="shared" si="28"/>
        <v>0</v>
      </c>
      <c r="BJ15" s="5">
        <f t="shared" si="29"/>
        <v>0</v>
      </c>
      <c r="BK15" s="5">
        <f t="shared" si="30"/>
        <v>0</v>
      </c>
      <c r="BL15" s="5">
        <f t="shared" si="31"/>
        <v>0</v>
      </c>
      <c r="BM15" s="5">
        <f t="shared" si="32"/>
        <v>488</v>
      </c>
      <c r="BN15" s="5">
        <f t="shared" si="3"/>
        <v>178</v>
      </c>
      <c r="BO15" s="5">
        <f t="shared" si="3"/>
        <v>293</v>
      </c>
      <c r="BP15" s="5">
        <f t="shared" si="3"/>
        <v>17</v>
      </c>
      <c r="BQ15" s="5">
        <f t="shared" si="3"/>
        <v>0</v>
      </c>
      <c r="BR15" s="5">
        <f t="shared" si="3"/>
        <v>0</v>
      </c>
      <c r="BS15" s="5">
        <f t="shared" si="3"/>
        <v>0</v>
      </c>
      <c r="BT15" s="5">
        <f t="shared" si="3"/>
        <v>0</v>
      </c>
      <c r="BU15" s="5">
        <f t="shared" si="3"/>
        <v>0</v>
      </c>
      <c r="BV15" s="5">
        <f t="shared" si="3"/>
        <v>0</v>
      </c>
      <c r="BW15" s="5">
        <f t="shared" si="3"/>
        <v>0</v>
      </c>
      <c r="BX15" s="5">
        <f t="shared" si="4"/>
        <v>0.36475409836065575</v>
      </c>
      <c r="BY15" s="5">
        <f t="shared" si="33"/>
        <v>0.60040983606557374</v>
      </c>
      <c r="BZ15" s="5">
        <f t="shared" si="34"/>
        <v>3.4836065573770489E-2</v>
      </c>
      <c r="CA15" s="5">
        <f t="shared" si="35"/>
        <v>0</v>
      </c>
      <c r="CB15" s="5">
        <f t="shared" si="36"/>
        <v>0</v>
      </c>
      <c r="CC15" s="5">
        <f t="shared" si="37"/>
        <v>0</v>
      </c>
      <c r="CD15" s="5">
        <f t="shared" si="38"/>
        <v>0</v>
      </c>
      <c r="CE15" s="5">
        <f t="shared" si="39"/>
        <v>0</v>
      </c>
      <c r="CF15" s="5">
        <f t="shared" si="40"/>
        <v>0</v>
      </c>
      <c r="CG15" s="5">
        <f t="shared" si="41"/>
        <v>0</v>
      </c>
      <c r="CH15" s="6">
        <f t="shared" si="42"/>
        <v>0.60040983606557374</v>
      </c>
    </row>
    <row r="16" spans="1:86" x14ac:dyDescent="0.3">
      <c r="A16">
        <f t="shared" si="43"/>
        <v>14</v>
      </c>
      <c r="B16" s="5">
        <f>SUMIFS('Pres Converted'!J$2:J$10000,'Pres Converted'!$D$2:$D$10000,B$1,'Pres Converted'!$C$2:$C$10000,$A16)</f>
        <v>1752</v>
      </c>
      <c r="C16" s="5">
        <f>SUMIFS('Pres Converted'!G$2:G$10000,'Pres Converted'!$D$2:$D$10000,C$1,'Pres Converted'!$C$2:$C$10000,$A16)</f>
        <v>762</v>
      </c>
      <c r="D16" s="5">
        <f>SUMIFS('Pres Converted'!H$2:H$10000,'Pres Converted'!$D$2:$D$10000,D$1,'Pres Converted'!$C$2:$C$10000,$A16)</f>
        <v>926</v>
      </c>
      <c r="E16" s="5">
        <f>SUMIFS('Pres Converted'!I$2:I$10000,'Pres Converted'!$D$2:$D$10000,E$1,'Pres Converted'!$C$2:$C$10000,$A16)</f>
        <v>64</v>
      </c>
      <c r="F16" s="5"/>
      <c r="G16" s="5"/>
      <c r="H16" s="5"/>
      <c r="I16" s="5"/>
      <c r="J16" s="5"/>
      <c r="K16" s="5"/>
      <c r="L16" s="5"/>
      <c r="M16" s="5">
        <f t="shared" si="0"/>
        <v>0.43493150684931509</v>
      </c>
      <c r="N16" s="5">
        <f t="shared" si="5"/>
        <v>0.52853881278538817</v>
      </c>
      <c r="O16" s="5">
        <f t="shared" si="6"/>
        <v>3.6529680365296802E-2</v>
      </c>
      <c r="P16" s="5">
        <f t="shared" si="7"/>
        <v>0</v>
      </c>
      <c r="Q16" s="5">
        <f t="shared" si="8"/>
        <v>0</v>
      </c>
      <c r="R16" s="5">
        <f t="shared" si="9"/>
        <v>0</v>
      </c>
      <c r="S16" s="5">
        <f t="shared" si="10"/>
        <v>0</v>
      </c>
      <c r="T16" s="5">
        <f t="shared" si="11"/>
        <v>0</v>
      </c>
      <c r="U16" s="5">
        <f t="shared" si="12"/>
        <v>0</v>
      </c>
      <c r="V16" s="5">
        <f t="shared" si="13"/>
        <v>0</v>
      </c>
      <c r="W16" s="5">
        <f>SUMIFS('Pres Converted'!J$2:J$10000,'Pres Converted'!$D$2:$D$10000,W$1,'Pres Converted'!$C$2:$C$10000,$A16)</f>
        <v>167</v>
      </c>
      <c r="X16" s="5">
        <f>SUMIFS('Pres Converted'!G$2:G$10000,'Pres Converted'!$D$2:$D$10000,X$1,'Pres Converted'!$C$2:$C$10000,$A16)</f>
        <v>65</v>
      </c>
      <c r="Y16" s="5">
        <f>SUMIFS('Pres Converted'!H$2:H$10000,'Pres Converted'!$D$2:$D$10000,Y$1,'Pres Converted'!$C$2:$C$10000,$A16)</f>
        <v>99</v>
      </c>
      <c r="Z16" s="5">
        <f>SUMIFS('Pres Converted'!I$2:I$10000,'Pres Converted'!$D$2:$D$10000,Z$1,'Pres Converted'!$C$2:$C$10000,$A16)</f>
        <v>3</v>
      </c>
      <c r="AA16" s="5"/>
      <c r="AB16" s="5"/>
      <c r="AC16" s="5"/>
      <c r="AD16" s="5"/>
      <c r="AE16" s="5"/>
      <c r="AF16" s="5"/>
      <c r="AG16" s="5"/>
      <c r="AH16" s="5">
        <f t="shared" si="1"/>
        <v>0.38922155688622756</v>
      </c>
      <c r="AI16" s="5">
        <f t="shared" si="14"/>
        <v>0.59281437125748504</v>
      </c>
      <c r="AJ16" s="5">
        <f t="shared" si="15"/>
        <v>1.7964071856287425E-2</v>
      </c>
      <c r="AK16" s="5">
        <f t="shared" si="16"/>
        <v>0</v>
      </c>
      <c r="AL16" s="5">
        <f t="shared" si="17"/>
        <v>0</v>
      </c>
      <c r="AM16" s="5">
        <f t="shared" si="18"/>
        <v>0</v>
      </c>
      <c r="AN16" s="5">
        <f t="shared" si="19"/>
        <v>0</v>
      </c>
      <c r="AO16" s="5">
        <f t="shared" si="20"/>
        <v>0</v>
      </c>
      <c r="AP16" s="5">
        <f t="shared" si="21"/>
        <v>0</v>
      </c>
      <c r="AQ16" s="5">
        <f t="shared" si="22"/>
        <v>0</v>
      </c>
      <c r="AR16" s="5">
        <f>SUMIFS('Pres Converted'!J$2:J$10000,'Pres Converted'!$D$2:$D$10000,AR$1,'Pres Converted'!$C$2:$C$10000,$A16)</f>
        <v>37</v>
      </c>
      <c r="AS16" s="5">
        <f>SUMIFS('Pres Converted'!G$2:G$10000,'Pres Converted'!$D$2:$D$10000,AS$1,'Pres Converted'!$C$2:$C$10000,$A16)</f>
        <v>16</v>
      </c>
      <c r="AT16" s="5">
        <f>SUMIFS('Pres Converted'!H$2:H$10000,'Pres Converted'!$D$2:$D$10000,AT$1,'Pres Converted'!$C$2:$C$10000,$A16)</f>
        <v>17</v>
      </c>
      <c r="AU16" s="5">
        <f>SUMIFS('Pres Converted'!I$2:I$10000,'Pres Converted'!$D$2:$D$10000,AU$1,'Pres Converted'!$C$2:$C$10000,$A16)</f>
        <v>4</v>
      </c>
      <c r="AV16" s="5"/>
      <c r="AW16" s="5"/>
      <c r="AX16" s="5"/>
      <c r="AY16" s="5"/>
      <c r="AZ16" s="5"/>
      <c r="BA16" s="5"/>
      <c r="BB16" s="5"/>
      <c r="BC16" s="5">
        <f t="shared" si="2"/>
        <v>0.43243243243243246</v>
      </c>
      <c r="BD16" s="5">
        <f t="shared" si="23"/>
        <v>0.45945945945945948</v>
      </c>
      <c r="BE16" s="5">
        <f t="shared" si="24"/>
        <v>0.10810810810810811</v>
      </c>
      <c r="BF16" s="5">
        <f t="shared" si="25"/>
        <v>0</v>
      </c>
      <c r="BG16" s="5">
        <f t="shared" si="26"/>
        <v>0</v>
      </c>
      <c r="BH16" s="5">
        <f t="shared" si="27"/>
        <v>0</v>
      </c>
      <c r="BI16" s="5">
        <f t="shared" si="28"/>
        <v>0</v>
      </c>
      <c r="BJ16" s="5">
        <f t="shared" si="29"/>
        <v>0</v>
      </c>
      <c r="BK16" s="5">
        <f t="shared" si="30"/>
        <v>0</v>
      </c>
      <c r="BL16" s="5">
        <f t="shared" si="31"/>
        <v>0</v>
      </c>
      <c r="BM16" s="5">
        <f t="shared" si="32"/>
        <v>1956</v>
      </c>
      <c r="BN16" s="5">
        <f t="shared" si="3"/>
        <v>843</v>
      </c>
      <c r="BO16" s="5">
        <f t="shared" si="3"/>
        <v>1042</v>
      </c>
      <c r="BP16" s="5">
        <f t="shared" si="3"/>
        <v>71</v>
      </c>
      <c r="BQ16" s="5">
        <f t="shared" si="3"/>
        <v>0</v>
      </c>
      <c r="BR16" s="5">
        <f t="shared" si="3"/>
        <v>0</v>
      </c>
      <c r="BS16" s="5">
        <f t="shared" si="3"/>
        <v>0</v>
      </c>
      <c r="BT16" s="5">
        <f t="shared" si="3"/>
        <v>0</v>
      </c>
      <c r="BU16" s="5">
        <f t="shared" si="3"/>
        <v>0</v>
      </c>
      <c r="BV16" s="5">
        <f t="shared" si="3"/>
        <v>0</v>
      </c>
      <c r="BW16" s="5">
        <f t="shared" si="3"/>
        <v>0</v>
      </c>
      <c r="BX16" s="5">
        <f t="shared" si="4"/>
        <v>0.43098159509202455</v>
      </c>
      <c r="BY16" s="5">
        <f t="shared" si="33"/>
        <v>0.53271983640081799</v>
      </c>
      <c r="BZ16" s="5">
        <f t="shared" si="34"/>
        <v>3.6298568507157465E-2</v>
      </c>
      <c r="CA16" s="5">
        <f t="shared" si="35"/>
        <v>0</v>
      </c>
      <c r="CB16" s="5">
        <f t="shared" si="36"/>
        <v>0</v>
      </c>
      <c r="CC16" s="5">
        <f t="shared" si="37"/>
        <v>0</v>
      </c>
      <c r="CD16" s="5">
        <f t="shared" si="38"/>
        <v>0</v>
      </c>
      <c r="CE16" s="5">
        <f t="shared" si="39"/>
        <v>0</v>
      </c>
      <c r="CF16" s="5">
        <f t="shared" si="40"/>
        <v>0</v>
      </c>
      <c r="CG16" s="5">
        <f t="shared" si="41"/>
        <v>0</v>
      </c>
      <c r="CH16" s="6">
        <f t="shared" si="42"/>
        <v>0.53271983640081799</v>
      </c>
    </row>
    <row r="17" spans="1:86" x14ac:dyDescent="0.3">
      <c r="A17">
        <f t="shared" si="43"/>
        <v>15</v>
      </c>
      <c r="B17" s="5">
        <f>SUMIFS('Pres Converted'!J$2:J$10000,'Pres Converted'!$D$2:$D$10000,B$1,'Pres Converted'!$C$2:$C$10000,$A17)</f>
        <v>2004</v>
      </c>
      <c r="C17" s="5">
        <f>SUMIFS('Pres Converted'!G$2:G$10000,'Pres Converted'!$D$2:$D$10000,C$1,'Pres Converted'!$C$2:$C$10000,$A17)</f>
        <v>1107</v>
      </c>
      <c r="D17" s="5">
        <f>SUMIFS('Pres Converted'!H$2:H$10000,'Pres Converted'!$D$2:$D$10000,D$1,'Pres Converted'!$C$2:$C$10000,$A17)</f>
        <v>818</v>
      </c>
      <c r="E17" s="5">
        <f>SUMIFS('Pres Converted'!I$2:I$10000,'Pres Converted'!$D$2:$D$10000,E$1,'Pres Converted'!$C$2:$C$10000,$A17)</f>
        <v>79</v>
      </c>
      <c r="F17" s="5"/>
      <c r="G17" s="5"/>
      <c r="H17" s="5"/>
      <c r="I17" s="5"/>
      <c r="J17" s="5"/>
      <c r="K17" s="5"/>
      <c r="L17" s="5"/>
      <c r="M17" s="5">
        <f t="shared" si="0"/>
        <v>0.55239520958083832</v>
      </c>
      <c r="N17" s="5">
        <f t="shared" si="5"/>
        <v>0.40818363273453095</v>
      </c>
      <c r="O17" s="5">
        <f t="shared" si="6"/>
        <v>3.9421157684630739E-2</v>
      </c>
      <c r="P17" s="5">
        <f t="shared" si="7"/>
        <v>0</v>
      </c>
      <c r="Q17" s="5">
        <f t="shared" si="8"/>
        <v>0</v>
      </c>
      <c r="R17" s="5">
        <f t="shared" si="9"/>
        <v>0</v>
      </c>
      <c r="S17" s="5">
        <f t="shared" si="10"/>
        <v>0</v>
      </c>
      <c r="T17" s="5">
        <f t="shared" si="11"/>
        <v>0</v>
      </c>
      <c r="U17" s="5">
        <f t="shared" si="12"/>
        <v>0</v>
      </c>
      <c r="V17" s="5">
        <f t="shared" si="13"/>
        <v>0</v>
      </c>
      <c r="W17" s="5">
        <f>SUMIFS('Pres Converted'!J$2:J$10000,'Pres Converted'!$D$2:$D$10000,W$1,'Pres Converted'!$C$2:$C$10000,$A17)</f>
        <v>84</v>
      </c>
      <c r="X17" s="5">
        <f>SUMIFS('Pres Converted'!G$2:G$10000,'Pres Converted'!$D$2:$D$10000,X$1,'Pres Converted'!$C$2:$C$10000,$A17)</f>
        <v>37</v>
      </c>
      <c r="Y17" s="5">
        <f>SUMIFS('Pres Converted'!H$2:H$10000,'Pres Converted'!$D$2:$D$10000,Y$1,'Pres Converted'!$C$2:$C$10000,$A17)</f>
        <v>45</v>
      </c>
      <c r="Z17" s="5">
        <f>SUMIFS('Pres Converted'!I$2:I$10000,'Pres Converted'!$D$2:$D$10000,Z$1,'Pres Converted'!$C$2:$C$10000,$A17)</f>
        <v>2</v>
      </c>
      <c r="AA17" s="5"/>
      <c r="AB17" s="5"/>
      <c r="AC17" s="5"/>
      <c r="AD17" s="5"/>
      <c r="AE17" s="5"/>
      <c r="AF17" s="5"/>
      <c r="AG17" s="5"/>
      <c r="AH17" s="5">
        <f t="shared" si="1"/>
        <v>0.44047619047619047</v>
      </c>
      <c r="AI17" s="5">
        <f t="shared" si="14"/>
        <v>0.5357142857142857</v>
      </c>
      <c r="AJ17" s="5">
        <f t="shared" si="15"/>
        <v>2.3809523809523808E-2</v>
      </c>
      <c r="AK17" s="5">
        <f t="shared" si="16"/>
        <v>0</v>
      </c>
      <c r="AL17" s="5">
        <f t="shared" si="17"/>
        <v>0</v>
      </c>
      <c r="AM17" s="5">
        <f t="shared" si="18"/>
        <v>0</v>
      </c>
      <c r="AN17" s="5">
        <f t="shared" si="19"/>
        <v>0</v>
      </c>
      <c r="AO17" s="5">
        <f t="shared" si="20"/>
        <v>0</v>
      </c>
      <c r="AP17" s="5">
        <f t="shared" si="21"/>
        <v>0</v>
      </c>
      <c r="AQ17" s="5">
        <f t="shared" si="22"/>
        <v>0</v>
      </c>
      <c r="AR17" s="5">
        <f>SUMIFS('Pres Converted'!J$2:J$10000,'Pres Converted'!$D$2:$D$10000,AR$1,'Pres Converted'!$C$2:$C$10000,$A17)</f>
        <v>150</v>
      </c>
      <c r="AS17" s="5">
        <f>SUMIFS('Pres Converted'!G$2:G$10000,'Pres Converted'!$D$2:$D$10000,AS$1,'Pres Converted'!$C$2:$C$10000,$A17)</f>
        <v>91</v>
      </c>
      <c r="AT17" s="5">
        <f>SUMIFS('Pres Converted'!H$2:H$10000,'Pres Converted'!$D$2:$D$10000,AT$1,'Pres Converted'!$C$2:$C$10000,$A17)</f>
        <v>56</v>
      </c>
      <c r="AU17" s="5">
        <f>SUMIFS('Pres Converted'!I$2:I$10000,'Pres Converted'!$D$2:$D$10000,AU$1,'Pres Converted'!$C$2:$C$10000,$A17)</f>
        <v>3</v>
      </c>
      <c r="AV17" s="5"/>
      <c r="AW17" s="5"/>
      <c r="AX17" s="5"/>
      <c r="AY17" s="5"/>
      <c r="AZ17" s="5"/>
      <c r="BA17" s="5"/>
      <c r="BB17" s="5"/>
      <c r="BC17" s="5">
        <f t="shared" si="2"/>
        <v>0.60666666666666669</v>
      </c>
      <c r="BD17" s="5">
        <f t="shared" si="23"/>
        <v>0.37333333333333335</v>
      </c>
      <c r="BE17" s="5">
        <f t="shared" si="24"/>
        <v>0.02</v>
      </c>
      <c r="BF17" s="5">
        <f t="shared" si="25"/>
        <v>0</v>
      </c>
      <c r="BG17" s="5">
        <f t="shared" si="26"/>
        <v>0</v>
      </c>
      <c r="BH17" s="5">
        <f t="shared" si="27"/>
        <v>0</v>
      </c>
      <c r="BI17" s="5">
        <f t="shared" si="28"/>
        <v>0</v>
      </c>
      <c r="BJ17" s="5">
        <f t="shared" si="29"/>
        <v>0</v>
      </c>
      <c r="BK17" s="5">
        <f t="shared" si="30"/>
        <v>0</v>
      </c>
      <c r="BL17" s="5">
        <f t="shared" si="31"/>
        <v>0</v>
      </c>
      <c r="BM17" s="5">
        <f t="shared" si="32"/>
        <v>2238</v>
      </c>
      <c r="BN17" s="5">
        <f t="shared" si="3"/>
        <v>1235</v>
      </c>
      <c r="BO17" s="5">
        <f t="shared" si="3"/>
        <v>919</v>
      </c>
      <c r="BP17" s="5">
        <f t="shared" si="3"/>
        <v>84</v>
      </c>
      <c r="BQ17" s="5">
        <f t="shared" si="3"/>
        <v>0</v>
      </c>
      <c r="BR17" s="5">
        <f t="shared" si="3"/>
        <v>0</v>
      </c>
      <c r="BS17" s="5">
        <f t="shared" si="3"/>
        <v>0</v>
      </c>
      <c r="BT17" s="5">
        <f t="shared" si="3"/>
        <v>0</v>
      </c>
      <c r="BU17" s="5">
        <f t="shared" si="3"/>
        <v>0</v>
      </c>
      <c r="BV17" s="5">
        <f t="shared" si="3"/>
        <v>0</v>
      </c>
      <c r="BW17" s="5">
        <f t="shared" si="3"/>
        <v>0</v>
      </c>
      <c r="BX17" s="5">
        <f t="shared" si="4"/>
        <v>0.55183199285075957</v>
      </c>
      <c r="BY17" s="5">
        <f t="shared" si="33"/>
        <v>0.41063449508489724</v>
      </c>
      <c r="BZ17" s="5">
        <f t="shared" si="34"/>
        <v>3.7533512064343161E-2</v>
      </c>
      <c r="CA17" s="5">
        <f t="shared" si="35"/>
        <v>0</v>
      </c>
      <c r="CB17" s="5">
        <f t="shared" si="36"/>
        <v>0</v>
      </c>
      <c r="CC17" s="5">
        <f t="shared" si="37"/>
        <v>0</v>
      </c>
      <c r="CD17" s="5">
        <f t="shared" si="38"/>
        <v>0</v>
      </c>
      <c r="CE17" s="5">
        <f t="shared" si="39"/>
        <v>0</v>
      </c>
      <c r="CF17" s="5">
        <f t="shared" si="40"/>
        <v>0</v>
      </c>
      <c r="CG17" s="5">
        <f t="shared" si="41"/>
        <v>0</v>
      </c>
      <c r="CH17" s="6">
        <f t="shared" si="42"/>
        <v>2.5518319928507598</v>
      </c>
    </row>
    <row r="18" spans="1:86" x14ac:dyDescent="0.3">
      <c r="A18">
        <f t="shared" si="43"/>
        <v>16</v>
      </c>
      <c r="B18" s="5">
        <f>SUMIFS('Pres Converted'!J$2:J$10000,'Pres Converted'!$D$2:$D$10000,B$1,'Pres Converted'!$C$2:$C$10000,$A18)</f>
        <v>1743</v>
      </c>
      <c r="C18" s="5">
        <f>SUMIFS('Pres Converted'!G$2:G$10000,'Pres Converted'!$D$2:$D$10000,C$1,'Pres Converted'!$C$2:$C$10000,$A18)</f>
        <v>885</v>
      </c>
      <c r="D18" s="5">
        <f>SUMIFS('Pres Converted'!H$2:H$10000,'Pres Converted'!$D$2:$D$10000,D$1,'Pres Converted'!$C$2:$C$10000,$A18)</f>
        <v>771</v>
      </c>
      <c r="E18" s="5">
        <f>SUMIFS('Pres Converted'!I$2:I$10000,'Pres Converted'!$D$2:$D$10000,E$1,'Pres Converted'!$C$2:$C$10000,$A18)</f>
        <v>87</v>
      </c>
      <c r="F18" s="5"/>
      <c r="G18" s="5"/>
      <c r="H18" s="5"/>
      <c r="I18" s="5"/>
      <c r="J18" s="5"/>
      <c r="K18" s="5"/>
      <c r="L18" s="5"/>
      <c r="M18" s="5">
        <f t="shared" si="0"/>
        <v>0.50774526678141141</v>
      </c>
      <c r="N18" s="5">
        <f t="shared" si="5"/>
        <v>0.44234079173838209</v>
      </c>
      <c r="O18" s="5">
        <f t="shared" si="6"/>
        <v>4.9913941480206538E-2</v>
      </c>
      <c r="P18" s="5">
        <f t="shared" si="7"/>
        <v>0</v>
      </c>
      <c r="Q18" s="5">
        <f t="shared" si="8"/>
        <v>0</v>
      </c>
      <c r="R18" s="5">
        <f t="shared" si="9"/>
        <v>0</v>
      </c>
      <c r="S18" s="5">
        <f t="shared" si="10"/>
        <v>0</v>
      </c>
      <c r="T18" s="5">
        <f t="shared" si="11"/>
        <v>0</v>
      </c>
      <c r="U18" s="5">
        <f t="shared" si="12"/>
        <v>0</v>
      </c>
      <c r="V18" s="5">
        <f t="shared" si="13"/>
        <v>0</v>
      </c>
      <c r="W18" s="5">
        <f>SUMIFS('Pres Converted'!J$2:J$10000,'Pres Converted'!$D$2:$D$10000,W$1,'Pres Converted'!$C$2:$C$10000,$A18)</f>
        <v>152</v>
      </c>
      <c r="X18" s="5">
        <f>SUMIFS('Pres Converted'!G$2:G$10000,'Pres Converted'!$D$2:$D$10000,X$1,'Pres Converted'!$C$2:$C$10000,$A18)</f>
        <v>59</v>
      </c>
      <c r="Y18" s="5">
        <f>SUMIFS('Pres Converted'!H$2:H$10000,'Pres Converted'!$D$2:$D$10000,Y$1,'Pres Converted'!$C$2:$C$10000,$A18)</f>
        <v>86</v>
      </c>
      <c r="Z18" s="5">
        <f>SUMIFS('Pres Converted'!I$2:I$10000,'Pres Converted'!$D$2:$D$10000,Z$1,'Pres Converted'!$C$2:$C$10000,$A18)</f>
        <v>7</v>
      </c>
      <c r="AA18" s="5"/>
      <c r="AB18" s="5"/>
      <c r="AC18" s="5"/>
      <c r="AD18" s="5"/>
      <c r="AE18" s="5"/>
      <c r="AF18" s="5"/>
      <c r="AG18" s="5"/>
      <c r="AH18" s="5">
        <f t="shared" si="1"/>
        <v>0.38815789473684209</v>
      </c>
      <c r="AI18" s="5">
        <f t="shared" si="14"/>
        <v>0.56578947368421051</v>
      </c>
      <c r="AJ18" s="5">
        <f t="shared" si="15"/>
        <v>4.6052631578947366E-2</v>
      </c>
      <c r="AK18" s="5">
        <f t="shared" si="16"/>
        <v>0</v>
      </c>
      <c r="AL18" s="5">
        <f t="shared" si="17"/>
        <v>0</v>
      </c>
      <c r="AM18" s="5">
        <f t="shared" si="18"/>
        <v>0</v>
      </c>
      <c r="AN18" s="5">
        <f t="shared" si="19"/>
        <v>0</v>
      </c>
      <c r="AO18" s="5">
        <f t="shared" si="20"/>
        <v>0</v>
      </c>
      <c r="AP18" s="5">
        <f t="shared" si="21"/>
        <v>0</v>
      </c>
      <c r="AQ18" s="5">
        <f t="shared" si="22"/>
        <v>0</v>
      </c>
      <c r="AR18" s="5">
        <f>SUMIFS('Pres Converted'!J$2:J$10000,'Pres Converted'!$D$2:$D$10000,AR$1,'Pres Converted'!$C$2:$C$10000,$A18)</f>
        <v>109</v>
      </c>
      <c r="AS18" s="5">
        <f>SUMIFS('Pres Converted'!G$2:G$10000,'Pres Converted'!$D$2:$D$10000,AS$1,'Pres Converted'!$C$2:$C$10000,$A18)</f>
        <v>60</v>
      </c>
      <c r="AT18" s="5">
        <f>SUMIFS('Pres Converted'!H$2:H$10000,'Pres Converted'!$D$2:$D$10000,AT$1,'Pres Converted'!$C$2:$C$10000,$A18)</f>
        <v>45</v>
      </c>
      <c r="AU18" s="5">
        <f>SUMIFS('Pres Converted'!I$2:I$10000,'Pres Converted'!$D$2:$D$10000,AU$1,'Pres Converted'!$C$2:$C$10000,$A18)</f>
        <v>4</v>
      </c>
      <c r="AV18" s="5"/>
      <c r="AW18" s="5"/>
      <c r="AX18" s="5"/>
      <c r="AY18" s="5"/>
      <c r="AZ18" s="5"/>
      <c r="BA18" s="5"/>
      <c r="BB18" s="5"/>
      <c r="BC18" s="5">
        <f t="shared" si="2"/>
        <v>0.55045871559633031</v>
      </c>
      <c r="BD18" s="5">
        <f t="shared" si="23"/>
        <v>0.41284403669724773</v>
      </c>
      <c r="BE18" s="5">
        <f t="shared" si="24"/>
        <v>3.669724770642202E-2</v>
      </c>
      <c r="BF18" s="5">
        <f t="shared" si="25"/>
        <v>0</v>
      </c>
      <c r="BG18" s="5">
        <f t="shared" si="26"/>
        <v>0</v>
      </c>
      <c r="BH18" s="5">
        <f t="shared" si="27"/>
        <v>0</v>
      </c>
      <c r="BI18" s="5">
        <f t="shared" si="28"/>
        <v>0</v>
      </c>
      <c r="BJ18" s="5">
        <f t="shared" si="29"/>
        <v>0</v>
      </c>
      <c r="BK18" s="5">
        <f t="shared" si="30"/>
        <v>0</v>
      </c>
      <c r="BL18" s="5">
        <f t="shared" si="31"/>
        <v>0</v>
      </c>
      <c r="BM18" s="5">
        <f t="shared" si="32"/>
        <v>2004</v>
      </c>
      <c r="BN18" s="5">
        <f t="shared" si="3"/>
        <v>1004</v>
      </c>
      <c r="BO18" s="5">
        <f t="shared" si="3"/>
        <v>902</v>
      </c>
      <c r="BP18" s="5">
        <f t="shared" si="3"/>
        <v>98</v>
      </c>
      <c r="BQ18" s="5">
        <f t="shared" si="3"/>
        <v>0</v>
      </c>
      <c r="BR18" s="5">
        <f t="shared" si="3"/>
        <v>0</v>
      </c>
      <c r="BS18" s="5">
        <f t="shared" si="3"/>
        <v>0</v>
      </c>
      <c r="BT18" s="5">
        <f t="shared" si="3"/>
        <v>0</v>
      </c>
      <c r="BU18" s="5">
        <f t="shared" si="3"/>
        <v>0</v>
      </c>
      <c r="BV18" s="5">
        <f t="shared" si="3"/>
        <v>0</v>
      </c>
      <c r="BW18" s="5">
        <f t="shared" si="3"/>
        <v>0</v>
      </c>
      <c r="BX18" s="5">
        <f t="shared" si="4"/>
        <v>0.50099800399201599</v>
      </c>
      <c r="BY18" s="5">
        <f t="shared" si="33"/>
        <v>0.45009980039920161</v>
      </c>
      <c r="BZ18" s="5">
        <f t="shared" si="34"/>
        <v>4.8902195608782437E-2</v>
      </c>
      <c r="CA18" s="5">
        <f t="shared" si="35"/>
        <v>0</v>
      </c>
      <c r="CB18" s="5">
        <f t="shared" si="36"/>
        <v>0</v>
      </c>
      <c r="CC18" s="5">
        <f t="shared" si="37"/>
        <v>0</v>
      </c>
      <c r="CD18" s="5">
        <f t="shared" si="38"/>
        <v>0</v>
      </c>
      <c r="CE18" s="5">
        <f t="shared" si="39"/>
        <v>0</v>
      </c>
      <c r="CF18" s="5">
        <f t="shared" si="40"/>
        <v>0</v>
      </c>
      <c r="CG18" s="5">
        <f t="shared" si="41"/>
        <v>0</v>
      </c>
      <c r="CH18" s="6">
        <f t="shared" si="42"/>
        <v>2.5009980039920161</v>
      </c>
    </row>
    <row r="19" spans="1:86" x14ac:dyDescent="0.3">
      <c r="A19">
        <f t="shared" si="43"/>
        <v>17</v>
      </c>
      <c r="B19" s="5">
        <f>SUMIFS('Pres Converted'!J$2:J$10000,'Pres Converted'!$D$2:$D$10000,B$1,'Pres Converted'!$C$2:$C$10000,$A19)</f>
        <v>12590</v>
      </c>
      <c r="C19" s="5">
        <f>SUMIFS('Pres Converted'!G$2:G$10000,'Pres Converted'!$D$2:$D$10000,C$1,'Pres Converted'!$C$2:$C$10000,$A19)</f>
        <v>4783</v>
      </c>
      <c r="D19" s="5">
        <f>SUMIFS('Pres Converted'!H$2:H$10000,'Pres Converted'!$D$2:$D$10000,D$1,'Pres Converted'!$C$2:$C$10000,$A19)</f>
        <v>6773</v>
      </c>
      <c r="E19" s="5">
        <f>SUMIFS('Pres Converted'!I$2:I$10000,'Pres Converted'!$D$2:$D$10000,E$1,'Pres Converted'!$C$2:$C$10000,$A19)</f>
        <v>1034</v>
      </c>
      <c r="F19" s="5"/>
      <c r="G19" s="5"/>
      <c r="H19" s="5"/>
      <c r="I19" s="5"/>
      <c r="J19" s="5"/>
      <c r="K19" s="5"/>
      <c r="L19" s="5"/>
      <c r="M19" s="5">
        <f t="shared" si="0"/>
        <v>0.37990468625893564</v>
      </c>
      <c r="N19" s="5">
        <f t="shared" si="5"/>
        <v>0.53796664019062745</v>
      </c>
      <c r="O19" s="5">
        <f t="shared" si="6"/>
        <v>8.2128673550436848E-2</v>
      </c>
      <c r="P19" s="5">
        <f t="shared" si="7"/>
        <v>0</v>
      </c>
      <c r="Q19" s="5">
        <f t="shared" si="8"/>
        <v>0</v>
      </c>
      <c r="R19" s="5">
        <f t="shared" si="9"/>
        <v>0</v>
      </c>
      <c r="S19" s="5">
        <f t="shared" si="10"/>
        <v>0</v>
      </c>
      <c r="T19" s="5">
        <f t="shared" si="11"/>
        <v>0</v>
      </c>
      <c r="U19" s="5">
        <f t="shared" si="12"/>
        <v>0</v>
      </c>
      <c r="V19" s="5">
        <f t="shared" si="13"/>
        <v>0</v>
      </c>
      <c r="W19" s="5">
        <f>SUMIFS('Pres Converted'!J$2:J$10000,'Pres Converted'!$D$2:$D$10000,W$1,'Pres Converted'!$C$2:$C$10000,$A19)</f>
        <v>1232</v>
      </c>
      <c r="X19" s="5">
        <f>SUMIFS('Pres Converted'!G$2:G$10000,'Pres Converted'!$D$2:$D$10000,X$1,'Pres Converted'!$C$2:$C$10000,$A19)</f>
        <v>505</v>
      </c>
      <c r="Y19" s="5">
        <f>SUMIFS('Pres Converted'!H$2:H$10000,'Pres Converted'!$D$2:$D$10000,Y$1,'Pres Converted'!$C$2:$C$10000,$A19)</f>
        <v>681</v>
      </c>
      <c r="Z19" s="5">
        <f>SUMIFS('Pres Converted'!I$2:I$10000,'Pres Converted'!$D$2:$D$10000,Z$1,'Pres Converted'!$C$2:$C$10000,$A19)</f>
        <v>46</v>
      </c>
      <c r="AA19" s="5"/>
      <c r="AB19" s="5"/>
      <c r="AC19" s="5"/>
      <c r="AD19" s="5"/>
      <c r="AE19" s="5"/>
      <c r="AF19" s="5"/>
      <c r="AG19" s="5"/>
      <c r="AH19" s="5">
        <f t="shared" si="1"/>
        <v>0.40990259740259738</v>
      </c>
      <c r="AI19" s="5">
        <f t="shared" si="14"/>
        <v>0.55275974025974028</v>
      </c>
      <c r="AJ19" s="5">
        <f t="shared" si="15"/>
        <v>3.7337662337662336E-2</v>
      </c>
      <c r="AK19" s="5">
        <f t="shared" si="16"/>
        <v>0</v>
      </c>
      <c r="AL19" s="5">
        <f t="shared" si="17"/>
        <v>0</v>
      </c>
      <c r="AM19" s="5">
        <f t="shared" si="18"/>
        <v>0</v>
      </c>
      <c r="AN19" s="5">
        <f t="shared" si="19"/>
        <v>0</v>
      </c>
      <c r="AO19" s="5">
        <f t="shared" si="20"/>
        <v>0</v>
      </c>
      <c r="AP19" s="5">
        <f t="shared" si="21"/>
        <v>0</v>
      </c>
      <c r="AQ19" s="5">
        <f t="shared" si="22"/>
        <v>0</v>
      </c>
      <c r="AR19" s="5">
        <f>SUMIFS('Pres Converted'!J$2:J$10000,'Pres Converted'!$D$2:$D$10000,AR$1,'Pres Converted'!$C$2:$C$10000,$A19)</f>
        <v>493</v>
      </c>
      <c r="AS19" s="5">
        <f>SUMIFS('Pres Converted'!G$2:G$10000,'Pres Converted'!$D$2:$D$10000,AS$1,'Pres Converted'!$C$2:$C$10000,$A19)</f>
        <v>247</v>
      </c>
      <c r="AT19" s="5">
        <f>SUMIFS('Pres Converted'!H$2:H$10000,'Pres Converted'!$D$2:$D$10000,AT$1,'Pres Converted'!$C$2:$C$10000,$A19)</f>
        <v>218</v>
      </c>
      <c r="AU19" s="5">
        <f>SUMIFS('Pres Converted'!I$2:I$10000,'Pres Converted'!$D$2:$D$10000,AU$1,'Pres Converted'!$C$2:$C$10000,$A19)</f>
        <v>28</v>
      </c>
      <c r="AV19" s="5"/>
      <c r="AW19" s="5"/>
      <c r="AX19" s="5"/>
      <c r="AY19" s="5"/>
      <c r="AZ19" s="5"/>
      <c r="BA19" s="5"/>
      <c r="BB19" s="5"/>
      <c r="BC19" s="5">
        <f t="shared" si="2"/>
        <v>0.5010141987829615</v>
      </c>
      <c r="BD19" s="5">
        <f t="shared" si="23"/>
        <v>0.44219066937119678</v>
      </c>
      <c r="BE19" s="5">
        <f t="shared" si="24"/>
        <v>5.6795131845841784E-2</v>
      </c>
      <c r="BF19" s="5">
        <f t="shared" si="25"/>
        <v>0</v>
      </c>
      <c r="BG19" s="5">
        <f t="shared" si="26"/>
        <v>0</v>
      </c>
      <c r="BH19" s="5">
        <f t="shared" si="27"/>
        <v>0</v>
      </c>
      <c r="BI19" s="5">
        <f t="shared" si="28"/>
        <v>0</v>
      </c>
      <c r="BJ19" s="5">
        <f t="shared" si="29"/>
        <v>0</v>
      </c>
      <c r="BK19" s="5">
        <f t="shared" si="30"/>
        <v>0</v>
      </c>
      <c r="BL19" s="5">
        <f t="shared" si="31"/>
        <v>0</v>
      </c>
      <c r="BM19" s="5">
        <f t="shared" si="32"/>
        <v>14315</v>
      </c>
      <c r="BN19" s="5">
        <f t="shared" si="32"/>
        <v>5535</v>
      </c>
      <c r="BO19" s="5">
        <f t="shared" si="32"/>
        <v>7672</v>
      </c>
      <c r="BP19" s="5">
        <f t="shared" si="32"/>
        <v>1108</v>
      </c>
      <c r="BQ19" s="5">
        <f t="shared" si="32"/>
        <v>0</v>
      </c>
      <c r="BR19" s="5">
        <f t="shared" si="32"/>
        <v>0</v>
      </c>
      <c r="BS19" s="5">
        <f t="shared" si="32"/>
        <v>0</v>
      </c>
      <c r="BT19" s="5">
        <f t="shared" si="32"/>
        <v>0</v>
      </c>
      <c r="BU19" s="5">
        <f t="shared" si="32"/>
        <v>0</v>
      </c>
      <c r="BV19" s="5">
        <f t="shared" si="32"/>
        <v>0</v>
      </c>
      <c r="BW19" s="5">
        <f t="shared" si="32"/>
        <v>0</v>
      </c>
      <c r="BX19" s="5">
        <f t="shared" si="4"/>
        <v>0.38665735242752358</v>
      </c>
      <c r="BY19" s="5">
        <f t="shared" si="33"/>
        <v>0.53594132029339858</v>
      </c>
      <c r="BZ19" s="5">
        <f t="shared" si="34"/>
        <v>7.7401327279077892E-2</v>
      </c>
      <c r="CA19" s="5">
        <f t="shared" si="35"/>
        <v>0</v>
      </c>
      <c r="CB19" s="5">
        <f t="shared" si="36"/>
        <v>0</v>
      </c>
      <c r="CC19" s="5">
        <f t="shared" si="37"/>
        <v>0</v>
      </c>
      <c r="CD19" s="5">
        <f t="shared" si="38"/>
        <v>0</v>
      </c>
      <c r="CE19" s="5">
        <f t="shared" si="39"/>
        <v>0</v>
      </c>
      <c r="CF19" s="5">
        <f t="shared" si="40"/>
        <v>0</v>
      </c>
      <c r="CG19" s="5">
        <f t="shared" si="41"/>
        <v>0</v>
      </c>
      <c r="CH19" s="6">
        <f t="shared" si="42"/>
        <v>0.53594132029339858</v>
      </c>
    </row>
    <row r="20" spans="1:86" x14ac:dyDescent="0.3">
      <c r="A20">
        <f t="shared" si="43"/>
        <v>18</v>
      </c>
      <c r="B20" s="5">
        <f>SUMIFS('Pres Converted'!J$2:J$10000,'Pres Converted'!$D$2:$D$10000,B$1,'Pres Converted'!$C$2:$C$10000,$A20)</f>
        <v>1682</v>
      </c>
      <c r="C20" s="5">
        <f>SUMIFS('Pres Converted'!G$2:G$10000,'Pres Converted'!$D$2:$D$10000,C$1,'Pres Converted'!$C$2:$C$10000,$A20)</f>
        <v>521</v>
      </c>
      <c r="D20" s="5">
        <f>SUMIFS('Pres Converted'!H$2:H$10000,'Pres Converted'!$D$2:$D$10000,D$1,'Pres Converted'!$C$2:$C$10000,$A20)</f>
        <v>992</v>
      </c>
      <c r="E20" s="5">
        <f>SUMIFS('Pres Converted'!I$2:I$10000,'Pres Converted'!$D$2:$D$10000,E$1,'Pres Converted'!$C$2:$C$10000,$A20)</f>
        <v>169</v>
      </c>
      <c r="F20" s="5"/>
      <c r="G20" s="5"/>
      <c r="H20" s="5"/>
      <c r="I20" s="5"/>
      <c r="J20" s="5"/>
      <c r="K20" s="5"/>
      <c r="L20" s="5"/>
      <c r="M20" s="5">
        <f t="shared" si="0"/>
        <v>0.30975029726516051</v>
      </c>
      <c r="N20" s="5">
        <f t="shared" si="5"/>
        <v>0.58977407847800234</v>
      </c>
      <c r="O20" s="5">
        <f t="shared" si="6"/>
        <v>0.10047562425683709</v>
      </c>
      <c r="P20" s="5">
        <f t="shared" si="7"/>
        <v>0</v>
      </c>
      <c r="Q20" s="5">
        <f t="shared" si="8"/>
        <v>0</v>
      </c>
      <c r="R20" s="5">
        <f t="shared" si="9"/>
        <v>0</v>
      </c>
      <c r="S20" s="5">
        <f t="shared" si="10"/>
        <v>0</v>
      </c>
      <c r="T20" s="5">
        <f t="shared" si="11"/>
        <v>0</v>
      </c>
      <c r="U20" s="5">
        <f t="shared" si="12"/>
        <v>0</v>
      </c>
      <c r="V20" s="5">
        <f t="shared" si="13"/>
        <v>0</v>
      </c>
      <c r="W20" s="5">
        <f>SUMIFS('Pres Converted'!J$2:J$10000,'Pres Converted'!$D$2:$D$10000,W$1,'Pres Converted'!$C$2:$C$10000,$A20)</f>
        <v>246</v>
      </c>
      <c r="X20" s="5">
        <f>SUMIFS('Pres Converted'!G$2:G$10000,'Pres Converted'!$D$2:$D$10000,X$1,'Pres Converted'!$C$2:$C$10000,$A20)</f>
        <v>81</v>
      </c>
      <c r="Y20" s="5">
        <f>SUMIFS('Pres Converted'!H$2:H$10000,'Pres Converted'!$D$2:$D$10000,Y$1,'Pres Converted'!$C$2:$C$10000,$A20)</f>
        <v>149</v>
      </c>
      <c r="Z20" s="5">
        <f>SUMIFS('Pres Converted'!I$2:I$10000,'Pres Converted'!$D$2:$D$10000,Z$1,'Pres Converted'!$C$2:$C$10000,$A20)</f>
        <v>16</v>
      </c>
      <c r="AA20" s="5"/>
      <c r="AB20" s="5"/>
      <c r="AC20" s="5"/>
      <c r="AD20" s="5"/>
      <c r="AE20" s="5"/>
      <c r="AF20" s="5"/>
      <c r="AG20" s="5"/>
      <c r="AH20" s="5">
        <f t="shared" si="1"/>
        <v>0.32926829268292684</v>
      </c>
      <c r="AI20" s="5">
        <f t="shared" si="14"/>
        <v>0.60569105691056913</v>
      </c>
      <c r="AJ20" s="5">
        <f t="shared" si="15"/>
        <v>6.5040650406504072E-2</v>
      </c>
      <c r="AK20" s="5">
        <f t="shared" si="16"/>
        <v>0</v>
      </c>
      <c r="AL20" s="5">
        <f t="shared" si="17"/>
        <v>0</v>
      </c>
      <c r="AM20" s="5">
        <f t="shared" si="18"/>
        <v>0</v>
      </c>
      <c r="AN20" s="5">
        <f t="shared" si="19"/>
        <v>0</v>
      </c>
      <c r="AO20" s="5">
        <f t="shared" si="20"/>
        <v>0</v>
      </c>
      <c r="AP20" s="5">
        <f t="shared" si="21"/>
        <v>0</v>
      </c>
      <c r="AQ20" s="5">
        <f t="shared" si="22"/>
        <v>0</v>
      </c>
      <c r="AR20" s="5">
        <f>SUMIFS('Pres Converted'!J$2:J$10000,'Pres Converted'!$D$2:$D$10000,AR$1,'Pres Converted'!$C$2:$C$10000,$A20)</f>
        <v>110</v>
      </c>
      <c r="AS20" s="5">
        <f>SUMIFS('Pres Converted'!G$2:G$10000,'Pres Converted'!$D$2:$D$10000,AS$1,'Pres Converted'!$C$2:$C$10000,$A20)</f>
        <v>38</v>
      </c>
      <c r="AT20" s="5">
        <f>SUMIFS('Pres Converted'!H$2:H$10000,'Pres Converted'!$D$2:$D$10000,AT$1,'Pres Converted'!$C$2:$C$10000,$A20)</f>
        <v>61</v>
      </c>
      <c r="AU20" s="5">
        <f>SUMIFS('Pres Converted'!I$2:I$10000,'Pres Converted'!$D$2:$D$10000,AU$1,'Pres Converted'!$C$2:$C$10000,$A20)</f>
        <v>11</v>
      </c>
      <c r="AV20" s="5"/>
      <c r="AW20" s="5"/>
      <c r="AX20" s="5"/>
      <c r="AY20" s="5"/>
      <c r="AZ20" s="5"/>
      <c r="BA20" s="5"/>
      <c r="BB20" s="5"/>
      <c r="BC20" s="5">
        <f t="shared" si="2"/>
        <v>0.34545454545454546</v>
      </c>
      <c r="BD20" s="5">
        <f t="shared" si="23"/>
        <v>0.55454545454545456</v>
      </c>
      <c r="BE20" s="5">
        <f t="shared" si="24"/>
        <v>0.1</v>
      </c>
      <c r="BF20" s="5">
        <f t="shared" si="25"/>
        <v>0</v>
      </c>
      <c r="BG20" s="5">
        <f t="shared" si="26"/>
        <v>0</v>
      </c>
      <c r="BH20" s="5">
        <f t="shared" si="27"/>
        <v>0</v>
      </c>
      <c r="BI20" s="5">
        <f t="shared" si="28"/>
        <v>0</v>
      </c>
      <c r="BJ20" s="5">
        <f t="shared" si="29"/>
        <v>0</v>
      </c>
      <c r="BK20" s="5">
        <f t="shared" si="30"/>
        <v>0</v>
      </c>
      <c r="BL20" s="5">
        <f t="shared" si="31"/>
        <v>0</v>
      </c>
      <c r="BM20" s="5">
        <f t="shared" si="32"/>
        <v>2038</v>
      </c>
      <c r="BN20" s="5">
        <f t="shared" si="32"/>
        <v>640</v>
      </c>
      <c r="BO20" s="5">
        <f t="shared" si="32"/>
        <v>1202</v>
      </c>
      <c r="BP20" s="5">
        <f t="shared" si="32"/>
        <v>196</v>
      </c>
      <c r="BQ20" s="5">
        <f t="shared" si="32"/>
        <v>0</v>
      </c>
      <c r="BR20" s="5">
        <f t="shared" si="32"/>
        <v>0</v>
      </c>
      <c r="BS20" s="5">
        <f t="shared" si="32"/>
        <v>0</v>
      </c>
      <c r="BT20" s="5">
        <f t="shared" si="32"/>
        <v>0</v>
      </c>
      <c r="BU20" s="5">
        <f t="shared" si="32"/>
        <v>0</v>
      </c>
      <c r="BV20" s="5">
        <f t="shared" si="32"/>
        <v>0</v>
      </c>
      <c r="BW20" s="5">
        <f t="shared" si="32"/>
        <v>0</v>
      </c>
      <c r="BX20" s="5">
        <f t="shared" si="4"/>
        <v>0.31403336604514231</v>
      </c>
      <c r="BY20" s="5">
        <f t="shared" si="33"/>
        <v>0.58979391560353289</v>
      </c>
      <c r="BZ20" s="5">
        <f t="shared" si="34"/>
        <v>9.6172718351324835E-2</v>
      </c>
      <c r="CA20" s="5">
        <f t="shared" si="35"/>
        <v>0</v>
      </c>
      <c r="CB20" s="5">
        <f t="shared" si="36"/>
        <v>0</v>
      </c>
      <c r="CC20" s="5">
        <f t="shared" si="37"/>
        <v>0</v>
      </c>
      <c r="CD20" s="5">
        <f t="shared" si="38"/>
        <v>0</v>
      </c>
      <c r="CE20" s="5">
        <f t="shared" si="39"/>
        <v>0</v>
      </c>
      <c r="CF20" s="5">
        <f t="shared" si="40"/>
        <v>0</v>
      </c>
      <c r="CG20" s="5">
        <f t="shared" si="41"/>
        <v>0</v>
      </c>
      <c r="CH20" s="6">
        <f t="shared" si="42"/>
        <v>0.58979391560353289</v>
      </c>
    </row>
    <row r="21" spans="1:86" x14ac:dyDescent="0.3">
      <c r="A21">
        <f t="shared" si="43"/>
        <v>19</v>
      </c>
      <c r="B21" s="5">
        <f>SUMIFS('Pres Converted'!J$2:J$10000,'Pres Converted'!$D$2:$D$10000,B$1,'Pres Converted'!$C$2:$C$10000,$A21)</f>
        <v>2088</v>
      </c>
      <c r="C21" s="5">
        <f>SUMIFS('Pres Converted'!G$2:G$10000,'Pres Converted'!$D$2:$D$10000,C$1,'Pres Converted'!$C$2:$C$10000,$A21)</f>
        <v>1028</v>
      </c>
      <c r="D21" s="5">
        <f>SUMIFS('Pres Converted'!H$2:H$10000,'Pres Converted'!$D$2:$D$10000,D$1,'Pres Converted'!$C$2:$C$10000,$A21)</f>
        <v>1003</v>
      </c>
      <c r="E21" s="5">
        <f>SUMIFS('Pres Converted'!I$2:I$10000,'Pres Converted'!$D$2:$D$10000,E$1,'Pres Converted'!$C$2:$C$10000,$A21)</f>
        <v>57</v>
      </c>
      <c r="F21" s="5"/>
      <c r="G21" s="5"/>
      <c r="H21" s="5"/>
      <c r="I21" s="5"/>
      <c r="J21" s="5"/>
      <c r="K21" s="5"/>
      <c r="L21" s="5"/>
      <c r="M21" s="5">
        <f t="shared" si="0"/>
        <v>0.49233716475095785</v>
      </c>
      <c r="N21" s="5">
        <f t="shared" si="5"/>
        <v>0.4803639846743295</v>
      </c>
      <c r="O21" s="5">
        <f t="shared" si="6"/>
        <v>2.7298850574712645E-2</v>
      </c>
      <c r="P21" s="5">
        <f t="shared" si="7"/>
        <v>0</v>
      </c>
      <c r="Q21" s="5">
        <f t="shared" si="8"/>
        <v>0</v>
      </c>
      <c r="R21" s="5">
        <f t="shared" si="9"/>
        <v>0</v>
      </c>
      <c r="S21" s="5">
        <f t="shared" si="10"/>
        <v>0</v>
      </c>
      <c r="T21" s="5">
        <f t="shared" si="11"/>
        <v>0</v>
      </c>
      <c r="U21" s="5">
        <f t="shared" si="12"/>
        <v>0</v>
      </c>
      <c r="V21" s="5">
        <f t="shared" si="13"/>
        <v>0</v>
      </c>
      <c r="W21" s="5">
        <f>SUMIFS('Pres Converted'!J$2:J$10000,'Pres Converted'!$D$2:$D$10000,W$1,'Pres Converted'!$C$2:$C$10000,$A21)</f>
        <v>122</v>
      </c>
      <c r="X21" s="5">
        <f>SUMIFS('Pres Converted'!G$2:G$10000,'Pres Converted'!$D$2:$D$10000,X$1,'Pres Converted'!$C$2:$C$10000,$A21)</f>
        <v>65</v>
      </c>
      <c r="Y21" s="5">
        <f>SUMIFS('Pres Converted'!H$2:H$10000,'Pres Converted'!$D$2:$D$10000,Y$1,'Pres Converted'!$C$2:$C$10000,$A21)</f>
        <v>54</v>
      </c>
      <c r="Z21" s="5">
        <f>SUMIFS('Pres Converted'!I$2:I$10000,'Pres Converted'!$D$2:$D$10000,Z$1,'Pres Converted'!$C$2:$C$10000,$A21)</f>
        <v>3</v>
      </c>
      <c r="AA21" s="5"/>
      <c r="AB21" s="5"/>
      <c r="AC21" s="5"/>
      <c r="AD21" s="5"/>
      <c r="AE21" s="5"/>
      <c r="AF21" s="5"/>
      <c r="AG21" s="5"/>
      <c r="AH21" s="5">
        <f t="shared" si="1"/>
        <v>0.53278688524590168</v>
      </c>
      <c r="AI21" s="5">
        <f t="shared" si="14"/>
        <v>0.44262295081967212</v>
      </c>
      <c r="AJ21" s="5">
        <f t="shared" si="15"/>
        <v>2.4590163934426229E-2</v>
      </c>
      <c r="AK21" s="5">
        <f t="shared" si="16"/>
        <v>0</v>
      </c>
      <c r="AL21" s="5">
        <f t="shared" si="17"/>
        <v>0</v>
      </c>
      <c r="AM21" s="5">
        <f t="shared" si="18"/>
        <v>0</v>
      </c>
      <c r="AN21" s="5">
        <f t="shared" si="19"/>
        <v>0</v>
      </c>
      <c r="AO21" s="5">
        <f t="shared" si="20"/>
        <v>0</v>
      </c>
      <c r="AP21" s="5">
        <f t="shared" si="21"/>
        <v>0</v>
      </c>
      <c r="AQ21" s="5">
        <f t="shared" si="22"/>
        <v>0</v>
      </c>
      <c r="AR21" s="5">
        <f>SUMIFS('Pres Converted'!J$2:J$10000,'Pres Converted'!$D$2:$D$10000,AR$1,'Pres Converted'!$C$2:$C$10000,$A21)</f>
        <v>124</v>
      </c>
      <c r="AS21" s="5">
        <f>SUMIFS('Pres Converted'!G$2:G$10000,'Pres Converted'!$D$2:$D$10000,AS$1,'Pres Converted'!$C$2:$C$10000,$A21)</f>
        <v>62</v>
      </c>
      <c r="AT21" s="5">
        <f>SUMIFS('Pres Converted'!H$2:H$10000,'Pres Converted'!$D$2:$D$10000,AT$1,'Pres Converted'!$C$2:$C$10000,$A21)</f>
        <v>57</v>
      </c>
      <c r="AU21" s="5">
        <f>SUMIFS('Pres Converted'!I$2:I$10000,'Pres Converted'!$D$2:$D$10000,AU$1,'Pres Converted'!$C$2:$C$10000,$A21)</f>
        <v>5</v>
      </c>
      <c r="AV21" s="5"/>
      <c r="AW21" s="5"/>
      <c r="AX21" s="5"/>
      <c r="AY21" s="5"/>
      <c r="AZ21" s="5"/>
      <c r="BA21" s="5"/>
      <c r="BB21" s="5"/>
      <c r="BC21" s="5">
        <f t="shared" si="2"/>
        <v>0.5</v>
      </c>
      <c r="BD21" s="5">
        <f t="shared" si="23"/>
        <v>0.45967741935483869</v>
      </c>
      <c r="BE21" s="5">
        <f t="shared" si="24"/>
        <v>4.0322580645161289E-2</v>
      </c>
      <c r="BF21" s="5">
        <f t="shared" si="25"/>
        <v>0</v>
      </c>
      <c r="BG21" s="5">
        <f t="shared" si="26"/>
        <v>0</v>
      </c>
      <c r="BH21" s="5">
        <f t="shared" si="27"/>
        <v>0</v>
      </c>
      <c r="BI21" s="5">
        <f t="shared" si="28"/>
        <v>0</v>
      </c>
      <c r="BJ21" s="5">
        <f t="shared" si="29"/>
        <v>0</v>
      </c>
      <c r="BK21" s="5">
        <f t="shared" si="30"/>
        <v>0</v>
      </c>
      <c r="BL21" s="5">
        <f t="shared" si="31"/>
        <v>0</v>
      </c>
      <c r="BM21" s="5">
        <f t="shared" si="32"/>
        <v>2334</v>
      </c>
      <c r="BN21" s="5">
        <f t="shared" si="32"/>
        <v>1155</v>
      </c>
      <c r="BO21" s="5">
        <f t="shared" si="32"/>
        <v>1114</v>
      </c>
      <c r="BP21" s="5">
        <f t="shared" si="32"/>
        <v>65</v>
      </c>
      <c r="BQ21" s="5">
        <f t="shared" si="32"/>
        <v>0</v>
      </c>
      <c r="BR21" s="5">
        <f t="shared" si="32"/>
        <v>0</v>
      </c>
      <c r="BS21" s="5">
        <f t="shared" si="32"/>
        <v>0</v>
      </c>
      <c r="BT21" s="5">
        <f t="shared" si="32"/>
        <v>0</v>
      </c>
      <c r="BU21" s="5">
        <f t="shared" si="32"/>
        <v>0</v>
      </c>
      <c r="BV21" s="5">
        <f t="shared" si="32"/>
        <v>0</v>
      </c>
      <c r="BW21" s="5">
        <f t="shared" si="32"/>
        <v>0</v>
      </c>
      <c r="BX21" s="5">
        <f t="shared" si="4"/>
        <v>0.49485861182519281</v>
      </c>
      <c r="BY21" s="5">
        <f t="shared" si="33"/>
        <v>0.47729220222793489</v>
      </c>
      <c r="BZ21" s="5">
        <f t="shared" si="34"/>
        <v>2.7849185946872322E-2</v>
      </c>
      <c r="CA21" s="5">
        <f t="shared" si="35"/>
        <v>0</v>
      </c>
      <c r="CB21" s="5">
        <f t="shared" si="36"/>
        <v>0</v>
      </c>
      <c r="CC21" s="5">
        <f t="shared" si="37"/>
        <v>0</v>
      </c>
      <c r="CD21" s="5">
        <f t="shared" si="38"/>
        <v>0</v>
      </c>
      <c r="CE21" s="5">
        <f t="shared" si="39"/>
        <v>0</v>
      </c>
      <c r="CF21" s="5">
        <f t="shared" si="40"/>
        <v>0</v>
      </c>
      <c r="CG21" s="5">
        <f t="shared" si="41"/>
        <v>0</v>
      </c>
      <c r="CH21" s="6">
        <f t="shared" si="42"/>
        <v>2.494858611825193</v>
      </c>
    </row>
    <row r="22" spans="1:86" x14ac:dyDescent="0.3">
      <c r="A22">
        <f t="shared" si="43"/>
        <v>20</v>
      </c>
      <c r="B22" s="5">
        <f>SUMIFS('Pres Converted'!J$2:J$10000,'Pres Converted'!$D$2:$D$10000,B$1,'Pres Converted'!$C$2:$C$10000,$A22)</f>
        <v>2028</v>
      </c>
      <c r="C22" s="5">
        <f>SUMIFS('Pres Converted'!G$2:G$10000,'Pres Converted'!$D$2:$D$10000,C$1,'Pres Converted'!$C$2:$C$10000,$A22)</f>
        <v>915</v>
      </c>
      <c r="D22" s="5">
        <f>SUMIFS('Pres Converted'!H$2:H$10000,'Pres Converted'!$D$2:$D$10000,D$1,'Pres Converted'!$C$2:$C$10000,$A22)</f>
        <v>991</v>
      </c>
      <c r="E22" s="5">
        <f>SUMIFS('Pres Converted'!I$2:I$10000,'Pres Converted'!$D$2:$D$10000,E$1,'Pres Converted'!$C$2:$C$10000,$A22)</f>
        <v>122</v>
      </c>
      <c r="F22" s="5"/>
      <c r="G22" s="5"/>
      <c r="H22" s="5"/>
      <c r="I22" s="5"/>
      <c r="J22" s="5"/>
      <c r="K22" s="5"/>
      <c r="L22" s="5"/>
      <c r="M22" s="5">
        <f t="shared" si="0"/>
        <v>0.45118343195266269</v>
      </c>
      <c r="N22" s="5">
        <f t="shared" si="5"/>
        <v>0.48865877712031558</v>
      </c>
      <c r="O22" s="5">
        <f t="shared" si="6"/>
        <v>6.0157790927021698E-2</v>
      </c>
      <c r="P22" s="5">
        <f t="shared" si="7"/>
        <v>0</v>
      </c>
      <c r="Q22" s="5">
        <f t="shared" si="8"/>
        <v>0</v>
      </c>
      <c r="R22" s="5">
        <f t="shared" si="9"/>
        <v>0</v>
      </c>
      <c r="S22" s="5">
        <f t="shared" si="10"/>
        <v>0</v>
      </c>
      <c r="T22" s="5">
        <f t="shared" si="11"/>
        <v>0</v>
      </c>
      <c r="U22" s="5">
        <f t="shared" si="12"/>
        <v>0</v>
      </c>
      <c r="V22" s="5">
        <f t="shared" si="13"/>
        <v>0</v>
      </c>
      <c r="W22" s="5">
        <f>SUMIFS('Pres Converted'!J$2:J$10000,'Pres Converted'!$D$2:$D$10000,W$1,'Pres Converted'!$C$2:$C$10000,$A22)</f>
        <v>158</v>
      </c>
      <c r="X22" s="5">
        <f>SUMIFS('Pres Converted'!G$2:G$10000,'Pres Converted'!$D$2:$D$10000,X$1,'Pres Converted'!$C$2:$C$10000,$A22)</f>
        <v>64</v>
      </c>
      <c r="Y22" s="5">
        <f>SUMIFS('Pres Converted'!H$2:H$10000,'Pres Converted'!$D$2:$D$10000,Y$1,'Pres Converted'!$C$2:$C$10000,$A22)</f>
        <v>90</v>
      </c>
      <c r="Z22" s="5">
        <f>SUMIFS('Pres Converted'!I$2:I$10000,'Pres Converted'!$D$2:$D$10000,Z$1,'Pres Converted'!$C$2:$C$10000,$A22)</f>
        <v>4</v>
      </c>
      <c r="AA22" s="5"/>
      <c r="AB22" s="5"/>
      <c r="AC22" s="5"/>
      <c r="AD22" s="5"/>
      <c r="AE22" s="5"/>
      <c r="AF22" s="5"/>
      <c r="AG22" s="5"/>
      <c r="AH22" s="5">
        <f t="shared" si="1"/>
        <v>0.4050632911392405</v>
      </c>
      <c r="AI22" s="5">
        <f t="shared" si="14"/>
        <v>0.569620253164557</v>
      </c>
      <c r="AJ22" s="5">
        <f t="shared" si="15"/>
        <v>2.5316455696202531E-2</v>
      </c>
      <c r="AK22" s="5">
        <f t="shared" si="16"/>
        <v>0</v>
      </c>
      <c r="AL22" s="5">
        <f t="shared" si="17"/>
        <v>0</v>
      </c>
      <c r="AM22" s="5">
        <f t="shared" si="18"/>
        <v>0</v>
      </c>
      <c r="AN22" s="5">
        <f t="shared" si="19"/>
        <v>0</v>
      </c>
      <c r="AO22" s="5">
        <f t="shared" si="20"/>
        <v>0</v>
      </c>
      <c r="AP22" s="5">
        <f t="shared" si="21"/>
        <v>0</v>
      </c>
      <c r="AQ22" s="5">
        <f t="shared" si="22"/>
        <v>0</v>
      </c>
      <c r="AR22" s="5">
        <f>SUMIFS('Pres Converted'!J$2:J$10000,'Pres Converted'!$D$2:$D$10000,AR$1,'Pres Converted'!$C$2:$C$10000,$A22)</f>
        <v>137</v>
      </c>
      <c r="AS22" s="5">
        <f>SUMIFS('Pres Converted'!G$2:G$10000,'Pres Converted'!$D$2:$D$10000,AS$1,'Pres Converted'!$C$2:$C$10000,$A22)</f>
        <v>65</v>
      </c>
      <c r="AT22" s="5">
        <f>SUMIFS('Pres Converted'!H$2:H$10000,'Pres Converted'!$D$2:$D$10000,AT$1,'Pres Converted'!$C$2:$C$10000,$A22)</f>
        <v>64</v>
      </c>
      <c r="AU22" s="5">
        <f>SUMIFS('Pres Converted'!I$2:I$10000,'Pres Converted'!$D$2:$D$10000,AU$1,'Pres Converted'!$C$2:$C$10000,$A22)</f>
        <v>8</v>
      </c>
      <c r="AV22" s="5"/>
      <c r="AW22" s="5"/>
      <c r="AX22" s="5"/>
      <c r="AY22" s="5"/>
      <c r="AZ22" s="5"/>
      <c r="BA22" s="5"/>
      <c r="BB22" s="5"/>
      <c r="BC22" s="5">
        <f t="shared" si="2"/>
        <v>0.47445255474452552</v>
      </c>
      <c r="BD22" s="5">
        <f t="shared" si="23"/>
        <v>0.46715328467153283</v>
      </c>
      <c r="BE22" s="5">
        <f t="shared" si="24"/>
        <v>5.8394160583941604E-2</v>
      </c>
      <c r="BF22" s="5">
        <f t="shared" si="25"/>
        <v>0</v>
      </c>
      <c r="BG22" s="5">
        <f t="shared" si="26"/>
        <v>0</v>
      </c>
      <c r="BH22" s="5">
        <f t="shared" si="27"/>
        <v>0</v>
      </c>
      <c r="BI22" s="5">
        <f t="shared" si="28"/>
        <v>0</v>
      </c>
      <c r="BJ22" s="5">
        <f t="shared" si="29"/>
        <v>0</v>
      </c>
      <c r="BK22" s="5">
        <f t="shared" si="30"/>
        <v>0</v>
      </c>
      <c r="BL22" s="5">
        <f t="shared" si="31"/>
        <v>0</v>
      </c>
      <c r="BM22" s="5">
        <f t="shared" si="32"/>
        <v>2323</v>
      </c>
      <c r="BN22" s="5">
        <f t="shared" si="32"/>
        <v>1044</v>
      </c>
      <c r="BO22" s="5">
        <f t="shared" si="32"/>
        <v>1145</v>
      </c>
      <c r="BP22" s="5">
        <f t="shared" si="32"/>
        <v>134</v>
      </c>
      <c r="BQ22" s="5">
        <f t="shared" si="32"/>
        <v>0</v>
      </c>
      <c r="BR22" s="5">
        <f t="shared" si="32"/>
        <v>0</v>
      </c>
      <c r="BS22" s="5">
        <f t="shared" si="32"/>
        <v>0</v>
      </c>
      <c r="BT22" s="5">
        <f t="shared" si="32"/>
        <v>0</v>
      </c>
      <c r="BU22" s="5">
        <f t="shared" si="32"/>
        <v>0</v>
      </c>
      <c r="BV22" s="5">
        <f t="shared" si="32"/>
        <v>0</v>
      </c>
      <c r="BW22" s="5">
        <f t="shared" si="32"/>
        <v>0</v>
      </c>
      <c r="BX22" s="5">
        <f t="shared" si="4"/>
        <v>0.44941885492897116</v>
      </c>
      <c r="BY22" s="5">
        <f t="shared" si="33"/>
        <v>0.4928971157985364</v>
      </c>
      <c r="BZ22" s="5">
        <f t="shared" si="34"/>
        <v>5.7684029272492464E-2</v>
      </c>
      <c r="CA22" s="5">
        <f t="shared" si="35"/>
        <v>0</v>
      </c>
      <c r="CB22" s="5">
        <f t="shared" si="36"/>
        <v>0</v>
      </c>
      <c r="CC22" s="5">
        <f t="shared" si="37"/>
        <v>0</v>
      </c>
      <c r="CD22" s="5">
        <f t="shared" si="38"/>
        <v>0</v>
      </c>
      <c r="CE22" s="5">
        <f t="shared" si="39"/>
        <v>0</v>
      </c>
      <c r="CF22" s="5">
        <f t="shared" si="40"/>
        <v>0</v>
      </c>
      <c r="CG22" s="5">
        <f t="shared" si="41"/>
        <v>0</v>
      </c>
      <c r="CH22" s="6">
        <f t="shared" si="42"/>
        <v>0.4928971157985364</v>
      </c>
    </row>
    <row r="23" spans="1:86" x14ac:dyDescent="0.3">
      <c r="A23" t="s">
        <v>26</v>
      </c>
      <c r="B23" s="5">
        <f t="shared" ref="B23:L23" si="44">SUM(B3:B22)</f>
        <v>81832</v>
      </c>
      <c r="C23" s="5">
        <f t="shared" si="44"/>
        <v>28187</v>
      </c>
      <c r="D23" s="5">
        <f t="shared" si="44"/>
        <v>47436</v>
      </c>
      <c r="E23" s="5">
        <f t="shared" si="44"/>
        <v>6209</v>
      </c>
      <c r="F23" s="5">
        <f t="shared" si="44"/>
        <v>0</v>
      </c>
      <c r="G23" s="5">
        <f t="shared" si="44"/>
        <v>0</v>
      </c>
      <c r="H23" s="5">
        <f t="shared" si="44"/>
        <v>0</v>
      </c>
      <c r="I23" s="5">
        <f t="shared" si="44"/>
        <v>0</v>
      </c>
      <c r="J23" s="5">
        <f t="shared" si="44"/>
        <v>0</v>
      </c>
      <c r="K23" s="5">
        <f t="shared" si="44"/>
        <v>0</v>
      </c>
      <c r="L23" s="5">
        <f t="shared" si="44"/>
        <v>0</v>
      </c>
      <c r="M23" s="5">
        <f t="shared" si="0"/>
        <v>0.3444496040668687</v>
      </c>
      <c r="N23" s="5">
        <f t="shared" si="5"/>
        <v>0.57967543259360643</v>
      </c>
      <c r="O23" s="5">
        <f t="shared" si="6"/>
        <v>7.5874963339524884E-2</v>
      </c>
      <c r="P23" s="5">
        <f t="shared" si="7"/>
        <v>0</v>
      </c>
      <c r="Q23" s="5">
        <f t="shared" si="8"/>
        <v>0</v>
      </c>
      <c r="R23" s="5">
        <f t="shared" si="9"/>
        <v>0</v>
      </c>
      <c r="S23" s="5">
        <f t="shared" si="10"/>
        <v>0</v>
      </c>
      <c r="T23" s="5">
        <f t="shared" si="11"/>
        <v>0</v>
      </c>
      <c r="U23" s="5">
        <f t="shared" si="12"/>
        <v>0</v>
      </c>
      <c r="V23" s="5">
        <f t="shared" si="13"/>
        <v>0</v>
      </c>
      <c r="W23" s="5">
        <f t="shared" ref="W23:AG23" si="45">SUM(W3:W22)</f>
        <v>8779</v>
      </c>
      <c r="X23" s="5">
        <f t="shared" si="45"/>
        <v>3032</v>
      </c>
      <c r="Y23" s="5">
        <f t="shared" si="45"/>
        <v>5381</v>
      </c>
      <c r="Z23" s="5">
        <f t="shared" si="45"/>
        <v>366</v>
      </c>
      <c r="AA23" s="5">
        <f t="shared" si="45"/>
        <v>0</v>
      </c>
      <c r="AB23" s="5">
        <f t="shared" si="45"/>
        <v>0</v>
      </c>
      <c r="AC23" s="5">
        <f t="shared" si="45"/>
        <v>0</v>
      </c>
      <c r="AD23" s="5">
        <f t="shared" si="45"/>
        <v>0</v>
      </c>
      <c r="AE23" s="5">
        <f t="shared" si="45"/>
        <v>0</v>
      </c>
      <c r="AF23" s="5">
        <f t="shared" si="45"/>
        <v>0</v>
      </c>
      <c r="AG23" s="5">
        <f t="shared" si="45"/>
        <v>0</v>
      </c>
      <c r="AH23" s="5">
        <f t="shared" si="1"/>
        <v>0.34536963207654631</v>
      </c>
      <c r="AI23" s="5">
        <f t="shared" si="14"/>
        <v>0.6129399703838706</v>
      </c>
      <c r="AJ23" s="5">
        <f t="shared" si="15"/>
        <v>4.1690397539583098E-2</v>
      </c>
      <c r="AK23" s="5">
        <f t="shared" si="16"/>
        <v>0</v>
      </c>
      <c r="AL23" s="5">
        <f t="shared" si="17"/>
        <v>0</v>
      </c>
      <c r="AM23" s="5">
        <f t="shared" si="18"/>
        <v>0</v>
      </c>
      <c r="AN23" s="5">
        <f t="shared" si="19"/>
        <v>0</v>
      </c>
      <c r="AO23" s="5">
        <f t="shared" si="20"/>
        <v>0</v>
      </c>
      <c r="AP23" s="5">
        <f t="shared" si="21"/>
        <v>0</v>
      </c>
      <c r="AQ23" s="5">
        <f t="shared" si="22"/>
        <v>0</v>
      </c>
      <c r="AR23" s="5">
        <f t="shared" ref="AR23:BB23" si="46">SUM(AR3:AR22)</f>
        <v>4608</v>
      </c>
      <c r="AS23" s="5">
        <f t="shared" si="46"/>
        <v>1748</v>
      </c>
      <c r="AT23" s="5">
        <f t="shared" si="46"/>
        <v>2532</v>
      </c>
      <c r="AU23" s="5">
        <f t="shared" si="46"/>
        <v>328</v>
      </c>
      <c r="AV23" s="5">
        <f t="shared" si="46"/>
        <v>0</v>
      </c>
      <c r="AW23" s="5">
        <f t="shared" si="46"/>
        <v>0</v>
      </c>
      <c r="AX23" s="5">
        <f t="shared" si="46"/>
        <v>0</v>
      </c>
      <c r="AY23" s="5">
        <f t="shared" si="46"/>
        <v>0</v>
      </c>
      <c r="AZ23" s="5">
        <f t="shared" si="46"/>
        <v>0</v>
      </c>
      <c r="BA23" s="5">
        <f t="shared" si="46"/>
        <v>0</v>
      </c>
      <c r="BB23" s="5">
        <f t="shared" si="46"/>
        <v>0</v>
      </c>
      <c r="BC23" s="5">
        <f t="shared" si="2"/>
        <v>0.37934027777777779</v>
      </c>
      <c r="BD23" s="5">
        <f t="shared" si="23"/>
        <v>0.54947916666666663</v>
      </c>
      <c r="BE23" s="5">
        <f t="shared" si="24"/>
        <v>7.1180555555555552E-2</v>
      </c>
      <c r="BF23" s="5">
        <f t="shared" si="25"/>
        <v>0</v>
      </c>
      <c r="BG23" s="5">
        <f t="shared" si="26"/>
        <v>0</v>
      </c>
      <c r="BH23" s="5">
        <f t="shared" si="27"/>
        <v>0</v>
      </c>
      <c r="BI23" s="5">
        <f t="shared" si="27"/>
        <v>0</v>
      </c>
      <c r="BJ23" s="5">
        <f t="shared" si="27"/>
        <v>0</v>
      </c>
      <c r="BK23" s="5">
        <f t="shared" si="27"/>
        <v>0</v>
      </c>
      <c r="BL23" s="5">
        <f t="shared" si="31"/>
        <v>0</v>
      </c>
      <c r="BM23" s="5">
        <f t="shared" ref="BM23:BW23" si="47">SUM(BM3:BM22)</f>
        <v>95219</v>
      </c>
      <c r="BN23" s="5">
        <f t="shared" si="47"/>
        <v>32967</v>
      </c>
      <c r="BO23" s="5">
        <f t="shared" si="47"/>
        <v>55349</v>
      </c>
      <c r="BP23" s="5">
        <f t="shared" si="47"/>
        <v>6903</v>
      </c>
      <c r="BQ23" s="5">
        <f t="shared" si="47"/>
        <v>0</v>
      </c>
      <c r="BR23" s="5">
        <f t="shared" si="47"/>
        <v>0</v>
      </c>
      <c r="BS23" s="5">
        <f t="shared" si="47"/>
        <v>0</v>
      </c>
      <c r="BT23" s="5">
        <f t="shared" si="47"/>
        <v>0</v>
      </c>
      <c r="BU23" s="5">
        <f t="shared" si="47"/>
        <v>0</v>
      </c>
      <c r="BV23" s="5">
        <f t="shared" si="47"/>
        <v>0</v>
      </c>
      <c r="BW23" s="5">
        <f t="shared" si="47"/>
        <v>0</v>
      </c>
      <c r="BX23" s="5">
        <f t="shared" si="4"/>
        <v>0.34622291769499786</v>
      </c>
      <c r="BY23" s="5">
        <f t="shared" si="33"/>
        <v>0.58128104684989346</v>
      </c>
      <c r="BZ23" s="5">
        <f t="shared" si="34"/>
        <v>7.2496035455108743E-2</v>
      </c>
      <c r="CA23" s="5">
        <f t="shared" si="35"/>
        <v>0</v>
      </c>
      <c r="CB23" s="5">
        <f t="shared" si="36"/>
        <v>0</v>
      </c>
      <c r="CC23" s="5">
        <f t="shared" si="37"/>
        <v>0</v>
      </c>
      <c r="CD23" s="5">
        <f t="shared" si="38"/>
        <v>0</v>
      </c>
      <c r="CE23" s="5">
        <f t="shared" si="39"/>
        <v>0</v>
      </c>
      <c r="CF23" s="5">
        <f t="shared" si="40"/>
        <v>0</v>
      </c>
      <c r="CG23" s="5">
        <f t="shared" si="41"/>
        <v>0</v>
      </c>
      <c r="CH23" s="6">
        <f t="shared" si="42"/>
        <v>0.58128104684989346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B97C8-1631-4701-95B2-48E1452095E2}">
  <dimension ref="A1:XFD176"/>
  <sheetViews>
    <sheetView topLeftCell="D1" workbookViewId="0">
      <selection activeCell="Z2" sqref="Z2"/>
    </sheetView>
  </sheetViews>
  <sheetFormatPr defaultRowHeight="14.4" x14ac:dyDescent="0.3"/>
  <sheetData>
    <row r="1" spans="1:149" x14ac:dyDescent="0.3">
      <c r="A1" s="7" t="s">
        <v>496</v>
      </c>
      <c r="B1" t="s">
        <v>497</v>
      </c>
      <c r="C1" t="s">
        <v>498</v>
      </c>
      <c r="D1" t="s">
        <v>482</v>
      </c>
      <c r="E1" t="s">
        <v>2</v>
      </c>
      <c r="F1" t="s">
        <v>3</v>
      </c>
      <c r="G1" t="s">
        <v>4</v>
      </c>
      <c r="K1" s="3"/>
      <c r="L1" s="3"/>
      <c r="M1" s="4"/>
      <c r="N1" s="3"/>
      <c r="O1" t="s">
        <v>492</v>
      </c>
      <c r="P1" t="s">
        <v>493</v>
      </c>
      <c r="Q1" t="s">
        <v>494</v>
      </c>
      <c r="T1" s="3"/>
      <c r="U1" s="3"/>
      <c r="V1" s="3"/>
      <c r="W1" s="3"/>
      <c r="X1" s="3"/>
      <c r="Y1" s="2" t="s">
        <v>549</v>
      </c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t="s">
        <v>27</v>
      </c>
      <c r="AU1" t="s">
        <v>455</v>
      </c>
      <c r="AV1" s="5"/>
      <c r="AW1" s="5"/>
      <c r="AX1" s="5"/>
      <c r="AY1" s="5"/>
      <c r="AZ1" s="5"/>
      <c r="BA1" s="5"/>
      <c r="BB1" s="5"/>
      <c r="BC1" s="5"/>
      <c r="BD1" s="5"/>
      <c r="BF1" t="s">
        <v>499</v>
      </c>
      <c r="BG1" t="s">
        <v>32</v>
      </c>
      <c r="BH1" t="s">
        <v>32</v>
      </c>
      <c r="BI1" t="s">
        <v>32</v>
      </c>
      <c r="BJ1" t="s">
        <v>32</v>
      </c>
      <c r="BK1" t="s">
        <v>32</v>
      </c>
      <c r="BL1" t="s">
        <v>32</v>
      </c>
      <c r="BM1" t="s">
        <v>32</v>
      </c>
      <c r="BN1" t="s">
        <v>32</v>
      </c>
      <c r="BO1" t="s">
        <v>32</v>
      </c>
      <c r="BP1" s="1" t="s">
        <v>32</v>
      </c>
      <c r="BQ1" s="1" t="s">
        <v>32</v>
      </c>
      <c r="BR1" t="s">
        <v>500</v>
      </c>
      <c r="BS1" t="s">
        <v>31</v>
      </c>
      <c r="BT1" t="s">
        <v>31</v>
      </c>
      <c r="BU1" t="s">
        <v>31</v>
      </c>
      <c r="BV1" t="s">
        <v>31</v>
      </c>
      <c r="BW1" t="s">
        <v>31</v>
      </c>
      <c r="BX1" t="s">
        <v>31</v>
      </c>
      <c r="BY1" t="s">
        <v>31</v>
      </c>
      <c r="BZ1" t="s">
        <v>31</v>
      </c>
      <c r="CA1" t="s">
        <v>31</v>
      </c>
      <c r="CB1" s="2" t="s">
        <v>31</v>
      </c>
      <c r="CC1" s="2" t="s">
        <v>31</v>
      </c>
      <c r="CD1" t="s">
        <v>30</v>
      </c>
      <c r="CE1" t="s">
        <v>30</v>
      </c>
      <c r="CF1" t="s">
        <v>30</v>
      </c>
      <c r="CG1" t="s">
        <v>30</v>
      </c>
      <c r="CH1" t="s">
        <v>30</v>
      </c>
      <c r="CI1" t="s">
        <v>30</v>
      </c>
      <c r="CJ1" t="s">
        <v>30</v>
      </c>
      <c r="CK1" t="s">
        <v>30</v>
      </c>
      <c r="CL1" t="s">
        <v>30</v>
      </c>
      <c r="CM1" s="2" t="s">
        <v>30</v>
      </c>
      <c r="CN1" s="2" t="s">
        <v>30</v>
      </c>
      <c r="CO1" t="s">
        <v>29</v>
      </c>
      <c r="CP1" t="s">
        <v>29</v>
      </c>
      <c r="CQ1" t="s">
        <v>29</v>
      </c>
      <c r="CR1" t="s">
        <v>29</v>
      </c>
      <c r="CS1" t="s">
        <v>29</v>
      </c>
      <c r="CT1" t="s">
        <v>29</v>
      </c>
      <c r="CU1" t="s">
        <v>29</v>
      </c>
      <c r="CV1" t="s">
        <v>29</v>
      </c>
      <c r="CW1" s="1" t="s">
        <v>29</v>
      </c>
      <c r="CX1" s="1" t="s">
        <v>29</v>
      </c>
      <c r="CY1" s="1" t="s">
        <v>29</v>
      </c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</row>
    <row r="2" spans="1:149" x14ac:dyDescent="0.3">
      <c r="A2" t="s">
        <v>501</v>
      </c>
      <c r="B2" t="s">
        <v>471</v>
      </c>
      <c r="C2" t="s">
        <v>471</v>
      </c>
      <c r="D2" s="5">
        <f>SUMIFS('Pres Converted'!J$2:J$10000,'Pres Converted'!$D$2:$D$10000,"ED",'Pres Converted'!$E$2:$E$10000,$C2)</f>
        <v>248</v>
      </c>
      <c r="E2" s="5">
        <f>SUMIFS('Pres Converted'!G$2:G$10000,'Pres Converted'!$D$2:$D$10000,"ED",'Pres Converted'!$E$2:$E$10000,$C2)</f>
        <v>78</v>
      </c>
      <c r="F2" s="5">
        <f>SUMIFS('Pres Converted'!H$2:H$10000,'Pres Converted'!$D$2:$D$10000,"ED",'Pres Converted'!$E$2:$E$10000,$C2)</f>
        <v>161</v>
      </c>
      <c r="G2" s="5">
        <f>SUMIFS('Pres Converted'!I$2:I$10000,'Pres Converted'!$D$2:$D$10000,"ED",'Pres Converted'!$E$2:$E$10000,$C2)</f>
        <v>9</v>
      </c>
      <c r="H2" s="5"/>
      <c r="I2" s="5"/>
      <c r="J2" s="5"/>
      <c r="K2" s="5"/>
      <c r="L2" s="5"/>
      <c r="M2" s="5"/>
      <c r="N2" s="5"/>
      <c r="O2" s="5">
        <f>E2/D2</f>
        <v>0.31451612903225806</v>
      </c>
      <c r="P2" s="5">
        <f>F2/D2</f>
        <v>0.64919354838709675</v>
      </c>
      <c r="Q2" s="5">
        <f>G2/D2</f>
        <v>3.6290322580645164E-2</v>
      </c>
      <c r="R2" s="5">
        <f>H2/D2</f>
        <v>0</v>
      </c>
      <c r="S2" s="5">
        <f>I2/D2</f>
        <v>0</v>
      </c>
      <c r="T2" s="5">
        <f>J2/D2</f>
        <v>0</v>
      </c>
      <c r="U2" s="5">
        <f>K2/D2</f>
        <v>0</v>
      </c>
      <c r="V2" s="5">
        <f>L2/D2</f>
        <v>0</v>
      </c>
      <c r="W2" s="5">
        <f>M2/D2</f>
        <v>0</v>
      </c>
      <c r="X2" s="5">
        <f>N2/D2</f>
        <v>0</v>
      </c>
      <c r="Y2" s="6">
        <f t="shared" ref="Y2:Y31" si="0">IF(D2=0,10,IF(MAX(E2:N2)=LARGE(E2:N2,2),9,IF(F2=MAX(E2:N2),P2,IF(E2=MAX(E2:N2),O2+2,IF(G2=MAX(D2:N2),Q2+1,-1)))))</f>
        <v>0.64919354838709675</v>
      </c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>
        <v>1</v>
      </c>
      <c r="AU2" t="s">
        <v>456</v>
      </c>
      <c r="AV2" s="5"/>
      <c r="AW2" s="5"/>
      <c r="AX2" s="5"/>
      <c r="AY2" s="5"/>
      <c r="AZ2" s="5"/>
      <c r="BA2" s="5"/>
      <c r="BB2" s="5"/>
      <c r="BC2" s="5"/>
      <c r="BD2" s="5"/>
      <c r="BE2" t="s">
        <v>27</v>
      </c>
      <c r="BF2" t="s">
        <v>552</v>
      </c>
      <c r="BG2" t="s">
        <v>502</v>
      </c>
      <c r="BH2" t="s">
        <v>2</v>
      </c>
      <c r="BI2" t="s">
        <v>3</v>
      </c>
      <c r="BJ2" t="s">
        <v>4</v>
      </c>
      <c r="BN2" s="3"/>
      <c r="BO2" s="3"/>
      <c r="BP2" s="4"/>
      <c r="BQ2" s="3"/>
      <c r="BR2" t="s">
        <v>503</v>
      </c>
      <c r="BS2" t="s">
        <v>504</v>
      </c>
      <c r="BT2" t="s">
        <v>2</v>
      </c>
      <c r="BU2" t="s">
        <v>3</v>
      </c>
      <c r="BV2" t="s">
        <v>4</v>
      </c>
      <c r="BZ2" s="3"/>
      <c r="CA2" s="3"/>
      <c r="CB2" s="4"/>
      <c r="CC2" s="3"/>
      <c r="CD2" t="s">
        <v>505</v>
      </c>
      <c r="CE2" t="s">
        <v>2</v>
      </c>
      <c r="CF2" t="s">
        <v>3</v>
      </c>
      <c r="CG2" t="s">
        <v>4</v>
      </c>
      <c r="CK2" s="3"/>
      <c r="CL2" s="3"/>
      <c r="CM2" s="4"/>
      <c r="CN2" s="3"/>
      <c r="CO2" t="s">
        <v>506</v>
      </c>
      <c r="CP2" t="s">
        <v>2</v>
      </c>
      <c r="CQ2" t="s">
        <v>3</v>
      </c>
      <c r="CR2" t="s">
        <v>4</v>
      </c>
      <c r="CV2" s="3"/>
      <c r="CW2" s="3"/>
      <c r="CX2" s="4"/>
      <c r="CY2" s="3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</row>
    <row r="3" spans="1:149" x14ac:dyDescent="0.3">
      <c r="A3" t="s">
        <v>507</v>
      </c>
      <c r="B3" t="s">
        <v>470</v>
      </c>
      <c r="C3" t="s">
        <v>470</v>
      </c>
      <c r="D3" s="5">
        <f>SUMIFS('Pres Converted'!J$2:J$10000,'Pres Converted'!$D$2:$D$10000,"ED",'Pres Converted'!$E$2:$E$10000,$C3)</f>
        <v>516</v>
      </c>
      <c r="E3" s="5">
        <f>SUMIFS('Pres Converted'!G$2:G$10000,'Pres Converted'!$D$2:$D$10000,"ED",'Pres Converted'!$E$2:$E$10000,$C3)</f>
        <v>162</v>
      </c>
      <c r="F3" s="5">
        <f>SUMIFS('Pres Converted'!H$2:H$10000,'Pres Converted'!$D$2:$D$10000,"ED",'Pres Converted'!$E$2:$E$10000,$C3)</f>
        <v>334</v>
      </c>
      <c r="G3" s="5">
        <f>SUMIFS('Pres Converted'!I$2:I$10000,'Pres Converted'!$D$2:$D$10000,"ED",'Pres Converted'!$E$2:$E$10000,$C3)</f>
        <v>20</v>
      </c>
      <c r="H3" s="5"/>
      <c r="I3" s="5"/>
      <c r="J3" s="5"/>
      <c r="K3" s="5"/>
      <c r="L3" s="5"/>
      <c r="M3" s="5"/>
      <c r="N3" s="5"/>
      <c r="O3" s="5">
        <f t="shared" ref="O3:O31" si="1">E3/D3</f>
        <v>0.31395348837209303</v>
      </c>
      <c r="P3" s="5">
        <f t="shared" ref="P3:P30" si="2">F3/D3</f>
        <v>0.6472868217054264</v>
      </c>
      <c r="Q3" s="5">
        <f t="shared" ref="Q3:Q30" si="3">G3/D3</f>
        <v>3.875968992248062E-2</v>
      </c>
      <c r="R3" s="5">
        <f t="shared" ref="R3:R31" si="4">H3/D3</f>
        <v>0</v>
      </c>
      <c r="S3" s="5">
        <f t="shared" ref="S3:S31" si="5">I3/D3</f>
        <v>0</v>
      </c>
      <c r="T3" s="5">
        <f t="shared" ref="T3:T31" si="6">J3/D3</f>
        <v>0</v>
      </c>
      <c r="U3" s="5">
        <f t="shared" ref="U3:U31" si="7">K3/D3</f>
        <v>0</v>
      </c>
      <c r="V3" s="5">
        <f t="shared" ref="V3:V31" si="8">L3/D3</f>
        <v>0</v>
      </c>
      <c r="W3" s="5">
        <f t="shared" ref="W3:W31" si="9">M3/D3</f>
        <v>0</v>
      </c>
      <c r="X3" s="5">
        <f t="shared" ref="X3:X31" si="10">N3/D3</f>
        <v>0</v>
      </c>
      <c r="Y3" s="6">
        <f t="shared" si="0"/>
        <v>0.6472868217054264</v>
      </c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>
        <v>1</v>
      </c>
      <c r="AU3" t="s">
        <v>457</v>
      </c>
      <c r="AV3" s="5"/>
      <c r="AW3" s="5"/>
      <c r="AX3" s="5"/>
      <c r="AY3" s="5"/>
      <c r="AZ3" s="5"/>
      <c r="BA3" s="5">
        <v>1</v>
      </c>
      <c r="BB3" s="5">
        <f t="shared" ref="BB3:BB42" si="11">SUMIF($BE$3:$BE$68,$BA3,$BR$3:$BR$68)</f>
        <v>1</v>
      </c>
      <c r="BC3" s="5"/>
      <c r="BD3" s="5"/>
      <c r="BE3">
        <v>1</v>
      </c>
      <c r="BF3" t="s">
        <v>456</v>
      </c>
      <c r="BG3">
        <f>SUMIFS('Pres Converted'!$J$2:$J$10000,'Pres Converted'!$E$2:$E$10000,$BF3,'Pres Converted'!$D$2:$D$10000,"ED",'Pres Converted'!$C$2:$C$10000,$BE3)</f>
        <v>380</v>
      </c>
      <c r="BH3">
        <f>SUMIFS('Pres Converted'!G$2:G$10000,'Pres Converted'!$E$2:$E$10000,$BF3,'Pres Converted'!$D$2:$D$10000,"ED",'Pres Converted'!$C$2:$C$10000,$BE3)</f>
        <v>141</v>
      </c>
      <c r="BI3">
        <f>SUMIFS('Pres Converted'!H$2:H$10000,'Pres Converted'!$E$2:$E$10000,$BF3,'Pres Converted'!$D$2:$D$10000,"ED",'Pres Converted'!$C$2:$C$10000,$BE3)</f>
        <v>229</v>
      </c>
      <c r="BJ3">
        <f>SUMIFS('Pres Converted'!I$2:I$10000,'Pres Converted'!$E$2:$E$10000,$BF3,'Pres Converted'!$D$2:$D$10000,"ED",'Pres Converted'!$C$2:$C$10000,$BE3)</f>
        <v>10</v>
      </c>
      <c r="BR3">
        <f>BG3/SUMIF('By HD'!$A$3:$A$42,$BE3,'By HD'!$B$3:$B$42)</f>
        <v>0.10198604401502952</v>
      </c>
      <c r="BS3">
        <f>$BR3*SUMIF('By HD'!$A$3:$A$42,$BE3,'By HD'!W$3:W$42)</f>
        <v>47.831454643048843</v>
      </c>
      <c r="BT3">
        <f>$BR3*SUMIF('By HD'!$A$3:$A$42,$BE3,'By HD'!X$3:X$42)</f>
        <v>16.82769726247987</v>
      </c>
      <c r="BU3">
        <f>$BR3*SUMIF('By HD'!$A$3:$A$42,$BE3,'By HD'!Y$3:Y$42)</f>
        <v>28.964036500268382</v>
      </c>
      <c r="BV3">
        <f>$BR3*SUMIF('By HD'!$A$3:$A$42,$BE3,'By HD'!Z$3:Z$42)</f>
        <v>2.0397208803005902</v>
      </c>
      <c r="CD3">
        <f>$BR3*SUMIF('By HD'!$A$3:$A$42,$BE3,'By HD'!AR$3:AR$42)</f>
        <v>12.238325281803542</v>
      </c>
      <c r="CE3">
        <f>$BR3*SUMIF('By HD'!$A$3:$A$42,$BE3,'By HD'!AS$3:AS$42)</f>
        <v>4.8953301127214166</v>
      </c>
      <c r="CF3">
        <f>$BR3*SUMIF('By HD'!$A$3:$A$42,$BE3,'By HD'!AT$3:AT$42)</f>
        <v>6.42512077294686</v>
      </c>
      <c r="CG3">
        <f>$BR3*SUMIF('By HD'!$A$3:$A$42,$BE3,'By HD'!AU$3:AU$42)</f>
        <v>0.91787439613526567</v>
      </c>
      <c r="CO3">
        <f t="shared" ref="CO3:CR18" si="12">CD3+BS3+BG3</f>
        <v>440.06977992485236</v>
      </c>
      <c r="CP3">
        <f t="shared" si="12"/>
        <v>162.7230273752013</v>
      </c>
      <c r="CQ3">
        <f t="shared" si="12"/>
        <v>264.38915727321523</v>
      </c>
      <c r="CR3">
        <f t="shared" si="12"/>
        <v>12.957595276435857</v>
      </c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5"/>
      <c r="EA3" s="5"/>
      <c r="EB3" s="5"/>
      <c r="EC3" s="5"/>
      <c r="ED3" s="5"/>
      <c r="EE3" s="5"/>
      <c r="EF3" s="5"/>
      <c r="EG3" s="5"/>
      <c r="EH3" s="5"/>
      <c r="EI3" s="5"/>
      <c r="EJ3" s="5"/>
      <c r="EK3" s="5"/>
      <c r="EL3" s="5"/>
      <c r="EM3" s="5"/>
      <c r="EN3" s="5"/>
      <c r="EO3" s="5"/>
      <c r="EP3" s="5"/>
      <c r="EQ3" s="5"/>
      <c r="ER3" s="5"/>
      <c r="ES3" s="5"/>
    </row>
    <row r="4" spans="1:149" x14ac:dyDescent="0.3">
      <c r="A4" t="s">
        <v>508</v>
      </c>
      <c r="B4" t="s">
        <v>465</v>
      </c>
      <c r="C4" t="s">
        <v>465</v>
      </c>
      <c r="D4" s="5">
        <f>SUMIFS('Pres Converted'!J$2:J$10000,'Pres Converted'!$D$2:$D$10000,"ED",'Pres Converted'!$E$2:$E$10000,$C4)</f>
        <v>32299</v>
      </c>
      <c r="E4" s="5">
        <f>SUMIFS('Pres Converted'!G$2:G$10000,'Pres Converted'!$D$2:$D$10000,"ED",'Pres Converted'!$E$2:$E$10000,$C4)</f>
        <v>9288</v>
      </c>
      <c r="F4" s="5">
        <f>SUMIFS('Pres Converted'!H$2:H$10000,'Pres Converted'!$D$2:$D$10000,"ED",'Pres Converted'!$E$2:$E$10000,$C4)</f>
        <v>20365</v>
      </c>
      <c r="G4" s="5">
        <f>SUMIFS('Pres Converted'!I$2:I$10000,'Pres Converted'!$D$2:$D$10000,"ED",'Pres Converted'!$E$2:$E$10000,$C4)</f>
        <v>2646</v>
      </c>
      <c r="H4" s="5"/>
      <c r="I4" s="5"/>
      <c r="J4" s="5"/>
      <c r="K4" s="5"/>
      <c r="L4" s="5"/>
      <c r="M4" s="5"/>
      <c r="N4" s="5"/>
      <c r="O4" s="5">
        <f t="shared" si="1"/>
        <v>0.28756308244837303</v>
      </c>
      <c r="P4" s="5">
        <f t="shared" si="2"/>
        <v>0.63051487662156724</v>
      </c>
      <c r="Q4" s="5">
        <f t="shared" si="3"/>
        <v>8.1922040930059753E-2</v>
      </c>
      <c r="R4" s="5">
        <f t="shared" si="4"/>
        <v>0</v>
      </c>
      <c r="S4" s="5">
        <f t="shared" si="5"/>
        <v>0</v>
      </c>
      <c r="T4" s="5">
        <f t="shared" si="6"/>
        <v>0</v>
      </c>
      <c r="U4" s="5">
        <f t="shared" si="7"/>
        <v>0</v>
      </c>
      <c r="V4" s="5">
        <f t="shared" si="8"/>
        <v>0</v>
      </c>
      <c r="W4" s="5">
        <f t="shared" si="9"/>
        <v>0</v>
      </c>
      <c r="X4" s="5">
        <f t="shared" si="10"/>
        <v>0</v>
      </c>
      <c r="Y4" s="6">
        <f t="shared" si="0"/>
        <v>0.63051487662156724</v>
      </c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>
        <v>2</v>
      </c>
      <c r="AU4" t="s">
        <v>458</v>
      </c>
      <c r="AV4" s="5"/>
      <c r="AW4" s="5"/>
      <c r="AX4" s="5"/>
      <c r="AY4" s="5"/>
      <c r="AZ4" s="5"/>
      <c r="BA4" s="5">
        <f>BA3+1</f>
        <v>2</v>
      </c>
      <c r="BB4" s="5">
        <f t="shared" si="11"/>
        <v>1</v>
      </c>
      <c r="BC4" s="5"/>
      <c r="BD4" s="5"/>
      <c r="BE4">
        <v>1</v>
      </c>
      <c r="BF4" t="s">
        <v>457</v>
      </c>
      <c r="BG4">
        <f>SUMIFS('Pres Converted'!$J$2:$J$10000,'Pres Converted'!$E$2:$E$10000,$BF4,'Pres Converted'!$D$2:$D$10000,"ED",'Pres Converted'!$C$2:$C$10000,$BE4)</f>
        <v>3346</v>
      </c>
      <c r="BH4">
        <f>SUMIFS('Pres Converted'!G$2:G$10000,'Pres Converted'!$E$2:$E$10000,$BF4,'Pres Converted'!$D$2:$D$10000,"ED",'Pres Converted'!$C$2:$C$10000,$BE4)</f>
        <v>1172</v>
      </c>
      <c r="BI4">
        <f>SUMIFS('Pres Converted'!H$2:H$10000,'Pres Converted'!$E$2:$E$10000,$BF4,'Pres Converted'!$D$2:$D$10000,"ED",'Pres Converted'!$C$2:$C$10000,$BE4)</f>
        <v>1953</v>
      </c>
      <c r="BJ4">
        <f>SUMIFS('Pres Converted'!I$2:I$10000,'Pres Converted'!$E$2:$E$10000,$BF4,'Pres Converted'!$D$2:$D$10000,"ED",'Pres Converted'!$C$2:$C$10000,$BE4)</f>
        <v>221</v>
      </c>
      <c r="BR4">
        <f>BG4/SUMIF('By HD'!$A$3:$A$42,$BE4,'By HD'!$B$3:$B$42)</f>
        <v>0.89801395598497047</v>
      </c>
      <c r="BS4">
        <f>$BR4*SUMIF('By HD'!$A$3:$A$42,$BE4,'By HD'!W$3:W$42)</f>
        <v>421.16854535695114</v>
      </c>
      <c r="BT4">
        <f>$BR4*SUMIF('By HD'!$A$3:$A$42,$BE4,'By HD'!X$3:X$42)</f>
        <v>148.17230273752014</v>
      </c>
      <c r="BU4">
        <f>$BR4*SUMIF('By HD'!$A$3:$A$42,$BE4,'By HD'!Y$3:Y$42)</f>
        <v>255.03596349973162</v>
      </c>
      <c r="BV4">
        <f>$BR4*SUMIF('By HD'!$A$3:$A$42,$BE4,'By HD'!Z$3:Z$42)</f>
        <v>17.960279119699408</v>
      </c>
      <c r="CD4">
        <f>$BR4*SUMIF('By HD'!$A$3:$A$42,$BE4,'By HD'!AR$3:AR$42)</f>
        <v>107.76167471819646</v>
      </c>
      <c r="CE4">
        <f>$BR4*SUMIF('By HD'!$A$3:$A$42,$BE4,'By HD'!AS$3:AS$42)</f>
        <v>43.104669887278583</v>
      </c>
      <c r="CF4">
        <f>$BR4*SUMIF('By HD'!$A$3:$A$42,$BE4,'By HD'!AT$3:AT$42)</f>
        <v>56.574879227053138</v>
      </c>
      <c r="CG4">
        <f>$BR4*SUMIF('By HD'!$A$3:$A$42,$BE4,'By HD'!AU$3:AU$42)</f>
        <v>8.0821256038647338</v>
      </c>
      <c r="CO4">
        <f t="shared" si="12"/>
        <v>3874.9302200751476</v>
      </c>
      <c r="CP4">
        <f t="shared" si="12"/>
        <v>1363.2769726247986</v>
      </c>
      <c r="CQ4">
        <f t="shared" si="12"/>
        <v>2264.6108427267845</v>
      </c>
      <c r="CR4">
        <f t="shared" si="12"/>
        <v>247.04240472356415</v>
      </c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  <c r="EN4" s="5"/>
      <c r="EO4" s="5"/>
      <c r="EP4" s="5"/>
      <c r="EQ4" s="5"/>
      <c r="ER4" s="5"/>
      <c r="ES4" s="5"/>
    </row>
    <row r="5" spans="1:149" x14ac:dyDescent="0.3">
      <c r="A5" t="s">
        <v>509</v>
      </c>
      <c r="B5" t="s">
        <v>472</v>
      </c>
      <c r="C5" t="s">
        <v>472</v>
      </c>
      <c r="D5" s="5">
        <f>SUMIFS('Pres Converted'!J$2:J$10000,'Pres Converted'!$D$2:$D$10000,"ED",'Pres Converted'!$E$2:$E$10000,$C5)</f>
        <v>2273</v>
      </c>
      <c r="E5" s="5">
        <f>SUMIFS('Pres Converted'!G$2:G$10000,'Pres Converted'!$D$2:$D$10000,"ED",'Pres Converted'!$E$2:$E$10000,$C5)</f>
        <v>1275</v>
      </c>
      <c r="F5" s="5">
        <f>SUMIFS('Pres Converted'!H$2:H$10000,'Pres Converted'!$D$2:$D$10000,"ED",'Pres Converted'!$E$2:$E$10000,$C5)</f>
        <v>916</v>
      </c>
      <c r="G5" s="5">
        <f>SUMIFS('Pres Converted'!I$2:I$10000,'Pres Converted'!$D$2:$D$10000,"ED",'Pres Converted'!$E$2:$E$10000,$C5)</f>
        <v>82</v>
      </c>
      <c r="H5" s="5"/>
      <c r="I5" s="5"/>
      <c r="J5" s="5"/>
      <c r="K5" s="5"/>
      <c r="L5" s="5"/>
      <c r="M5" s="5"/>
      <c r="N5" s="5"/>
      <c r="O5" s="5">
        <f t="shared" si="1"/>
        <v>0.56093268807743069</v>
      </c>
      <c r="P5" s="5">
        <f t="shared" si="2"/>
        <v>0.4029916410030796</v>
      </c>
      <c r="Q5" s="5">
        <f t="shared" si="3"/>
        <v>3.6075670919489662E-2</v>
      </c>
      <c r="R5" s="5">
        <f t="shared" si="4"/>
        <v>0</v>
      </c>
      <c r="S5" s="5">
        <f t="shared" si="5"/>
        <v>0</v>
      </c>
      <c r="T5" s="5">
        <f t="shared" si="6"/>
        <v>0</v>
      </c>
      <c r="U5" s="5">
        <f t="shared" si="7"/>
        <v>0</v>
      </c>
      <c r="V5" s="5">
        <f t="shared" si="8"/>
        <v>0</v>
      </c>
      <c r="W5" s="5">
        <f t="shared" si="9"/>
        <v>0</v>
      </c>
      <c r="X5" s="5">
        <f t="shared" si="10"/>
        <v>0</v>
      </c>
      <c r="Y5" s="6">
        <f t="shared" si="0"/>
        <v>2.5609326880774308</v>
      </c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>
        <v>2</v>
      </c>
      <c r="AU5" t="s">
        <v>456</v>
      </c>
      <c r="AV5" s="5"/>
      <c r="AW5" s="5"/>
      <c r="AX5" s="5"/>
      <c r="AY5" s="5"/>
      <c r="AZ5" s="5"/>
      <c r="BA5" s="5">
        <f t="shared" ref="BA5:BA42" si="13">BA4+1</f>
        <v>3</v>
      </c>
      <c r="BB5" s="5">
        <f t="shared" si="11"/>
        <v>1</v>
      </c>
      <c r="BC5" s="5"/>
      <c r="BD5" s="5"/>
      <c r="BE5">
        <v>2</v>
      </c>
      <c r="BF5" t="s">
        <v>458</v>
      </c>
      <c r="BG5">
        <f>SUMIFS('Pres Converted'!$J$2:$J$10000,'Pres Converted'!$E$2:$E$10000,$BF5,'Pres Converted'!$D$2:$D$10000,"ED",'Pres Converted'!$C$2:$C$10000,$BE5)</f>
        <v>153</v>
      </c>
      <c r="BH5">
        <f>SUMIFS('Pres Converted'!G$2:G$10000,'Pres Converted'!$E$2:$E$10000,$BF5,'Pres Converted'!$D$2:$D$10000,"ED",'Pres Converted'!$C$2:$C$10000,$BE5)</f>
        <v>60</v>
      </c>
      <c r="BI5">
        <f>SUMIFS('Pres Converted'!H$2:H$10000,'Pres Converted'!$E$2:$E$10000,$BF5,'Pres Converted'!$D$2:$D$10000,"ED",'Pres Converted'!$C$2:$C$10000,$BE5)</f>
        <v>87</v>
      </c>
      <c r="BJ5">
        <f>SUMIFS('Pres Converted'!I$2:I$10000,'Pres Converted'!$E$2:$E$10000,$BF5,'Pres Converted'!$D$2:$D$10000,"ED",'Pres Converted'!$C$2:$C$10000,$BE5)</f>
        <v>6</v>
      </c>
      <c r="BR5">
        <f>BG5/SUMIF('By HD'!$A$3:$A$42,$BE5,'By HD'!$B$3:$B$42)</f>
        <v>7.2169811320754715E-2</v>
      </c>
      <c r="BS5">
        <f>$BR5*SUMIF('By HD'!$A$3:$A$42,$BE5,'By HD'!W$3:W$42)</f>
        <v>20.929245283018869</v>
      </c>
      <c r="BT5">
        <f>$BR5*SUMIF('By HD'!$A$3:$A$42,$BE5,'By HD'!X$3:X$42)</f>
        <v>8.155188679245283</v>
      </c>
      <c r="BU5">
        <f>$BR5*SUMIF('By HD'!$A$3:$A$42,$BE5,'By HD'!Y$3:Y$42)</f>
        <v>12.196698113207546</v>
      </c>
      <c r="BV5">
        <f>$BR5*SUMIF('By HD'!$A$3:$A$42,$BE5,'By HD'!Z$3:Z$42)</f>
        <v>0.57735849056603772</v>
      </c>
      <c r="CD5">
        <f>$BR5*SUMIF('By HD'!$A$3:$A$42,$BE5,'By HD'!AR$3:AR$42)</f>
        <v>5.7735849056603774</v>
      </c>
      <c r="CE5">
        <f>$BR5*SUMIF('By HD'!$A$3:$A$42,$BE5,'By HD'!AS$3:AS$42)</f>
        <v>3.0311320754716982</v>
      </c>
      <c r="CF5">
        <f>$BR5*SUMIF('By HD'!$A$3:$A$42,$BE5,'By HD'!AT$3:AT$42)</f>
        <v>2.6702830188679245</v>
      </c>
      <c r="CG5">
        <f>$BR5*SUMIF('By HD'!$A$3:$A$42,$BE5,'By HD'!AU$3:AU$42)</f>
        <v>7.2169811320754715E-2</v>
      </c>
      <c r="CO5">
        <f t="shared" si="12"/>
        <v>179.70283018867926</v>
      </c>
      <c r="CP5">
        <f t="shared" si="12"/>
        <v>71.186320754716974</v>
      </c>
      <c r="CQ5">
        <f t="shared" si="12"/>
        <v>101.86698113207547</v>
      </c>
      <c r="CR5">
        <f t="shared" si="12"/>
        <v>6.6495283018867921</v>
      </c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</row>
    <row r="6" spans="1:149" x14ac:dyDescent="0.3">
      <c r="A6" t="s">
        <v>510</v>
      </c>
      <c r="B6" t="s">
        <v>473</v>
      </c>
      <c r="C6" t="s">
        <v>473</v>
      </c>
      <c r="D6" s="5">
        <f>SUMIFS('Pres Converted'!J$2:J$10000,'Pres Converted'!$D$2:$D$10000,"ED",'Pres Converted'!$E$2:$E$10000,$C6)</f>
        <v>262</v>
      </c>
      <c r="E6" s="5">
        <f>SUMIFS('Pres Converted'!G$2:G$10000,'Pres Converted'!$D$2:$D$10000,"ED",'Pres Converted'!$E$2:$E$10000,$C6)</f>
        <v>101</v>
      </c>
      <c r="F6" s="5">
        <f>SUMIFS('Pres Converted'!H$2:H$10000,'Pres Converted'!$D$2:$D$10000,"ED",'Pres Converted'!$E$2:$E$10000,$C6)</f>
        <v>148</v>
      </c>
      <c r="G6" s="5">
        <f>SUMIFS('Pres Converted'!I$2:I$10000,'Pres Converted'!$D$2:$D$10000,"ED",'Pres Converted'!$E$2:$E$10000,$C6)</f>
        <v>13</v>
      </c>
      <c r="H6" s="5"/>
      <c r="I6" s="5"/>
      <c r="J6" s="5"/>
      <c r="K6" s="5"/>
      <c r="L6" s="5"/>
      <c r="M6" s="5"/>
      <c r="N6" s="5"/>
      <c r="O6" s="5">
        <f t="shared" si="1"/>
        <v>0.38549618320610685</v>
      </c>
      <c r="P6" s="5">
        <f t="shared" si="2"/>
        <v>0.56488549618320616</v>
      </c>
      <c r="Q6" s="5">
        <f t="shared" si="3"/>
        <v>4.9618320610687022E-2</v>
      </c>
      <c r="R6" s="5">
        <f t="shared" si="4"/>
        <v>0</v>
      </c>
      <c r="S6" s="5">
        <f t="shared" si="5"/>
        <v>0</v>
      </c>
      <c r="T6" s="5">
        <f t="shared" si="6"/>
        <v>0</v>
      </c>
      <c r="U6" s="5">
        <f t="shared" si="7"/>
        <v>0</v>
      </c>
      <c r="V6" s="5">
        <f t="shared" si="8"/>
        <v>0</v>
      </c>
      <c r="W6" s="5">
        <f t="shared" si="9"/>
        <v>0</v>
      </c>
      <c r="X6" s="5">
        <f t="shared" si="10"/>
        <v>0</v>
      </c>
      <c r="Y6" s="6">
        <f t="shared" si="0"/>
        <v>0.56488549618320616</v>
      </c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>
        <v>2</v>
      </c>
      <c r="AU6" t="s">
        <v>459</v>
      </c>
      <c r="AV6" s="5"/>
      <c r="AW6" s="5"/>
      <c r="AX6" s="5"/>
      <c r="AY6" s="5"/>
      <c r="AZ6" s="5"/>
      <c r="BA6" s="5">
        <f t="shared" si="13"/>
        <v>4</v>
      </c>
      <c r="BB6" s="5">
        <f t="shared" si="11"/>
        <v>1</v>
      </c>
      <c r="BC6" s="5"/>
      <c r="BD6" s="5"/>
      <c r="BE6">
        <v>2</v>
      </c>
      <c r="BF6" t="s">
        <v>456</v>
      </c>
      <c r="BG6">
        <f>SUMIFS('Pres Converted'!$J$2:$J$10000,'Pres Converted'!$E$2:$E$10000,$BF6,'Pres Converted'!$D$2:$D$10000,"ED",'Pres Converted'!$C$2:$C$10000,$BE6)</f>
        <v>675</v>
      </c>
      <c r="BH6">
        <f>SUMIFS('Pres Converted'!G$2:G$10000,'Pres Converted'!$E$2:$E$10000,$BF6,'Pres Converted'!$D$2:$D$10000,"ED",'Pres Converted'!$C$2:$C$10000,$BE6)</f>
        <v>325</v>
      </c>
      <c r="BI6">
        <f>SUMIFS('Pres Converted'!H$2:H$10000,'Pres Converted'!$E$2:$E$10000,$BF6,'Pres Converted'!$D$2:$D$10000,"ED",'Pres Converted'!$C$2:$C$10000,$BE6)</f>
        <v>303</v>
      </c>
      <c r="BJ6">
        <f>SUMIFS('Pres Converted'!I$2:I$10000,'Pres Converted'!$E$2:$E$10000,$BF6,'Pres Converted'!$D$2:$D$10000,"ED",'Pres Converted'!$C$2:$C$10000,$BE6)</f>
        <v>47</v>
      </c>
      <c r="BR6">
        <f>BG6/SUMIF('By HD'!$A$3:$A$42,$BE6,'By HD'!$B$3:$B$42)</f>
        <v>0.31839622641509435</v>
      </c>
      <c r="BS6">
        <f>$BR6*SUMIF('By HD'!$A$3:$A$42,$BE6,'By HD'!W$3:W$42)</f>
        <v>92.334905660377359</v>
      </c>
      <c r="BT6">
        <f>$BR6*SUMIF('By HD'!$A$3:$A$42,$BE6,'By HD'!X$3:X$42)</f>
        <v>35.97877358490566</v>
      </c>
      <c r="BU6">
        <f>$BR6*SUMIF('By HD'!$A$3:$A$42,$BE6,'By HD'!Y$3:Y$42)</f>
        <v>53.808962264150942</v>
      </c>
      <c r="BV6">
        <f>$BR6*SUMIF('By HD'!$A$3:$A$42,$BE6,'By HD'!Z$3:Z$42)</f>
        <v>2.5471698113207548</v>
      </c>
      <c r="CD6">
        <f>$BR6*SUMIF('By HD'!$A$3:$A$42,$BE6,'By HD'!AR$3:AR$42)</f>
        <v>25.471698113207548</v>
      </c>
      <c r="CE6">
        <f>$BR6*SUMIF('By HD'!$A$3:$A$42,$BE6,'By HD'!AS$3:AS$42)</f>
        <v>13.372641509433963</v>
      </c>
      <c r="CF6">
        <f>$BR6*SUMIF('By HD'!$A$3:$A$42,$BE6,'By HD'!AT$3:AT$42)</f>
        <v>11.78066037735849</v>
      </c>
      <c r="CG6">
        <f>$BR6*SUMIF('By HD'!$A$3:$A$42,$BE6,'By HD'!AU$3:AU$42)</f>
        <v>0.31839622641509435</v>
      </c>
      <c r="CO6">
        <f t="shared" si="12"/>
        <v>792.80660377358492</v>
      </c>
      <c r="CP6">
        <f t="shared" si="12"/>
        <v>374.35141509433964</v>
      </c>
      <c r="CQ6">
        <f t="shared" si="12"/>
        <v>368.58962264150944</v>
      </c>
      <c r="CR6">
        <f t="shared" si="12"/>
        <v>49.865566037735846</v>
      </c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</row>
    <row r="7" spans="1:149" x14ac:dyDescent="0.3">
      <c r="A7" t="s">
        <v>511</v>
      </c>
      <c r="B7" t="s">
        <v>476</v>
      </c>
      <c r="C7" t="s">
        <v>476</v>
      </c>
      <c r="D7" s="5">
        <f>SUMIFS('Pres Converted'!J$2:J$10000,'Pres Converted'!$D$2:$D$10000,"ED",'Pres Converted'!$E$2:$E$10000,$C7)</f>
        <v>503</v>
      </c>
      <c r="E7" s="5">
        <f>SUMIFS('Pres Converted'!G$2:G$10000,'Pres Converted'!$D$2:$D$10000,"ED",'Pres Converted'!$E$2:$E$10000,$C7)</f>
        <v>160</v>
      </c>
      <c r="F7" s="5">
        <f>SUMIFS('Pres Converted'!H$2:H$10000,'Pres Converted'!$D$2:$D$10000,"ED",'Pres Converted'!$E$2:$E$10000,$C7)</f>
        <v>306</v>
      </c>
      <c r="G7" s="5">
        <f>SUMIFS('Pres Converted'!I$2:I$10000,'Pres Converted'!$D$2:$D$10000,"ED",'Pres Converted'!$E$2:$E$10000,$C7)</f>
        <v>37</v>
      </c>
      <c r="H7" s="5"/>
      <c r="I7" s="5"/>
      <c r="J7" s="5"/>
      <c r="K7" s="5"/>
      <c r="L7" s="5"/>
      <c r="M7" s="5"/>
      <c r="N7" s="5"/>
      <c r="O7" s="5">
        <f t="shared" si="1"/>
        <v>0.31809145129224653</v>
      </c>
      <c r="P7" s="5">
        <f t="shared" si="2"/>
        <v>0.60834990059642147</v>
      </c>
      <c r="Q7" s="5">
        <f t="shared" si="3"/>
        <v>7.3558648111332003E-2</v>
      </c>
      <c r="R7" s="5">
        <f t="shared" si="4"/>
        <v>0</v>
      </c>
      <c r="S7" s="5">
        <f t="shared" si="5"/>
        <v>0</v>
      </c>
      <c r="T7" s="5">
        <f t="shared" si="6"/>
        <v>0</v>
      </c>
      <c r="U7" s="5">
        <f t="shared" si="7"/>
        <v>0</v>
      </c>
      <c r="V7" s="5">
        <f t="shared" si="8"/>
        <v>0</v>
      </c>
      <c r="W7" s="5">
        <f t="shared" si="9"/>
        <v>0</v>
      </c>
      <c r="X7" s="5">
        <f t="shared" si="10"/>
        <v>0</v>
      </c>
      <c r="Y7" s="6">
        <f t="shared" si="0"/>
        <v>0.60834990059642147</v>
      </c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>
        <v>2</v>
      </c>
      <c r="AU7" t="s">
        <v>460</v>
      </c>
      <c r="AV7" s="5"/>
      <c r="AW7" s="5"/>
      <c r="AX7" s="5"/>
      <c r="AY7" s="5"/>
      <c r="AZ7" s="5"/>
      <c r="BA7" s="5">
        <f t="shared" si="13"/>
        <v>5</v>
      </c>
      <c r="BB7" s="5">
        <f t="shared" si="11"/>
        <v>1</v>
      </c>
      <c r="BC7" s="5"/>
      <c r="BD7" s="5"/>
      <c r="BE7">
        <v>2</v>
      </c>
      <c r="BF7" t="s">
        <v>459</v>
      </c>
      <c r="BG7">
        <f>SUMIFS('Pres Converted'!$J$2:$J$10000,'Pres Converted'!$E$2:$E$10000,$BF7,'Pres Converted'!$D$2:$D$10000,"ED",'Pres Converted'!$C$2:$C$10000,$BE7)</f>
        <v>683</v>
      </c>
      <c r="BH7">
        <f>SUMIFS('Pres Converted'!G$2:G$10000,'Pres Converted'!$E$2:$E$10000,$BF7,'Pres Converted'!$D$2:$D$10000,"ED",'Pres Converted'!$C$2:$C$10000,$BE7)</f>
        <v>213</v>
      </c>
      <c r="BI7">
        <f>SUMIFS('Pres Converted'!H$2:H$10000,'Pres Converted'!$E$2:$E$10000,$BF7,'Pres Converted'!$D$2:$D$10000,"ED",'Pres Converted'!$C$2:$C$10000,$BE7)</f>
        <v>431</v>
      </c>
      <c r="BJ7">
        <f>SUMIFS('Pres Converted'!I$2:I$10000,'Pres Converted'!$E$2:$E$10000,$BF7,'Pres Converted'!$D$2:$D$10000,"ED",'Pres Converted'!$C$2:$C$10000,$BE7)</f>
        <v>39</v>
      </c>
      <c r="BR7">
        <f>BG7/SUMIF('By HD'!$A$3:$A$42,$BE7,'By HD'!$B$3:$B$42)</f>
        <v>0.32216981132075473</v>
      </c>
      <c r="BS7">
        <f>$BR7*SUMIF('By HD'!$A$3:$A$42,$BE7,'By HD'!W$3:W$42)</f>
        <v>93.429245283018872</v>
      </c>
      <c r="BT7">
        <f>$BR7*SUMIF('By HD'!$A$3:$A$42,$BE7,'By HD'!X$3:X$42)</f>
        <v>36.405188679245285</v>
      </c>
      <c r="BU7">
        <f>$BR7*SUMIF('By HD'!$A$3:$A$42,$BE7,'By HD'!Y$3:Y$42)</f>
        <v>54.446698113207546</v>
      </c>
      <c r="BV7">
        <f>$BR7*SUMIF('By HD'!$A$3:$A$42,$BE7,'By HD'!Z$3:Z$42)</f>
        <v>2.5773584905660378</v>
      </c>
      <c r="CD7">
        <f>$BR7*SUMIF('By HD'!$A$3:$A$42,$BE7,'By HD'!AR$3:AR$42)</f>
        <v>25.773584905660378</v>
      </c>
      <c r="CE7">
        <f>$BR7*SUMIF('By HD'!$A$3:$A$42,$BE7,'By HD'!AS$3:AS$42)</f>
        <v>13.531132075471699</v>
      </c>
      <c r="CF7">
        <f>$BR7*SUMIF('By HD'!$A$3:$A$42,$BE7,'By HD'!AT$3:AT$42)</f>
        <v>11.920283018867925</v>
      </c>
      <c r="CG7">
        <f>$BR7*SUMIF('By HD'!$A$3:$A$42,$BE7,'By HD'!AU$3:AU$42)</f>
        <v>0.32216981132075473</v>
      </c>
      <c r="CO7">
        <f t="shared" si="12"/>
        <v>802.20283018867929</v>
      </c>
      <c r="CP7">
        <f t="shared" si="12"/>
        <v>262.93632075471697</v>
      </c>
      <c r="CQ7">
        <f t="shared" si="12"/>
        <v>497.36698113207547</v>
      </c>
      <c r="CR7">
        <f t="shared" si="12"/>
        <v>41.899528301886789</v>
      </c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</row>
    <row r="8" spans="1:149" x14ac:dyDescent="0.3">
      <c r="A8" t="s">
        <v>512</v>
      </c>
      <c r="B8" t="s">
        <v>246</v>
      </c>
      <c r="C8" t="s">
        <v>246</v>
      </c>
      <c r="D8" s="5">
        <f>SUMIFS('Pres Converted'!J$2:J$10000,'Pres Converted'!$D$2:$D$10000,"ED",'Pres Converted'!$E$2:$E$10000,$C8)</f>
        <v>633</v>
      </c>
      <c r="E8" s="5">
        <f>SUMIFS('Pres Converted'!G$2:G$10000,'Pres Converted'!$D$2:$D$10000,"ED",'Pres Converted'!$E$2:$E$10000,$C8)</f>
        <v>282</v>
      </c>
      <c r="F8" s="5">
        <f>SUMIFS('Pres Converted'!H$2:H$10000,'Pres Converted'!$D$2:$D$10000,"ED",'Pres Converted'!$E$2:$E$10000,$C8)</f>
        <v>324</v>
      </c>
      <c r="G8" s="5">
        <f>SUMIFS('Pres Converted'!I$2:I$10000,'Pres Converted'!$D$2:$D$10000,"ED",'Pres Converted'!$E$2:$E$10000,$C8)</f>
        <v>27</v>
      </c>
      <c r="H8" s="5"/>
      <c r="I8" s="5"/>
      <c r="J8" s="5"/>
      <c r="K8" s="5"/>
      <c r="L8" s="5"/>
      <c r="M8" s="5"/>
      <c r="N8" s="5"/>
      <c r="O8" s="5">
        <f t="shared" si="1"/>
        <v>0.44549763033175355</v>
      </c>
      <c r="P8" s="5">
        <f t="shared" si="2"/>
        <v>0.51184834123222744</v>
      </c>
      <c r="Q8" s="5">
        <f t="shared" si="3"/>
        <v>4.2654028436018961E-2</v>
      </c>
      <c r="R8" s="5">
        <f t="shared" si="4"/>
        <v>0</v>
      </c>
      <c r="S8" s="5">
        <f t="shared" si="5"/>
        <v>0</v>
      </c>
      <c r="T8" s="5">
        <f t="shared" si="6"/>
        <v>0</v>
      </c>
      <c r="U8" s="5">
        <f t="shared" si="7"/>
        <v>0</v>
      </c>
      <c r="V8" s="5">
        <f t="shared" si="8"/>
        <v>0</v>
      </c>
      <c r="W8" s="5">
        <f t="shared" si="9"/>
        <v>0</v>
      </c>
      <c r="X8" s="5">
        <f t="shared" si="10"/>
        <v>0</v>
      </c>
      <c r="Y8" s="6">
        <f t="shared" si="0"/>
        <v>0.51184834123222744</v>
      </c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>
        <v>3</v>
      </c>
      <c r="AU8" t="s">
        <v>458</v>
      </c>
      <c r="AV8" s="5"/>
      <c r="AW8" s="5"/>
      <c r="AX8" s="5"/>
      <c r="AY8" s="5"/>
      <c r="AZ8" s="5"/>
      <c r="BA8" s="5">
        <f t="shared" si="13"/>
        <v>6</v>
      </c>
      <c r="BB8" s="5">
        <f t="shared" si="11"/>
        <v>1</v>
      </c>
      <c r="BC8" s="5"/>
      <c r="BD8" s="5"/>
      <c r="BE8">
        <v>2</v>
      </c>
      <c r="BF8" t="s">
        <v>460</v>
      </c>
      <c r="BG8">
        <f>SUMIFS('Pres Converted'!$J$2:$J$10000,'Pres Converted'!$E$2:$E$10000,$BF8,'Pres Converted'!$D$2:$D$10000,"ED",'Pres Converted'!$C$2:$C$10000,$BE8)</f>
        <v>609</v>
      </c>
      <c r="BH8">
        <f>SUMIFS('Pres Converted'!G$2:G$10000,'Pres Converted'!$E$2:$E$10000,$BF8,'Pres Converted'!$D$2:$D$10000,"ED",'Pres Converted'!$C$2:$C$10000,$BE8)</f>
        <v>214</v>
      </c>
      <c r="BI8">
        <f>SUMIFS('Pres Converted'!H$2:H$10000,'Pres Converted'!$E$2:$E$10000,$BF8,'Pres Converted'!$D$2:$D$10000,"ED",'Pres Converted'!$C$2:$C$10000,$BE8)</f>
        <v>359</v>
      </c>
      <c r="BJ8">
        <f>SUMIFS('Pres Converted'!I$2:I$10000,'Pres Converted'!$E$2:$E$10000,$BF8,'Pres Converted'!$D$2:$D$10000,"ED",'Pres Converted'!$C$2:$C$10000,$BE8)</f>
        <v>36</v>
      </c>
      <c r="BR8">
        <f>BG8/SUMIF('By HD'!$A$3:$A$42,$BE8,'By HD'!$B$3:$B$42)</f>
        <v>0.28726415094339625</v>
      </c>
      <c r="BS8">
        <f>$BR8*SUMIF('By HD'!$A$3:$A$42,$BE8,'By HD'!W$3:W$42)</f>
        <v>83.306603773584911</v>
      </c>
      <c r="BT8">
        <f>$BR8*SUMIF('By HD'!$A$3:$A$42,$BE8,'By HD'!X$3:X$42)</f>
        <v>32.460849056603777</v>
      </c>
      <c r="BU8">
        <f>$BR8*SUMIF('By HD'!$A$3:$A$42,$BE8,'By HD'!Y$3:Y$42)</f>
        <v>48.547641509433966</v>
      </c>
      <c r="BV8">
        <f>$BR8*SUMIF('By HD'!$A$3:$A$42,$BE8,'By HD'!Z$3:Z$42)</f>
        <v>2.29811320754717</v>
      </c>
      <c r="CD8">
        <f>$BR8*SUMIF('By HD'!$A$3:$A$42,$BE8,'By HD'!AR$3:AR$42)</f>
        <v>22.981132075471699</v>
      </c>
      <c r="CE8">
        <f>$BR8*SUMIF('By HD'!$A$3:$A$42,$BE8,'By HD'!AS$3:AS$42)</f>
        <v>12.065094339622643</v>
      </c>
      <c r="CF8">
        <f>$BR8*SUMIF('By HD'!$A$3:$A$42,$BE8,'By HD'!AT$3:AT$42)</f>
        <v>10.628773584905661</v>
      </c>
      <c r="CG8">
        <f>$BR8*SUMIF('By HD'!$A$3:$A$42,$BE8,'By HD'!AU$3:AU$42)</f>
        <v>0.28726415094339625</v>
      </c>
      <c r="CO8">
        <f t="shared" si="12"/>
        <v>715.28773584905662</v>
      </c>
      <c r="CP8">
        <f t="shared" si="12"/>
        <v>258.52594339622641</v>
      </c>
      <c r="CQ8">
        <f t="shared" si="12"/>
        <v>418.17641509433963</v>
      </c>
      <c r="CR8">
        <f t="shared" si="12"/>
        <v>38.585377358490568</v>
      </c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</row>
    <row r="9" spans="1:149" x14ac:dyDescent="0.3">
      <c r="A9" t="s">
        <v>513</v>
      </c>
      <c r="B9" t="s">
        <v>514</v>
      </c>
      <c r="C9" t="s">
        <v>467</v>
      </c>
      <c r="D9" s="5">
        <f>SUMIFS('Pres Converted'!J$2:J$10000,'Pres Converted'!$D$2:$D$10000,"ED",'Pres Converted'!$E$2:$E$10000,$C9)</f>
        <v>12620</v>
      </c>
      <c r="E9" s="5">
        <f>SUMIFS('Pres Converted'!G$2:G$10000,'Pres Converted'!$D$2:$D$10000,"ED",'Pres Converted'!$E$2:$E$10000,$C9)</f>
        <v>4785</v>
      </c>
      <c r="F9" s="5">
        <f>SUMIFS('Pres Converted'!H$2:H$10000,'Pres Converted'!$D$2:$D$10000,"ED",'Pres Converted'!$E$2:$E$10000,$C9)</f>
        <v>6797</v>
      </c>
      <c r="G9" s="5">
        <f>SUMIFS('Pres Converted'!I$2:I$10000,'Pres Converted'!$D$2:$D$10000,"ED",'Pres Converted'!$E$2:$E$10000,$C9)</f>
        <v>1038</v>
      </c>
      <c r="H9" s="5"/>
      <c r="I9" s="5"/>
      <c r="J9" s="5"/>
      <c r="K9" s="5"/>
      <c r="L9" s="5"/>
      <c r="M9" s="5"/>
      <c r="N9" s="5"/>
      <c r="O9" s="5">
        <f t="shared" si="1"/>
        <v>0.37916006339144215</v>
      </c>
      <c r="P9" s="5">
        <f t="shared" si="2"/>
        <v>0.53858954041204432</v>
      </c>
      <c r="Q9" s="5">
        <f t="shared" si="3"/>
        <v>8.2250396196513476E-2</v>
      </c>
      <c r="R9" s="5">
        <f t="shared" si="4"/>
        <v>0</v>
      </c>
      <c r="S9" s="5">
        <f t="shared" si="5"/>
        <v>0</v>
      </c>
      <c r="T9" s="5">
        <f t="shared" si="6"/>
        <v>0</v>
      </c>
      <c r="U9" s="5">
        <f t="shared" si="7"/>
        <v>0</v>
      </c>
      <c r="V9" s="5">
        <f t="shared" si="8"/>
        <v>0</v>
      </c>
      <c r="W9" s="5">
        <f t="shared" si="9"/>
        <v>0</v>
      </c>
      <c r="X9" s="5">
        <f t="shared" si="10"/>
        <v>0</v>
      </c>
      <c r="Y9" s="6">
        <f t="shared" si="0"/>
        <v>0.53858954041204432</v>
      </c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>
        <v>3</v>
      </c>
      <c r="AU9" t="s">
        <v>461</v>
      </c>
      <c r="AV9" s="5"/>
      <c r="AW9" s="5"/>
      <c r="AX9" s="5"/>
      <c r="AY9" s="5"/>
      <c r="AZ9" s="5"/>
      <c r="BA9" s="5">
        <f t="shared" si="13"/>
        <v>7</v>
      </c>
      <c r="BB9" s="5">
        <f t="shared" si="11"/>
        <v>1</v>
      </c>
      <c r="BC9" s="5"/>
      <c r="BD9" s="5"/>
      <c r="BE9">
        <v>3</v>
      </c>
      <c r="BF9" t="s">
        <v>458</v>
      </c>
      <c r="BG9">
        <f>SUMIFS('Pres Converted'!$J$2:$J$10000,'Pres Converted'!$E$2:$E$10000,$BF9,'Pres Converted'!$D$2:$D$10000,"ED",'Pres Converted'!$C$2:$C$10000,$BE9)</f>
        <v>367</v>
      </c>
      <c r="BH9">
        <f>SUMIFS('Pres Converted'!G$2:G$10000,'Pres Converted'!$E$2:$E$10000,$BF9,'Pres Converted'!$D$2:$D$10000,"ED",'Pres Converted'!$C$2:$C$10000,$BE9)</f>
        <v>212</v>
      </c>
      <c r="BI9">
        <f>SUMIFS('Pres Converted'!H$2:H$10000,'Pres Converted'!$E$2:$E$10000,$BF9,'Pres Converted'!$D$2:$D$10000,"ED",'Pres Converted'!$C$2:$C$10000,$BE9)</f>
        <v>148</v>
      </c>
      <c r="BJ9">
        <f>SUMIFS('Pres Converted'!I$2:I$10000,'Pres Converted'!$E$2:$E$10000,$BF9,'Pres Converted'!$D$2:$D$10000,"ED",'Pres Converted'!$C$2:$C$10000,$BE9)</f>
        <v>7</v>
      </c>
      <c r="BR9">
        <f>BG9/SUMIF('By HD'!$A$3:$A$42,$BE9,'By HD'!$B$3:$B$42)</f>
        <v>0.13912054586808187</v>
      </c>
      <c r="BS9">
        <f>$BR9*SUMIF('By HD'!$A$3:$A$42,$BE9,'By HD'!W$3:W$42)</f>
        <v>43.544730856709627</v>
      </c>
      <c r="BT9">
        <f>$BR9*SUMIF('By HD'!$A$3:$A$42,$BE9,'By HD'!X$3:X$42)</f>
        <v>18.503032600454887</v>
      </c>
      <c r="BU9">
        <f>$BR9*SUMIF('By HD'!$A$3:$A$42,$BE9,'By HD'!Y$3:Y$42)</f>
        <v>23.928733889310081</v>
      </c>
      <c r="BV9">
        <f>$BR9*SUMIF('By HD'!$A$3:$A$42,$BE9,'By HD'!Z$3:Z$42)</f>
        <v>1.1129643669446549</v>
      </c>
      <c r="CD9">
        <f>$BR9*SUMIF('By HD'!$A$3:$A$42,$BE9,'By HD'!AR$3:AR$42)</f>
        <v>10.990523123578468</v>
      </c>
      <c r="CE9">
        <f>$BR9*SUMIF('By HD'!$A$3:$A$42,$BE9,'By HD'!AS$3:AS$42)</f>
        <v>5.2865807429871108</v>
      </c>
      <c r="CF9">
        <f>$BR9*SUMIF('By HD'!$A$3:$A$42,$BE9,'By HD'!AT$3:AT$42)</f>
        <v>5.1474601971190292</v>
      </c>
      <c r="CG9">
        <f>$BR9*SUMIF('By HD'!$A$3:$A$42,$BE9,'By HD'!AU$3:AU$42)</f>
        <v>0.55648218347232747</v>
      </c>
      <c r="CO9">
        <f t="shared" si="12"/>
        <v>421.53525398028808</v>
      </c>
      <c r="CP9">
        <f t="shared" si="12"/>
        <v>235.789613343442</v>
      </c>
      <c r="CQ9">
        <f t="shared" si="12"/>
        <v>177.0761940864291</v>
      </c>
      <c r="CR9">
        <f t="shared" si="12"/>
        <v>8.669446550416982</v>
      </c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</row>
    <row r="10" spans="1:149" x14ac:dyDescent="0.3">
      <c r="A10" t="s">
        <v>515</v>
      </c>
      <c r="B10" t="s">
        <v>73</v>
      </c>
      <c r="C10" t="s">
        <v>73</v>
      </c>
      <c r="D10" s="5">
        <f>SUMIFS('Pres Converted'!J$2:J$10000,'Pres Converted'!$D$2:$D$10000,"ED",'Pres Converted'!$E$2:$E$10000,$C10)</f>
        <v>404</v>
      </c>
      <c r="E10" s="5">
        <f>SUMIFS('Pres Converted'!G$2:G$10000,'Pres Converted'!$D$2:$D$10000,"ED",'Pres Converted'!$E$2:$E$10000,$C10)</f>
        <v>101</v>
      </c>
      <c r="F10" s="5">
        <f>SUMIFS('Pres Converted'!H$2:H$10000,'Pres Converted'!$D$2:$D$10000,"ED",'Pres Converted'!$E$2:$E$10000,$C10)</f>
        <v>283</v>
      </c>
      <c r="G10" s="5">
        <f>SUMIFS('Pres Converted'!I$2:I$10000,'Pres Converted'!$D$2:$D$10000,"ED",'Pres Converted'!$E$2:$E$10000,$C10)</f>
        <v>20</v>
      </c>
      <c r="H10" s="5"/>
      <c r="I10" s="5"/>
      <c r="J10" s="5"/>
      <c r="K10" s="5"/>
      <c r="L10" s="5"/>
      <c r="M10" s="5"/>
      <c r="N10" s="5"/>
      <c r="O10" s="5">
        <f t="shared" si="1"/>
        <v>0.25</v>
      </c>
      <c r="P10" s="5">
        <f t="shared" si="2"/>
        <v>0.70049504950495045</v>
      </c>
      <c r="Q10" s="5">
        <f t="shared" si="3"/>
        <v>4.9504950495049507E-2</v>
      </c>
      <c r="R10" s="5">
        <f t="shared" si="4"/>
        <v>0</v>
      </c>
      <c r="S10" s="5">
        <f t="shared" si="5"/>
        <v>0</v>
      </c>
      <c r="T10" s="5">
        <f t="shared" si="6"/>
        <v>0</v>
      </c>
      <c r="U10" s="5">
        <f t="shared" si="7"/>
        <v>0</v>
      </c>
      <c r="V10" s="5">
        <f t="shared" si="8"/>
        <v>0</v>
      </c>
      <c r="W10" s="5">
        <f t="shared" si="9"/>
        <v>0</v>
      </c>
      <c r="X10" s="5">
        <f t="shared" si="10"/>
        <v>0</v>
      </c>
      <c r="Y10" s="6">
        <f t="shared" si="0"/>
        <v>0.70049504950495045</v>
      </c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>
        <v>3</v>
      </c>
      <c r="AU10" t="s">
        <v>456</v>
      </c>
      <c r="AV10" s="5"/>
      <c r="AW10" s="5"/>
      <c r="AX10" s="5"/>
      <c r="AY10" s="5"/>
      <c r="AZ10" s="5"/>
      <c r="BA10" s="5">
        <f t="shared" si="13"/>
        <v>8</v>
      </c>
      <c r="BB10" s="5">
        <f t="shared" si="11"/>
        <v>1</v>
      </c>
      <c r="BC10" s="5"/>
      <c r="BD10" s="5"/>
      <c r="BE10">
        <v>3</v>
      </c>
      <c r="BF10" t="s">
        <v>461</v>
      </c>
      <c r="BG10">
        <f>SUMIFS('Pres Converted'!$J$2:$J$10000,'Pres Converted'!$E$2:$E$10000,$BF10,'Pres Converted'!$D$2:$D$10000,"ED",'Pres Converted'!$C$2:$C$10000,$BE10)</f>
        <v>2118</v>
      </c>
      <c r="BH10">
        <f>SUMIFS('Pres Converted'!G$2:G$10000,'Pres Converted'!$E$2:$E$10000,$BF10,'Pres Converted'!$D$2:$D$10000,"ED",'Pres Converted'!$C$2:$C$10000,$BE10)</f>
        <v>948</v>
      </c>
      <c r="BI10">
        <f>SUMIFS('Pres Converted'!H$2:H$10000,'Pres Converted'!$E$2:$E$10000,$BF10,'Pres Converted'!$D$2:$D$10000,"ED",'Pres Converted'!$C$2:$C$10000,$BE10)</f>
        <v>1107</v>
      </c>
      <c r="BJ10">
        <f>SUMIFS('Pres Converted'!I$2:I$10000,'Pres Converted'!$E$2:$E$10000,$BF10,'Pres Converted'!$D$2:$D$10000,"ED",'Pres Converted'!$C$2:$C$10000,$BE10)</f>
        <v>63</v>
      </c>
      <c r="BR10">
        <f>BG10/SUMIF('By HD'!$A$3:$A$42,$BE10,'By HD'!$B$3:$B$42)</f>
        <v>0.80288097043214557</v>
      </c>
      <c r="BS10">
        <f>$BR10*SUMIF('By HD'!$A$3:$A$42,$BE10,'By HD'!W$3:W$42)</f>
        <v>251.30174374526158</v>
      </c>
      <c r="BT10">
        <f>$BR10*SUMIF('By HD'!$A$3:$A$42,$BE10,'By HD'!X$3:X$42)</f>
        <v>106.78316906747536</v>
      </c>
      <c r="BU10">
        <f>$BR10*SUMIF('By HD'!$A$3:$A$42,$BE10,'By HD'!Y$3:Y$42)</f>
        <v>138.09552691432904</v>
      </c>
      <c r="BV10">
        <f>$BR10*SUMIF('By HD'!$A$3:$A$42,$BE10,'By HD'!Z$3:Z$42)</f>
        <v>6.4230477634571645</v>
      </c>
      <c r="CD10">
        <f>$BR10*SUMIF('By HD'!$A$3:$A$42,$BE10,'By HD'!AR$3:AR$42)</f>
        <v>63.4275966641395</v>
      </c>
      <c r="CE10">
        <f>$BR10*SUMIF('By HD'!$A$3:$A$42,$BE10,'By HD'!AS$3:AS$42)</f>
        <v>30.50947687642153</v>
      </c>
      <c r="CF10">
        <f>$BR10*SUMIF('By HD'!$A$3:$A$42,$BE10,'By HD'!AT$3:AT$42)</f>
        <v>29.706595905989385</v>
      </c>
      <c r="CG10">
        <f>$BR10*SUMIF('By HD'!$A$3:$A$42,$BE10,'By HD'!AU$3:AU$42)</f>
        <v>3.2115238817285823</v>
      </c>
      <c r="CO10">
        <f t="shared" si="12"/>
        <v>2432.7293404094012</v>
      </c>
      <c r="CP10">
        <f t="shared" si="12"/>
        <v>1085.2926459438968</v>
      </c>
      <c r="CQ10">
        <f t="shared" si="12"/>
        <v>1274.8021228203183</v>
      </c>
      <c r="CR10">
        <f t="shared" si="12"/>
        <v>72.634571645185744</v>
      </c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</row>
    <row r="11" spans="1:149" x14ac:dyDescent="0.3">
      <c r="A11" t="s">
        <v>516</v>
      </c>
      <c r="B11" t="s">
        <v>458</v>
      </c>
      <c r="C11" t="s">
        <v>458</v>
      </c>
      <c r="D11" s="5">
        <f>SUMIFS('Pres Converted'!J$2:J$10000,'Pres Converted'!$D$2:$D$10000,"ED",'Pres Converted'!$E$2:$E$10000,$C11)</f>
        <v>572</v>
      </c>
      <c r="E11" s="5">
        <f>SUMIFS('Pres Converted'!G$2:G$10000,'Pres Converted'!$D$2:$D$10000,"ED",'Pres Converted'!$E$2:$E$10000,$C11)</f>
        <v>299</v>
      </c>
      <c r="F11" s="5">
        <f>SUMIFS('Pres Converted'!H$2:H$10000,'Pres Converted'!$D$2:$D$10000,"ED",'Pres Converted'!$E$2:$E$10000,$C11)</f>
        <v>257</v>
      </c>
      <c r="G11" s="5">
        <f>SUMIFS('Pres Converted'!I$2:I$10000,'Pres Converted'!$D$2:$D$10000,"ED",'Pres Converted'!$E$2:$E$10000,$C11)</f>
        <v>16</v>
      </c>
      <c r="H11" s="5"/>
      <c r="I11" s="5"/>
      <c r="J11" s="5"/>
      <c r="K11" s="5"/>
      <c r="L11" s="5"/>
      <c r="M11" s="5"/>
      <c r="N11" s="5"/>
      <c r="O11" s="5">
        <f t="shared" si="1"/>
        <v>0.52272727272727271</v>
      </c>
      <c r="P11" s="5">
        <f t="shared" si="2"/>
        <v>0.44930069930069932</v>
      </c>
      <c r="Q11" s="5">
        <f t="shared" si="3"/>
        <v>2.7972027972027972E-2</v>
      </c>
      <c r="R11" s="5">
        <f t="shared" si="4"/>
        <v>0</v>
      </c>
      <c r="S11" s="5">
        <f t="shared" si="5"/>
        <v>0</v>
      </c>
      <c r="T11" s="5">
        <f t="shared" si="6"/>
        <v>0</v>
      </c>
      <c r="U11" s="5">
        <f t="shared" si="7"/>
        <v>0</v>
      </c>
      <c r="V11" s="5">
        <f t="shared" si="8"/>
        <v>0</v>
      </c>
      <c r="W11" s="5">
        <f t="shared" si="9"/>
        <v>0</v>
      </c>
      <c r="X11" s="5">
        <f t="shared" si="10"/>
        <v>0</v>
      </c>
      <c r="Y11" s="6">
        <f t="shared" si="0"/>
        <v>2.5227272727272725</v>
      </c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>
        <v>3</v>
      </c>
      <c r="AU11" t="s">
        <v>67</v>
      </c>
      <c r="AV11" s="5"/>
      <c r="AW11" s="5"/>
      <c r="AX11" s="5"/>
      <c r="AY11" s="5"/>
      <c r="AZ11" s="5"/>
      <c r="BA11" s="5">
        <f t="shared" si="13"/>
        <v>9</v>
      </c>
      <c r="BB11" s="5">
        <f t="shared" si="11"/>
        <v>1</v>
      </c>
      <c r="BC11" s="5"/>
      <c r="BD11" s="5"/>
      <c r="BE11">
        <v>3</v>
      </c>
      <c r="BF11" t="s">
        <v>456</v>
      </c>
      <c r="BG11">
        <f>SUMIFS('Pres Converted'!$J$2:$J$10000,'Pres Converted'!$E$2:$E$10000,$BF11,'Pres Converted'!$D$2:$D$10000,"ED",'Pres Converted'!$C$2:$C$10000,$BE11)</f>
        <v>21</v>
      </c>
      <c r="BH11">
        <f>SUMIFS('Pres Converted'!G$2:G$10000,'Pres Converted'!$E$2:$E$10000,$BF11,'Pres Converted'!$D$2:$D$10000,"ED",'Pres Converted'!$C$2:$C$10000,$BE11)</f>
        <v>11</v>
      </c>
      <c r="BI11">
        <f>SUMIFS('Pres Converted'!H$2:H$10000,'Pres Converted'!$E$2:$E$10000,$BF11,'Pres Converted'!$D$2:$D$10000,"ED",'Pres Converted'!$C$2:$C$10000,$BE11)</f>
        <v>9</v>
      </c>
      <c r="BJ11">
        <f>SUMIFS('Pres Converted'!I$2:I$10000,'Pres Converted'!$E$2:$E$10000,$BF11,'Pres Converted'!$D$2:$D$10000,"ED",'Pres Converted'!$C$2:$C$10000,$BE11)</f>
        <v>1</v>
      </c>
      <c r="BR11">
        <f>BG11/SUMIF('By HD'!$A$3:$A$42,$BE11,'By HD'!$B$3:$B$42)</f>
        <v>7.9605761940864297E-3</v>
      </c>
      <c r="BS11">
        <f>$BR11*SUMIF('By HD'!$A$3:$A$42,$BE11,'By HD'!W$3:W$42)</f>
        <v>2.4916603487490523</v>
      </c>
      <c r="BT11">
        <f>$BR11*SUMIF('By HD'!$A$3:$A$42,$BE11,'By HD'!X$3:X$42)</f>
        <v>1.0587566338134951</v>
      </c>
      <c r="BU11">
        <f>$BR11*SUMIF('By HD'!$A$3:$A$42,$BE11,'By HD'!Y$3:Y$42)</f>
        <v>1.369219105382866</v>
      </c>
      <c r="BV11">
        <f>$BR11*SUMIF('By HD'!$A$3:$A$42,$BE11,'By HD'!Z$3:Z$42)</f>
        <v>6.3684609552691437E-2</v>
      </c>
      <c r="CD11">
        <f>$BR11*SUMIF('By HD'!$A$3:$A$42,$BE11,'By HD'!AR$3:AR$42)</f>
        <v>0.62888551933282799</v>
      </c>
      <c r="CE11">
        <f>$BR11*SUMIF('By HD'!$A$3:$A$42,$BE11,'By HD'!AS$3:AS$42)</f>
        <v>0.30250189537528432</v>
      </c>
      <c r="CF11">
        <f>$BR11*SUMIF('By HD'!$A$3:$A$42,$BE11,'By HD'!AT$3:AT$42)</f>
        <v>0.29454131918119791</v>
      </c>
      <c r="CG11">
        <f>$BR11*SUMIF('By HD'!$A$3:$A$42,$BE11,'By HD'!AU$3:AU$42)</f>
        <v>3.1842304776345719E-2</v>
      </c>
      <c r="CO11">
        <f t="shared" si="12"/>
        <v>24.12054586808188</v>
      </c>
      <c r="CP11">
        <f t="shared" si="12"/>
        <v>12.361258529188779</v>
      </c>
      <c r="CQ11">
        <f t="shared" si="12"/>
        <v>10.663760424564064</v>
      </c>
      <c r="CR11">
        <f t="shared" si="12"/>
        <v>1.0955269143290371</v>
      </c>
      <c r="DC11" s="5"/>
      <c r="DD11" s="5"/>
      <c r="DE11" s="5"/>
      <c r="DF11" s="5"/>
      <c r="DG11" s="5"/>
      <c r="DH11" s="5"/>
      <c r="DI11" s="5"/>
      <c r="DJ11" s="5"/>
      <c r="DK11" s="5"/>
      <c r="DL11" s="5"/>
      <c r="DM11" s="5"/>
      <c r="DN11" s="5"/>
      <c r="DO11" s="5"/>
      <c r="DP11" s="5"/>
      <c r="DQ11" s="5"/>
      <c r="DR11" s="5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</row>
    <row r="12" spans="1:149" x14ac:dyDescent="0.3">
      <c r="A12" t="s">
        <v>517</v>
      </c>
      <c r="B12" t="s">
        <v>462</v>
      </c>
      <c r="C12" t="s">
        <v>462</v>
      </c>
      <c r="D12" s="5">
        <f>SUMIFS('Pres Converted'!J$2:J$10000,'Pres Converted'!$D$2:$D$10000,"ED",'Pres Converted'!$E$2:$E$10000,$C12)</f>
        <v>5526</v>
      </c>
      <c r="E12" s="5">
        <f>SUMIFS('Pres Converted'!G$2:G$10000,'Pres Converted'!$D$2:$D$10000,"ED",'Pres Converted'!$E$2:$E$10000,$C12)</f>
        <v>2269</v>
      </c>
      <c r="F12" s="5">
        <f>SUMIFS('Pres Converted'!H$2:H$10000,'Pres Converted'!$D$2:$D$10000,"ED",'Pres Converted'!$E$2:$E$10000,$C12)</f>
        <v>3117</v>
      </c>
      <c r="G12" s="5">
        <f>SUMIFS('Pres Converted'!I$2:I$10000,'Pres Converted'!$D$2:$D$10000,"ED",'Pres Converted'!$E$2:$E$10000,$C12)</f>
        <v>140</v>
      </c>
      <c r="H12" s="5"/>
      <c r="I12" s="5"/>
      <c r="J12" s="5"/>
      <c r="K12" s="5"/>
      <c r="L12" s="5"/>
      <c r="M12" s="5"/>
      <c r="N12" s="5"/>
      <c r="O12" s="5">
        <f t="shared" si="1"/>
        <v>0.41060441549040899</v>
      </c>
      <c r="P12" s="5">
        <f t="shared" si="2"/>
        <v>0.56406080347448428</v>
      </c>
      <c r="Q12" s="5">
        <f t="shared" si="3"/>
        <v>2.5334781035106769E-2</v>
      </c>
      <c r="R12" s="5">
        <f t="shared" si="4"/>
        <v>0</v>
      </c>
      <c r="S12" s="5">
        <f t="shared" si="5"/>
        <v>0</v>
      </c>
      <c r="T12" s="5">
        <f t="shared" si="6"/>
        <v>0</v>
      </c>
      <c r="U12" s="5">
        <f t="shared" si="7"/>
        <v>0</v>
      </c>
      <c r="V12" s="5">
        <f t="shared" si="8"/>
        <v>0</v>
      </c>
      <c r="W12" s="5">
        <f t="shared" si="9"/>
        <v>0</v>
      </c>
      <c r="X12" s="5">
        <f t="shared" si="10"/>
        <v>0</v>
      </c>
      <c r="Y12" s="6">
        <f t="shared" si="0"/>
        <v>0.56406080347448428</v>
      </c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>
        <v>4</v>
      </c>
      <c r="AU12" t="s">
        <v>462</v>
      </c>
      <c r="AV12" s="5"/>
      <c r="AW12" s="5"/>
      <c r="AX12" s="5"/>
      <c r="AY12" s="5"/>
      <c r="AZ12" s="5"/>
      <c r="BA12" s="5">
        <f t="shared" si="13"/>
        <v>10</v>
      </c>
      <c r="BB12" s="5">
        <f t="shared" si="11"/>
        <v>1</v>
      </c>
      <c r="BC12" s="5"/>
      <c r="BD12" s="5"/>
      <c r="BE12">
        <v>3</v>
      </c>
      <c r="BF12" t="s">
        <v>67</v>
      </c>
      <c r="BG12">
        <f>SUMIFS('Pres Converted'!$J$2:$J$10000,'Pres Converted'!$E$2:$E$10000,$BF12,'Pres Converted'!$D$2:$D$10000,"ED",'Pres Converted'!$C$2:$C$10000,$BE12)</f>
        <v>132</v>
      </c>
      <c r="BH12">
        <f>SUMIFS('Pres Converted'!G$2:G$10000,'Pres Converted'!$E$2:$E$10000,$BF12,'Pres Converted'!$D$2:$D$10000,"ED",'Pres Converted'!$C$2:$C$10000,$BE12)</f>
        <v>51</v>
      </c>
      <c r="BI12">
        <f>SUMIFS('Pres Converted'!H$2:H$10000,'Pres Converted'!$E$2:$E$10000,$BF12,'Pres Converted'!$D$2:$D$10000,"ED",'Pres Converted'!$C$2:$C$10000,$BE12)</f>
        <v>76</v>
      </c>
      <c r="BJ12">
        <f>SUMIFS('Pres Converted'!I$2:I$10000,'Pres Converted'!$E$2:$E$10000,$BF12,'Pres Converted'!$D$2:$D$10000,"ED",'Pres Converted'!$C$2:$C$10000,$BE12)</f>
        <v>5</v>
      </c>
      <c r="BR12">
        <f>BG12/SUMIF('By HD'!$A$3:$A$42,$BE12,'By HD'!$B$3:$B$42)</f>
        <v>5.0037907505686124E-2</v>
      </c>
      <c r="BS12">
        <f>$BR12*SUMIF('By HD'!$A$3:$A$42,$BE12,'By HD'!W$3:W$42)</f>
        <v>15.661865049279758</v>
      </c>
      <c r="BT12">
        <f>$BR12*SUMIF('By HD'!$A$3:$A$42,$BE12,'By HD'!X$3:X$42)</f>
        <v>6.6550416982562544</v>
      </c>
      <c r="BU12">
        <f>$BR12*SUMIF('By HD'!$A$3:$A$42,$BE12,'By HD'!Y$3:Y$42)</f>
        <v>8.6065200909780142</v>
      </c>
      <c r="BV12">
        <f>$BR12*SUMIF('By HD'!$A$3:$A$42,$BE12,'By HD'!Z$3:Z$42)</f>
        <v>0.400303260045489</v>
      </c>
      <c r="CD12">
        <f>$BR12*SUMIF('By HD'!$A$3:$A$42,$BE12,'By HD'!AR$3:AR$42)</f>
        <v>3.9529946929492037</v>
      </c>
      <c r="CE12">
        <f>$BR12*SUMIF('By HD'!$A$3:$A$42,$BE12,'By HD'!AS$3:AS$42)</f>
        <v>1.9014404852160727</v>
      </c>
      <c r="CF12">
        <f>$BR12*SUMIF('By HD'!$A$3:$A$42,$BE12,'By HD'!AT$3:AT$42)</f>
        <v>1.8514025777103866</v>
      </c>
      <c r="CG12">
        <f>$BR12*SUMIF('By HD'!$A$3:$A$42,$BE12,'By HD'!AU$3:AU$42)</f>
        <v>0.2001516300227445</v>
      </c>
      <c r="CO12">
        <f t="shared" si="12"/>
        <v>151.61485974222896</v>
      </c>
      <c r="CP12">
        <f t="shared" si="12"/>
        <v>59.556482183472326</v>
      </c>
      <c r="CQ12">
        <f t="shared" si="12"/>
        <v>86.457922668688397</v>
      </c>
      <c r="CR12">
        <f t="shared" si="12"/>
        <v>5.6004548900682334</v>
      </c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</row>
    <row r="13" spans="1:149" x14ac:dyDescent="0.3">
      <c r="A13" t="s">
        <v>518</v>
      </c>
      <c r="B13" t="s">
        <v>519</v>
      </c>
      <c r="C13" t="s">
        <v>463</v>
      </c>
      <c r="D13" s="5">
        <f>SUMIFS('Pres Converted'!J$2:J$10000,'Pres Converted'!$D$2:$D$10000,"ED",'Pres Converted'!$E$2:$E$10000,$C13)</f>
        <v>4776</v>
      </c>
      <c r="E13" s="5">
        <f>SUMIFS('Pres Converted'!G$2:G$10000,'Pres Converted'!$D$2:$D$10000,"ED",'Pres Converted'!$E$2:$E$10000,$C13)</f>
        <v>1261</v>
      </c>
      <c r="F13" s="5">
        <f>SUMIFS('Pres Converted'!H$2:H$10000,'Pres Converted'!$D$2:$D$10000,"ED",'Pres Converted'!$E$2:$E$10000,$C13)</f>
        <v>2742</v>
      </c>
      <c r="G13" s="5">
        <f>SUMIFS('Pres Converted'!I$2:I$10000,'Pres Converted'!$D$2:$D$10000,"ED",'Pres Converted'!$E$2:$E$10000,$C13)</f>
        <v>773</v>
      </c>
      <c r="H13" s="5"/>
      <c r="I13" s="5"/>
      <c r="J13" s="5"/>
      <c r="K13" s="5"/>
      <c r="L13" s="5"/>
      <c r="M13" s="5"/>
      <c r="N13" s="5"/>
      <c r="O13" s="5">
        <f t="shared" si="1"/>
        <v>0.26402847571189281</v>
      </c>
      <c r="P13" s="5">
        <f t="shared" si="2"/>
        <v>0.57412060301507539</v>
      </c>
      <c r="Q13" s="5">
        <f t="shared" si="3"/>
        <v>0.16185092127303183</v>
      </c>
      <c r="R13" s="5">
        <f t="shared" si="4"/>
        <v>0</v>
      </c>
      <c r="S13" s="5">
        <f t="shared" si="5"/>
        <v>0</v>
      </c>
      <c r="T13" s="5">
        <f t="shared" si="6"/>
        <v>0</v>
      </c>
      <c r="U13" s="5">
        <f t="shared" si="7"/>
        <v>0</v>
      </c>
      <c r="V13" s="5">
        <f t="shared" si="8"/>
        <v>0</v>
      </c>
      <c r="W13" s="5">
        <f t="shared" si="9"/>
        <v>0</v>
      </c>
      <c r="X13" s="5">
        <f t="shared" si="10"/>
        <v>0</v>
      </c>
      <c r="Y13" s="6">
        <f t="shared" si="0"/>
        <v>0.57412060301507539</v>
      </c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>
        <v>4</v>
      </c>
      <c r="AU13" t="s">
        <v>73</v>
      </c>
      <c r="AV13" s="5"/>
      <c r="AW13" s="5"/>
      <c r="AX13" s="5"/>
      <c r="AY13" s="5"/>
      <c r="AZ13" s="5"/>
      <c r="BA13" s="5">
        <f t="shared" si="13"/>
        <v>11</v>
      </c>
      <c r="BB13" s="5">
        <f t="shared" si="11"/>
        <v>1</v>
      </c>
      <c r="BC13" s="5"/>
      <c r="BD13" s="5"/>
      <c r="BE13">
        <v>4</v>
      </c>
      <c r="BF13" t="s">
        <v>462</v>
      </c>
      <c r="BG13">
        <f>SUMIFS('Pres Converted'!$J$2:$J$10000,'Pres Converted'!$E$2:$E$10000,$BF13,'Pres Converted'!$D$2:$D$10000,"ED",'Pres Converted'!$C$2:$C$10000,$BE13)</f>
        <v>5526</v>
      </c>
      <c r="BH13">
        <f>SUMIFS('Pres Converted'!G$2:G$10000,'Pres Converted'!$E$2:$E$10000,$BF13,'Pres Converted'!$D$2:$D$10000,"ED",'Pres Converted'!$C$2:$C$10000,$BE13)</f>
        <v>2269</v>
      </c>
      <c r="BI13">
        <f>SUMIFS('Pres Converted'!H$2:H$10000,'Pres Converted'!$E$2:$E$10000,$BF13,'Pres Converted'!$D$2:$D$10000,"ED",'Pres Converted'!$C$2:$C$10000,$BE13)</f>
        <v>3117</v>
      </c>
      <c r="BJ13">
        <f>SUMIFS('Pres Converted'!I$2:I$10000,'Pres Converted'!$E$2:$E$10000,$BF13,'Pres Converted'!$D$2:$D$10000,"ED",'Pres Converted'!$C$2:$C$10000,$BE13)</f>
        <v>140</v>
      </c>
      <c r="BR13">
        <f>BG13/SUMIF('By HD'!$A$3:$A$42,$BE13,'By HD'!$B$3:$B$42)</f>
        <v>0.88077781319732229</v>
      </c>
      <c r="BS13">
        <f>$BR13*SUMIF('By HD'!$A$3:$A$42,$BE13,'By HD'!W$3:W$42)</f>
        <v>859.63914568058658</v>
      </c>
      <c r="BT13">
        <f>$BR13*SUMIF('By HD'!$A$3:$A$42,$BE13,'By HD'!X$3:X$42)</f>
        <v>354.95345871852089</v>
      </c>
      <c r="BU13">
        <f>$BR13*SUMIF('By HD'!$A$3:$A$42,$BE13,'By HD'!Y$3:Y$42)</f>
        <v>480.02390819254066</v>
      </c>
      <c r="BV13">
        <f>$BR13*SUMIF('By HD'!$A$3:$A$42,$BE13,'By HD'!Z$3:Z$42)</f>
        <v>24.661778769525025</v>
      </c>
      <c r="CD13">
        <f>$BR13*SUMIF('By HD'!$A$3:$A$42,$BE13,'By HD'!AR$3:AR$42)</f>
        <v>182.32100733184572</v>
      </c>
      <c r="CE13">
        <f>$BR13*SUMIF('By HD'!$A$3:$A$42,$BE13,'By HD'!AS$3:AS$42)</f>
        <v>82.793114440548294</v>
      </c>
      <c r="CF13">
        <f>$BR13*SUMIF('By HD'!$A$3:$A$42,$BE13,'By HD'!AT$3:AT$42)</f>
        <v>96.885559451705447</v>
      </c>
      <c r="CG13">
        <f>$BR13*SUMIF('By HD'!$A$3:$A$42,$BE13,'By HD'!AU$3:AU$42)</f>
        <v>2.6423334395919671</v>
      </c>
      <c r="CO13">
        <f t="shared" si="12"/>
        <v>6567.9601530124328</v>
      </c>
      <c r="CP13">
        <f t="shared" si="12"/>
        <v>2706.7465731590692</v>
      </c>
      <c r="CQ13">
        <f t="shared" si="12"/>
        <v>3693.909467644246</v>
      </c>
      <c r="CR13">
        <f t="shared" si="12"/>
        <v>167.30411220911699</v>
      </c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  <c r="DY13" s="5"/>
      <c r="DZ13" s="5"/>
      <c r="EA13" s="5"/>
      <c r="EB13" s="5"/>
      <c r="EC13" s="5"/>
      <c r="ED13" s="5"/>
      <c r="EE13" s="5"/>
      <c r="EF13" s="5"/>
      <c r="EG13" s="5"/>
      <c r="EH13" s="5"/>
      <c r="EI13" s="5"/>
      <c r="EJ13" s="5"/>
      <c r="EK13" s="5"/>
      <c r="EL13" s="5"/>
      <c r="EM13" s="5"/>
      <c r="EN13" s="5"/>
      <c r="EO13" s="5"/>
      <c r="EP13" s="5"/>
      <c r="EQ13" s="5"/>
      <c r="ER13" s="5"/>
      <c r="ES13" s="5"/>
    </row>
    <row r="14" spans="1:149" x14ac:dyDescent="0.3">
      <c r="A14" t="s">
        <v>520</v>
      </c>
      <c r="B14" t="s">
        <v>521</v>
      </c>
      <c r="C14" t="s">
        <v>457</v>
      </c>
      <c r="D14" s="5">
        <f>SUMIFS('Pres Converted'!J$2:J$10000,'Pres Converted'!$D$2:$D$10000,"ED",'Pres Converted'!$E$2:$E$10000,$C14)</f>
        <v>3346</v>
      </c>
      <c r="E14" s="5">
        <f>SUMIFS('Pres Converted'!G$2:G$10000,'Pres Converted'!$D$2:$D$10000,"ED",'Pres Converted'!$E$2:$E$10000,$C14)</f>
        <v>1172</v>
      </c>
      <c r="F14" s="5">
        <f>SUMIFS('Pres Converted'!H$2:H$10000,'Pres Converted'!$D$2:$D$10000,"ED",'Pres Converted'!$E$2:$E$10000,$C14)</f>
        <v>1953</v>
      </c>
      <c r="G14" s="5">
        <f>SUMIFS('Pres Converted'!I$2:I$10000,'Pres Converted'!$D$2:$D$10000,"ED",'Pres Converted'!$E$2:$E$10000,$C14)</f>
        <v>221</v>
      </c>
      <c r="H14" s="5"/>
      <c r="I14" s="5"/>
      <c r="J14" s="5"/>
      <c r="K14" s="5"/>
      <c r="L14" s="5"/>
      <c r="M14" s="5"/>
      <c r="N14" s="5"/>
      <c r="O14" s="5">
        <f t="shared" si="1"/>
        <v>0.35026897788404066</v>
      </c>
      <c r="P14" s="5">
        <f t="shared" si="2"/>
        <v>0.58368200836820083</v>
      </c>
      <c r="Q14" s="5">
        <f t="shared" si="3"/>
        <v>6.6049013747758512E-2</v>
      </c>
      <c r="R14" s="5">
        <f t="shared" si="4"/>
        <v>0</v>
      </c>
      <c r="S14" s="5">
        <f t="shared" si="5"/>
        <v>0</v>
      </c>
      <c r="T14" s="5">
        <f t="shared" si="6"/>
        <v>0</v>
      </c>
      <c r="U14" s="5">
        <f t="shared" si="7"/>
        <v>0</v>
      </c>
      <c r="V14" s="5">
        <f t="shared" si="8"/>
        <v>0</v>
      </c>
      <c r="W14" s="5">
        <f t="shared" si="9"/>
        <v>0</v>
      </c>
      <c r="X14" s="5">
        <f t="shared" si="10"/>
        <v>0</v>
      </c>
      <c r="Y14" s="6">
        <f t="shared" si="0"/>
        <v>0.58368200836820083</v>
      </c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>
        <v>4</v>
      </c>
      <c r="AU14" t="s">
        <v>458</v>
      </c>
      <c r="AV14" s="5"/>
      <c r="AW14" s="5"/>
      <c r="AX14" s="5"/>
      <c r="AY14" s="5"/>
      <c r="AZ14" s="5"/>
      <c r="BA14" s="5">
        <f t="shared" si="13"/>
        <v>12</v>
      </c>
      <c r="BB14" s="5">
        <f t="shared" si="11"/>
        <v>1</v>
      </c>
      <c r="BC14" s="5"/>
      <c r="BD14" s="5"/>
      <c r="BE14">
        <v>4</v>
      </c>
      <c r="BF14" t="s">
        <v>73</v>
      </c>
      <c r="BG14">
        <f>SUMIFS('Pres Converted'!$J$2:$J$10000,'Pres Converted'!$E$2:$E$10000,$BF14,'Pres Converted'!$D$2:$D$10000,"ED",'Pres Converted'!$C$2:$C$10000,$BE14)</f>
        <v>404</v>
      </c>
      <c r="BH14">
        <f>SUMIFS('Pres Converted'!G$2:G$10000,'Pres Converted'!$E$2:$E$10000,$BF14,'Pres Converted'!$D$2:$D$10000,"ED",'Pres Converted'!$C$2:$C$10000,$BE14)</f>
        <v>101</v>
      </c>
      <c r="BI14">
        <f>SUMIFS('Pres Converted'!H$2:H$10000,'Pres Converted'!$E$2:$E$10000,$BF14,'Pres Converted'!$D$2:$D$10000,"ED",'Pres Converted'!$C$2:$C$10000,$BE14)</f>
        <v>283</v>
      </c>
      <c r="BJ14">
        <f>SUMIFS('Pres Converted'!I$2:I$10000,'Pres Converted'!$E$2:$E$10000,$BF14,'Pres Converted'!$D$2:$D$10000,"ED",'Pres Converted'!$C$2:$C$10000,$BE14)</f>
        <v>20</v>
      </c>
      <c r="BR14">
        <f>BG14/SUMIF('By HD'!$A$3:$A$42,$BE14,'By HD'!$B$3:$B$42)</f>
        <v>6.4392731909467649E-2</v>
      </c>
      <c r="BS14">
        <f>$BR14*SUMIF('By HD'!$A$3:$A$42,$BE14,'By HD'!W$3:W$42)</f>
        <v>62.847306343640426</v>
      </c>
      <c r="BT14">
        <f>$BR14*SUMIF('By HD'!$A$3:$A$42,$BE14,'By HD'!X$3:X$42)</f>
        <v>25.950270959515464</v>
      </c>
      <c r="BU14">
        <f>$BR14*SUMIF('By HD'!$A$3:$A$42,$BE14,'By HD'!Y$3:Y$42)</f>
        <v>35.094038890659867</v>
      </c>
      <c r="BV14">
        <f>$BR14*SUMIF('By HD'!$A$3:$A$42,$BE14,'By HD'!Z$3:Z$42)</f>
        <v>1.8029964934650942</v>
      </c>
      <c r="CD14">
        <f>$BR14*SUMIF('By HD'!$A$3:$A$42,$BE14,'By HD'!AR$3:AR$42)</f>
        <v>13.329295505259804</v>
      </c>
      <c r="CE14">
        <f>$BR14*SUMIF('By HD'!$A$3:$A$42,$BE14,'By HD'!AS$3:AS$42)</f>
        <v>6.0529167994899593</v>
      </c>
      <c r="CF14">
        <f>$BR14*SUMIF('By HD'!$A$3:$A$42,$BE14,'By HD'!AT$3:AT$42)</f>
        <v>7.0832005100414417</v>
      </c>
      <c r="CG14">
        <f>$BR14*SUMIF('By HD'!$A$3:$A$42,$BE14,'By HD'!AU$3:AU$42)</f>
        <v>0.19317819572840295</v>
      </c>
      <c r="CO14">
        <f t="shared" si="12"/>
        <v>480.17660184890025</v>
      </c>
      <c r="CP14">
        <f t="shared" si="12"/>
        <v>133.00318775900541</v>
      </c>
      <c r="CQ14">
        <f t="shared" si="12"/>
        <v>325.1772394007013</v>
      </c>
      <c r="CR14">
        <f t="shared" si="12"/>
        <v>21.996174689193499</v>
      </c>
      <c r="DC14" s="5"/>
      <c r="DD14" s="5"/>
      <c r="DE14" s="5"/>
      <c r="DF14" s="5"/>
      <c r="DG14" s="5"/>
      <c r="DH14" s="5"/>
      <c r="DI14" s="5"/>
      <c r="DJ14" s="5"/>
      <c r="DK14" s="5"/>
      <c r="DL14" s="5"/>
      <c r="DM14" s="5"/>
      <c r="DN14" s="5"/>
      <c r="DO14" s="5"/>
      <c r="DP14" s="5"/>
      <c r="DQ14" s="5"/>
      <c r="DR14" s="5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5"/>
      <c r="EK14" s="5"/>
      <c r="EL14" s="5"/>
      <c r="EM14" s="5"/>
      <c r="EN14" s="5"/>
      <c r="EO14" s="5"/>
      <c r="EP14" s="5"/>
      <c r="EQ14" s="5"/>
      <c r="ER14" s="5"/>
      <c r="ES14" s="5"/>
    </row>
    <row r="15" spans="1:149" x14ac:dyDescent="0.3">
      <c r="A15" t="s">
        <v>522</v>
      </c>
      <c r="B15" t="s">
        <v>523</v>
      </c>
      <c r="C15" t="s">
        <v>469</v>
      </c>
      <c r="D15" s="5">
        <f>SUMIFS('Pres Converted'!J$2:J$10000,'Pres Converted'!$D$2:$D$10000,"ED",'Pres Converted'!$E$2:$E$10000,$C15)</f>
        <v>1699</v>
      </c>
      <c r="E15" s="5">
        <f>SUMIFS('Pres Converted'!G$2:G$10000,'Pres Converted'!$D$2:$D$10000,"ED",'Pres Converted'!$E$2:$E$10000,$C15)</f>
        <v>688</v>
      </c>
      <c r="F15" s="5">
        <f>SUMIFS('Pres Converted'!H$2:H$10000,'Pres Converted'!$D$2:$D$10000,"ED",'Pres Converted'!$E$2:$E$10000,$C15)</f>
        <v>964</v>
      </c>
      <c r="G15" s="5">
        <f>SUMIFS('Pres Converted'!I$2:I$10000,'Pres Converted'!$D$2:$D$10000,"ED",'Pres Converted'!$E$2:$E$10000,$C15)</f>
        <v>47</v>
      </c>
      <c r="H15" s="5"/>
      <c r="I15" s="5"/>
      <c r="J15" s="5"/>
      <c r="K15" s="5"/>
      <c r="L15" s="5"/>
      <c r="M15" s="5"/>
      <c r="N15" s="5"/>
      <c r="O15" s="5">
        <f t="shared" si="1"/>
        <v>0.40494408475573868</v>
      </c>
      <c r="P15" s="5">
        <f t="shared" si="2"/>
        <v>0.5673925838728664</v>
      </c>
      <c r="Q15" s="5">
        <f t="shared" si="3"/>
        <v>2.7663331371394938E-2</v>
      </c>
      <c r="R15" s="5">
        <f t="shared" si="4"/>
        <v>0</v>
      </c>
      <c r="S15" s="5">
        <f t="shared" si="5"/>
        <v>0</v>
      </c>
      <c r="T15" s="5">
        <f t="shared" si="6"/>
        <v>0</v>
      </c>
      <c r="U15" s="5">
        <f t="shared" si="7"/>
        <v>0</v>
      </c>
      <c r="V15" s="5">
        <f t="shared" si="8"/>
        <v>0</v>
      </c>
      <c r="W15" s="5">
        <f t="shared" si="9"/>
        <v>0</v>
      </c>
      <c r="X15" s="5">
        <f t="shared" si="10"/>
        <v>0</v>
      </c>
      <c r="Y15" s="6">
        <f t="shared" si="0"/>
        <v>0.5673925838728664</v>
      </c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>
        <v>4</v>
      </c>
      <c r="AU15" t="s">
        <v>92</v>
      </c>
      <c r="AV15" s="5"/>
      <c r="AW15" s="5"/>
      <c r="AX15" s="5"/>
      <c r="AY15" s="5"/>
      <c r="AZ15" s="5"/>
      <c r="BA15" s="5">
        <f t="shared" si="13"/>
        <v>13</v>
      </c>
      <c r="BB15" s="5">
        <f t="shared" si="11"/>
        <v>1</v>
      </c>
      <c r="BC15" s="5"/>
      <c r="BD15" s="5"/>
      <c r="BE15">
        <v>4</v>
      </c>
      <c r="BF15" t="s">
        <v>458</v>
      </c>
      <c r="BG15">
        <f>SUMIFS('Pres Converted'!$J$2:$J$10000,'Pres Converted'!$E$2:$E$10000,$BF15,'Pres Converted'!$D$2:$D$10000,"ED",'Pres Converted'!$C$2:$C$10000,$BE15)</f>
        <v>52</v>
      </c>
      <c r="BH15">
        <f>SUMIFS('Pres Converted'!G$2:G$10000,'Pres Converted'!$E$2:$E$10000,$BF15,'Pres Converted'!$D$2:$D$10000,"ED",'Pres Converted'!$C$2:$C$10000,$BE15)</f>
        <v>27</v>
      </c>
      <c r="BI15">
        <f>SUMIFS('Pres Converted'!H$2:H$10000,'Pres Converted'!$E$2:$E$10000,$BF15,'Pres Converted'!$D$2:$D$10000,"ED",'Pres Converted'!$C$2:$C$10000,$BE15)</f>
        <v>22</v>
      </c>
      <c r="BJ15">
        <f>SUMIFS('Pres Converted'!I$2:I$10000,'Pres Converted'!$E$2:$E$10000,$BF15,'Pres Converted'!$D$2:$D$10000,"ED",'Pres Converted'!$C$2:$C$10000,$BE15)</f>
        <v>3</v>
      </c>
      <c r="BR15">
        <f>BG15/SUMIF('By HD'!$A$3:$A$42,$BE15,'By HD'!$B$3:$B$42)</f>
        <v>8.2881734140898954E-3</v>
      </c>
      <c r="BS15">
        <f>$BR15*SUMIF('By HD'!$A$3:$A$42,$BE15,'By HD'!W$3:W$42)</f>
        <v>8.0892572521517376</v>
      </c>
      <c r="BT15">
        <f>$BR15*SUMIF('By HD'!$A$3:$A$42,$BE15,'By HD'!X$3:X$42)</f>
        <v>3.3401338858782279</v>
      </c>
      <c r="BU15">
        <f>$BR15*SUMIF('By HD'!$A$3:$A$42,$BE15,'By HD'!Y$3:Y$42)</f>
        <v>4.5170545106789932</v>
      </c>
      <c r="BV15">
        <f>$BR15*SUMIF('By HD'!$A$3:$A$42,$BE15,'By HD'!Z$3:Z$42)</f>
        <v>0.23206885559451707</v>
      </c>
      <c r="CD15">
        <f>$BR15*SUMIF('By HD'!$A$3:$A$42,$BE15,'By HD'!AR$3:AR$42)</f>
        <v>1.7156518967166083</v>
      </c>
      <c r="CE15">
        <f>$BR15*SUMIF('By HD'!$A$3:$A$42,$BE15,'By HD'!AS$3:AS$42)</f>
        <v>0.77908830092445014</v>
      </c>
      <c r="CF15">
        <f>$BR15*SUMIF('By HD'!$A$3:$A$42,$BE15,'By HD'!AT$3:AT$42)</f>
        <v>0.91169907554988849</v>
      </c>
      <c r="CG15">
        <f>$BR15*SUMIF('By HD'!$A$3:$A$42,$BE15,'By HD'!AU$3:AU$42)</f>
        <v>2.4864520242269685E-2</v>
      </c>
      <c r="CO15">
        <f t="shared" si="12"/>
        <v>61.804909148868347</v>
      </c>
      <c r="CP15">
        <f t="shared" si="12"/>
        <v>31.119222186802677</v>
      </c>
      <c r="CQ15">
        <f t="shared" si="12"/>
        <v>27.428753586228883</v>
      </c>
      <c r="CR15">
        <f t="shared" si="12"/>
        <v>3.2569333758367867</v>
      </c>
      <c r="DC15" s="5"/>
      <c r="DD15" s="5"/>
      <c r="DE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5"/>
      <c r="DQ15" s="5"/>
      <c r="DR15" s="5"/>
      <c r="DS15" s="5"/>
      <c r="DT15" s="5"/>
      <c r="DU15" s="5"/>
      <c r="DV15" s="5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5"/>
      <c r="EI15" s="5"/>
      <c r="EJ15" s="5"/>
      <c r="EK15" s="5"/>
      <c r="EL15" s="5"/>
      <c r="EM15" s="5"/>
      <c r="EN15" s="5"/>
      <c r="EO15" s="5"/>
      <c r="EP15" s="5"/>
      <c r="EQ15" s="5"/>
      <c r="ER15" s="5"/>
      <c r="ES15" s="5"/>
    </row>
    <row r="16" spans="1:149" x14ac:dyDescent="0.3">
      <c r="A16" t="s">
        <v>524</v>
      </c>
      <c r="B16" t="s">
        <v>468</v>
      </c>
      <c r="C16" t="s">
        <v>468</v>
      </c>
      <c r="D16" s="5">
        <f>SUMIFS('Pres Converted'!J$2:J$10000,'Pres Converted'!$D$2:$D$10000,"ED",'Pres Converted'!$E$2:$E$10000,$C16)</f>
        <v>325</v>
      </c>
      <c r="E16" s="5">
        <f>SUMIFS('Pres Converted'!G$2:G$10000,'Pres Converted'!$D$2:$D$10000,"ED",'Pres Converted'!$E$2:$E$10000,$C16)</f>
        <v>149</v>
      </c>
      <c r="F16" s="5">
        <f>SUMIFS('Pres Converted'!H$2:H$10000,'Pres Converted'!$D$2:$D$10000,"ED",'Pres Converted'!$E$2:$E$10000,$C16)</f>
        <v>159</v>
      </c>
      <c r="G16" s="5">
        <f>SUMIFS('Pres Converted'!I$2:I$10000,'Pres Converted'!$D$2:$D$10000,"ED",'Pres Converted'!$E$2:$E$10000,$C16)</f>
        <v>17</v>
      </c>
      <c r="H16" s="5"/>
      <c r="I16" s="5"/>
      <c r="J16" s="5"/>
      <c r="K16" s="5"/>
      <c r="L16" s="5"/>
      <c r="M16" s="5"/>
      <c r="N16" s="5"/>
      <c r="O16" s="5">
        <f t="shared" si="1"/>
        <v>0.45846153846153848</v>
      </c>
      <c r="P16" s="5">
        <f t="shared" si="2"/>
        <v>0.48923076923076925</v>
      </c>
      <c r="Q16" s="5">
        <f t="shared" si="3"/>
        <v>5.2307692307692305E-2</v>
      </c>
      <c r="R16" s="5">
        <f t="shared" si="4"/>
        <v>0</v>
      </c>
      <c r="S16" s="5">
        <f t="shared" si="5"/>
        <v>0</v>
      </c>
      <c r="T16" s="5">
        <f t="shared" si="6"/>
        <v>0</v>
      </c>
      <c r="U16" s="5">
        <f t="shared" si="7"/>
        <v>0</v>
      </c>
      <c r="V16" s="5">
        <f t="shared" si="8"/>
        <v>0</v>
      </c>
      <c r="W16" s="5">
        <f t="shared" si="9"/>
        <v>0</v>
      </c>
      <c r="X16" s="5">
        <f t="shared" si="10"/>
        <v>0</v>
      </c>
      <c r="Y16" s="6">
        <f t="shared" si="0"/>
        <v>0.48923076923076925</v>
      </c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>
        <v>5</v>
      </c>
      <c r="AU16" t="s">
        <v>463</v>
      </c>
      <c r="AV16" s="5"/>
      <c r="AW16" s="5"/>
      <c r="AX16" s="5"/>
      <c r="AY16" s="5"/>
      <c r="AZ16" s="5"/>
      <c r="BA16" s="5">
        <f t="shared" si="13"/>
        <v>14</v>
      </c>
      <c r="BB16" s="5">
        <f t="shared" si="11"/>
        <v>0.99999999999999989</v>
      </c>
      <c r="BC16" s="5"/>
      <c r="BD16" s="5"/>
      <c r="BE16">
        <v>4</v>
      </c>
      <c r="BF16" t="s">
        <v>92</v>
      </c>
      <c r="BG16">
        <f>SUMIFS('Pres Converted'!$J$2:$J$10000,'Pres Converted'!$E$2:$E$10000,$BF16,'Pres Converted'!$D$2:$D$10000,"ED",'Pres Converted'!$C$2:$C$10000,$BE16)</f>
        <v>292</v>
      </c>
      <c r="BH16">
        <f>SUMIFS('Pres Converted'!G$2:G$10000,'Pres Converted'!$E$2:$E$10000,$BF16,'Pres Converted'!$D$2:$D$10000,"ED",'Pres Converted'!$C$2:$C$10000,$BE16)</f>
        <v>74</v>
      </c>
      <c r="BI16">
        <f>SUMIFS('Pres Converted'!H$2:H$10000,'Pres Converted'!$E$2:$E$10000,$BF16,'Pres Converted'!$D$2:$D$10000,"ED",'Pres Converted'!$C$2:$C$10000,$BE16)</f>
        <v>200</v>
      </c>
      <c r="BJ16">
        <f>SUMIFS('Pres Converted'!I$2:I$10000,'Pres Converted'!$E$2:$E$10000,$BF16,'Pres Converted'!$D$2:$D$10000,"ED",'Pres Converted'!$C$2:$C$10000,$BE16)</f>
        <v>18</v>
      </c>
      <c r="BR16">
        <f>BG16/SUMIF('By HD'!$A$3:$A$42,$BE16,'By HD'!$B$3:$B$42)</f>
        <v>4.6541281479120178E-2</v>
      </c>
      <c r="BS16">
        <f>$BR16*SUMIF('By HD'!$A$3:$A$42,$BE16,'By HD'!W$3:W$42)</f>
        <v>45.424290723621297</v>
      </c>
      <c r="BT16">
        <f>$BR16*SUMIF('By HD'!$A$3:$A$42,$BE16,'By HD'!X$3:X$42)</f>
        <v>18.756136436085431</v>
      </c>
      <c r="BU16">
        <f>$BR16*SUMIF('By HD'!$A$3:$A$42,$BE16,'By HD'!Y$3:Y$42)</f>
        <v>25.364998406120495</v>
      </c>
      <c r="BV16">
        <f>$BR16*SUMIF('By HD'!$A$3:$A$42,$BE16,'By HD'!Z$3:Z$42)</f>
        <v>1.303155881415365</v>
      </c>
      <c r="CD16">
        <f>$BR16*SUMIF('By HD'!$A$3:$A$42,$BE16,'By HD'!AR$3:AR$42)</f>
        <v>9.6340452661778766</v>
      </c>
      <c r="CE16">
        <f>$BR16*SUMIF('By HD'!$A$3:$A$42,$BE16,'By HD'!AS$3:AS$42)</f>
        <v>4.3748804590372963</v>
      </c>
      <c r="CF16">
        <f>$BR16*SUMIF('By HD'!$A$3:$A$42,$BE16,'By HD'!AT$3:AT$42)</f>
        <v>5.1195409627032191</v>
      </c>
      <c r="CG16">
        <f>$BR16*SUMIF('By HD'!$A$3:$A$42,$BE16,'By HD'!AU$3:AU$42)</f>
        <v>0.13962384443736053</v>
      </c>
      <c r="CO16">
        <f t="shared" si="12"/>
        <v>347.05833598979916</v>
      </c>
      <c r="CP16">
        <f t="shared" si="12"/>
        <v>97.131016895122727</v>
      </c>
      <c r="CQ16">
        <f t="shared" si="12"/>
        <v>230.4845393688237</v>
      </c>
      <c r="CR16">
        <f t="shared" si="12"/>
        <v>19.442779725852727</v>
      </c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  <c r="DS16" s="5"/>
      <c r="DT16" s="5"/>
      <c r="DU16" s="5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5"/>
      <c r="EI16" s="5"/>
      <c r="EJ16" s="5"/>
      <c r="EK16" s="5"/>
      <c r="EL16" s="5"/>
      <c r="EM16" s="5"/>
      <c r="EN16" s="5"/>
      <c r="EO16" s="5"/>
      <c r="EP16" s="5"/>
      <c r="EQ16" s="5"/>
      <c r="ER16" s="5"/>
      <c r="ES16" s="5"/>
    </row>
    <row r="17" spans="1:149" x14ac:dyDescent="0.3">
      <c r="A17" t="s">
        <v>525</v>
      </c>
      <c r="B17" t="s">
        <v>526</v>
      </c>
      <c r="C17" t="s">
        <v>466</v>
      </c>
      <c r="D17" s="5">
        <f>SUMIFS('Pres Converted'!J$2:J$10000,'Pres Converted'!$D$2:$D$10000,"ED",'Pres Converted'!$E$2:$E$10000,$C17)</f>
        <v>2592</v>
      </c>
      <c r="E17" s="5">
        <f>SUMIFS('Pres Converted'!G$2:G$10000,'Pres Converted'!$D$2:$D$10000,"ED",'Pres Converted'!$E$2:$E$10000,$C17)</f>
        <v>598</v>
      </c>
      <c r="F17" s="5">
        <f>SUMIFS('Pres Converted'!H$2:H$10000,'Pres Converted'!$D$2:$D$10000,"ED",'Pres Converted'!$E$2:$E$10000,$C17)</f>
        <v>1718</v>
      </c>
      <c r="G17" s="5">
        <f>SUMIFS('Pres Converted'!I$2:I$10000,'Pres Converted'!$D$2:$D$10000,"ED",'Pres Converted'!$E$2:$E$10000,$C17)</f>
        <v>276</v>
      </c>
      <c r="H17" s="5"/>
      <c r="I17" s="5"/>
      <c r="J17" s="5"/>
      <c r="K17" s="5"/>
      <c r="L17" s="5"/>
      <c r="M17" s="5"/>
      <c r="N17" s="5"/>
      <c r="O17" s="5">
        <f t="shared" si="1"/>
        <v>0.23070987654320987</v>
      </c>
      <c r="P17" s="5">
        <f t="shared" si="2"/>
        <v>0.66280864197530864</v>
      </c>
      <c r="Q17" s="5">
        <f t="shared" si="3"/>
        <v>0.10648148148148148</v>
      </c>
      <c r="R17" s="5">
        <f t="shared" si="4"/>
        <v>0</v>
      </c>
      <c r="S17" s="5">
        <f t="shared" si="5"/>
        <v>0</v>
      </c>
      <c r="T17" s="5">
        <f t="shared" si="6"/>
        <v>0</v>
      </c>
      <c r="U17" s="5">
        <f t="shared" si="7"/>
        <v>0</v>
      </c>
      <c r="V17" s="5">
        <f t="shared" si="8"/>
        <v>0</v>
      </c>
      <c r="W17" s="5">
        <f t="shared" si="9"/>
        <v>0</v>
      </c>
      <c r="X17" s="5">
        <f t="shared" si="10"/>
        <v>0</v>
      </c>
      <c r="Y17" s="6">
        <f t="shared" si="0"/>
        <v>0.66280864197530864</v>
      </c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>
        <v>5</v>
      </c>
      <c r="AU17" t="s">
        <v>464</v>
      </c>
      <c r="AV17" s="5"/>
      <c r="AW17" s="5"/>
      <c r="AX17" s="5"/>
      <c r="AY17" s="5"/>
      <c r="AZ17" s="5"/>
      <c r="BA17" s="5">
        <f t="shared" si="13"/>
        <v>15</v>
      </c>
      <c r="BB17" s="5">
        <f t="shared" si="11"/>
        <v>1</v>
      </c>
      <c r="BC17" s="5"/>
      <c r="BD17" s="5"/>
      <c r="BE17">
        <v>5</v>
      </c>
      <c r="BF17" t="s">
        <v>463</v>
      </c>
      <c r="BG17">
        <f>SUMIFS('Pres Converted'!$J$2:$J$10000,'Pres Converted'!$E$2:$E$10000,$BF17,'Pres Converted'!$D$2:$D$10000,"ED",'Pres Converted'!$C$2:$C$10000,$BE17)</f>
        <v>735</v>
      </c>
      <c r="BH17">
        <f>SUMIFS('Pres Converted'!G$2:G$10000,'Pres Converted'!$E$2:$E$10000,$BF17,'Pres Converted'!$D$2:$D$10000,"ED",'Pres Converted'!$C$2:$C$10000,$BE17)</f>
        <v>217</v>
      </c>
      <c r="BI17">
        <f>SUMIFS('Pres Converted'!H$2:H$10000,'Pres Converted'!$E$2:$E$10000,$BF17,'Pres Converted'!$D$2:$D$10000,"ED",'Pres Converted'!$C$2:$C$10000,$BE17)</f>
        <v>475</v>
      </c>
      <c r="BJ17">
        <f>SUMIFS('Pres Converted'!I$2:I$10000,'Pres Converted'!$E$2:$E$10000,$BF17,'Pres Converted'!$D$2:$D$10000,"ED",'Pres Converted'!$C$2:$C$10000,$BE17)</f>
        <v>43</v>
      </c>
      <c r="BR17">
        <f>BG17/SUMIF('By HD'!$A$3:$A$42,$BE17,'By HD'!$B$3:$B$42)</f>
        <v>0.30727424749163879</v>
      </c>
      <c r="BS17">
        <f>$BR17*SUMIF('By HD'!$A$3:$A$42,$BE17,'By HD'!W$3:W$42)</f>
        <v>123.52424749163879</v>
      </c>
      <c r="BT17">
        <f>$BR17*SUMIF('By HD'!$A$3:$A$42,$BE17,'By HD'!X$3:X$42)</f>
        <v>36.872909698996651</v>
      </c>
      <c r="BU17">
        <f>$BR17*SUMIF('By HD'!$A$3:$A$42,$BE17,'By HD'!Y$3:Y$42)</f>
        <v>74.05309364548495</v>
      </c>
      <c r="BV17">
        <f>$BR17*SUMIF('By HD'!$A$3:$A$42,$BE17,'By HD'!Z$3:Z$42)</f>
        <v>12.598244147157191</v>
      </c>
      <c r="CD17">
        <f>$BR17*SUMIF('By HD'!$A$3:$A$42,$BE17,'By HD'!AR$3:AR$42)</f>
        <v>37.180183946488292</v>
      </c>
      <c r="CE17">
        <f>$BR17*SUMIF('By HD'!$A$3:$A$42,$BE17,'By HD'!AS$3:AS$42)</f>
        <v>14.441889632107022</v>
      </c>
      <c r="CF17">
        <f>$BR17*SUMIF('By HD'!$A$3:$A$42,$BE17,'By HD'!AT$3:AT$42)</f>
        <v>20.280100334448161</v>
      </c>
      <c r="CG17">
        <f>$BR17*SUMIF('By HD'!$A$3:$A$42,$BE17,'By HD'!AU$3:AU$42)</f>
        <v>2.4581939799331103</v>
      </c>
      <c r="CO17">
        <f t="shared" si="12"/>
        <v>895.70443143812713</v>
      </c>
      <c r="CP17">
        <f t="shared" si="12"/>
        <v>268.3147993311037</v>
      </c>
      <c r="CQ17">
        <f t="shared" si="12"/>
        <v>569.33319397993307</v>
      </c>
      <c r="CR17">
        <f t="shared" si="12"/>
        <v>58.056438127090303</v>
      </c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  <c r="DS17" s="5"/>
      <c r="DT17" s="5"/>
      <c r="DU17" s="5"/>
      <c r="DV17" s="5"/>
      <c r="DW17" s="5"/>
      <c r="DX17" s="5"/>
      <c r="DY17" s="5"/>
      <c r="DZ17" s="5"/>
      <c r="EA17" s="5"/>
      <c r="EB17" s="5"/>
      <c r="EC17" s="5"/>
      <c r="ED17" s="5"/>
      <c r="EE17" s="5"/>
      <c r="EF17" s="5"/>
      <c r="EG17" s="5"/>
      <c r="EH17" s="5"/>
      <c r="EI17" s="5"/>
      <c r="EJ17" s="5"/>
      <c r="EK17" s="5"/>
      <c r="EL17" s="5"/>
      <c r="EM17" s="5"/>
      <c r="EN17" s="5"/>
      <c r="EO17" s="5"/>
      <c r="EP17" s="5"/>
      <c r="EQ17" s="5"/>
      <c r="ER17" s="5"/>
      <c r="ES17" s="5"/>
    </row>
    <row r="18" spans="1:149" x14ac:dyDescent="0.3">
      <c r="A18" t="s">
        <v>527</v>
      </c>
      <c r="B18" t="s">
        <v>480</v>
      </c>
      <c r="C18" t="s">
        <v>480</v>
      </c>
      <c r="D18" s="5">
        <f>SUMIFS('Pres Converted'!J$2:J$10000,'Pres Converted'!$D$2:$D$10000,"ED",'Pres Converted'!$E$2:$E$10000,$C18)</f>
        <v>1609</v>
      </c>
      <c r="E18" s="5">
        <f>SUMIFS('Pres Converted'!G$2:G$10000,'Pres Converted'!$D$2:$D$10000,"ED",'Pres Converted'!$E$2:$E$10000,$C18)</f>
        <v>712</v>
      </c>
      <c r="F18" s="5">
        <f>SUMIFS('Pres Converted'!H$2:H$10000,'Pres Converted'!$D$2:$D$10000,"ED",'Pres Converted'!$E$2:$E$10000,$C18)</f>
        <v>791</v>
      </c>
      <c r="G18" s="5">
        <f>SUMIFS('Pres Converted'!I$2:I$10000,'Pres Converted'!$D$2:$D$10000,"ED",'Pres Converted'!$E$2:$E$10000,$C18)</f>
        <v>106</v>
      </c>
      <c r="H18" s="5"/>
      <c r="I18" s="5"/>
      <c r="J18" s="5"/>
      <c r="K18" s="5"/>
      <c r="L18" s="5"/>
      <c r="M18" s="5"/>
      <c r="N18" s="5"/>
      <c r="O18" s="5">
        <f t="shared" si="1"/>
        <v>0.44251087632069608</v>
      </c>
      <c r="P18" s="5">
        <f t="shared" si="2"/>
        <v>0.49160969546302052</v>
      </c>
      <c r="Q18" s="5">
        <f t="shared" si="3"/>
        <v>6.5879428216283412E-2</v>
      </c>
      <c r="R18" s="5">
        <f t="shared" si="4"/>
        <v>0</v>
      </c>
      <c r="S18" s="5">
        <f t="shared" si="5"/>
        <v>0</v>
      </c>
      <c r="T18" s="5">
        <f t="shared" si="6"/>
        <v>0</v>
      </c>
      <c r="U18" s="5">
        <f t="shared" si="7"/>
        <v>0</v>
      </c>
      <c r="V18" s="5">
        <f t="shared" si="8"/>
        <v>0</v>
      </c>
      <c r="W18" s="5">
        <f t="shared" si="9"/>
        <v>0</v>
      </c>
      <c r="X18" s="5">
        <f t="shared" si="10"/>
        <v>0</v>
      </c>
      <c r="Y18" s="6">
        <f t="shared" si="0"/>
        <v>0.49160969546302052</v>
      </c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>
        <v>5</v>
      </c>
      <c r="AU18" t="s">
        <v>465</v>
      </c>
      <c r="AV18" s="5"/>
      <c r="AW18" s="5"/>
      <c r="AX18" s="5"/>
      <c r="AY18" s="5"/>
      <c r="AZ18" s="5"/>
      <c r="BA18" s="5">
        <f t="shared" si="13"/>
        <v>16</v>
      </c>
      <c r="BB18" s="5">
        <f t="shared" si="11"/>
        <v>1</v>
      </c>
      <c r="BC18" s="5"/>
      <c r="BD18" s="5"/>
      <c r="BE18">
        <v>5</v>
      </c>
      <c r="BF18" t="s">
        <v>464</v>
      </c>
      <c r="BG18">
        <f>SUMIFS('Pres Converted'!$J$2:$J$10000,'Pres Converted'!$E$2:$E$10000,$BF18,'Pres Converted'!$D$2:$D$10000,"ED",'Pres Converted'!$C$2:$C$10000,$BE18)</f>
        <v>1547</v>
      </c>
      <c r="BH18">
        <f>SUMIFS('Pres Converted'!G$2:G$10000,'Pres Converted'!$E$2:$E$10000,$BF18,'Pres Converted'!$D$2:$D$10000,"ED",'Pres Converted'!$C$2:$C$10000,$BE18)</f>
        <v>451</v>
      </c>
      <c r="BI18">
        <f>SUMIFS('Pres Converted'!H$2:H$10000,'Pres Converted'!$E$2:$E$10000,$BF18,'Pres Converted'!$D$2:$D$10000,"ED",'Pres Converted'!$C$2:$C$10000,$BE18)</f>
        <v>868</v>
      </c>
      <c r="BJ18">
        <f>SUMIFS('Pres Converted'!I$2:I$10000,'Pres Converted'!$E$2:$E$10000,$BF18,'Pres Converted'!$D$2:$D$10000,"ED",'Pres Converted'!$C$2:$C$10000,$BE18)</f>
        <v>228</v>
      </c>
      <c r="BR18">
        <f>BG18/SUMIF('By HD'!$A$3:$A$42,$BE18,'By HD'!$B$3:$B$42)</f>
        <v>0.64673913043478259</v>
      </c>
      <c r="BS18">
        <f>$BR18*SUMIF('By HD'!$A$3:$A$42,$BE18,'By HD'!W$3:W$42)</f>
        <v>259.98913043478262</v>
      </c>
      <c r="BT18">
        <f>$BR18*SUMIF('By HD'!$A$3:$A$42,$BE18,'By HD'!X$3:X$42)</f>
        <v>77.608695652173907</v>
      </c>
      <c r="BU18">
        <f>$BR18*SUMIF('By HD'!$A$3:$A$42,$BE18,'By HD'!Y$3:Y$42)</f>
        <v>155.8641304347826</v>
      </c>
      <c r="BV18">
        <f>$BR18*SUMIF('By HD'!$A$3:$A$42,$BE18,'By HD'!Z$3:Z$42)</f>
        <v>26.516304347826086</v>
      </c>
      <c r="CD18">
        <f>$BR18*SUMIF('By HD'!$A$3:$A$42,$BE18,'By HD'!AR$3:AR$42)</f>
        <v>78.255434782608688</v>
      </c>
      <c r="CE18">
        <f>$BR18*SUMIF('By HD'!$A$3:$A$42,$BE18,'By HD'!AS$3:AS$42)</f>
        <v>30.396739130434781</v>
      </c>
      <c r="CF18">
        <f>$BR18*SUMIF('By HD'!$A$3:$A$42,$BE18,'By HD'!AT$3:AT$42)</f>
        <v>42.684782608695649</v>
      </c>
      <c r="CG18">
        <f>$BR18*SUMIF('By HD'!$A$3:$A$42,$BE18,'By HD'!AU$3:AU$42)</f>
        <v>5.1739130434782608</v>
      </c>
      <c r="CO18">
        <f t="shared" si="12"/>
        <v>1885.2445652173913</v>
      </c>
      <c r="CP18">
        <f t="shared" si="12"/>
        <v>559.00543478260875</v>
      </c>
      <c r="CQ18">
        <f t="shared" si="12"/>
        <v>1066.5489130434783</v>
      </c>
      <c r="CR18">
        <f t="shared" si="12"/>
        <v>259.69021739130437</v>
      </c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</row>
    <row r="19" spans="1:149" x14ac:dyDescent="0.3">
      <c r="A19" t="s">
        <v>528</v>
      </c>
      <c r="B19" t="s">
        <v>479</v>
      </c>
      <c r="C19" t="s">
        <v>479</v>
      </c>
      <c r="D19" s="5">
        <f>SUMIFS('Pres Converted'!J$2:J$10000,'Pres Converted'!$D$2:$D$10000,"ED",'Pres Converted'!$E$2:$E$10000,$C19)</f>
        <v>828</v>
      </c>
      <c r="E19" s="5">
        <f>SUMIFS('Pres Converted'!G$2:G$10000,'Pres Converted'!$D$2:$D$10000,"ED",'Pres Converted'!$E$2:$E$10000,$C19)</f>
        <v>499</v>
      </c>
      <c r="F19" s="5">
        <f>SUMIFS('Pres Converted'!H$2:H$10000,'Pres Converted'!$D$2:$D$10000,"ED",'Pres Converted'!$E$2:$E$10000,$C19)</f>
        <v>293</v>
      </c>
      <c r="G19" s="5">
        <f>SUMIFS('Pres Converted'!I$2:I$10000,'Pres Converted'!$D$2:$D$10000,"ED",'Pres Converted'!$E$2:$E$10000,$C19)</f>
        <v>36</v>
      </c>
      <c r="H19" s="5"/>
      <c r="I19" s="5"/>
      <c r="J19" s="5"/>
      <c r="K19" s="5"/>
      <c r="L19" s="5"/>
      <c r="M19" s="5"/>
      <c r="N19" s="5"/>
      <c r="O19" s="5">
        <f t="shared" si="1"/>
        <v>0.60265700483091789</v>
      </c>
      <c r="P19" s="5">
        <f t="shared" si="2"/>
        <v>0.35386473429951693</v>
      </c>
      <c r="Q19" s="5">
        <f t="shared" si="3"/>
        <v>4.3478260869565216E-2</v>
      </c>
      <c r="R19" s="5">
        <f t="shared" si="4"/>
        <v>0</v>
      </c>
      <c r="S19" s="5">
        <f t="shared" si="5"/>
        <v>0</v>
      </c>
      <c r="T19" s="5">
        <f t="shared" si="6"/>
        <v>0</v>
      </c>
      <c r="U19" s="5">
        <f t="shared" si="7"/>
        <v>0</v>
      </c>
      <c r="V19" s="5">
        <f t="shared" si="8"/>
        <v>0</v>
      </c>
      <c r="W19" s="5">
        <f t="shared" si="9"/>
        <v>0</v>
      </c>
      <c r="X19" s="5">
        <f t="shared" si="10"/>
        <v>0</v>
      </c>
      <c r="Y19" s="6">
        <f t="shared" si="0"/>
        <v>2.6026570048309177</v>
      </c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>
        <v>6</v>
      </c>
      <c r="AU19" t="s">
        <v>466</v>
      </c>
      <c r="AV19" s="5"/>
      <c r="AW19" s="5"/>
      <c r="AX19" s="5"/>
      <c r="AY19" s="5"/>
      <c r="AZ19" s="5"/>
      <c r="BA19" s="5">
        <f t="shared" si="13"/>
        <v>17</v>
      </c>
      <c r="BB19" s="5">
        <f t="shared" si="11"/>
        <v>1</v>
      </c>
      <c r="BC19" s="5"/>
      <c r="BD19" s="5"/>
      <c r="BE19">
        <v>5</v>
      </c>
      <c r="BF19" t="s">
        <v>465</v>
      </c>
      <c r="BG19">
        <f>SUMIFS('Pres Converted'!$J$2:$J$10000,'Pres Converted'!$E$2:$E$10000,$BF19,'Pres Converted'!$D$2:$D$10000,"ED",'Pres Converted'!$C$2:$C$10000,$BE19)</f>
        <v>110</v>
      </c>
      <c r="BH19">
        <f>SUMIFS('Pres Converted'!G$2:G$10000,'Pres Converted'!$E$2:$E$10000,$BF19,'Pres Converted'!$D$2:$D$10000,"ED",'Pres Converted'!$C$2:$C$10000,$BE19)</f>
        <v>68</v>
      </c>
      <c r="BI19">
        <f>SUMIFS('Pres Converted'!H$2:H$10000,'Pres Converted'!$E$2:$E$10000,$BF19,'Pres Converted'!$D$2:$D$10000,"ED",'Pres Converted'!$C$2:$C$10000,$BE19)</f>
        <v>39</v>
      </c>
      <c r="BJ19">
        <f>SUMIFS('Pres Converted'!I$2:I$10000,'Pres Converted'!$E$2:$E$10000,$BF19,'Pres Converted'!$D$2:$D$10000,"ED",'Pres Converted'!$C$2:$C$10000,$BE19)</f>
        <v>3</v>
      </c>
      <c r="BR19">
        <f>BG19/SUMIF('By HD'!$A$3:$A$42,$BE19,'By HD'!$B$3:$B$42)</f>
        <v>4.5986622073578592E-2</v>
      </c>
      <c r="BS19">
        <f>$BR19*SUMIF('By HD'!$A$3:$A$42,$BE19,'By HD'!W$3:W$42)</f>
        <v>18.486622073578594</v>
      </c>
      <c r="BT19">
        <f>$BR19*SUMIF('By HD'!$A$3:$A$42,$BE19,'By HD'!X$3:X$42)</f>
        <v>5.5183946488294309</v>
      </c>
      <c r="BU19">
        <f>$BR19*SUMIF('By HD'!$A$3:$A$42,$BE19,'By HD'!Y$3:Y$42)</f>
        <v>11.082775919732441</v>
      </c>
      <c r="BV19">
        <f>$BR19*SUMIF('By HD'!$A$3:$A$42,$BE19,'By HD'!Z$3:Z$42)</f>
        <v>1.8854515050167222</v>
      </c>
      <c r="CD19">
        <f>$BR19*SUMIF('By HD'!$A$3:$A$42,$BE19,'By HD'!AR$3:AR$42)</f>
        <v>5.5643812709030094</v>
      </c>
      <c r="CE19">
        <f>$BR19*SUMIF('By HD'!$A$3:$A$42,$BE19,'By HD'!AS$3:AS$42)</f>
        <v>2.1613712374581939</v>
      </c>
      <c r="CF19">
        <f>$BR19*SUMIF('By HD'!$A$3:$A$42,$BE19,'By HD'!AT$3:AT$42)</f>
        <v>3.0351170568561869</v>
      </c>
      <c r="CG19">
        <f>$BR19*SUMIF('By HD'!$A$3:$A$42,$BE19,'By HD'!AU$3:AU$42)</f>
        <v>0.36789297658862874</v>
      </c>
      <c r="CO19">
        <f t="shared" ref="CO19:CR29" si="14">CD19+BS19+BG19</f>
        <v>134.05100334448161</v>
      </c>
      <c r="CP19">
        <f t="shared" si="14"/>
        <v>75.679765886287626</v>
      </c>
      <c r="CQ19">
        <f t="shared" si="14"/>
        <v>53.117892976588628</v>
      </c>
      <c r="CR19">
        <f t="shared" si="14"/>
        <v>5.2533444816053514</v>
      </c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  <c r="DS19" s="5"/>
      <c r="DT19" s="5"/>
      <c r="DU19" s="5"/>
      <c r="DV19" s="5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</row>
    <row r="20" spans="1:149" x14ac:dyDescent="0.3">
      <c r="A20" t="s">
        <v>529</v>
      </c>
      <c r="B20" t="s">
        <v>530</v>
      </c>
      <c r="C20" t="s">
        <v>478</v>
      </c>
      <c r="D20" s="5">
        <f>SUMIFS('Pres Converted'!J$2:J$10000,'Pres Converted'!$D$2:$D$10000,"ED",'Pres Converted'!$E$2:$E$10000,$C20)</f>
        <v>1178</v>
      </c>
      <c r="E20" s="5">
        <f>SUMIFS('Pres Converted'!G$2:G$10000,'Pres Converted'!$D$2:$D$10000,"ED",'Pres Converted'!$E$2:$E$10000,$C20)</f>
        <v>489</v>
      </c>
      <c r="F20" s="5">
        <f>SUMIFS('Pres Converted'!H$2:H$10000,'Pres Converted'!$D$2:$D$10000,"ED",'Pres Converted'!$E$2:$E$10000,$C20)</f>
        <v>669</v>
      </c>
      <c r="G20" s="5">
        <f>SUMIFS('Pres Converted'!I$2:I$10000,'Pres Converted'!$D$2:$D$10000,"ED",'Pres Converted'!$E$2:$E$10000,$C20)</f>
        <v>20</v>
      </c>
      <c r="H20" s="5"/>
      <c r="I20" s="5"/>
      <c r="J20" s="5"/>
      <c r="K20" s="5"/>
      <c r="L20" s="5"/>
      <c r="M20" s="5"/>
      <c r="N20" s="5"/>
      <c r="O20" s="5">
        <f t="shared" si="1"/>
        <v>0.41511035653650252</v>
      </c>
      <c r="P20" s="5">
        <f t="shared" si="2"/>
        <v>0.56791171477079794</v>
      </c>
      <c r="Q20" s="5">
        <f t="shared" si="3"/>
        <v>1.6977928692699491E-2</v>
      </c>
      <c r="R20" s="5">
        <f t="shared" si="4"/>
        <v>0</v>
      </c>
      <c r="S20" s="5">
        <f t="shared" si="5"/>
        <v>0</v>
      </c>
      <c r="T20" s="5">
        <f t="shared" si="6"/>
        <v>0</v>
      </c>
      <c r="U20" s="5">
        <f t="shared" si="7"/>
        <v>0</v>
      </c>
      <c r="V20" s="5">
        <f t="shared" si="8"/>
        <v>0</v>
      </c>
      <c r="W20" s="5">
        <f t="shared" si="9"/>
        <v>0</v>
      </c>
      <c r="X20" s="5">
        <f t="shared" si="10"/>
        <v>0</v>
      </c>
      <c r="Y20" s="6">
        <f t="shared" si="0"/>
        <v>0.56791171477079794</v>
      </c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>
        <v>6</v>
      </c>
      <c r="AU20" t="s">
        <v>465</v>
      </c>
      <c r="AV20" s="5"/>
      <c r="AW20" s="5"/>
      <c r="AX20" s="5"/>
      <c r="AY20" s="5"/>
      <c r="AZ20" s="5"/>
      <c r="BA20" s="5">
        <f t="shared" si="13"/>
        <v>18</v>
      </c>
      <c r="BB20" s="5">
        <f t="shared" si="11"/>
        <v>1</v>
      </c>
      <c r="BC20" s="5"/>
      <c r="BD20" s="5"/>
      <c r="BE20">
        <v>6</v>
      </c>
      <c r="BF20" t="s">
        <v>466</v>
      </c>
      <c r="BG20">
        <f>SUMIFS('Pres Converted'!$J$2:$J$10000,'Pres Converted'!$E$2:$E$10000,$BF20,'Pres Converted'!$D$2:$D$10000,"ED",'Pres Converted'!$C$2:$C$10000,$BE20)</f>
        <v>2466</v>
      </c>
      <c r="BH20">
        <f>SUMIFS('Pres Converted'!G$2:G$10000,'Pres Converted'!$E$2:$E$10000,$BF20,'Pres Converted'!$D$2:$D$10000,"ED",'Pres Converted'!$C$2:$C$10000,$BE20)</f>
        <v>564</v>
      </c>
      <c r="BI20">
        <f>SUMIFS('Pres Converted'!H$2:H$10000,'Pres Converted'!$E$2:$E$10000,$BF20,'Pres Converted'!$D$2:$D$10000,"ED",'Pres Converted'!$C$2:$C$10000,$BE20)</f>
        <v>1638</v>
      </c>
      <c r="BJ20">
        <f>SUMIFS('Pres Converted'!I$2:I$10000,'Pres Converted'!$E$2:$E$10000,$BF20,'Pres Converted'!$D$2:$D$10000,"ED",'Pres Converted'!$C$2:$C$10000,$BE20)</f>
        <v>264</v>
      </c>
      <c r="BR20">
        <f>BG20/SUMIF('By HD'!$A$3:$A$42,$BE20,'By HD'!$B$3:$B$42)</f>
        <v>0.78460069996818327</v>
      </c>
      <c r="BS20">
        <f>$BR20*SUMIF('By HD'!$A$3:$A$42,$BE20,'By HD'!W$3:W$42)</f>
        <v>251.85682468978683</v>
      </c>
      <c r="BT20">
        <f>$BR20*SUMIF('By HD'!$A$3:$A$42,$BE20,'By HD'!X$3:X$42)</f>
        <v>59.629653197581931</v>
      </c>
      <c r="BU20">
        <f>$BR20*SUMIF('By HD'!$A$3:$A$42,$BE20,'By HD'!Y$3:Y$42)</f>
        <v>180.45816099268214</v>
      </c>
      <c r="BV20">
        <f>$BR20*SUMIF('By HD'!$A$3:$A$42,$BE20,'By HD'!Z$3:Z$42)</f>
        <v>11.769010499522748</v>
      </c>
      <c r="CD20">
        <f>$BR20*SUMIF('By HD'!$A$3:$A$42,$BE20,'By HD'!AR$3:AR$42)</f>
        <v>134.95132039452753</v>
      </c>
      <c r="CE20">
        <f>$BR20*SUMIF('By HD'!$A$3:$A$42,$BE20,'By HD'!AS$3:AS$42)</f>
        <v>29.814826598790965</v>
      </c>
      <c r="CF20">
        <f>$BR20*SUMIF('By HD'!$A$3:$A$42,$BE20,'By HD'!AT$3:AT$42)</f>
        <v>83.167674196627431</v>
      </c>
      <c r="CG20">
        <f>$BR20*SUMIF('By HD'!$A$3:$A$42,$BE20,'By HD'!AU$3:AU$42)</f>
        <v>21.968819599109132</v>
      </c>
      <c r="CO20">
        <f t="shared" si="14"/>
        <v>2852.8081450843142</v>
      </c>
      <c r="CP20">
        <f t="shared" si="14"/>
        <v>653.44447979637289</v>
      </c>
      <c r="CQ20">
        <f t="shared" si="14"/>
        <v>1901.6258351893096</v>
      </c>
      <c r="CR20">
        <f t="shared" si="14"/>
        <v>297.73783009863189</v>
      </c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  <c r="DS20" s="5"/>
      <c r="DT20" s="5"/>
      <c r="DU20" s="5"/>
      <c r="DV20" s="5"/>
      <c r="DW20" s="5"/>
      <c r="DX20" s="5"/>
      <c r="DY20" s="5"/>
      <c r="DZ20" s="5"/>
      <c r="EA20" s="5"/>
      <c r="EB20" s="5"/>
      <c r="EC20" s="5"/>
      <c r="ED20" s="5"/>
      <c r="EE20" s="5"/>
      <c r="EF20" s="5"/>
      <c r="EG20" s="5"/>
      <c r="EH20" s="5"/>
      <c r="EI20" s="5"/>
      <c r="EJ20" s="5"/>
      <c r="EK20" s="5"/>
      <c r="EL20" s="5"/>
      <c r="EM20" s="5"/>
      <c r="EN20" s="5"/>
      <c r="EO20" s="5"/>
      <c r="EP20" s="5"/>
      <c r="EQ20" s="5"/>
      <c r="ER20" s="5"/>
      <c r="ES20" s="5"/>
    </row>
    <row r="21" spans="1:149" x14ac:dyDescent="0.3">
      <c r="A21" t="s">
        <v>531</v>
      </c>
      <c r="B21" t="s">
        <v>459</v>
      </c>
      <c r="C21" t="s">
        <v>459</v>
      </c>
      <c r="D21" s="5">
        <f>SUMIFS('Pres Converted'!J$2:J$10000,'Pres Converted'!$D$2:$D$10000,"ED",'Pres Converted'!$E$2:$E$10000,$C21)</f>
        <v>683</v>
      </c>
      <c r="E21" s="5">
        <f>SUMIFS('Pres Converted'!G$2:G$10000,'Pres Converted'!$D$2:$D$10000,"ED",'Pres Converted'!$E$2:$E$10000,$C21)</f>
        <v>213</v>
      </c>
      <c r="F21" s="5">
        <f>SUMIFS('Pres Converted'!H$2:H$10000,'Pres Converted'!$D$2:$D$10000,"ED",'Pres Converted'!$E$2:$E$10000,$C21)</f>
        <v>431</v>
      </c>
      <c r="G21" s="5">
        <f>SUMIFS('Pres Converted'!I$2:I$10000,'Pres Converted'!$D$2:$D$10000,"ED",'Pres Converted'!$E$2:$E$10000,$C21)</f>
        <v>39</v>
      </c>
      <c r="H21" s="5"/>
      <c r="I21" s="5"/>
      <c r="J21" s="5"/>
      <c r="K21" s="5"/>
      <c r="L21" s="5"/>
      <c r="M21" s="5"/>
      <c r="N21" s="5"/>
      <c r="O21" s="5">
        <f t="shared" si="1"/>
        <v>0.31185944363103951</v>
      </c>
      <c r="P21" s="5">
        <f t="shared" si="2"/>
        <v>0.63103953147877012</v>
      </c>
      <c r="Q21" s="5">
        <f t="shared" si="3"/>
        <v>5.7101024890190338E-2</v>
      </c>
      <c r="R21" s="5">
        <f t="shared" si="4"/>
        <v>0</v>
      </c>
      <c r="S21" s="5">
        <f t="shared" si="5"/>
        <v>0</v>
      </c>
      <c r="T21" s="5">
        <f t="shared" si="6"/>
        <v>0</v>
      </c>
      <c r="U21" s="5">
        <f t="shared" si="7"/>
        <v>0</v>
      </c>
      <c r="V21" s="5">
        <f t="shared" si="8"/>
        <v>0</v>
      </c>
      <c r="W21" s="5">
        <f t="shared" si="9"/>
        <v>0</v>
      </c>
      <c r="X21" s="5">
        <f t="shared" si="10"/>
        <v>0</v>
      </c>
      <c r="Y21" s="6">
        <f t="shared" si="0"/>
        <v>0.63103953147877012</v>
      </c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>
        <v>7</v>
      </c>
      <c r="AU21" t="s">
        <v>465</v>
      </c>
      <c r="AV21" s="5"/>
      <c r="AW21" s="5"/>
      <c r="AX21" s="5"/>
      <c r="AY21" s="5"/>
      <c r="AZ21" s="5"/>
      <c r="BA21" s="5">
        <f t="shared" si="13"/>
        <v>19</v>
      </c>
      <c r="BB21" s="5">
        <f t="shared" si="11"/>
        <v>1</v>
      </c>
      <c r="BC21" s="5"/>
      <c r="BD21" s="5"/>
      <c r="BE21">
        <v>6</v>
      </c>
      <c r="BF21" t="s">
        <v>465</v>
      </c>
      <c r="BG21">
        <f>SUMIFS('Pres Converted'!$J$2:$J$10000,'Pres Converted'!$E$2:$E$10000,$BF21,'Pres Converted'!$D$2:$D$10000,"ED",'Pres Converted'!$C$2:$C$10000,$BE21)</f>
        <v>677</v>
      </c>
      <c r="BH21">
        <f>SUMIFS('Pres Converted'!G$2:G$10000,'Pres Converted'!$E$2:$E$10000,$BF21,'Pres Converted'!$D$2:$D$10000,"ED",'Pres Converted'!$C$2:$C$10000,$BE21)</f>
        <v>171</v>
      </c>
      <c r="BI21">
        <f>SUMIFS('Pres Converted'!H$2:H$10000,'Pres Converted'!$E$2:$E$10000,$BF21,'Pres Converted'!$D$2:$D$10000,"ED",'Pres Converted'!$C$2:$C$10000,$BE21)</f>
        <v>410</v>
      </c>
      <c r="BJ21">
        <f>SUMIFS('Pres Converted'!I$2:I$10000,'Pres Converted'!$E$2:$E$10000,$BF21,'Pres Converted'!$D$2:$D$10000,"ED",'Pres Converted'!$C$2:$C$10000,$BE21)</f>
        <v>96</v>
      </c>
      <c r="BR21">
        <f>BG21/SUMIF('By HD'!$A$3:$A$42,$BE21,'By HD'!$B$3:$B$42)</f>
        <v>0.21539930003181673</v>
      </c>
      <c r="BS21">
        <f>$BR21*SUMIF('By HD'!$A$3:$A$42,$BE21,'By HD'!W$3:W$42)</f>
        <v>69.143175310213167</v>
      </c>
      <c r="BT21">
        <f>$BR21*SUMIF('By HD'!$A$3:$A$42,$BE21,'By HD'!X$3:X$42)</f>
        <v>16.370346802418073</v>
      </c>
      <c r="BU21">
        <f>$BR21*SUMIF('By HD'!$A$3:$A$42,$BE21,'By HD'!Y$3:Y$42)</f>
        <v>49.541839007317847</v>
      </c>
      <c r="BV21">
        <f>$BR21*SUMIF('By HD'!$A$3:$A$42,$BE21,'By HD'!Z$3:Z$42)</f>
        <v>3.2309895004772509</v>
      </c>
      <c r="CD21">
        <f>$BR21*SUMIF('By HD'!$A$3:$A$42,$BE21,'By HD'!AR$3:AR$42)</f>
        <v>37.048679605472479</v>
      </c>
      <c r="CE21">
        <f>$BR21*SUMIF('By HD'!$A$3:$A$42,$BE21,'By HD'!AS$3:AS$42)</f>
        <v>8.1851734012090365</v>
      </c>
      <c r="CF21">
        <f>$BR21*SUMIF('By HD'!$A$3:$A$42,$BE21,'By HD'!AT$3:AT$42)</f>
        <v>22.832325803372573</v>
      </c>
      <c r="CG21">
        <f>$BR21*SUMIF('By HD'!$A$3:$A$42,$BE21,'By HD'!AU$3:AU$42)</f>
        <v>6.031180400890868</v>
      </c>
      <c r="CO21">
        <f t="shared" si="14"/>
        <v>783.19185491568567</v>
      </c>
      <c r="CP21">
        <f t="shared" si="14"/>
        <v>195.55552020362711</v>
      </c>
      <c r="CQ21">
        <f t="shared" si="14"/>
        <v>482.37416481069044</v>
      </c>
      <c r="CR21">
        <f t="shared" si="14"/>
        <v>105.26216990136811</v>
      </c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  <c r="DS21" s="5"/>
      <c r="DT21" s="5"/>
      <c r="DU21" s="5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</row>
    <row r="22" spans="1:149" x14ac:dyDescent="0.3">
      <c r="A22" t="s">
        <v>532</v>
      </c>
      <c r="B22" t="s">
        <v>456</v>
      </c>
      <c r="C22" t="s">
        <v>456</v>
      </c>
      <c r="D22" s="5">
        <f>SUMIFS('Pres Converted'!J$2:J$10000,'Pres Converted'!$D$2:$D$10000,"ED",'Pres Converted'!$E$2:$E$10000,$C22)</f>
        <v>1076</v>
      </c>
      <c r="E22" s="5">
        <f>SUMIFS('Pres Converted'!G$2:G$10000,'Pres Converted'!$D$2:$D$10000,"ED",'Pres Converted'!$E$2:$E$10000,$C22)</f>
        <v>477</v>
      </c>
      <c r="F22" s="5">
        <f>SUMIFS('Pres Converted'!H$2:H$10000,'Pres Converted'!$D$2:$D$10000,"ED",'Pres Converted'!$E$2:$E$10000,$C22)</f>
        <v>541</v>
      </c>
      <c r="G22" s="5">
        <f>SUMIFS('Pres Converted'!I$2:I$10000,'Pres Converted'!$D$2:$D$10000,"ED",'Pres Converted'!$E$2:$E$10000,$C22)</f>
        <v>58</v>
      </c>
      <c r="H22" s="5"/>
      <c r="I22" s="5"/>
      <c r="J22" s="5"/>
      <c r="K22" s="5"/>
      <c r="L22" s="5"/>
      <c r="M22" s="5"/>
      <c r="N22" s="5"/>
      <c r="O22" s="5">
        <f t="shared" si="1"/>
        <v>0.44330855018587362</v>
      </c>
      <c r="P22" s="5">
        <f t="shared" si="2"/>
        <v>0.50278810408921937</v>
      </c>
      <c r="Q22" s="5">
        <f t="shared" si="3"/>
        <v>5.3903345724907063E-2</v>
      </c>
      <c r="R22" s="5">
        <f t="shared" si="4"/>
        <v>0</v>
      </c>
      <c r="S22" s="5">
        <f t="shared" si="5"/>
        <v>0</v>
      </c>
      <c r="T22" s="5">
        <f t="shared" si="6"/>
        <v>0</v>
      </c>
      <c r="U22" s="5">
        <f t="shared" si="7"/>
        <v>0</v>
      </c>
      <c r="V22" s="5">
        <f t="shared" si="8"/>
        <v>0</v>
      </c>
      <c r="W22" s="5">
        <f t="shared" si="9"/>
        <v>0</v>
      </c>
      <c r="X22" s="5">
        <f t="shared" si="10"/>
        <v>0</v>
      </c>
      <c r="Y22" s="6">
        <f t="shared" si="0"/>
        <v>0.50278810408921937</v>
      </c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>
        <v>8</v>
      </c>
      <c r="AU22" t="s">
        <v>465</v>
      </c>
      <c r="AV22" s="5"/>
      <c r="AW22" s="5"/>
      <c r="AX22" s="5"/>
      <c r="AY22" s="5"/>
      <c r="AZ22" s="5"/>
      <c r="BA22" s="5">
        <f t="shared" si="13"/>
        <v>20</v>
      </c>
      <c r="BB22" s="5">
        <f t="shared" si="11"/>
        <v>1</v>
      </c>
      <c r="BC22" s="5"/>
      <c r="BD22" s="5"/>
      <c r="BE22">
        <v>7</v>
      </c>
      <c r="BF22" t="s">
        <v>465</v>
      </c>
      <c r="BG22">
        <f>SUMIFS('Pres Converted'!$J$2:$J$10000,'Pres Converted'!$E$2:$E$10000,$BF22,'Pres Converted'!$D$2:$D$10000,"ED",'Pres Converted'!$C$2:$C$10000,$BE22)</f>
        <v>6766</v>
      </c>
      <c r="BH22">
        <f>SUMIFS('Pres Converted'!G$2:G$10000,'Pres Converted'!$E$2:$E$10000,$BF22,'Pres Converted'!$D$2:$D$10000,"ED",'Pres Converted'!$C$2:$C$10000,$BE22)</f>
        <v>2470</v>
      </c>
      <c r="BI22">
        <f>SUMIFS('Pres Converted'!H$2:H$10000,'Pres Converted'!$E$2:$E$10000,$BF22,'Pres Converted'!$D$2:$D$10000,"ED",'Pres Converted'!$C$2:$C$10000,$BE22)</f>
        <v>3861</v>
      </c>
      <c r="BJ22">
        <f>SUMIFS('Pres Converted'!I$2:I$10000,'Pres Converted'!$E$2:$E$10000,$BF22,'Pres Converted'!$D$2:$D$10000,"ED",'Pres Converted'!$C$2:$C$10000,$BE22)</f>
        <v>435</v>
      </c>
      <c r="BR22">
        <f>BG22/SUMIF('By HD'!$A$3:$A$42,$BE22,'By HD'!$B$3:$B$42)</f>
        <v>1</v>
      </c>
      <c r="BS22">
        <f>$BR22*SUMIF('By HD'!$A$3:$A$42,$BE22,'By HD'!W$3:W$42)</f>
        <v>815</v>
      </c>
      <c r="BT22">
        <f>$BR22*SUMIF('By HD'!$A$3:$A$42,$BE22,'By HD'!X$3:X$42)</f>
        <v>258</v>
      </c>
      <c r="BU22">
        <f>$BR22*SUMIF('By HD'!$A$3:$A$42,$BE22,'By HD'!Y$3:Y$42)</f>
        <v>532</v>
      </c>
      <c r="BV22">
        <f>$BR22*SUMIF('By HD'!$A$3:$A$42,$BE22,'By HD'!Z$3:Z$42)</f>
        <v>25</v>
      </c>
      <c r="CD22">
        <f>$BR22*SUMIF('By HD'!$A$3:$A$42,$BE22,'By HD'!AR$3:AR$42)</f>
        <v>276</v>
      </c>
      <c r="CE22">
        <f>$BR22*SUMIF('By HD'!$A$3:$A$42,$BE22,'By HD'!AS$3:AS$42)</f>
        <v>126</v>
      </c>
      <c r="CF22">
        <f>$BR22*SUMIF('By HD'!$A$3:$A$42,$BE22,'By HD'!AT$3:AT$42)</f>
        <v>134</v>
      </c>
      <c r="CG22">
        <f>$BR22*SUMIF('By HD'!$A$3:$A$42,$BE22,'By HD'!AU$3:AU$42)</f>
        <v>16</v>
      </c>
      <c r="CO22">
        <f t="shared" si="14"/>
        <v>7857</v>
      </c>
      <c r="CP22">
        <f t="shared" si="14"/>
        <v>2854</v>
      </c>
      <c r="CQ22">
        <f t="shared" si="14"/>
        <v>4527</v>
      </c>
      <c r="CR22">
        <f t="shared" si="14"/>
        <v>476</v>
      </c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  <c r="DS22" s="5"/>
      <c r="DT22" s="5"/>
      <c r="DU22" s="5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</row>
    <row r="23" spans="1:149" x14ac:dyDescent="0.3">
      <c r="A23" t="s">
        <v>533</v>
      </c>
      <c r="B23" t="s">
        <v>461</v>
      </c>
      <c r="C23" t="s">
        <v>461</v>
      </c>
      <c r="D23" s="5">
        <f>SUMIFS('Pres Converted'!J$2:J$10000,'Pres Converted'!$D$2:$D$10000,"ED",'Pres Converted'!$E$2:$E$10000,$C23)</f>
        <v>2118</v>
      </c>
      <c r="E23" s="5">
        <f>SUMIFS('Pres Converted'!G$2:G$10000,'Pres Converted'!$D$2:$D$10000,"ED",'Pres Converted'!$E$2:$E$10000,$C23)</f>
        <v>948</v>
      </c>
      <c r="F23" s="5">
        <f>SUMIFS('Pres Converted'!H$2:H$10000,'Pres Converted'!$D$2:$D$10000,"ED",'Pres Converted'!$E$2:$E$10000,$C23)</f>
        <v>1107</v>
      </c>
      <c r="G23" s="5">
        <f>SUMIFS('Pres Converted'!I$2:I$10000,'Pres Converted'!$D$2:$D$10000,"ED",'Pres Converted'!$E$2:$E$10000,$C23)</f>
        <v>63</v>
      </c>
      <c r="H23" s="5"/>
      <c r="I23" s="5"/>
      <c r="J23" s="5"/>
      <c r="K23" s="5"/>
      <c r="L23" s="5"/>
      <c r="M23" s="5"/>
      <c r="N23" s="5"/>
      <c r="O23" s="5">
        <f t="shared" si="1"/>
        <v>0.44759206798866857</v>
      </c>
      <c r="P23" s="5">
        <f t="shared" si="2"/>
        <v>0.52266288951841355</v>
      </c>
      <c r="Q23" s="5">
        <f t="shared" si="3"/>
        <v>2.9745042492917848E-2</v>
      </c>
      <c r="R23" s="5">
        <f t="shared" si="4"/>
        <v>0</v>
      </c>
      <c r="S23" s="5">
        <f t="shared" si="5"/>
        <v>0</v>
      </c>
      <c r="T23" s="5">
        <f t="shared" si="6"/>
        <v>0</v>
      </c>
      <c r="U23" s="5">
        <f t="shared" si="7"/>
        <v>0</v>
      </c>
      <c r="V23" s="5">
        <f t="shared" si="8"/>
        <v>0</v>
      </c>
      <c r="W23" s="5">
        <f t="shared" si="9"/>
        <v>0</v>
      </c>
      <c r="X23" s="5">
        <f t="shared" si="10"/>
        <v>0</v>
      </c>
      <c r="Y23" s="6">
        <f t="shared" si="0"/>
        <v>0.52266288951841355</v>
      </c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>
        <v>9</v>
      </c>
      <c r="AU23" t="s">
        <v>465</v>
      </c>
      <c r="AV23" s="5"/>
      <c r="AW23" s="5"/>
      <c r="AX23" s="5"/>
      <c r="AY23" s="5"/>
      <c r="AZ23" s="5"/>
      <c r="BA23" s="5">
        <f t="shared" si="13"/>
        <v>21</v>
      </c>
      <c r="BB23" s="5">
        <f t="shared" si="11"/>
        <v>0</v>
      </c>
      <c r="BC23" s="5"/>
      <c r="BD23" s="5"/>
      <c r="BE23">
        <v>8</v>
      </c>
      <c r="BF23" t="s">
        <v>465</v>
      </c>
      <c r="BG23">
        <f>SUMIFS('Pres Converted'!$J$2:$J$10000,'Pres Converted'!$E$2:$E$10000,$BF23,'Pres Converted'!$D$2:$D$10000,"ED",'Pres Converted'!$C$2:$C$10000,$BE23)</f>
        <v>7360</v>
      </c>
      <c r="BH23">
        <f>SUMIFS('Pres Converted'!G$2:G$10000,'Pres Converted'!$E$2:$E$10000,$BF23,'Pres Converted'!$D$2:$D$10000,"ED",'Pres Converted'!$C$2:$C$10000,$BE23)</f>
        <v>2113</v>
      </c>
      <c r="BI23">
        <f>SUMIFS('Pres Converted'!H$2:H$10000,'Pres Converted'!$E$2:$E$10000,$BF23,'Pres Converted'!$D$2:$D$10000,"ED",'Pres Converted'!$C$2:$C$10000,$BE23)</f>
        <v>4618</v>
      </c>
      <c r="BJ23">
        <f>SUMIFS('Pres Converted'!I$2:I$10000,'Pres Converted'!$E$2:$E$10000,$BF23,'Pres Converted'!$D$2:$D$10000,"ED",'Pres Converted'!$C$2:$C$10000,$BE23)</f>
        <v>629</v>
      </c>
      <c r="BR23">
        <f>BG23/SUMIF('By HD'!$A$3:$A$42,$BE23,'By HD'!$B$3:$B$42)</f>
        <v>1</v>
      </c>
      <c r="BS23">
        <f>$BR23*SUMIF('By HD'!$A$3:$A$42,$BE23,'By HD'!W$3:W$42)</f>
        <v>655</v>
      </c>
      <c r="BT23">
        <f>$BR23*SUMIF('By HD'!$A$3:$A$42,$BE23,'By HD'!X$3:X$42)</f>
        <v>201</v>
      </c>
      <c r="BU23">
        <f>$BR23*SUMIF('By HD'!$A$3:$A$42,$BE23,'By HD'!Y$3:Y$42)</f>
        <v>432</v>
      </c>
      <c r="BV23">
        <f>$BR23*SUMIF('By HD'!$A$3:$A$42,$BE23,'By HD'!Z$3:Z$42)</f>
        <v>22</v>
      </c>
      <c r="CD23">
        <f>$BR23*SUMIF('By HD'!$A$3:$A$42,$BE23,'By HD'!AR$3:AR$42)</f>
        <v>387</v>
      </c>
      <c r="CE23">
        <f>$BR23*SUMIF('By HD'!$A$3:$A$42,$BE23,'By HD'!AS$3:AS$42)</f>
        <v>140</v>
      </c>
      <c r="CF23">
        <f>$BR23*SUMIF('By HD'!$A$3:$A$42,$BE23,'By HD'!AT$3:AT$42)</f>
        <v>225</v>
      </c>
      <c r="CG23">
        <f>$BR23*SUMIF('By HD'!$A$3:$A$42,$BE23,'By HD'!AU$3:AU$42)</f>
        <v>22</v>
      </c>
      <c r="CO23">
        <f t="shared" si="14"/>
        <v>8402</v>
      </c>
      <c r="CP23">
        <f t="shared" si="14"/>
        <v>2454</v>
      </c>
      <c r="CQ23">
        <f t="shared" si="14"/>
        <v>5275</v>
      </c>
      <c r="CR23">
        <f t="shared" si="14"/>
        <v>673</v>
      </c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  <c r="DS23" s="5"/>
      <c r="DT23" s="5"/>
      <c r="DU23" s="5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</row>
    <row r="24" spans="1:149" x14ac:dyDescent="0.3">
      <c r="A24" t="s">
        <v>534</v>
      </c>
      <c r="B24" t="s">
        <v>92</v>
      </c>
      <c r="C24" t="s">
        <v>92</v>
      </c>
      <c r="D24" s="5">
        <f>SUMIFS('Pres Converted'!J$2:J$10000,'Pres Converted'!$D$2:$D$10000,"ED",'Pres Converted'!$E$2:$E$10000,$C24)</f>
        <v>292</v>
      </c>
      <c r="E24" s="5">
        <f>SUMIFS('Pres Converted'!G$2:G$10000,'Pres Converted'!$D$2:$D$10000,"ED",'Pres Converted'!$E$2:$E$10000,$C24)</f>
        <v>74</v>
      </c>
      <c r="F24" s="5">
        <f>SUMIFS('Pres Converted'!H$2:H$10000,'Pres Converted'!$D$2:$D$10000,"ED",'Pres Converted'!$E$2:$E$10000,$C24)</f>
        <v>200</v>
      </c>
      <c r="G24" s="5">
        <f>SUMIFS('Pres Converted'!I$2:I$10000,'Pres Converted'!$D$2:$D$10000,"ED",'Pres Converted'!$E$2:$E$10000,$C24)</f>
        <v>18</v>
      </c>
      <c r="H24" s="5"/>
      <c r="I24" s="5"/>
      <c r="J24" s="5"/>
      <c r="K24" s="5"/>
      <c r="L24" s="5"/>
      <c r="M24" s="5"/>
      <c r="N24" s="5"/>
      <c r="O24" s="5">
        <f t="shared" si="1"/>
        <v>0.25342465753424659</v>
      </c>
      <c r="P24" s="5">
        <f t="shared" si="2"/>
        <v>0.68493150684931503</v>
      </c>
      <c r="Q24" s="5">
        <f t="shared" si="3"/>
        <v>6.1643835616438353E-2</v>
      </c>
      <c r="R24" s="5">
        <f t="shared" si="4"/>
        <v>0</v>
      </c>
      <c r="S24" s="5">
        <f t="shared" si="5"/>
        <v>0</v>
      </c>
      <c r="T24" s="5">
        <f t="shared" si="6"/>
        <v>0</v>
      </c>
      <c r="U24" s="5">
        <f t="shared" si="7"/>
        <v>0</v>
      </c>
      <c r="V24" s="5">
        <f t="shared" si="8"/>
        <v>0</v>
      </c>
      <c r="W24" s="5">
        <f t="shared" si="9"/>
        <v>0</v>
      </c>
      <c r="X24" s="5">
        <f t="shared" si="10"/>
        <v>0</v>
      </c>
      <c r="Y24" s="6">
        <f t="shared" si="0"/>
        <v>0.68493150684931503</v>
      </c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>
        <v>10</v>
      </c>
      <c r="AU24" t="s">
        <v>465</v>
      </c>
      <c r="AV24" s="5"/>
      <c r="AW24" s="5"/>
      <c r="AX24" s="5"/>
      <c r="AY24" s="5"/>
      <c r="AZ24" s="5"/>
      <c r="BA24" s="5">
        <f t="shared" si="13"/>
        <v>22</v>
      </c>
      <c r="BB24" s="5">
        <f t="shared" si="11"/>
        <v>0</v>
      </c>
      <c r="BC24" s="5"/>
      <c r="BD24" s="5"/>
      <c r="BE24">
        <v>9</v>
      </c>
      <c r="BF24" t="s">
        <v>465</v>
      </c>
      <c r="BG24">
        <f>SUMIFS('Pres Converted'!$J$2:$J$10000,'Pres Converted'!$E$2:$E$10000,$BF24,'Pres Converted'!$D$2:$D$10000,"ED",'Pres Converted'!$C$2:$C$10000,$BE24)</f>
        <v>8863</v>
      </c>
      <c r="BH24">
        <f>SUMIFS('Pres Converted'!G$2:G$10000,'Pres Converted'!$E$2:$E$10000,$BF24,'Pres Converted'!$D$2:$D$10000,"ED",'Pres Converted'!$C$2:$C$10000,$BE24)</f>
        <v>2199</v>
      </c>
      <c r="BI24">
        <f>SUMIFS('Pres Converted'!H$2:H$10000,'Pres Converted'!$E$2:$E$10000,$BF24,'Pres Converted'!$D$2:$D$10000,"ED",'Pres Converted'!$C$2:$C$10000,$BE24)</f>
        <v>5933</v>
      </c>
      <c r="BJ24">
        <f>SUMIFS('Pres Converted'!I$2:I$10000,'Pres Converted'!$E$2:$E$10000,$BF24,'Pres Converted'!$D$2:$D$10000,"ED",'Pres Converted'!$C$2:$C$10000,$BE24)</f>
        <v>731</v>
      </c>
      <c r="BR24">
        <f>BG24/SUMIF('By HD'!$A$3:$A$42,$BE24,'By HD'!$B$3:$B$42)</f>
        <v>1</v>
      </c>
      <c r="BS24">
        <f>$BR24*SUMIF('By HD'!$A$3:$A$42,$BE24,'By HD'!W$3:W$42)</f>
        <v>866</v>
      </c>
      <c r="BT24">
        <f>$BR24*SUMIF('By HD'!$A$3:$A$42,$BE24,'By HD'!X$3:X$42)</f>
        <v>214</v>
      </c>
      <c r="BU24">
        <f>$BR24*SUMIF('By HD'!$A$3:$A$42,$BE24,'By HD'!Y$3:Y$42)</f>
        <v>628</v>
      </c>
      <c r="BV24">
        <f>$BR24*SUMIF('By HD'!$A$3:$A$42,$BE24,'By HD'!Z$3:Z$42)</f>
        <v>24</v>
      </c>
      <c r="CD24">
        <f>$BR24*SUMIF('By HD'!$A$3:$A$42,$BE24,'By HD'!AR$3:AR$42)</f>
        <v>316</v>
      </c>
      <c r="CE24">
        <f>$BR24*SUMIF('By HD'!$A$3:$A$42,$BE24,'By HD'!AS$3:AS$42)</f>
        <v>88</v>
      </c>
      <c r="CF24">
        <f>$BR24*SUMIF('By HD'!$A$3:$A$42,$BE24,'By HD'!AT$3:AT$42)</f>
        <v>198</v>
      </c>
      <c r="CG24">
        <f>$BR24*SUMIF('By HD'!$A$3:$A$42,$BE24,'By HD'!AU$3:AU$42)</f>
        <v>30</v>
      </c>
      <c r="CO24">
        <f t="shared" si="14"/>
        <v>10045</v>
      </c>
      <c r="CP24">
        <f t="shared" si="14"/>
        <v>2501</v>
      </c>
      <c r="CQ24">
        <f t="shared" si="14"/>
        <v>6759</v>
      </c>
      <c r="CR24">
        <f t="shared" si="14"/>
        <v>785</v>
      </c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  <c r="DS24" s="5"/>
      <c r="DT24" s="5"/>
      <c r="DU24" s="5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</row>
    <row r="25" spans="1:149" x14ac:dyDescent="0.3">
      <c r="A25" t="s">
        <v>535</v>
      </c>
      <c r="B25" t="s">
        <v>536</v>
      </c>
      <c r="C25" t="s">
        <v>477</v>
      </c>
      <c r="D25" s="5">
        <f>SUMIFS('Pres Converted'!J$2:J$10000,'Pres Converted'!$D$2:$D$10000,"ED",'Pres Converted'!$E$2:$E$10000,$C25)</f>
        <v>782</v>
      </c>
      <c r="E25" s="5">
        <f>SUMIFS('Pres Converted'!G$2:G$10000,'Pres Converted'!$D$2:$D$10000,"ED",'Pres Converted'!$E$2:$E$10000,$C25)</f>
        <v>226</v>
      </c>
      <c r="F25" s="5">
        <f>SUMIFS('Pres Converted'!H$2:H$10000,'Pres Converted'!$D$2:$D$10000,"ED",'Pres Converted'!$E$2:$E$10000,$C25)</f>
        <v>464</v>
      </c>
      <c r="G25" s="5">
        <f>SUMIFS('Pres Converted'!I$2:I$10000,'Pres Converted'!$D$2:$D$10000,"ED",'Pres Converted'!$E$2:$E$10000,$C25)</f>
        <v>92</v>
      </c>
      <c r="H25" s="5"/>
      <c r="I25" s="5"/>
      <c r="J25" s="5"/>
      <c r="K25" s="5"/>
      <c r="L25" s="5"/>
      <c r="M25" s="5"/>
      <c r="N25" s="5"/>
      <c r="O25" s="5">
        <f t="shared" si="1"/>
        <v>0.28900255754475701</v>
      </c>
      <c r="P25" s="5">
        <f t="shared" si="2"/>
        <v>0.59335038363171355</v>
      </c>
      <c r="Q25" s="5">
        <f t="shared" si="3"/>
        <v>0.11764705882352941</v>
      </c>
      <c r="R25" s="5">
        <f t="shared" si="4"/>
        <v>0</v>
      </c>
      <c r="S25" s="5">
        <f t="shared" si="5"/>
        <v>0</v>
      </c>
      <c r="T25" s="5">
        <f t="shared" si="6"/>
        <v>0</v>
      </c>
      <c r="U25" s="5">
        <f t="shared" si="7"/>
        <v>0</v>
      </c>
      <c r="V25" s="5">
        <f t="shared" si="8"/>
        <v>0</v>
      </c>
      <c r="W25" s="5">
        <f t="shared" si="9"/>
        <v>0</v>
      </c>
      <c r="X25" s="5">
        <f t="shared" si="10"/>
        <v>0</v>
      </c>
      <c r="Y25" s="6">
        <f t="shared" si="0"/>
        <v>0.59335038363171355</v>
      </c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>
        <v>11</v>
      </c>
      <c r="AU25" t="s">
        <v>463</v>
      </c>
      <c r="AV25" s="5"/>
      <c r="AW25" s="5"/>
      <c r="AX25" s="5"/>
      <c r="AY25" s="5"/>
      <c r="AZ25" s="5"/>
      <c r="BA25" s="5">
        <f t="shared" si="13"/>
        <v>23</v>
      </c>
      <c r="BB25" s="5">
        <f t="shared" si="11"/>
        <v>0</v>
      </c>
      <c r="BC25" s="5"/>
      <c r="BD25" s="5"/>
      <c r="BE25">
        <v>10</v>
      </c>
      <c r="BF25" t="s">
        <v>465</v>
      </c>
      <c r="BG25">
        <f>SUMIFS('Pres Converted'!$J$2:$J$10000,'Pres Converted'!$E$2:$E$10000,$BF25,'Pres Converted'!$D$2:$D$10000,"ED",'Pres Converted'!$C$2:$C$10000,$BE25)</f>
        <v>8523</v>
      </c>
      <c r="BH25">
        <f>SUMIFS('Pres Converted'!G$2:G$10000,'Pres Converted'!$E$2:$E$10000,$BF25,'Pres Converted'!$D$2:$D$10000,"ED",'Pres Converted'!$C$2:$C$10000,$BE25)</f>
        <v>2267</v>
      </c>
      <c r="BI25">
        <f>SUMIFS('Pres Converted'!H$2:H$10000,'Pres Converted'!$E$2:$E$10000,$BF25,'Pres Converted'!$D$2:$D$10000,"ED",'Pres Converted'!$C$2:$C$10000,$BE25)</f>
        <v>5504</v>
      </c>
      <c r="BJ25">
        <f>SUMIFS('Pres Converted'!I$2:I$10000,'Pres Converted'!$E$2:$E$10000,$BF25,'Pres Converted'!$D$2:$D$10000,"ED",'Pres Converted'!$C$2:$C$10000,$BE25)</f>
        <v>752</v>
      </c>
      <c r="BR25">
        <f>BG25/SUMIF('By HD'!$A$3:$A$42,$BE25,'By HD'!$B$3:$B$42)</f>
        <v>1</v>
      </c>
      <c r="BS25">
        <f>$BR25*SUMIF('By HD'!$A$3:$A$42,$BE25,'By HD'!W$3:W$42)</f>
        <v>734</v>
      </c>
      <c r="BT25">
        <f>$BR25*SUMIF('By HD'!$A$3:$A$42,$BE25,'By HD'!X$3:X$42)</f>
        <v>217</v>
      </c>
      <c r="BU25">
        <f>$BR25*SUMIF('By HD'!$A$3:$A$42,$BE25,'By HD'!Y$3:Y$42)</f>
        <v>482</v>
      </c>
      <c r="BV25">
        <f>$BR25*SUMIF('By HD'!$A$3:$A$42,$BE25,'By HD'!Z$3:Z$42)</f>
        <v>35</v>
      </c>
      <c r="CD25">
        <f>$BR25*SUMIF('By HD'!$A$3:$A$42,$BE25,'By HD'!AR$3:AR$42)</f>
        <v>1375</v>
      </c>
      <c r="CE25">
        <f>$BR25*SUMIF('By HD'!$A$3:$A$42,$BE25,'By HD'!AS$3:AS$42)</f>
        <v>370</v>
      </c>
      <c r="CF25">
        <f>$BR25*SUMIF('By HD'!$A$3:$A$42,$BE25,'By HD'!AT$3:AT$42)</f>
        <v>896</v>
      </c>
      <c r="CG25">
        <f>$BR25*SUMIF('By HD'!$A$3:$A$42,$BE25,'By HD'!AU$3:AU$42)</f>
        <v>109</v>
      </c>
      <c r="CO25">
        <f t="shared" si="14"/>
        <v>10632</v>
      </c>
      <c r="CP25">
        <f t="shared" si="14"/>
        <v>2854</v>
      </c>
      <c r="CQ25">
        <f t="shared" si="14"/>
        <v>6882</v>
      </c>
      <c r="CR25">
        <f t="shared" si="14"/>
        <v>896</v>
      </c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  <c r="DS25" s="5"/>
      <c r="DT25" s="5"/>
      <c r="DU25" s="5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</row>
    <row r="26" spans="1:149" x14ac:dyDescent="0.3">
      <c r="A26" t="s">
        <v>537</v>
      </c>
      <c r="B26" t="s">
        <v>538</v>
      </c>
      <c r="C26" t="s">
        <v>464</v>
      </c>
      <c r="D26" s="5">
        <f>SUMIFS('Pres Converted'!J$2:J$10000,'Pres Converted'!$D$2:$D$10000,"ED",'Pres Converted'!$E$2:$E$10000,$C26)</f>
        <v>1567</v>
      </c>
      <c r="E26" s="5">
        <f>SUMIFS('Pres Converted'!G$2:G$10000,'Pres Converted'!$D$2:$D$10000,"ED",'Pres Converted'!$E$2:$E$10000,$C26)</f>
        <v>458</v>
      </c>
      <c r="F26" s="5">
        <f>SUMIFS('Pres Converted'!H$2:H$10000,'Pres Converted'!$D$2:$D$10000,"ED",'Pres Converted'!$E$2:$E$10000,$C26)</f>
        <v>879</v>
      </c>
      <c r="G26" s="5">
        <f>SUMIFS('Pres Converted'!I$2:I$10000,'Pres Converted'!$D$2:$D$10000,"ED",'Pres Converted'!$E$2:$E$10000,$C26)</f>
        <v>230</v>
      </c>
      <c r="H26" s="5"/>
      <c r="I26" s="5"/>
      <c r="J26" s="5"/>
      <c r="K26" s="5"/>
      <c r="L26" s="5"/>
      <c r="M26" s="5"/>
      <c r="N26" s="5"/>
      <c r="O26" s="5">
        <f t="shared" si="1"/>
        <v>0.29227823867262287</v>
      </c>
      <c r="P26" s="5">
        <f t="shared" si="2"/>
        <v>0.56094447989789409</v>
      </c>
      <c r="Q26" s="5">
        <f t="shared" si="3"/>
        <v>0.1467772814294831</v>
      </c>
      <c r="R26" s="5">
        <f t="shared" si="4"/>
        <v>0</v>
      </c>
      <c r="S26" s="5">
        <f t="shared" si="5"/>
        <v>0</v>
      </c>
      <c r="T26" s="5">
        <f t="shared" si="6"/>
        <v>0</v>
      </c>
      <c r="U26" s="5">
        <f t="shared" si="7"/>
        <v>0</v>
      </c>
      <c r="V26" s="5">
        <f t="shared" si="8"/>
        <v>0</v>
      </c>
      <c r="W26" s="5">
        <f t="shared" si="9"/>
        <v>0</v>
      </c>
      <c r="X26" s="5">
        <f t="shared" si="10"/>
        <v>0</v>
      </c>
      <c r="Y26" s="6">
        <f t="shared" si="0"/>
        <v>0.56094447989789409</v>
      </c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>
        <v>11</v>
      </c>
      <c r="AU26" t="s">
        <v>468</v>
      </c>
      <c r="AV26" s="5"/>
      <c r="AW26" s="5"/>
      <c r="AX26" s="5"/>
      <c r="AY26" s="5"/>
      <c r="AZ26" s="5"/>
      <c r="BA26" s="5">
        <f t="shared" si="13"/>
        <v>24</v>
      </c>
      <c r="BB26" s="5">
        <f t="shared" si="11"/>
        <v>0</v>
      </c>
      <c r="BC26" s="5"/>
      <c r="BD26" s="5"/>
      <c r="BE26">
        <v>11</v>
      </c>
      <c r="BF26" t="s">
        <v>463</v>
      </c>
      <c r="BG26">
        <f>SUMIFS('Pres Converted'!$J$2:$J$10000,'Pres Converted'!$E$2:$E$10000,$BF26,'Pres Converted'!$D$2:$D$10000,"ED",'Pres Converted'!$C$2:$C$10000,$BE26)</f>
        <v>4041</v>
      </c>
      <c r="BH26">
        <f>SUMIFS('Pres Converted'!G$2:G$10000,'Pres Converted'!$E$2:$E$10000,$BF26,'Pres Converted'!$D$2:$D$10000,"ED",'Pres Converted'!$C$2:$C$10000,$BE26)</f>
        <v>1044</v>
      </c>
      <c r="BI26">
        <f>SUMIFS('Pres Converted'!H$2:H$10000,'Pres Converted'!$E$2:$E$10000,$BF26,'Pres Converted'!$D$2:$D$10000,"ED",'Pres Converted'!$C$2:$C$10000,$BE26)</f>
        <v>2267</v>
      </c>
      <c r="BJ26">
        <f>SUMIFS('Pres Converted'!I$2:I$10000,'Pres Converted'!$E$2:$E$10000,$BF26,'Pres Converted'!$D$2:$D$10000,"ED",'Pres Converted'!$C$2:$C$10000,$BE26)</f>
        <v>730</v>
      </c>
      <c r="BR26">
        <f>BG26/SUMIF('By HD'!$A$3:$A$42,$BE26,'By HD'!$B$3:$B$42)</f>
        <v>0.96906474820143884</v>
      </c>
      <c r="BS26">
        <f>$BR26*SUMIF('By HD'!$A$3:$A$42,$BE26,'By HD'!W$3:W$42)</f>
        <v>500.03741007194242</v>
      </c>
      <c r="BT26">
        <f>$BR26*SUMIF('By HD'!$A$3:$A$42,$BE26,'By HD'!X$3:X$42)</f>
        <v>150.20503597122303</v>
      </c>
      <c r="BU26">
        <f>$BR26*SUMIF('By HD'!$A$3:$A$42,$BE26,'By HD'!Y$3:Y$42)</f>
        <v>295.56474820143887</v>
      </c>
      <c r="BV26">
        <f>$BR26*SUMIF('By HD'!$A$3:$A$42,$BE26,'By HD'!Z$3:Z$42)</f>
        <v>54.267625899280574</v>
      </c>
      <c r="CD26">
        <f>$BR26*SUMIF('By HD'!$A$3:$A$42,$BE26,'By HD'!AR$3:AR$42)</f>
        <v>153.11223021582734</v>
      </c>
      <c r="CE26">
        <f>$BR26*SUMIF('By HD'!$A$3:$A$42,$BE26,'By HD'!AS$3:AS$42)</f>
        <v>63.958273381294966</v>
      </c>
      <c r="CF26">
        <f>$BR26*SUMIF('By HD'!$A$3:$A$42,$BE26,'By HD'!AT$3:AT$42)</f>
        <v>65.896402877697838</v>
      </c>
      <c r="CG26">
        <f>$BR26*SUMIF('By HD'!$A$3:$A$42,$BE26,'By HD'!AU$3:AU$42)</f>
        <v>23.257553956834531</v>
      </c>
      <c r="CO26">
        <f t="shared" si="14"/>
        <v>4694.1496402877701</v>
      </c>
      <c r="CP26">
        <f t="shared" si="14"/>
        <v>1258.1633093525179</v>
      </c>
      <c r="CQ26">
        <f t="shared" si="14"/>
        <v>2628.4611510791365</v>
      </c>
      <c r="CR26">
        <f t="shared" si="14"/>
        <v>807.52517985611507</v>
      </c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  <c r="DS26" s="5"/>
      <c r="DT26" s="5"/>
      <c r="DU26" s="5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</row>
    <row r="27" spans="1:149" x14ac:dyDescent="0.3">
      <c r="A27" t="s">
        <v>539</v>
      </c>
      <c r="B27" t="s">
        <v>540</v>
      </c>
      <c r="C27" t="s">
        <v>474</v>
      </c>
      <c r="D27" s="5">
        <f>SUMIFS('Pres Converted'!J$2:J$10000,'Pres Converted'!$D$2:$D$10000,"ED",'Pres Converted'!$E$2:$E$10000,$C27)</f>
        <v>872</v>
      </c>
      <c r="E27" s="5">
        <f>SUMIFS('Pres Converted'!G$2:G$10000,'Pres Converted'!$D$2:$D$10000,"ED",'Pres Converted'!$E$2:$E$10000,$C27)</f>
        <v>462</v>
      </c>
      <c r="F27" s="5">
        <f>SUMIFS('Pres Converted'!H$2:H$10000,'Pres Converted'!$D$2:$D$10000,"ED",'Pres Converted'!$E$2:$E$10000,$C27)</f>
        <v>371</v>
      </c>
      <c r="G27" s="5">
        <f>SUMIFS('Pres Converted'!I$2:I$10000,'Pres Converted'!$D$2:$D$10000,"ED",'Pres Converted'!$E$2:$E$10000,$C27)</f>
        <v>39</v>
      </c>
      <c r="H27" s="5"/>
      <c r="I27" s="5"/>
      <c r="J27" s="5"/>
      <c r="K27" s="5"/>
      <c r="L27" s="5"/>
      <c r="M27" s="5"/>
      <c r="N27" s="5"/>
      <c r="O27" s="5">
        <f t="shared" si="1"/>
        <v>0.52981651376146788</v>
      </c>
      <c r="P27" s="5">
        <f t="shared" si="2"/>
        <v>0.42545871559633025</v>
      </c>
      <c r="Q27" s="5">
        <f t="shared" si="3"/>
        <v>4.4724770642201837E-2</v>
      </c>
      <c r="R27" s="5">
        <f t="shared" si="4"/>
        <v>0</v>
      </c>
      <c r="S27" s="5">
        <f t="shared" si="5"/>
        <v>0</v>
      </c>
      <c r="T27" s="5">
        <f t="shared" si="6"/>
        <v>0</v>
      </c>
      <c r="U27" s="5">
        <f t="shared" si="7"/>
        <v>0</v>
      </c>
      <c r="V27" s="5">
        <f t="shared" si="8"/>
        <v>0</v>
      </c>
      <c r="W27" s="5">
        <f t="shared" si="9"/>
        <v>0</v>
      </c>
      <c r="X27" s="5">
        <f t="shared" si="10"/>
        <v>0</v>
      </c>
      <c r="Y27" s="6">
        <f t="shared" si="0"/>
        <v>2.5298165137614679</v>
      </c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>
        <v>12</v>
      </c>
      <c r="AU27" t="s">
        <v>469</v>
      </c>
      <c r="AV27" s="5"/>
      <c r="AW27" s="5"/>
      <c r="AX27" s="5"/>
      <c r="AY27" s="5"/>
      <c r="AZ27" s="5"/>
      <c r="BA27" s="5">
        <f t="shared" si="13"/>
        <v>25</v>
      </c>
      <c r="BB27" s="5">
        <f t="shared" si="11"/>
        <v>0</v>
      </c>
      <c r="BC27" s="5"/>
      <c r="BD27" s="5"/>
      <c r="BE27">
        <v>11</v>
      </c>
      <c r="BF27" t="s">
        <v>468</v>
      </c>
      <c r="BG27">
        <f>SUMIFS('Pres Converted'!$J$2:$J$10000,'Pres Converted'!$E$2:$E$10000,$BF27,'Pres Converted'!$D$2:$D$10000,"ED",'Pres Converted'!$C$2:$C$10000,$BE27)</f>
        <v>129</v>
      </c>
      <c r="BH27">
        <f>SUMIFS('Pres Converted'!G$2:G$10000,'Pres Converted'!$E$2:$E$10000,$BF27,'Pres Converted'!$D$2:$D$10000,"ED",'Pres Converted'!$C$2:$C$10000,$BE27)</f>
        <v>72</v>
      </c>
      <c r="BI27">
        <f>SUMIFS('Pres Converted'!H$2:H$10000,'Pres Converted'!$E$2:$E$10000,$BF27,'Pres Converted'!$D$2:$D$10000,"ED",'Pres Converted'!$C$2:$C$10000,$BE27)</f>
        <v>46</v>
      </c>
      <c r="BJ27">
        <f>SUMIFS('Pres Converted'!I$2:I$10000,'Pres Converted'!$E$2:$E$10000,$BF27,'Pres Converted'!$D$2:$D$10000,"ED",'Pres Converted'!$C$2:$C$10000,$BE27)</f>
        <v>11</v>
      </c>
      <c r="BR27">
        <f>BG27/SUMIF('By HD'!$A$3:$A$42,$BE27,'By HD'!$B$3:$B$42)</f>
        <v>3.0935251798561152E-2</v>
      </c>
      <c r="BS27">
        <f>$BR27*SUMIF('By HD'!$A$3:$A$42,$BE27,'By HD'!W$3:W$42)</f>
        <v>15.962589928057554</v>
      </c>
      <c r="BT27">
        <f>$BR27*SUMIF('By HD'!$A$3:$A$42,$BE27,'By HD'!X$3:X$42)</f>
        <v>4.7949640287769784</v>
      </c>
      <c r="BU27">
        <f>$BR27*SUMIF('By HD'!$A$3:$A$42,$BE27,'By HD'!Y$3:Y$42)</f>
        <v>9.4352517985611506</v>
      </c>
      <c r="BV27">
        <f>$BR27*SUMIF('By HD'!$A$3:$A$42,$BE27,'By HD'!Z$3:Z$42)</f>
        <v>1.7323741007194244</v>
      </c>
      <c r="CD27">
        <f>$BR27*SUMIF('By HD'!$A$3:$A$42,$BE27,'By HD'!AR$3:AR$42)</f>
        <v>4.8877697841726624</v>
      </c>
      <c r="CE27">
        <f>$BR27*SUMIF('By HD'!$A$3:$A$42,$BE27,'By HD'!AS$3:AS$42)</f>
        <v>2.0417266187050358</v>
      </c>
      <c r="CF27">
        <f>$BR27*SUMIF('By HD'!$A$3:$A$42,$BE27,'By HD'!AT$3:AT$42)</f>
        <v>2.1035971223021583</v>
      </c>
      <c r="CG27">
        <f>$BR27*SUMIF('By HD'!$A$3:$A$42,$BE27,'By HD'!AU$3:AU$42)</f>
        <v>0.74244604316546758</v>
      </c>
      <c r="CO27">
        <f t="shared" si="14"/>
        <v>149.85035971223022</v>
      </c>
      <c r="CP27">
        <f t="shared" si="14"/>
        <v>78.836690647482015</v>
      </c>
      <c r="CQ27">
        <f t="shared" si="14"/>
        <v>57.538848920863309</v>
      </c>
      <c r="CR27">
        <f t="shared" si="14"/>
        <v>13.474820143884891</v>
      </c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  <c r="DS27" s="5"/>
      <c r="DT27" s="5"/>
      <c r="DU27" s="5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</row>
    <row r="28" spans="1:149" x14ac:dyDescent="0.3">
      <c r="A28" t="s">
        <v>541</v>
      </c>
      <c r="B28" t="s">
        <v>460</v>
      </c>
      <c r="C28" t="s">
        <v>460</v>
      </c>
      <c r="D28" s="5">
        <f>SUMIFS('Pres Converted'!J$2:J$10000,'Pres Converted'!$D$2:$D$10000,"ED",'Pres Converted'!$E$2:$E$10000,$C28)</f>
        <v>609</v>
      </c>
      <c r="E28" s="5">
        <f>SUMIFS('Pres Converted'!G$2:G$10000,'Pres Converted'!$D$2:$D$10000,"ED",'Pres Converted'!$E$2:$E$10000,$C28)</f>
        <v>214</v>
      </c>
      <c r="F28" s="5">
        <f>SUMIFS('Pres Converted'!H$2:H$10000,'Pres Converted'!$D$2:$D$10000,"ED",'Pres Converted'!$E$2:$E$10000,$C28)</f>
        <v>359</v>
      </c>
      <c r="G28" s="5">
        <f>SUMIFS('Pres Converted'!I$2:I$10000,'Pres Converted'!$D$2:$D$10000,"ED",'Pres Converted'!$E$2:$E$10000,$C28)</f>
        <v>36</v>
      </c>
      <c r="H28" s="5"/>
      <c r="I28" s="5"/>
      <c r="J28" s="5"/>
      <c r="K28" s="5"/>
      <c r="L28" s="5"/>
      <c r="M28" s="5"/>
      <c r="N28" s="5"/>
      <c r="O28" s="5">
        <f t="shared" si="1"/>
        <v>0.35139573070607555</v>
      </c>
      <c r="P28" s="5">
        <f t="shared" si="2"/>
        <v>0.58949096880131358</v>
      </c>
      <c r="Q28" s="5">
        <f t="shared" si="3"/>
        <v>5.9113300492610835E-2</v>
      </c>
      <c r="R28" s="5">
        <f t="shared" si="4"/>
        <v>0</v>
      </c>
      <c r="S28" s="5">
        <f t="shared" si="5"/>
        <v>0</v>
      </c>
      <c r="T28" s="5">
        <f t="shared" si="6"/>
        <v>0</v>
      </c>
      <c r="U28" s="5">
        <f t="shared" si="7"/>
        <v>0</v>
      </c>
      <c r="V28" s="5">
        <f t="shared" si="8"/>
        <v>0</v>
      </c>
      <c r="W28" s="5">
        <f t="shared" si="9"/>
        <v>0</v>
      </c>
      <c r="X28" s="5">
        <f t="shared" si="10"/>
        <v>0</v>
      </c>
      <c r="Y28" s="6">
        <f t="shared" si="0"/>
        <v>0.58949096880131358</v>
      </c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>
        <v>13</v>
      </c>
      <c r="AU28" t="s">
        <v>470</v>
      </c>
      <c r="AV28" s="5"/>
      <c r="AW28" s="5"/>
      <c r="AX28" s="5"/>
      <c r="AY28" s="5"/>
      <c r="AZ28" s="5"/>
      <c r="BA28" s="5">
        <f t="shared" si="13"/>
        <v>26</v>
      </c>
      <c r="BB28" s="5">
        <f t="shared" si="11"/>
        <v>0</v>
      </c>
      <c r="BC28" s="5"/>
      <c r="BD28" s="5"/>
      <c r="BE28">
        <v>12</v>
      </c>
      <c r="BF28" t="s">
        <v>469</v>
      </c>
      <c r="BG28">
        <f>SUMIFS('Pres Converted'!$J$2:$J$10000,'Pres Converted'!$E$2:$E$10000,$BF28,'Pres Converted'!$D$2:$D$10000,"ED",'Pres Converted'!$C$2:$C$10000,$BE28)</f>
        <v>1526</v>
      </c>
      <c r="BH28">
        <f>SUMIFS('Pres Converted'!G$2:G$10000,'Pres Converted'!$E$2:$E$10000,$BF28,'Pres Converted'!$D$2:$D$10000,"ED",'Pres Converted'!$C$2:$C$10000,$BE28)</f>
        <v>568</v>
      </c>
      <c r="BI28">
        <f>SUMIFS('Pres Converted'!H$2:H$10000,'Pres Converted'!$E$2:$E$10000,$BF28,'Pres Converted'!$D$2:$D$10000,"ED",'Pres Converted'!$C$2:$C$10000,$BE28)</f>
        <v>914</v>
      </c>
      <c r="BJ28">
        <f>SUMIFS('Pres Converted'!I$2:I$10000,'Pres Converted'!$E$2:$E$10000,$BF28,'Pres Converted'!$D$2:$D$10000,"ED",'Pres Converted'!$C$2:$C$10000,$BE28)</f>
        <v>44</v>
      </c>
      <c r="BR28">
        <f>BG28/SUMIF('By HD'!$A$3:$A$42,$BE28,'By HD'!$B$3:$B$42)</f>
        <v>1</v>
      </c>
      <c r="BS28">
        <f>$BR28*SUMIF('By HD'!$A$3:$A$42,$BE28,'By HD'!W$3:W$42)</f>
        <v>220</v>
      </c>
      <c r="BT28">
        <f>$BR28*SUMIF('By HD'!$A$3:$A$42,$BE28,'By HD'!X$3:X$42)</f>
        <v>87</v>
      </c>
      <c r="BU28">
        <f>$BR28*SUMIF('By HD'!$A$3:$A$42,$BE28,'By HD'!Y$3:Y$42)</f>
        <v>131</v>
      </c>
      <c r="BV28">
        <f>$BR28*SUMIF('By HD'!$A$3:$A$42,$BE28,'By HD'!Z$3:Z$42)</f>
        <v>2</v>
      </c>
      <c r="CD28">
        <f>$BR28*SUMIF('By HD'!$A$3:$A$42,$BE28,'By HD'!AR$3:AR$42)</f>
        <v>154</v>
      </c>
      <c r="CE28">
        <f>$BR28*SUMIF('By HD'!$A$3:$A$42,$BE28,'By HD'!AS$3:AS$42)</f>
        <v>72</v>
      </c>
      <c r="CF28">
        <f>$BR28*SUMIF('By HD'!$A$3:$A$42,$BE28,'By HD'!AT$3:AT$42)</f>
        <v>72</v>
      </c>
      <c r="CG28">
        <f>$BR28*SUMIF('By HD'!$A$3:$A$42,$BE28,'By HD'!AU$3:AU$42)</f>
        <v>10</v>
      </c>
      <c r="CO28">
        <f t="shared" si="14"/>
        <v>1900</v>
      </c>
      <c r="CP28">
        <f t="shared" si="14"/>
        <v>727</v>
      </c>
      <c r="CQ28">
        <f t="shared" si="14"/>
        <v>1117</v>
      </c>
      <c r="CR28">
        <f t="shared" si="14"/>
        <v>56</v>
      </c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  <c r="DS28" s="5"/>
      <c r="DT28" s="5"/>
      <c r="DU28" s="5"/>
      <c r="DV28" s="5"/>
      <c r="DW28" s="5"/>
      <c r="DX28" s="5"/>
      <c r="DY28" s="5"/>
      <c r="DZ28" s="5"/>
      <c r="EA28" s="5"/>
      <c r="EB28" s="5"/>
      <c r="EC28" s="5"/>
      <c r="ED28" s="5"/>
      <c r="EE28" s="5"/>
      <c r="EF28" s="5"/>
      <c r="EG28" s="5"/>
      <c r="EH28" s="5"/>
      <c r="EI28" s="5"/>
      <c r="EJ28" s="5"/>
      <c r="EK28" s="5"/>
      <c r="EL28" s="5"/>
      <c r="EM28" s="5"/>
      <c r="EN28" s="5"/>
      <c r="EO28" s="5"/>
      <c r="EP28" s="5"/>
      <c r="EQ28" s="5"/>
      <c r="ER28" s="5"/>
      <c r="ES28" s="5"/>
    </row>
    <row r="29" spans="1:149" x14ac:dyDescent="0.3">
      <c r="A29" t="s">
        <v>542</v>
      </c>
      <c r="B29" t="s">
        <v>67</v>
      </c>
      <c r="C29" t="s">
        <v>67</v>
      </c>
      <c r="D29" s="5">
        <f>SUMIFS('Pres Converted'!J$2:J$10000,'Pres Converted'!$D$2:$D$10000,"ED",'Pres Converted'!$E$2:$E$10000,$C29)</f>
        <v>132</v>
      </c>
      <c r="E29" s="5">
        <f>SUMIFS('Pres Converted'!G$2:G$10000,'Pres Converted'!$D$2:$D$10000,"ED",'Pres Converted'!$E$2:$E$10000,$C29)</f>
        <v>51</v>
      </c>
      <c r="F29" s="5">
        <f>SUMIFS('Pres Converted'!H$2:H$10000,'Pres Converted'!$D$2:$D$10000,"ED",'Pres Converted'!$E$2:$E$10000,$C29)</f>
        <v>76</v>
      </c>
      <c r="G29" s="5">
        <f>SUMIFS('Pres Converted'!I$2:I$10000,'Pres Converted'!$D$2:$D$10000,"ED",'Pres Converted'!$E$2:$E$10000,$C29)</f>
        <v>5</v>
      </c>
      <c r="H29" s="5"/>
      <c r="I29" s="5"/>
      <c r="J29" s="5"/>
      <c r="K29" s="5"/>
      <c r="L29" s="5"/>
      <c r="M29" s="5"/>
      <c r="N29" s="5"/>
      <c r="O29" s="5">
        <f t="shared" si="1"/>
        <v>0.38636363636363635</v>
      </c>
      <c r="P29" s="5">
        <f t="shared" si="2"/>
        <v>0.5757575757575758</v>
      </c>
      <c r="Q29" s="5">
        <f t="shared" si="3"/>
        <v>3.787878787878788E-2</v>
      </c>
      <c r="R29" s="5">
        <f t="shared" si="4"/>
        <v>0</v>
      </c>
      <c r="S29" s="5">
        <f t="shared" si="5"/>
        <v>0</v>
      </c>
      <c r="T29" s="5">
        <f t="shared" si="6"/>
        <v>0</v>
      </c>
      <c r="U29" s="5">
        <f t="shared" si="7"/>
        <v>0</v>
      </c>
      <c r="V29" s="5">
        <f t="shared" si="8"/>
        <v>0</v>
      </c>
      <c r="W29" s="5">
        <f t="shared" si="9"/>
        <v>0</v>
      </c>
      <c r="X29" s="5">
        <f t="shared" si="10"/>
        <v>0</v>
      </c>
      <c r="Y29" s="6">
        <f t="shared" si="0"/>
        <v>0.5757575757575758</v>
      </c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>
        <v>13</v>
      </c>
      <c r="AU29" t="s">
        <v>469</v>
      </c>
      <c r="AV29" s="5"/>
      <c r="AW29" s="5"/>
      <c r="AX29" s="5"/>
      <c r="AY29" s="5"/>
      <c r="AZ29" s="5"/>
      <c r="BA29" s="5">
        <f t="shared" si="13"/>
        <v>27</v>
      </c>
      <c r="BB29" s="5">
        <f t="shared" si="11"/>
        <v>0</v>
      </c>
      <c r="BC29" s="5"/>
      <c r="BD29" s="5"/>
      <c r="BE29">
        <v>13</v>
      </c>
      <c r="BF29" t="s">
        <v>470</v>
      </c>
      <c r="BG29">
        <f>SUMIFS('Pres Converted'!$J$2:$J$10000,'Pres Converted'!$E$2:$E$10000,$BF29,'Pres Converted'!$D$2:$D$10000,"ED",'Pres Converted'!$C$2:$C$10000,$BE29)</f>
        <v>271</v>
      </c>
      <c r="BH29">
        <f>SUMIFS('Pres Converted'!G$2:G$10000,'Pres Converted'!$E$2:$E$10000,$BF29,'Pres Converted'!$D$2:$D$10000,"ED",'Pres Converted'!$C$2:$C$10000,$BE29)</f>
        <v>44</v>
      </c>
      <c r="BI29">
        <f>SUMIFS('Pres Converted'!H$2:H$10000,'Pres Converted'!$E$2:$E$10000,$BF29,'Pres Converted'!$D$2:$D$10000,"ED",'Pres Converted'!$C$2:$C$10000,$BE29)</f>
        <v>215</v>
      </c>
      <c r="BJ29">
        <f>SUMIFS('Pres Converted'!I$2:I$10000,'Pres Converted'!$E$2:$E$10000,$BF29,'Pres Converted'!$D$2:$D$10000,"ED",'Pres Converted'!$C$2:$C$10000,$BE29)</f>
        <v>12</v>
      </c>
      <c r="BR29">
        <f>BG29/SUMIF('By HD'!$A$3:$A$42,$BE29,'By HD'!$B$3:$B$42)</f>
        <v>0.61036036036036034</v>
      </c>
      <c r="BS29">
        <f>$BR29*SUMIF('By HD'!$A$3:$A$42,$BE29,'By HD'!W$3:W$42)</f>
        <v>25.024774774774773</v>
      </c>
      <c r="BT29">
        <f>$BR29*SUMIF('By HD'!$A$3:$A$42,$BE29,'By HD'!X$3:X$42)</f>
        <v>8.545045045045045</v>
      </c>
      <c r="BU29">
        <f>$BR29*SUMIF('By HD'!$A$3:$A$42,$BE29,'By HD'!Y$3:Y$42)</f>
        <v>15.86936936936937</v>
      </c>
      <c r="BV29">
        <f>$BR29*SUMIF('By HD'!$A$3:$A$42,$BE29,'By HD'!Z$3:Z$42)</f>
        <v>0.61036036036036034</v>
      </c>
      <c r="CD29">
        <f>$BR29*SUMIF('By HD'!$A$3:$A$42,$BE29,'By HD'!AR$3:AR$42)</f>
        <v>1.8310810810810811</v>
      </c>
      <c r="CE29">
        <f>$BR29*SUMIF('By HD'!$A$3:$A$42,$BE29,'By HD'!AS$3:AS$42)</f>
        <v>0</v>
      </c>
      <c r="CF29">
        <f>$BR29*SUMIF('By HD'!$A$3:$A$42,$BE29,'By HD'!AT$3:AT$42)</f>
        <v>1.2207207207207207</v>
      </c>
      <c r="CG29">
        <f>$BR29*SUMIF('By HD'!$A$3:$A$42,$BE29,'By HD'!AU$3:AU$42)</f>
        <v>0.61036036036036034</v>
      </c>
      <c r="CO29">
        <f t="shared" si="14"/>
        <v>297.85585585585585</v>
      </c>
      <c r="CP29">
        <f t="shared" si="14"/>
        <v>52.545045045045043</v>
      </c>
      <c r="CQ29">
        <f t="shared" si="14"/>
        <v>232.09009009009009</v>
      </c>
      <c r="CR29">
        <f t="shared" si="14"/>
        <v>13.22072072072072</v>
      </c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  <c r="DS29" s="5"/>
      <c r="DT29" s="5"/>
      <c r="DU29" s="5"/>
      <c r="DV29" s="5"/>
      <c r="DW29" s="5"/>
      <c r="DX29" s="5"/>
      <c r="DY29" s="5"/>
      <c r="DZ29" s="5"/>
      <c r="EA29" s="5"/>
      <c r="EB29" s="5"/>
      <c r="EC29" s="5"/>
      <c r="ED29" s="5"/>
      <c r="EE29" s="5"/>
      <c r="EF29" s="5"/>
      <c r="EG29" s="5"/>
      <c r="EH29" s="5"/>
      <c r="EI29" s="5"/>
      <c r="EJ29" s="5"/>
      <c r="EK29" s="5"/>
      <c r="EL29" s="5"/>
      <c r="EM29" s="5"/>
      <c r="EN29" s="5"/>
      <c r="EO29" s="5"/>
      <c r="EP29" s="5"/>
      <c r="EQ29" s="5"/>
      <c r="ER29" s="5"/>
      <c r="ES29" s="5"/>
    </row>
    <row r="30" spans="1:149" x14ac:dyDescent="0.3">
      <c r="A30" t="s">
        <v>543</v>
      </c>
      <c r="B30" t="s">
        <v>544</v>
      </c>
      <c r="C30" t="s">
        <v>475</v>
      </c>
      <c r="D30" s="5">
        <f>SUMIFS('Pres Converted'!J$2:J$10000,'Pres Converted'!$D$2:$D$10000,"ED",'Pres Converted'!$E$2:$E$10000,$C30)</f>
        <v>1492</v>
      </c>
      <c r="E30" s="5">
        <f>SUMIFS('Pres Converted'!G$2:G$10000,'Pres Converted'!$D$2:$D$10000,"ED",'Pres Converted'!$E$2:$E$10000,$C30)</f>
        <v>696</v>
      </c>
      <c r="F30" s="5">
        <f>SUMIFS('Pres Converted'!H$2:H$10000,'Pres Converted'!$D$2:$D$10000,"ED",'Pres Converted'!$E$2:$E$10000,$C30)</f>
        <v>711</v>
      </c>
      <c r="G30" s="5">
        <f>SUMIFS('Pres Converted'!I$2:I$10000,'Pres Converted'!$D$2:$D$10000,"ED",'Pres Converted'!$E$2:$E$10000,$C30)</f>
        <v>85</v>
      </c>
      <c r="H30" s="5"/>
      <c r="I30" s="5"/>
      <c r="J30" s="5"/>
      <c r="K30" s="5"/>
      <c r="L30" s="5"/>
      <c r="M30" s="5"/>
      <c r="N30" s="5"/>
      <c r="O30" s="5">
        <f t="shared" si="1"/>
        <v>0.46648793565683644</v>
      </c>
      <c r="P30" s="5">
        <f t="shared" si="2"/>
        <v>0.47654155495978551</v>
      </c>
      <c r="Q30" s="5">
        <f t="shared" si="3"/>
        <v>5.6970509383378019E-2</v>
      </c>
      <c r="R30" s="5">
        <f t="shared" si="4"/>
        <v>0</v>
      </c>
      <c r="S30" s="5">
        <f t="shared" si="5"/>
        <v>0</v>
      </c>
      <c r="T30" s="5">
        <f t="shared" si="6"/>
        <v>0</v>
      </c>
      <c r="U30" s="5">
        <f t="shared" si="7"/>
        <v>0</v>
      </c>
      <c r="V30" s="5">
        <f t="shared" si="8"/>
        <v>0</v>
      </c>
      <c r="W30" s="5">
        <f t="shared" si="9"/>
        <v>0</v>
      </c>
      <c r="X30" s="5">
        <f t="shared" si="10"/>
        <v>0</v>
      </c>
      <c r="Y30" s="6">
        <f t="shared" si="0"/>
        <v>0.47654155495978551</v>
      </c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>
        <v>14</v>
      </c>
      <c r="AU30" t="s">
        <v>471</v>
      </c>
      <c r="AV30" s="5"/>
      <c r="AW30" s="5"/>
      <c r="AX30" s="5"/>
      <c r="AY30" s="5"/>
      <c r="AZ30" s="5"/>
      <c r="BA30" s="5">
        <f t="shared" si="13"/>
        <v>28</v>
      </c>
      <c r="BB30" s="5">
        <f t="shared" si="11"/>
        <v>0</v>
      </c>
      <c r="BC30" s="5"/>
      <c r="BD30" s="5"/>
      <c r="BE30">
        <v>13</v>
      </c>
      <c r="BF30" t="s">
        <v>469</v>
      </c>
      <c r="BG30">
        <f>SUMIFS('Pres Converted'!$J$2:$J$10000,'Pres Converted'!$E$2:$E$10000,$BF30,'Pres Converted'!$D$2:$D$10000,"ED",'Pres Converted'!$C$2:$C$10000,$BE30)</f>
        <v>173</v>
      </c>
      <c r="BH30">
        <f>SUMIFS('Pres Converted'!G$2:G$10000,'Pres Converted'!$E$2:$E$10000,$BF30,'Pres Converted'!$D$2:$D$10000,"ED",'Pres Converted'!$C$2:$C$10000,$BE30)</f>
        <v>120</v>
      </c>
      <c r="BI30">
        <f>SUMIFS('Pres Converted'!H$2:H$10000,'Pres Converted'!$E$2:$E$10000,$BF30,'Pres Converted'!$D$2:$D$10000,"ED",'Pres Converted'!$C$2:$C$10000,$BE30)</f>
        <v>50</v>
      </c>
      <c r="BJ30">
        <f>SUMIFS('Pres Converted'!I$2:I$10000,'Pres Converted'!$E$2:$E$10000,$BF30,'Pres Converted'!$D$2:$D$10000,"ED",'Pres Converted'!$C$2:$C$10000,$BE30)</f>
        <v>3</v>
      </c>
      <c r="BR30">
        <f>BG30/SUMIF('By HD'!$A$3:$A$42,$BE30,'By HD'!$B$3:$B$42)</f>
        <v>0.38963963963963966</v>
      </c>
      <c r="BS30">
        <f>$BR30*SUMIF('By HD'!$A$3:$A$42,$BE30,'By HD'!W$3:W$42)</f>
        <v>15.975225225225225</v>
      </c>
      <c r="BT30">
        <f>$BR30*SUMIF('By HD'!$A$3:$A$42,$BE30,'By HD'!X$3:X$42)</f>
        <v>5.454954954954955</v>
      </c>
      <c r="BU30">
        <f>$BR30*SUMIF('By HD'!$A$3:$A$42,$BE30,'By HD'!Y$3:Y$42)</f>
        <v>10.13063063063063</v>
      </c>
      <c r="BV30">
        <f>$BR30*SUMIF('By HD'!$A$3:$A$42,$BE30,'By HD'!Z$3:Z$42)</f>
        <v>0.38963963963963966</v>
      </c>
      <c r="CD30">
        <f>$BR30*SUMIF('By HD'!$A$3:$A$42,$BE30,'By HD'!AR$3:AR$42)</f>
        <v>1.1689189189189189</v>
      </c>
      <c r="CE30">
        <f>$BR30*SUMIF('By HD'!$A$3:$A$42,$BE30,'By HD'!AS$3:AS$42)</f>
        <v>0</v>
      </c>
      <c r="CF30">
        <f>$BR30*SUMIF('By HD'!$A$3:$A$42,$BE30,'By HD'!AT$3:AT$42)</f>
        <v>0.77927927927927931</v>
      </c>
      <c r="CG30">
        <f>$BR30*SUMIF('By HD'!$A$3:$A$42,$BE30,'By HD'!AU$3:AU$42)</f>
        <v>0.38963963963963966</v>
      </c>
      <c r="CO30">
        <f t="shared" ref="CO30:CO53" si="15">CD30+BS30+BG30</f>
        <v>190.14414414414415</v>
      </c>
      <c r="CP30">
        <f t="shared" ref="CP30:CP53" si="16">CE30+BT30+BH30</f>
        <v>125.45495495495496</v>
      </c>
      <c r="CQ30">
        <f t="shared" ref="CQ30:CQ53" si="17">CF30+BU30+BI30</f>
        <v>60.909909909909913</v>
      </c>
      <c r="CR30">
        <f t="shared" ref="CR30:CR53" si="18">CG30+BV30+BJ30</f>
        <v>3.7792792792792795</v>
      </c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  <c r="DS30" s="5"/>
      <c r="DT30" s="5"/>
      <c r="DU30" s="5"/>
      <c r="DV30" s="5"/>
      <c r="DW30" s="5"/>
      <c r="DX30" s="5"/>
      <c r="DY30" s="5"/>
      <c r="DZ30" s="5"/>
      <c r="EA30" s="5"/>
      <c r="EB30" s="5"/>
      <c r="EC30" s="5"/>
      <c r="ED30" s="5"/>
      <c r="EE30" s="5"/>
      <c r="EF30" s="5"/>
      <c r="EG30" s="5"/>
      <c r="EH30" s="5"/>
      <c r="EI30" s="5"/>
      <c r="EJ30" s="5"/>
      <c r="EK30" s="5"/>
      <c r="EL30" s="5"/>
      <c r="EM30" s="5"/>
      <c r="EN30" s="5"/>
      <c r="EO30" s="5"/>
      <c r="EP30" s="5"/>
      <c r="EQ30" s="5"/>
      <c r="ER30" s="5"/>
      <c r="ES30" s="5"/>
    </row>
    <row r="31" spans="1:149" x14ac:dyDescent="0.3">
      <c r="B31" t="s">
        <v>26</v>
      </c>
      <c r="D31" s="5">
        <f t="shared" ref="D31:N31" si="19">SUM(D2:D30)</f>
        <v>81832</v>
      </c>
      <c r="E31" s="5">
        <f t="shared" si="19"/>
        <v>28187</v>
      </c>
      <c r="F31" s="5">
        <f t="shared" si="19"/>
        <v>47436</v>
      </c>
      <c r="G31" s="5">
        <f t="shared" si="19"/>
        <v>6209</v>
      </c>
      <c r="H31" s="5">
        <f t="shared" si="19"/>
        <v>0</v>
      </c>
      <c r="I31" s="5">
        <f t="shared" si="19"/>
        <v>0</v>
      </c>
      <c r="J31" s="5">
        <f t="shared" si="19"/>
        <v>0</v>
      </c>
      <c r="K31" s="5">
        <f t="shared" si="19"/>
        <v>0</v>
      </c>
      <c r="L31" s="5">
        <f t="shared" si="19"/>
        <v>0</v>
      </c>
      <c r="M31" s="5">
        <f t="shared" si="19"/>
        <v>0</v>
      </c>
      <c r="N31" s="5">
        <f t="shared" si="19"/>
        <v>0</v>
      </c>
      <c r="O31" s="5">
        <f t="shared" si="1"/>
        <v>0.3444496040668687</v>
      </c>
      <c r="P31" s="5">
        <f t="shared" ref="P31" si="20">G31/D31</f>
        <v>7.5874963339524884E-2</v>
      </c>
      <c r="Q31" s="5">
        <f t="shared" ref="Q31" si="21">F31/D31</f>
        <v>0.57967543259360643</v>
      </c>
      <c r="R31" s="5">
        <f t="shared" si="4"/>
        <v>0</v>
      </c>
      <c r="S31" s="5">
        <f t="shared" si="5"/>
        <v>0</v>
      </c>
      <c r="T31" s="5">
        <f t="shared" si="6"/>
        <v>0</v>
      </c>
      <c r="U31" s="5">
        <f t="shared" si="7"/>
        <v>0</v>
      </c>
      <c r="V31" s="5">
        <f t="shared" si="8"/>
        <v>0</v>
      </c>
      <c r="W31" s="5">
        <f t="shared" si="9"/>
        <v>0</v>
      </c>
      <c r="X31" s="5">
        <f t="shared" si="10"/>
        <v>0</v>
      </c>
      <c r="Y31" s="6">
        <f t="shared" si="0"/>
        <v>7.5874963339524884E-2</v>
      </c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>
        <v>14</v>
      </c>
      <c r="AU31" t="s">
        <v>246</v>
      </c>
      <c r="AV31" s="5"/>
      <c r="AW31" s="5"/>
      <c r="AX31" s="5"/>
      <c r="AY31" s="5"/>
      <c r="AZ31" s="5"/>
      <c r="BA31" s="5">
        <f t="shared" si="13"/>
        <v>29</v>
      </c>
      <c r="BB31" s="5">
        <f t="shared" si="11"/>
        <v>0</v>
      </c>
      <c r="BC31" s="5"/>
      <c r="BD31" s="5"/>
      <c r="BE31">
        <v>14</v>
      </c>
      <c r="BF31" t="s">
        <v>471</v>
      </c>
      <c r="BG31">
        <f>SUMIFS('Pres Converted'!$J$2:$J$10000,'Pres Converted'!$E$2:$E$10000,$BF31,'Pres Converted'!$D$2:$D$10000,"ED",'Pres Converted'!$C$2:$C$10000,$BE31)</f>
        <v>248</v>
      </c>
      <c r="BH31">
        <f>SUMIFS('Pres Converted'!G$2:G$10000,'Pres Converted'!$E$2:$E$10000,$BF31,'Pres Converted'!$D$2:$D$10000,"ED",'Pres Converted'!$C$2:$C$10000,$BE31)</f>
        <v>78</v>
      </c>
      <c r="BI31">
        <f>SUMIFS('Pres Converted'!H$2:H$10000,'Pres Converted'!$E$2:$E$10000,$BF31,'Pres Converted'!$D$2:$D$10000,"ED",'Pres Converted'!$C$2:$C$10000,$BE31)</f>
        <v>161</v>
      </c>
      <c r="BJ31">
        <f>SUMIFS('Pres Converted'!I$2:I$10000,'Pres Converted'!$E$2:$E$10000,$BF31,'Pres Converted'!$D$2:$D$10000,"ED",'Pres Converted'!$C$2:$C$10000,$BE31)</f>
        <v>9</v>
      </c>
      <c r="BR31">
        <f>BG31/SUMIF('By HD'!$A$3:$A$42,$BE31,'By HD'!$B$3:$B$42)</f>
        <v>0.14155251141552511</v>
      </c>
      <c r="BS31">
        <f>$BR31*SUMIF('By HD'!$A$3:$A$42,$BE31,'By HD'!W$3:W$42)</f>
        <v>23.639269406392692</v>
      </c>
      <c r="BT31">
        <f>$BR31*SUMIF('By HD'!$A$3:$A$42,$BE31,'By HD'!X$3:X$42)</f>
        <v>9.2009132420091326</v>
      </c>
      <c r="BU31">
        <f>$BR31*SUMIF('By HD'!$A$3:$A$42,$BE31,'By HD'!Y$3:Y$42)</f>
        <v>14.013698630136986</v>
      </c>
      <c r="BV31">
        <f>$BR31*SUMIF('By HD'!$A$3:$A$42,$BE31,'By HD'!Z$3:Z$42)</f>
        <v>0.42465753424657532</v>
      </c>
      <c r="CD31">
        <f>$BR31*SUMIF('By HD'!$A$3:$A$42,$BE31,'By HD'!AR$3:AR$42)</f>
        <v>5.237442922374429</v>
      </c>
      <c r="CE31">
        <f>$BR31*SUMIF('By HD'!$A$3:$A$42,$BE31,'By HD'!AS$3:AS$42)</f>
        <v>2.2648401826484017</v>
      </c>
      <c r="CF31">
        <f>$BR31*SUMIF('By HD'!$A$3:$A$42,$BE31,'By HD'!AT$3:AT$42)</f>
        <v>2.4063926940639266</v>
      </c>
      <c r="CG31">
        <f>$BR31*SUMIF('By HD'!$A$3:$A$42,$BE31,'By HD'!AU$3:AU$42)</f>
        <v>0.56621004566210043</v>
      </c>
      <c r="CO31">
        <f t="shared" si="15"/>
        <v>276.8767123287671</v>
      </c>
      <c r="CP31">
        <f t="shared" si="16"/>
        <v>89.465753424657535</v>
      </c>
      <c r="CQ31">
        <f t="shared" si="17"/>
        <v>177.42009132420091</v>
      </c>
      <c r="CR31">
        <f t="shared" si="18"/>
        <v>9.9908675799086755</v>
      </c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  <c r="DS31" s="5"/>
      <c r="DT31" s="5"/>
      <c r="DU31" s="5"/>
      <c r="DV31" s="5"/>
      <c r="DW31" s="5"/>
      <c r="DX31" s="5"/>
      <c r="DY31" s="5"/>
      <c r="DZ31" s="5"/>
      <c r="EA31" s="5"/>
      <c r="EB31" s="5"/>
      <c r="EC31" s="5"/>
      <c r="ED31" s="5"/>
      <c r="EE31" s="5"/>
      <c r="EF31" s="5"/>
      <c r="EG31" s="5"/>
      <c r="EH31" s="5"/>
      <c r="EI31" s="5"/>
      <c r="EJ31" s="5"/>
      <c r="EK31" s="5"/>
      <c r="EL31" s="5"/>
      <c r="EM31" s="5"/>
      <c r="EN31" s="5"/>
      <c r="EO31" s="5"/>
      <c r="EP31" s="5"/>
      <c r="EQ31" s="5"/>
      <c r="ER31" s="5"/>
      <c r="ES31" s="5"/>
    </row>
    <row r="32" spans="1:149" x14ac:dyDescent="0.3"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>
        <v>14</v>
      </c>
      <c r="AU32" t="s">
        <v>470</v>
      </c>
      <c r="AV32" s="5"/>
      <c r="AW32" s="5"/>
      <c r="AX32" s="5"/>
      <c r="AY32" s="5"/>
      <c r="AZ32" s="5"/>
      <c r="BA32" s="5">
        <f t="shared" si="13"/>
        <v>30</v>
      </c>
      <c r="BB32" s="5">
        <f t="shared" si="11"/>
        <v>0</v>
      </c>
      <c r="BC32" s="5"/>
      <c r="BD32" s="5"/>
      <c r="BE32">
        <v>14</v>
      </c>
      <c r="BF32" t="s">
        <v>246</v>
      </c>
      <c r="BG32">
        <f>SUMIFS('Pres Converted'!$J$2:$J$10000,'Pres Converted'!$E$2:$E$10000,$BF32,'Pres Converted'!$D$2:$D$10000,"ED",'Pres Converted'!$C$2:$C$10000,$BE32)</f>
        <v>633</v>
      </c>
      <c r="BH32">
        <f>SUMIFS('Pres Converted'!G$2:G$10000,'Pres Converted'!$E$2:$E$10000,$BF32,'Pres Converted'!$D$2:$D$10000,"ED",'Pres Converted'!$C$2:$C$10000,$BE32)</f>
        <v>282</v>
      </c>
      <c r="BI32">
        <f>SUMIFS('Pres Converted'!H$2:H$10000,'Pres Converted'!$E$2:$E$10000,$BF32,'Pres Converted'!$D$2:$D$10000,"ED",'Pres Converted'!$C$2:$C$10000,$BE32)</f>
        <v>324</v>
      </c>
      <c r="BJ32">
        <f>SUMIFS('Pres Converted'!I$2:I$10000,'Pres Converted'!$E$2:$E$10000,$BF32,'Pres Converted'!$D$2:$D$10000,"ED",'Pres Converted'!$C$2:$C$10000,$BE32)</f>
        <v>27</v>
      </c>
      <c r="BR32">
        <f>BG32/SUMIF('By HD'!$A$3:$A$42,$BE32,'By HD'!$B$3:$B$42)</f>
        <v>0.3613013698630137</v>
      </c>
      <c r="BS32">
        <f>$BR32*SUMIF('By HD'!$A$3:$A$42,$BE32,'By HD'!W$3:W$42)</f>
        <v>60.337328767123289</v>
      </c>
      <c r="BT32">
        <f>$BR32*SUMIF('By HD'!$A$3:$A$42,$BE32,'By HD'!X$3:X$42)</f>
        <v>23.484589041095891</v>
      </c>
      <c r="BU32">
        <f>$BR32*SUMIF('By HD'!$A$3:$A$42,$BE32,'By HD'!Y$3:Y$42)</f>
        <v>35.768835616438359</v>
      </c>
      <c r="BV32">
        <f>$BR32*SUMIF('By HD'!$A$3:$A$42,$BE32,'By HD'!Z$3:Z$42)</f>
        <v>1.0839041095890412</v>
      </c>
      <c r="CD32">
        <f>$BR32*SUMIF('By HD'!$A$3:$A$42,$BE32,'By HD'!AR$3:AR$42)</f>
        <v>13.368150684931507</v>
      </c>
      <c r="CE32">
        <f>$BR32*SUMIF('By HD'!$A$3:$A$42,$BE32,'By HD'!AS$3:AS$42)</f>
        <v>5.7808219178082192</v>
      </c>
      <c r="CF32">
        <f>$BR32*SUMIF('By HD'!$A$3:$A$42,$BE32,'By HD'!AT$3:AT$42)</f>
        <v>6.1421232876712333</v>
      </c>
      <c r="CG32">
        <f>$BR32*SUMIF('By HD'!$A$3:$A$42,$BE32,'By HD'!AU$3:AU$42)</f>
        <v>1.4452054794520548</v>
      </c>
      <c r="CO32">
        <f t="shared" si="15"/>
        <v>706.70547945205476</v>
      </c>
      <c r="CP32">
        <f t="shared" si="16"/>
        <v>311.26541095890411</v>
      </c>
      <c r="CQ32">
        <f t="shared" si="17"/>
        <v>365.91095890410958</v>
      </c>
      <c r="CR32">
        <f t="shared" si="18"/>
        <v>29.529109589041095</v>
      </c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  <c r="DS32" s="5"/>
      <c r="DT32" s="5"/>
      <c r="DU32" s="5"/>
      <c r="DV32" s="5"/>
      <c r="DW32" s="5"/>
      <c r="DX32" s="5"/>
      <c r="DY32" s="5"/>
      <c r="DZ32" s="5"/>
      <c r="EA32" s="5"/>
      <c r="EB32" s="5"/>
      <c r="EC32" s="5"/>
      <c r="ED32" s="5"/>
      <c r="EE32" s="5"/>
      <c r="EF32" s="5"/>
      <c r="EG32" s="5"/>
      <c r="EH32" s="5"/>
      <c r="EI32" s="5"/>
      <c r="EJ32" s="5"/>
      <c r="EK32" s="5"/>
      <c r="EL32" s="5"/>
      <c r="EM32" s="5"/>
      <c r="EN32" s="5"/>
      <c r="EO32" s="5"/>
      <c r="EP32" s="5"/>
      <c r="EQ32" s="5"/>
      <c r="ER32" s="5"/>
      <c r="ES32" s="5"/>
    </row>
    <row r="33" spans="1:149" x14ac:dyDescent="0.3"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>
        <v>14</v>
      </c>
      <c r="AU33" t="s">
        <v>468</v>
      </c>
      <c r="AV33" s="5"/>
      <c r="AW33" s="5"/>
      <c r="AX33" s="5"/>
      <c r="AY33" s="5"/>
      <c r="AZ33" s="5"/>
      <c r="BA33" s="5">
        <f t="shared" si="13"/>
        <v>31</v>
      </c>
      <c r="BB33" s="5">
        <f t="shared" si="11"/>
        <v>0</v>
      </c>
      <c r="BC33" s="5"/>
      <c r="BD33" s="5"/>
      <c r="BE33">
        <v>14</v>
      </c>
      <c r="BF33" t="s">
        <v>470</v>
      </c>
      <c r="BG33">
        <f>SUMIFS('Pres Converted'!$J$2:$J$10000,'Pres Converted'!$E$2:$E$10000,$BF33,'Pres Converted'!$D$2:$D$10000,"ED",'Pres Converted'!$C$2:$C$10000,$BE33)</f>
        <v>245</v>
      </c>
      <c r="BH33">
        <f>SUMIFS('Pres Converted'!G$2:G$10000,'Pres Converted'!$E$2:$E$10000,$BF33,'Pres Converted'!$D$2:$D$10000,"ED",'Pres Converted'!$C$2:$C$10000,$BE33)</f>
        <v>118</v>
      </c>
      <c r="BI33">
        <f>SUMIFS('Pres Converted'!H$2:H$10000,'Pres Converted'!$E$2:$E$10000,$BF33,'Pres Converted'!$D$2:$D$10000,"ED",'Pres Converted'!$C$2:$C$10000,$BE33)</f>
        <v>119</v>
      </c>
      <c r="BJ33">
        <f>SUMIFS('Pres Converted'!I$2:I$10000,'Pres Converted'!$E$2:$E$10000,$BF33,'Pres Converted'!$D$2:$D$10000,"ED",'Pres Converted'!$C$2:$C$10000,$BE33)</f>
        <v>8</v>
      </c>
      <c r="BR33">
        <f>BG33/SUMIF('By HD'!$A$3:$A$42,$BE33,'By HD'!$B$3:$B$42)</f>
        <v>0.13984018264840184</v>
      </c>
      <c r="BS33">
        <f>$BR33*SUMIF('By HD'!$A$3:$A$42,$BE33,'By HD'!W$3:W$42)</f>
        <v>23.353310502283108</v>
      </c>
      <c r="BT33">
        <f>$BR33*SUMIF('By HD'!$A$3:$A$42,$BE33,'By HD'!X$3:X$42)</f>
        <v>9.0896118721461203</v>
      </c>
      <c r="BU33">
        <f>$BR33*SUMIF('By HD'!$A$3:$A$42,$BE33,'By HD'!Y$3:Y$42)</f>
        <v>13.844178082191782</v>
      </c>
      <c r="BV33">
        <f>$BR33*SUMIF('By HD'!$A$3:$A$42,$BE33,'By HD'!Z$3:Z$42)</f>
        <v>0.41952054794520555</v>
      </c>
      <c r="CD33">
        <f>$BR33*SUMIF('By HD'!$A$3:$A$42,$BE33,'By HD'!AR$3:AR$42)</f>
        <v>5.1740867579908683</v>
      </c>
      <c r="CE33">
        <f>$BR33*SUMIF('By HD'!$A$3:$A$42,$BE33,'By HD'!AS$3:AS$42)</f>
        <v>2.2374429223744294</v>
      </c>
      <c r="CF33">
        <f>$BR33*SUMIF('By HD'!$A$3:$A$42,$BE33,'By HD'!AT$3:AT$42)</f>
        <v>2.3772831050228311</v>
      </c>
      <c r="CG33">
        <f>$BR33*SUMIF('By HD'!$A$3:$A$42,$BE33,'By HD'!AU$3:AU$42)</f>
        <v>0.55936073059360736</v>
      </c>
      <c r="CO33">
        <f t="shared" si="15"/>
        <v>273.52739726027397</v>
      </c>
      <c r="CP33">
        <f t="shared" si="16"/>
        <v>129.32705479452056</v>
      </c>
      <c r="CQ33">
        <f t="shared" si="17"/>
        <v>135.2214611872146</v>
      </c>
      <c r="CR33">
        <f t="shared" si="18"/>
        <v>8.9788812785388128</v>
      </c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  <c r="DR33" s="5"/>
      <c r="DS33" s="5"/>
      <c r="DT33" s="5"/>
      <c r="DU33" s="5"/>
      <c r="DV33" s="5"/>
      <c r="DW33" s="5"/>
      <c r="DX33" s="5"/>
      <c r="DY33" s="5"/>
      <c r="DZ33" s="5"/>
      <c r="EA33" s="5"/>
      <c r="EB33" s="5"/>
      <c r="EC33" s="5"/>
      <c r="ED33" s="5"/>
      <c r="EE33" s="5"/>
      <c r="EF33" s="5"/>
      <c r="EG33" s="5"/>
      <c r="EH33" s="5"/>
      <c r="EI33" s="5"/>
      <c r="EJ33" s="5"/>
      <c r="EK33" s="5"/>
      <c r="EL33" s="5"/>
      <c r="EM33" s="5"/>
      <c r="EN33" s="5"/>
      <c r="EO33" s="5"/>
      <c r="EP33" s="5"/>
      <c r="EQ33" s="5"/>
      <c r="ER33" s="5"/>
      <c r="ES33" s="5"/>
    </row>
    <row r="34" spans="1:149" x14ac:dyDescent="0.3">
      <c r="A34" s="7" t="s">
        <v>545</v>
      </c>
      <c r="B34" t="s">
        <v>497</v>
      </c>
      <c r="C34" t="s">
        <v>498</v>
      </c>
      <c r="D34" t="s">
        <v>546</v>
      </c>
      <c r="E34" t="s">
        <v>2</v>
      </c>
      <c r="F34" t="s">
        <v>3</v>
      </c>
      <c r="G34" t="s">
        <v>4</v>
      </c>
      <c r="K34" s="3"/>
      <c r="L34" s="3"/>
      <c r="M34" s="4"/>
      <c r="N34" s="3"/>
      <c r="O34" t="s">
        <v>492</v>
      </c>
      <c r="P34" t="s">
        <v>493</v>
      </c>
      <c r="Q34" t="s">
        <v>494</v>
      </c>
      <c r="T34" s="3"/>
      <c r="U34" s="3"/>
      <c r="V34" s="3"/>
      <c r="W34" s="3"/>
      <c r="X34" s="3"/>
      <c r="Y34" s="2" t="s">
        <v>550</v>
      </c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>
        <v>14</v>
      </c>
      <c r="AU34" t="s">
        <v>472</v>
      </c>
      <c r="AV34" s="5"/>
      <c r="AW34" s="5"/>
      <c r="AX34" s="5"/>
      <c r="AY34" s="5"/>
      <c r="AZ34" s="5"/>
      <c r="BA34" s="5">
        <f t="shared" si="13"/>
        <v>32</v>
      </c>
      <c r="BB34" s="5">
        <f t="shared" si="11"/>
        <v>0</v>
      </c>
      <c r="BC34" s="5"/>
      <c r="BD34" s="5"/>
      <c r="BE34">
        <v>14</v>
      </c>
      <c r="BF34" t="s">
        <v>468</v>
      </c>
      <c r="BG34">
        <f>SUMIFS('Pres Converted'!$J$2:$J$10000,'Pres Converted'!$E$2:$E$10000,$BF34,'Pres Converted'!$D$2:$D$10000,"ED",'Pres Converted'!$C$2:$C$10000,$BE34)</f>
        <v>196</v>
      </c>
      <c r="BH34">
        <f>SUMIFS('Pres Converted'!G$2:G$10000,'Pres Converted'!$E$2:$E$10000,$BF34,'Pres Converted'!$D$2:$D$10000,"ED",'Pres Converted'!$C$2:$C$10000,$BE34)</f>
        <v>77</v>
      </c>
      <c r="BI34">
        <f>SUMIFS('Pres Converted'!H$2:H$10000,'Pres Converted'!$E$2:$E$10000,$BF34,'Pres Converted'!$D$2:$D$10000,"ED",'Pres Converted'!$C$2:$C$10000,$BE34)</f>
        <v>113</v>
      </c>
      <c r="BJ34">
        <f>SUMIFS('Pres Converted'!I$2:I$10000,'Pres Converted'!$E$2:$E$10000,$BF34,'Pres Converted'!$D$2:$D$10000,"ED",'Pres Converted'!$C$2:$C$10000,$BE34)</f>
        <v>6</v>
      </c>
      <c r="BR34">
        <f>BG34/SUMIF('By HD'!$A$3:$A$42,$BE34,'By HD'!$B$3:$B$42)</f>
        <v>0.11187214611872145</v>
      </c>
      <c r="BS34">
        <f>$BR34*SUMIF('By HD'!$A$3:$A$42,$BE34,'By HD'!W$3:W$42)</f>
        <v>18.682648401826484</v>
      </c>
      <c r="BT34">
        <f>$BR34*SUMIF('By HD'!$A$3:$A$42,$BE34,'By HD'!X$3:X$42)</f>
        <v>7.2716894977168947</v>
      </c>
      <c r="BU34">
        <f>$BR34*SUMIF('By HD'!$A$3:$A$42,$BE34,'By HD'!Y$3:Y$42)</f>
        <v>11.075342465753424</v>
      </c>
      <c r="BV34">
        <f>$BR34*SUMIF('By HD'!$A$3:$A$42,$BE34,'By HD'!Z$3:Z$42)</f>
        <v>0.33561643835616439</v>
      </c>
      <c r="CD34">
        <f>$BR34*SUMIF('By HD'!$A$3:$A$42,$BE34,'By HD'!AR$3:AR$42)</f>
        <v>4.1392694063926943</v>
      </c>
      <c r="CE34">
        <f>$BR34*SUMIF('By HD'!$A$3:$A$42,$BE34,'By HD'!AS$3:AS$42)</f>
        <v>1.7899543378995433</v>
      </c>
      <c r="CF34">
        <f>$BR34*SUMIF('By HD'!$A$3:$A$42,$BE34,'By HD'!AT$3:AT$42)</f>
        <v>1.9018264840182648</v>
      </c>
      <c r="CG34">
        <f>$BR34*SUMIF('By HD'!$A$3:$A$42,$BE34,'By HD'!AU$3:AU$42)</f>
        <v>0.44748858447488582</v>
      </c>
      <c r="CO34">
        <f t="shared" si="15"/>
        <v>218.82191780821918</v>
      </c>
      <c r="CP34">
        <f t="shared" si="16"/>
        <v>86.061643835616437</v>
      </c>
      <c r="CQ34">
        <f t="shared" si="17"/>
        <v>125.97716894977169</v>
      </c>
      <c r="CR34">
        <f t="shared" si="18"/>
        <v>6.7831050228310499</v>
      </c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  <c r="DR34" s="5"/>
      <c r="DS34" s="5"/>
      <c r="DT34" s="5"/>
      <c r="DU34" s="5"/>
      <c r="DV34" s="5"/>
      <c r="DW34" s="5"/>
      <c r="DX34" s="5"/>
      <c r="DY34" s="5"/>
      <c r="DZ34" s="5"/>
      <c r="EA34" s="5"/>
      <c r="EB34" s="5"/>
      <c r="EC34" s="5"/>
      <c r="ED34" s="5"/>
      <c r="EE34" s="5"/>
      <c r="EF34" s="5"/>
      <c r="EG34" s="5"/>
      <c r="EH34" s="5"/>
      <c r="EI34" s="5"/>
      <c r="EJ34" s="5"/>
      <c r="EK34" s="5"/>
      <c r="EL34" s="5"/>
      <c r="EM34" s="5"/>
      <c r="EN34" s="5"/>
      <c r="EO34" s="5"/>
      <c r="EP34" s="5"/>
      <c r="EQ34" s="5"/>
      <c r="ER34" s="5"/>
      <c r="ES34" s="5"/>
    </row>
    <row r="35" spans="1:149" x14ac:dyDescent="0.3">
      <c r="A35" t="s">
        <v>501</v>
      </c>
      <c r="B35" t="s">
        <v>471</v>
      </c>
      <c r="C35" t="s">
        <v>471</v>
      </c>
      <c r="D35" s="5">
        <f t="shared" ref="D35:D63" si="22">SUMIF($BF$3:$BF$69,$C68,CO$3:CO$69)</f>
        <v>276.8767123287671</v>
      </c>
      <c r="E35" s="5">
        <f t="shared" ref="E35:E63" si="23">SUMIF($BF$3:$BF$69,$C68,CP$3:CP$69)</f>
        <v>89.465753424657535</v>
      </c>
      <c r="F35" s="5">
        <f t="shared" ref="F35:F63" si="24">SUMIF($BF$3:$BF$69,$C68,CQ$3:CQ$69)</f>
        <v>177.42009132420091</v>
      </c>
      <c r="G35" s="5">
        <f t="shared" ref="G35:G63" si="25">SUMIF($BF$3:$BF$69,$C68,CR$3:CR$69)</f>
        <v>9.9908675799086755</v>
      </c>
      <c r="H35" s="5">
        <f t="shared" ref="H35:H63" si="26">SUMIF($BF$3:$BF$69,$C68,CS$3:CS$69)</f>
        <v>0</v>
      </c>
      <c r="I35" s="5">
        <f t="shared" ref="I35:I63" si="27">SUMIF($BF$3:$BF$69,$C68,CT$3:CT$69)</f>
        <v>0</v>
      </c>
      <c r="J35" s="5">
        <f t="shared" ref="J35:J63" si="28">SUMIF($BF$3:$BF$69,$C68,CU$3:CU$69)</f>
        <v>0</v>
      </c>
      <c r="K35" s="5">
        <f t="shared" ref="K35:K63" si="29">SUMIF($BF$3:$BF$69,$C68,CV$3:CV$69)</f>
        <v>0</v>
      </c>
      <c r="L35" s="5">
        <f t="shared" ref="L35:L63" si="30">SUMIF($BF$3:$BF$69,$C68,CW$3:CW$69)</f>
        <v>0</v>
      </c>
      <c r="M35" s="5">
        <f t="shared" ref="M35:M63" si="31">SUMIF($BF$3:$BF$69,$C68,CX$3:CX$69)</f>
        <v>0</v>
      </c>
      <c r="N35" s="5">
        <f t="shared" ref="N35:N63" si="32">SUMIF($BF$3:$BF$69,$C68,CY$3:CY$69)</f>
        <v>0</v>
      </c>
      <c r="O35" s="5">
        <f>E35/$D35</f>
        <v>0.32312487631110237</v>
      </c>
      <c r="P35" s="5">
        <f t="shared" ref="P35:X63" si="33">F35/$D35</f>
        <v>0.64079094927106017</v>
      </c>
      <c r="Q35" s="5">
        <f t="shared" si="33"/>
        <v>3.6084174417837588E-2</v>
      </c>
      <c r="R35" s="5">
        <f t="shared" si="33"/>
        <v>0</v>
      </c>
      <c r="S35" s="5">
        <f t="shared" si="33"/>
        <v>0</v>
      </c>
      <c r="T35" s="5">
        <f t="shared" si="33"/>
        <v>0</v>
      </c>
      <c r="U35" s="5">
        <f t="shared" si="33"/>
        <v>0</v>
      </c>
      <c r="V35" s="5">
        <f t="shared" si="33"/>
        <v>0</v>
      </c>
      <c r="W35" s="5">
        <f t="shared" si="33"/>
        <v>0</v>
      </c>
      <c r="X35" s="5">
        <f t="shared" si="33"/>
        <v>0</v>
      </c>
      <c r="Y35" s="6">
        <f t="shared" ref="Y35:Y64" si="34">IF(D35=0,10,IF(MAX(E35:N35)=LARGE(E35:N35,2),9,IF(F35=MAX(E35:N35),P35,IF(E35=MAX(E35:N35),O35+2,IF(G35=MAX(D35:N35),Q35+1,-1)))))</f>
        <v>0.64079094927106017</v>
      </c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>
        <v>14</v>
      </c>
      <c r="AU35" t="s">
        <v>473</v>
      </c>
      <c r="AV35" s="5"/>
      <c r="AW35" s="5"/>
      <c r="AX35" s="5"/>
      <c r="AY35" s="5"/>
      <c r="AZ35" s="5"/>
      <c r="BA35" s="5">
        <f t="shared" si="13"/>
        <v>33</v>
      </c>
      <c r="BB35" s="5">
        <f t="shared" si="11"/>
        <v>0</v>
      </c>
      <c r="BC35" s="5"/>
      <c r="BD35" s="5"/>
      <c r="BE35">
        <v>14</v>
      </c>
      <c r="BF35" t="s">
        <v>472</v>
      </c>
      <c r="BG35">
        <f>SUMIFS('Pres Converted'!$J$2:$J$10000,'Pres Converted'!$E$2:$E$10000,$BF35,'Pres Converted'!$D$2:$D$10000,"ED",'Pres Converted'!$C$2:$C$10000,$BE35)</f>
        <v>168</v>
      </c>
      <c r="BH35">
        <f>SUMIFS('Pres Converted'!G$2:G$10000,'Pres Converted'!$E$2:$E$10000,$BF35,'Pres Converted'!$D$2:$D$10000,"ED",'Pres Converted'!$C$2:$C$10000,$BE35)</f>
        <v>106</v>
      </c>
      <c r="BI35">
        <f>SUMIFS('Pres Converted'!H$2:H$10000,'Pres Converted'!$E$2:$E$10000,$BF35,'Pres Converted'!$D$2:$D$10000,"ED",'Pres Converted'!$C$2:$C$10000,$BE35)</f>
        <v>61</v>
      </c>
      <c r="BJ35">
        <f>SUMIFS('Pres Converted'!I$2:I$10000,'Pres Converted'!$E$2:$E$10000,$BF35,'Pres Converted'!$D$2:$D$10000,"ED",'Pres Converted'!$C$2:$C$10000,$BE35)</f>
        <v>1</v>
      </c>
      <c r="BR35">
        <f>BG35/SUMIF('By HD'!$A$3:$A$42,$BE35,'By HD'!$B$3:$B$42)</f>
        <v>9.5890410958904104E-2</v>
      </c>
      <c r="BS35">
        <f>$BR35*SUMIF('By HD'!$A$3:$A$42,$BE35,'By HD'!W$3:W$42)</f>
        <v>16.013698630136986</v>
      </c>
      <c r="BT35">
        <f>$BR35*SUMIF('By HD'!$A$3:$A$42,$BE35,'By HD'!X$3:X$42)</f>
        <v>6.2328767123287667</v>
      </c>
      <c r="BU35">
        <f>$BR35*SUMIF('By HD'!$A$3:$A$42,$BE35,'By HD'!Y$3:Y$42)</f>
        <v>9.493150684931507</v>
      </c>
      <c r="BV35">
        <f>$BR35*SUMIF('By HD'!$A$3:$A$42,$BE35,'By HD'!Z$3:Z$42)</f>
        <v>0.28767123287671231</v>
      </c>
      <c r="CD35">
        <f>$BR35*SUMIF('By HD'!$A$3:$A$42,$BE35,'By HD'!AR$3:AR$42)</f>
        <v>3.547945205479452</v>
      </c>
      <c r="CE35">
        <f>$BR35*SUMIF('By HD'!$A$3:$A$42,$BE35,'By HD'!AS$3:AS$42)</f>
        <v>1.5342465753424657</v>
      </c>
      <c r="CF35">
        <f>$BR35*SUMIF('By HD'!$A$3:$A$42,$BE35,'By HD'!AT$3:AT$42)</f>
        <v>1.6301369863013697</v>
      </c>
      <c r="CG35">
        <f>$BR35*SUMIF('By HD'!$A$3:$A$42,$BE35,'By HD'!AU$3:AU$42)</f>
        <v>0.38356164383561642</v>
      </c>
      <c r="CO35">
        <f t="shared" si="15"/>
        <v>187.56164383561645</v>
      </c>
      <c r="CP35">
        <f t="shared" si="16"/>
        <v>113.76712328767124</v>
      </c>
      <c r="CQ35">
        <f t="shared" si="17"/>
        <v>72.123287671232873</v>
      </c>
      <c r="CR35">
        <f t="shared" si="18"/>
        <v>1.6712328767123288</v>
      </c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  <c r="DR35" s="5"/>
      <c r="DS35" s="5"/>
      <c r="DT35" s="5"/>
      <c r="DU35" s="5"/>
      <c r="DV35" s="5"/>
      <c r="DW35" s="5"/>
      <c r="DX35" s="5"/>
      <c r="DY35" s="5"/>
      <c r="DZ35" s="5"/>
      <c r="EA35" s="5"/>
      <c r="EB35" s="5"/>
      <c r="EC35" s="5"/>
      <c r="ED35" s="5"/>
      <c r="EE35" s="5"/>
      <c r="EF35" s="5"/>
      <c r="EG35" s="5"/>
      <c r="EH35" s="5"/>
      <c r="EI35" s="5"/>
      <c r="EJ35" s="5"/>
      <c r="EK35" s="5"/>
      <c r="EL35" s="5"/>
      <c r="EM35" s="5"/>
      <c r="EN35" s="5"/>
      <c r="EO35" s="5"/>
      <c r="EP35" s="5"/>
      <c r="EQ35" s="5"/>
      <c r="ER35" s="5"/>
      <c r="ES35" s="5"/>
    </row>
    <row r="36" spans="1:149" x14ac:dyDescent="0.3">
      <c r="A36" t="s">
        <v>507</v>
      </c>
      <c r="B36" t="s">
        <v>470</v>
      </c>
      <c r="C36" t="s">
        <v>470</v>
      </c>
      <c r="D36" s="5">
        <f t="shared" si="22"/>
        <v>571.38325311612982</v>
      </c>
      <c r="E36" s="5">
        <f t="shared" si="23"/>
        <v>181.87209983956561</v>
      </c>
      <c r="F36" s="5">
        <f t="shared" si="24"/>
        <v>367.31155127730472</v>
      </c>
      <c r="G36" s="5">
        <f t="shared" si="25"/>
        <v>22.199601999259535</v>
      </c>
      <c r="H36" s="5">
        <f t="shared" si="26"/>
        <v>0</v>
      </c>
      <c r="I36" s="5">
        <f t="shared" si="27"/>
        <v>0</v>
      </c>
      <c r="J36" s="5">
        <f t="shared" si="28"/>
        <v>0</v>
      </c>
      <c r="K36" s="5">
        <f t="shared" si="29"/>
        <v>0</v>
      </c>
      <c r="L36" s="5">
        <f t="shared" si="30"/>
        <v>0</v>
      </c>
      <c r="M36" s="5">
        <f t="shared" si="31"/>
        <v>0</v>
      </c>
      <c r="N36" s="5">
        <f t="shared" si="32"/>
        <v>0</v>
      </c>
      <c r="O36" s="5">
        <f t="shared" ref="O36:R64" si="35">E36/$D36</f>
        <v>0.31830141826470598</v>
      </c>
      <c r="P36" s="5">
        <f t="shared" si="33"/>
        <v>0.64284619696869394</v>
      </c>
      <c r="Q36" s="5">
        <f t="shared" si="33"/>
        <v>3.8852384766600107E-2</v>
      </c>
      <c r="R36" s="5">
        <f t="shared" si="33"/>
        <v>0</v>
      </c>
      <c r="S36" s="5">
        <f t="shared" si="33"/>
        <v>0</v>
      </c>
      <c r="T36" s="5">
        <f t="shared" si="33"/>
        <v>0</v>
      </c>
      <c r="U36" s="5">
        <f t="shared" si="33"/>
        <v>0</v>
      </c>
      <c r="V36" s="5">
        <f t="shared" si="33"/>
        <v>0</v>
      </c>
      <c r="W36" s="5">
        <f t="shared" si="33"/>
        <v>0</v>
      </c>
      <c r="X36" s="5">
        <f t="shared" si="33"/>
        <v>0</v>
      </c>
      <c r="Y36" s="6">
        <f t="shared" si="34"/>
        <v>0.64284619696869394</v>
      </c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>
        <v>15</v>
      </c>
      <c r="AU36" t="s">
        <v>472</v>
      </c>
      <c r="AV36" s="5"/>
      <c r="AW36" s="5"/>
      <c r="AX36" s="5"/>
      <c r="AY36" s="5"/>
      <c r="AZ36" s="5"/>
      <c r="BA36" s="5">
        <f t="shared" si="13"/>
        <v>34</v>
      </c>
      <c r="BB36" s="5">
        <f t="shared" si="11"/>
        <v>0</v>
      </c>
      <c r="BC36" s="5"/>
      <c r="BD36" s="5"/>
      <c r="BE36">
        <v>14</v>
      </c>
      <c r="BF36" t="s">
        <v>473</v>
      </c>
      <c r="BG36">
        <f>SUMIFS('Pres Converted'!$J$2:$J$10000,'Pres Converted'!$E$2:$E$10000,$BF36,'Pres Converted'!$D$2:$D$10000,"ED",'Pres Converted'!$C$2:$C$10000,$BE36)</f>
        <v>262</v>
      </c>
      <c r="BH36">
        <f>SUMIFS('Pres Converted'!G$2:G$10000,'Pres Converted'!$E$2:$E$10000,$BF36,'Pres Converted'!$D$2:$D$10000,"ED",'Pres Converted'!$C$2:$C$10000,$BE36)</f>
        <v>101</v>
      </c>
      <c r="BI36">
        <f>SUMIFS('Pres Converted'!H$2:H$10000,'Pres Converted'!$E$2:$E$10000,$BF36,'Pres Converted'!$D$2:$D$10000,"ED",'Pres Converted'!$C$2:$C$10000,$BE36)</f>
        <v>148</v>
      </c>
      <c r="BJ36">
        <f>SUMIFS('Pres Converted'!I$2:I$10000,'Pres Converted'!$E$2:$E$10000,$BF36,'Pres Converted'!$D$2:$D$10000,"ED",'Pres Converted'!$C$2:$C$10000,$BE36)</f>
        <v>13</v>
      </c>
      <c r="BR36">
        <f>BG36/SUMIF('By HD'!$A$3:$A$42,$BE36,'By HD'!$B$3:$B$42)</f>
        <v>0.1495433789954338</v>
      </c>
      <c r="BS36">
        <f>$BR36*SUMIF('By HD'!$A$3:$A$42,$BE36,'By HD'!W$3:W$42)</f>
        <v>24.973744292237445</v>
      </c>
      <c r="BT36">
        <f>$BR36*SUMIF('By HD'!$A$3:$A$42,$BE36,'By HD'!X$3:X$42)</f>
        <v>9.7203196347031966</v>
      </c>
      <c r="BU36">
        <f>$BR36*SUMIF('By HD'!$A$3:$A$42,$BE36,'By HD'!Y$3:Y$42)</f>
        <v>14.804794520547945</v>
      </c>
      <c r="BV36">
        <f>$BR36*SUMIF('By HD'!$A$3:$A$42,$BE36,'By HD'!Z$3:Z$42)</f>
        <v>0.44863013698630139</v>
      </c>
      <c r="CD36">
        <f>$BR36*SUMIF('By HD'!$A$3:$A$42,$BE36,'By HD'!AR$3:AR$42)</f>
        <v>5.5331050228310508</v>
      </c>
      <c r="CE36">
        <f>$BR36*SUMIF('By HD'!$A$3:$A$42,$BE36,'By HD'!AS$3:AS$42)</f>
        <v>2.3926940639269407</v>
      </c>
      <c r="CF36">
        <f>$BR36*SUMIF('By HD'!$A$3:$A$42,$BE36,'By HD'!AT$3:AT$42)</f>
        <v>2.5422374429223744</v>
      </c>
      <c r="CG36">
        <f>$BR36*SUMIF('By HD'!$A$3:$A$42,$BE36,'By HD'!AU$3:AU$42)</f>
        <v>0.59817351598173518</v>
      </c>
      <c r="CO36">
        <f t="shared" si="15"/>
        <v>292.50684931506851</v>
      </c>
      <c r="CP36">
        <f t="shared" si="16"/>
        <v>113.11301369863014</v>
      </c>
      <c r="CQ36">
        <f t="shared" si="17"/>
        <v>165.34703196347033</v>
      </c>
      <c r="CR36">
        <f t="shared" si="18"/>
        <v>14.046803652968038</v>
      </c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  <c r="DR36" s="5"/>
      <c r="DS36" s="5"/>
      <c r="DT36" s="5"/>
      <c r="DU36" s="5"/>
      <c r="DV36" s="5"/>
      <c r="DW36" s="5"/>
      <c r="DX36" s="5"/>
      <c r="DY36" s="5"/>
      <c r="DZ36" s="5"/>
      <c r="EA36" s="5"/>
      <c r="EB36" s="5"/>
      <c r="EC36" s="5"/>
      <c r="ED36" s="5"/>
      <c r="EE36" s="5"/>
      <c r="EF36" s="5"/>
      <c r="EG36" s="5"/>
      <c r="EH36" s="5"/>
      <c r="EI36" s="5"/>
      <c r="EJ36" s="5"/>
      <c r="EK36" s="5"/>
      <c r="EL36" s="5"/>
      <c r="EM36" s="5"/>
      <c r="EN36" s="5"/>
      <c r="EO36" s="5"/>
      <c r="EP36" s="5"/>
      <c r="EQ36" s="5"/>
      <c r="ER36" s="5"/>
      <c r="ES36" s="5"/>
    </row>
    <row r="37" spans="1:149" x14ac:dyDescent="0.3">
      <c r="A37" t="s">
        <v>508</v>
      </c>
      <c r="B37" t="s">
        <v>465</v>
      </c>
      <c r="C37" t="s">
        <v>465</v>
      </c>
      <c r="D37" s="5">
        <f t="shared" si="22"/>
        <v>37853.242858260171</v>
      </c>
      <c r="E37" s="5">
        <f t="shared" si="23"/>
        <v>10934.235286089915</v>
      </c>
      <c r="F37" s="5">
        <f t="shared" si="24"/>
        <v>23978.49205778728</v>
      </c>
      <c r="G37" s="5">
        <f t="shared" si="25"/>
        <v>2940.5155143829734</v>
      </c>
      <c r="H37" s="5">
        <f t="shared" si="26"/>
        <v>0</v>
      </c>
      <c r="I37" s="5">
        <f t="shared" si="27"/>
        <v>0</v>
      </c>
      <c r="J37" s="5">
        <f t="shared" si="28"/>
        <v>0</v>
      </c>
      <c r="K37" s="5">
        <f t="shared" si="29"/>
        <v>0</v>
      </c>
      <c r="L37" s="5">
        <f t="shared" si="30"/>
        <v>0</v>
      </c>
      <c r="M37" s="5">
        <f t="shared" si="31"/>
        <v>0</v>
      </c>
      <c r="N37" s="5">
        <f t="shared" si="32"/>
        <v>0</v>
      </c>
      <c r="O37" s="5">
        <f t="shared" si="35"/>
        <v>0.28885861449262579</v>
      </c>
      <c r="P37" s="5">
        <f t="shared" si="33"/>
        <v>0.63345938807868341</v>
      </c>
      <c r="Q37" s="5">
        <f t="shared" si="33"/>
        <v>7.7681997428690752E-2</v>
      </c>
      <c r="R37" s="5">
        <f t="shared" si="33"/>
        <v>0</v>
      </c>
      <c r="S37" s="5">
        <f t="shared" si="33"/>
        <v>0</v>
      </c>
      <c r="T37" s="5">
        <f t="shared" si="33"/>
        <v>0</v>
      </c>
      <c r="U37" s="5">
        <f t="shared" si="33"/>
        <v>0</v>
      </c>
      <c r="V37" s="5">
        <f t="shared" si="33"/>
        <v>0</v>
      </c>
      <c r="W37" s="5">
        <f t="shared" si="33"/>
        <v>0</v>
      </c>
      <c r="X37" s="5">
        <f t="shared" si="33"/>
        <v>0</v>
      </c>
      <c r="Y37" s="6">
        <f t="shared" si="34"/>
        <v>0.63345938807868341</v>
      </c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>
        <v>15</v>
      </c>
      <c r="AU37" t="s">
        <v>474</v>
      </c>
      <c r="AV37" s="5"/>
      <c r="AW37" s="5"/>
      <c r="AX37" s="5"/>
      <c r="AY37" s="5"/>
      <c r="AZ37" s="5"/>
      <c r="BA37" s="5">
        <f t="shared" si="13"/>
        <v>35</v>
      </c>
      <c r="BB37" s="5">
        <f t="shared" si="11"/>
        <v>0</v>
      </c>
      <c r="BC37" s="5"/>
      <c r="BD37" s="5"/>
      <c r="BE37">
        <v>15</v>
      </c>
      <c r="BF37" t="s">
        <v>472</v>
      </c>
      <c r="BG37">
        <f>SUMIFS('Pres Converted'!$J$2:$J$10000,'Pres Converted'!$E$2:$E$10000,$BF37,'Pres Converted'!$D$2:$D$10000,"ED",'Pres Converted'!$C$2:$C$10000,$BE37)</f>
        <v>1877</v>
      </c>
      <c r="BH37">
        <f>SUMIFS('Pres Converted'!G$2:G$10000,'Pres Converted'!$E$2:$E$10000,$BF37,'Pres Converted'!$D$2:$D$10000,"ED",'Pres Converted'!$C$2:$C$10000,$BE37)</f>
        <v>1030</v>
      </c>
      <c r="BI37">
        <f>SUMIFS('Pres Converted'!H$2:H$10000,'Pres Converted'!$E$2:$E$10000,$BF37,'Pres Converted'!$D$2:$D$10000,"ED",'Pres Converted'!$C$2:$C$10000,$BE37)</f>
        <v>772</v>
      </c>
      <c r="BJ37">
        <f>SUMIFS('Pres Converted'!I$2:I$10000,'Pres Converted'!$E$2:$E$10000,$BF37,'Pres Converted'!$D$2:$D$10000,"ED",'Pres Converted'!$C$2:$C$10000,$BE37)</f>
        <v>75</v>
      </c>
      <c r="BR37">
        <f>BG37/SUMIF('By HD'!$A$3:$A$42,$BE37,'By HD'!$B$3:$B$42)</f>
        <v>0.93662674650698607</v>
      </c>
      <c r="BS37">
        <f>$BR37*SUMIF('By HD'!$A$3:$A$42,$BE37,'By HD'!W$3:W$42)</f>
        <v>78.676646706586837</v>
      </c>
      <c r="BT37">
        <f>$BR37*SUMIF('By HD'!$A$3:$A$42,$BE37,'By HD'!X$3:X$42)</f>
        <v>34.655189620758485</v>
      </c>
      <c r="BU37">
        <f>$BR37*SUMIF('By HD'!$A$3:$A$42,$BE37,'By HD'!Y$3:Y$42)</f>
        <v>42.148203592814376</v>
      </c>
      <c r="BV37">
        <f>$BR37*SUMIF('By HD'!$A$3:$A$42,$BE37,'By HD'!Z$3:Z$42)</f>
        <v>1.8732534930139721</v>
      </c>
      <c r="CD37">
        <f>$BR37*SUMIF('By HD'!$A$3:$A$42,$BE37,'By HD'!AR$3:AR$42)</f>
        <v>140.49401197604791</v>
      </c>
      <c r="CE37">
        <f>$BR37*SUMIF('By HD'!$A$3:$A$42,$BE37,'By HD'!AS$3:AS$42)</f>
        <v>85.233033932135726</v>
      </c>
      <c r="CF37">
        <f>$BR37*SUMIF('By HD'!$A$3:$A$42,$BE37,'By HD'!AT$3:AT$42)</f>
        <v>52.451097804391217</v>
      </c>
      <c r="CG37">
        <f>$BR37*SUMIF('By HD'!$A$3:$A$42,$BE37,'By HD'!AU$3:AU$42)</f>
        <v>2.8098802395209583</v>
      </c>
      <c r="CO37">
        <f t="shared" si="15"/>
        <v>2096.1706586826349</v>
      </c>
      <c r="CP37">
        <f t="shared" si="16"/>
        <v>1149.8882235528943</v>
      </c>
      <c r="CQ37">
        <f t="shared" si="17"/>
        <v>866.59930139720564</v>
      </c>
      <c r="CR37">
        <f t="shared" si="18"/>
        <v>79.683133732534927</v>
      </c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  <c r="DR37" s="5"/>
      <c r="DS37" s="5"/>
      <c r="DT37" s="5"/>
      <c r="DU37" s="5"/>
      <c r="DV37" s="5"/>
      <c r="DW37" s="5"/>
      <c r="DX37" s="5"/>
      <c r="DY37" s="5"/>
      <c r="DZ37" s="5"/>
      <c r="EA37" s="5"/>
      <c r="EB37" s="5"/>
      <c r="EC37" s="5"/>
      <c r="ED37" s="5"/>
      <c r="EE37" s="5"/>
      <c r="EF37" s="5"/>
      <c r="EG37" s="5"/>
      <c r="EH37" s="5"/>
      <c r="EI37" s="5"/>
      <c r="EJ37" s="5"/>
      <c r="EK37" s="5"/>
      <c r="EL37" s="5"/>
      <c r="EM37" s="5"/>
      <c r="EN37" s="5"/>
      <c r="EO37" s="5"/>
      <c r="EP37" s="5"/>
      <c r="EQ37" s="5"/>
      <c r="ER37" s="5"/>
      <c r="ES37" s="5"/>
    </row>
    <row r="38" spans="1:149" x14ac:dyDescent="0.3">
      <c r="A38" t="s">
        <v>509</v>
      </c>
      <c r="B38" t="s">
        <v>472</v>
      </c>
      <c r="C38" t="s">
        <v>472</v>
      </c>
      <c r="D38" s="5">
        <f t="shared" si="22"/>
        <v>2545.8734384907125</v>
      </c>
      <c r="E38" s="5">
        <f t="shared" si="23"/>
        <v>1418.2216119008065</v>
      </c>
      <c r="F38" s="5">
        <f t="shared" si="24"/>
        <v>1038.8585615297122</v>
      </c>
      <c r="G38" s="5">
        <f t="shared" si="25"/>
        <v>88.793265060193889</v>
      </c>
      <c r="H38" s="5">
        <f t="shared" si="26"/>
        <v>0</v>
      </c>
      <c r="I38" s="5">
        <f t="shared" si="27"/>
        <v>0</v>
      </c>
      <c r="J38" s="5">
        <f t="shared" si="28"/>
        <v>0</v>
      </c>
      <c r="K38" s="5">
        <f t="shared" si="29"/>
        <v>0</v>
      </c>
      <c r="L38" s="5">
        <f t="shared" si="30"/>
        <v>0</v>
      </c>
      <c r="M38" s="5">
        <f t="shared" si="31"/>
        <v>0</v>
      </c>
      <c r="N38" s="5">
        <f t="shared" si="32"/>
        <v>0</v>
      </c>
      <c r="O38" s="5">
        <f t="shared" si="35"/>
        <v>0.5570668166213244</v>
      </c>
      <c r="P38" s="5">
        <f t="shared" si="33"/>
        <v>0.40805585455402127</v>
      </c>
      <c r="Q38" s="5">
        <f t="shared" si="33"/>
        <v>3.4877328824654302E-2</v>
      </c>
      <c r="R38" s="5">
        <f t="shared" si="33"/>
        <v>0</v>
      </c>
      <c r="S38" s="5">
        <f t="shared" si="33"/>
        <v>0</v>
      </c>
      <c r="T38" s="5">
        <f t="shared" si="33"/>
        <v>0</v>
      </c>
      <c r="U38" s="5">
        <f t="shared" si="33"/>
        <v>0</v>
      </c>
      <c r="V38" s="5">
        <f t="shared" si="33"/>
        <v>0</v>
      </c>
      <c r="W38" s="5">
        <f t="shared" si="33"/>
        <v>0</v>
      </c>
      <c r="X38" s="5">
        <f t="shared" si="33"/>
        <v>0</v>
      </c>
      <c r="Y38" s="6">
        <f t="shared" si="34"/>
        <v>2.5570668166213242</v>
      </c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>
        <v>16</v>
      </c>
      <c r="AU38" t="s">
        <v>475</v>
      </c>
      <c r="AV38" s="5"/>
      <c r="AW38" s="5"/>
      <c r="AX38" s="5"/>
      <c r="AY38" s="5"/>
      <c r="AZ38" s="5"/>
      <c r="BA38" s="5">
        <f t="shared" si="13"/>
        <v>36</v>
      </c>
      <c r="BB38" s="5">
        <f t="shared" si="11"/>
        <v>0</v>
      </c>
      <c r="BC38" s="5"/>
      <c r="BD38" s="5"/>
      <c r="BE38">
        <v>15</v>
      </c>
      <c r="BF38" t="s">
        <v>474</v>
      </c>
      <c r="BG38">
        <f>SUMIFS('Pres Converted'!$J$2:$J$10000,'Pres Converted'!$E$2:$E$10000,$BF38,'Pres Converted'!$D$2:$D$10000,"ED",'Pres Converted'!$C$2:$C$10000,$BE38)</f>
        <v>127</v>
      </c>
      <c r="BH38">
        <f>SUMIFS('Pres Converted'!G$2:G$10000,'Pres Converted'!$E$2:$E$10000,$BF38,'Pres Converted'!$D$2:$D$10000,"ED",'Pres Converted'!$C$2:$C$10000,$BE38)</f>
        <v>77</v>
      </c>
      <c r="BI38">
        <f>SUMIFS('Pres Converted'!H$2:H$10000,'Pres Converted'!$E$2:$E$10000,$BF38,'Pres Converted'!$D$2:$D$10000,"ED",'Pres Converted'!$C$2:$C$10000,$BE38)</f>
        <v>46</v>
      </c>
      <c r="BJ38">
        <f>SUMIFS('Pres Converted'!I$2:I$10000,'Pres Converted'!$E$2:$E$10000,$BF38,'Pres Converted'!$D$2:$D$10000,"ED",'Pres Converted'!$C$2:$C$10000,$BE38)</f>
        <v>4</v>
      </c>
      <c r="BR38">
        <f>BG38/SUMIF('By HD'!$A$3:$A$42,$BE38,'By HD'!$B$3:$B$42)</f>
        <v>6.3373253493013967E-2</v>
      </c>
      <c r="BS38">
        <f>$BR38*SUMIF('By HD'!$A$3:$A$42,$BE38,'By HD'!W$3:W$42)</f>
        <v>5.3233532934131729</v>
      </c>
      <c r="BT38">
        <f>$BR38*SUMIF('By HD'!$A$3:$A$42,$BE38,'By HD'!X$3:X$42)</f>
        <v>2.3448103792415167</v>
      </c>
      <c r="BU38">
        <f>$BR38*SUMIF('By HD'!$A$3:$A$42,$BE38,'By HD'!Y$3:Y$42)</f>
        <v>2.8517964071856285</v>
      </c>
      <c r="BV38">
        <f>$BR38*SUMIF('By HD'!$A$3:$A$42,$BE38,'By HD'!Z$3:Z$42)</f>
        <v>0.12674650698602793</v>
      </c>
      <c r="CD38">
        <f>$BR38*SUMIF('By HD'!$A$3:$A$42,$BE38,'By HD'!AR$3:AR$42)</f>
        <v>9.5059880239520957</v>
      </c>
      <c r="CE38">
        <f>$BR38*SUMIF('By HD'!$A$3:$A$42,$BE38,'By HD'!AS$3:AS$42)</f>
        <v>5.7669660678642707</v>
      </c>
      <c r="CF38">
        <f>$BR38*SUMIF('By HD'!$A$3:$A$42,$BE38,'By HD'!AT$3:AT$42)</f>
        <v>3.5489021956087821</v>
      </c>
      <c r="CG38">
        <f>$BR38*SUMIF('By HD'!$A$3:$A$42,$BE38,'By HD'!AU$3:AU$42)</f>
        <v>0.19011976047904189</v>
      </c>
      <c r="CO38">
        <f t="shared" si="15"/>
        <v>141.82934131736528</v>
      </c>
      <c r="CP38">
        <f t="shared" si="16"/>
        <v>85.111776447105782</v>
      </c>
      <c r="CQ38">
        <f t="shared" si="17"/>
        <v>52.400698602794407</v>
      </c>
      <c r="CR38">
        <f t="shared" si="18"/>
        <v>4.3168662674650697</v>
      </c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  <c r="DR38" s="5"/>
      <c r="DS38" s="5"/>
      <c r="DT38" s="5"/>
      <c r="DU38" s="5"/>
      <c r="DV38" s="5"/>
      <c r="DW38" s="5"/>
      <c r="DX38" s="5"/>
      <c r="DY38" s="5"/>
      <c r="DZ38" s="5"/>
      <c r="EA38" s="5"/>
      <c r="EB38" s="5"/>
      <c r="EC38" s="5"/>
      <c r="ED38" s="5"/>
      <c r="EE38" s="5"/>
      <c r="EF38" s="5"/>
      <c r="EG38" s="5"/>
      <c r="EH38" s="5"/>
      <c r="EI38" s="5"/>
      <c r="EJ38" s="5"/>
      <c r="EK38" s="5"/>
      <c r="EL38" s="5"/>
      <c r="EM38" s="5"/>
      <c r="EN38" s="5"/>
      <c r="EO38" s="5"/>
      <c r="EP38" s="5"/>
      <c r="EQ38" s="5"/>
      <c r="ER38" s="5"/>
      <c r="ES38" s="5"/>
    </row>
    <row r="39" spans="1:149" x14ac:dyDescent="0.3">
      <c r="A39" t="s">
        <v>510</v>
      </c>
      <c r="B39" t="s">
        <v>473</v>
      </c>
      <c r="C39" t="s">
        <v>473</v>
      </c>
      <c r="D39" s="5">
        <f t="shared" si="22"/>
        <v>292.50684931506851</v>
      </c>
      <c r="E39" s="5">
        <f t="shared" si="23"/>
        <v>113.11301369863014</v>
      </c>
      <c r="F39" s="5">
        <f t="shared" si="24"/>
        <v>165.34703196347033</v>
      </c>
      <c r="G39" s="5">
        <f t="shared" si="25"/>
        <v>14.046803652968038</v>
      </c>
      <c r="H39" s="5">
        <f t="shared" si="26"/>
        <v>0</v>
      </c>
      <c r="I39" s="5">
        <f t="shared" si="27"/>
        <v>0</v>
      </c>
      <c r="J39" s="5">
        <f t="shared" si="28"/>
        <v>0</v>
      </c>
      <c r="K39" s="5">
        <f t="shared" si="29"/>
        <v>0</v>
      </c>
      <c r="L39" s="5">
        <f t="shared" si="30"/>
        <v>0</v>
      </c>
      <c r="M39" s="5">
        <f t="shared" si="31"/>
        <v>0</v>
      </c>
      <c r="N39" s="5">
        <f t="shared" si="32"/>
        <v>0</v>
      </c>
      <c r="O39" s="5">
        <f t="shared" si="35"/>
        <v>0.38670210274902822</v>
      </c>
      <c r="P39" s="5">
        <f t="shared" si="33"/>
        <v>0.5652757614074525</v>
      </c>
      <c r="Q39" s="5">
        <f t="shared" si="33"/>
        <v>4.8022135843519255E-2</v>
      </c>
      <c r="R39" s="5">
        <f t="shared" si="33"/>
        <v>0</v>
      </c>
      <c r="S39" s="5">
        <f t="shared" si="33"/>
        <v>0</v>
      </c>
      <c r="T39" s="5">
        <f t="shared" si="33"/>
        <v>0</v>
      </c>
      <c r="U39" s="5">
        <f t="shared" si="33"/>
        <v>0</v>
      </c>
      <c r="V39" s="5">
        <f t="shared" si="33"/>
        <v>0</v>
      </c>
      <c r="W39" s="5">
        <f t="shared" si="33"/>
        <v>0</v>
      </c>
      <c r="X39" s="5">
        <f t="shared" si="33"/>
        <v>0</v>
      </c>
      <c r="Y39" s="6">
        <f t="shared" si="34"/>
        <v>0.5652757614074525</v>
      </c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>
        <v>16</v>
      </c>
      <c r="AU39" t="s">
        <v>472</v>
      </c>
      <c r="AV39" s="5"/>
      <c r="AW39" s="5"/>
      <c r="AX39" s="5"/>
      <c r="AY39" s="5"/>
      <c r="AZ39" s="5"/>
      <c r="BA39" s="5">
        <f t="shared" si="13"/>
        <v>37</v>
      </c>
      <c r="BB39" s="5">
        <f t="shared" si="11"/>
        <v>0</v>
      </c>
      <c r="BC39" s="5"/>
      <c r="BD39" s="5"/>
      <c r="BE39">
        <v>16</v>
      </c>
      <c r="BF39" t="s">
        <v>475</v>
      </c>
      <c r="BG39">
        <f>SUMIFS('Pres Converted'!$J$2:$J$10000,'Pres Converted'!$E$2:$E$10000,$BF39,'Pres Converted'!$D$2:$D$10000,"ED",'Pres Converted'!$C$2:$C$10000,$BE39)</f>
        <v>1271</v>
      </c>
      <c r="BH39">
        <f>SUMIFS('Pres Converted'!G$2:G$10000,'Pres Converted'!$E$2:$E$10000,$BF39,'Pres Converted'!$D$2:$D$10000,"ED",'Pres Converted'!$C$2:$C$10000,$BE39)</f>
        <v>604</v>
      </c>
      <c r="BI39">
        <f>SUMIFS('Pres Converted'!H$2:H$10000,'Pres Converted'!$E$2:$E$10000,$BF39,'Pres Converted'!$D$2:$D$10000,"ED",'Pres Converted'!$C$2:$C$10000,$BE39)</f>
        <v>604</v>
      </c>
      <c r="BJ39">
        <f>SUMIFS('Pres Converted'!I$2:I$10000,'Pres Converted'!$E$2:$E$10000,$BF39,'Pres Converted'!$D$2:$D$10000,"ED",'Pres Converted'!$C$2:$C$10000,$BE39)</f>
        <v>63</v>
      </c>
      <c r="BR39">
        <f>BG39/SUMIF('By HD'!$A$3:$A$42,$BE39,'By HD'!$B$3:$B$42)</f>
        <v>0.72920252438324729</v>
      </c>
      <c r="BS39">
        <f>$BR39*SUMIF('By HD'!$A$3:$A$42,$BE39,'By HD'!W$3:W$42)</f>
        <v>110.83878370625359</v>
      </c>
      <c r="BT39">
        <f>$BR39*SUMIF('By HD'!$A$3:$A$42,$BE39,'By HD'!X$3:X$42)</f>
        <v>43.022948938611592</v>
      </c>
      <c r="BU39">
        <f>$BR39*SUMIF('By HD'!$A$3:$A$42,$BE39,'By HD'!Y$3:Y$42)</f>
        <v>62.711417096959266</v>
      </c>
      <c r="BV39">
        <f>$BR39*SUMIF('By HD'!$A$3:$A$42,$BE39,'By HD'!Z$3:Z$42)</f>
        <v>5.1044176706827313</v>
      </c>
      <c r="CD39">
        <f>$BR39*SUMIF('By HD'!$A$3:$A$42,$BE39,'By HD'!AR$3:AR$42)</f>
        <v>79.483075157773953</v>
      </c>
      <c r="CE39">
        <f>$BR39*SUMIF('By HD'!$A$3:$A$42,$BE39,'By HD'!AS$3:AS$42)</f>
        <v>43.752151462994838</v>
      </c>
      <c r="CF39">
        <f>$BR39*SUMIF('By HD'!$A$3:$A$42,$BE39,'By HD'!AT$3:AT$42)</f>
        <v>32.814113597246127</v>
      </c>
      <c r="CG39">
        <f>$BR39*SUMIF('By HD'!$A$3:$A$42,$BE39,'By HD'!AU$3:AU$42)</f>
        <v>2.9168100975329891</v>
      </c>
      <c r="CO39">
        <f t="shared" si="15"/>
        <v>1461.3218588640275</v>
      </c>
      <c r="CP39">
        <f t="shared" si="16"/>
        <v>690.77510040160644</v>
      </c>
      <c r="CQ39">
        <f t="shared" si="17"/>
        <v>699.52553069420537</v>
      </c>
      <c r="CR39">
        <f t="shared" si="18"/>
        <v>71.021227768215724</v>
      </c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  <c r="DR39" s="5"/>
      <c r="DS39" s="5"/>
      <c r="DT39" s="5"/>
      <c r="DU39" s="5"/>
      <c r="DV39" s="5"/>
      <c r="DW39" s="5"/>
      <c r="DX39" s="5"/>
      <c r="DY39" s="5"/>
      <c r="DZ39" s="5"/>
      <c r="EA39" s="5"/>
      <c r="EB39" s="5"/>
      <c r="EC39" s="5"/>
      <c r="ED39" s="5"/>
      <c r="EE39" s="5"/>
      <c r="EF39" s="5"/>
      <c r="EG39" s="5"/>
      <c r="EH39" s="5"/>
      <c r="EI39" s="5"/>
      <c r="EJ39" s="5"/>
      <c r="EK39" s="5"/>
      <c r="EL39" s="5"/>
      <c r="EM39" s="5"/>
      <c r="EN39" s="5"/>
      <c r="EO39" s="5"/>
      <c r="EP39" s="5"/>
      <c r="EQ39" s="5"/>
      <c r="ER39" s="5"/>
      <c r="ES39" s="5"/>
    </row>
    <row r="40" spans="1:149" x14ac:dyDescent="0.3">
      <c r="A40" t="s">
        <v>511</v>
      </c>
      <c r="B40" t="s">
        <v>476</v>
      </c>
      <c r="C40" t="s">
        <v>476</v>
      </c>
      <c r="D40" s="5">
        <f t="shared" si="22"/>
        <v>609.46135552913199</v>
      </c>
      <c r="E40" s="5">
        <f t="shared" si="23"/>
        <v>195.58680142687277</v>
      </c>
      <c r="F40" s="5">
        <f t="shared" si="24"/>
        <v>368.80023781212844</v>
      </c>
      <c r="G40" s="5">
        <f t="shared" si="25"/>
        <v>45.074316290130795</v>
      </c>
      <c r="H40" s="5">
        <f t="shared" si="26"/>
        <v>0</v>
      </c>
      <c r="I40" s="5">
        <f t="shared" si="27"/>
        <v>0</v>
      </c>
      <c r="J40" s="5">
        <f t="shared" si="28"/>
        <v>0</v>
      </c>
      <c r="K40" s="5">
        <f t="shared" si="29"/>
        <v>0</v>
      </c>
      <c r="L40" s="5">
        <f t="shared" si="30"/>
        <v>0</v>
      </c>
      <c r="M40" s="5">
        <f t="shared" si="31"/>
        <v>0</v>
      </c>
      <c r="N40" s="5">
        <f t="shared" si="32"/>
        <v>0</v>
      </c>
      <c r="O40" s="5">
        <f t="shared" si="35"/>
        <v>0.32091747844629964</v>
      </c>
      <c r="P40" s="5">
        <f t="shared" si="33"/>
        <v>0.60512489342648723</v>
      </c>
      <c r="Q40" s="5">
        <f t="shared" si="33"/>
        <v>7.3957628127213168E-2</v>
      </c>
      <c r="R40" s="5">
        <f t="shared" si="33"/>
        <v>0</v>
      </c>
      <c r="S40" s="5">
        <f t="shared" si="33"/>
        <v>0</v>
      </c>
      <c r="T40" s="5">
        <f t="shared" si="33"/>
        <v>0</v>
      </c>
      <c r="U40" s="5">
        <f t="shared" si="33"/>
        <v>0</v>
      </c>
      <c r="V40" s="5">
        <f t="shared" si="33"/>
        <v>0</v>
      </c>
      <c r="W40" s="5">
        <f t="shared" si="33"/>
        <v>0</v>
      </c>
      <c r="X40" s="5">
        <f t="shared" si="33"/>
        <v>0</v>
      </c>
      <c r="Y40" s="6">
        <f t="shared" si="34"/>
        <v>0.60512489342648723</v>
      </c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>
        <v>16</v>
      </c>
      <c r="AU40" t="s">
        <v>474</v>
      </c>
      <c r="AV40" s="5"/>
      <c r="AW40" s="5"/>
      <c r="AX40" s="5"/>
      <c r="AY40" s="5"/>
      <c r="AZ40" s="5"/>
      <c r="BA40" s="5">
        <f t="shared" si="13"/>
        <v>38</v>
      </c>
      <c r="BB40" s="5">
        <f t="shared" si="11"/>
        <v>0</v>
      </c>
      <c r="BC40" s="5"/>
      <c r="BD40" s="5"/>
      <c r="BE40">
        <v>16</v>
      </c>
      <c r="BF40" t="s">
        <v>472</v>
      </c>
      <c r="BG40">
        <f>SUMIFS('Pres Converted'!$J$2:$J$10000,'Pres Converted'!$E$2:$E$10000,$BF40,'Pres Converted'!$D$2:$D$10000,"ED",'Pres Converted'!$C$2:$C$10000,$BE40)</f>
        <v>228</v>
      </c>
      <c r="BH40">
        <f>SUMIFS('Pres Converted'!G$2:G$10000,'Pres Converted'!$E$2:$E$10000,$BF40,'Pres Converted'!$D$2:$D$10000,"ED",'Pres Converted'!$C$2:$C$10000,$BE40)</f>
        <v>139</v>
      </c>
      <c r="BI40">
        <f>SUMIFS('Pres Converted'!H$2:H$10000,'Pres Converted'!$E$2:$E$10000,$BF40,'Pres Converted'!$D$2:$D$10000,"ED",'Pres Converted'!$C$2:$C$10000,$BE40)</f>
        <v>83</v>
      </c>
      <c r="BJ40">
        <f>SUMIFS('Pres Converted'!I$2:I$10000,'Pres Converted'!$E$2:$E$10000,$BF40,'Pres Converted'!$D$2:$D$10000,"ED",'Pres Converted'!$C$2:$C$10000,$BE40)</f>
        <v>6</v>
      </c>
      <c r="BR40">
        <f>BG40/SUMIF('By HD'!$A$3:$A$42,$BE40,'By HD'!$B$3:$B$42)</f>
        <v>0.13080895008605853</v>
      </c>
      <c r="BS40">
        <f>$BR40*SUMIF('By HD'!$A$3:$A$42,$BE40,'By HD'!W$3:W$42)</f>
        <v>19.882960413080895</v>
      </c>
      <c r="BT40">
        <f>$BR40*SUMIF('By HD'!$A$3:$A$42,$BE40,'By HD'!X$3:X$42)</f>
        <v>7.717728055077453</v>
      </c>
      <c r="BU40">
        <f>$BR40*SUMIF('By HD'!$A$3:$A$42,$BE40,'By HD'!Y$3:Y$42)</f>
        <v>11.249569707401033</v>
      </c>
      <c r="BV40">
        <f>$BR40*SUMIF('By HD'!$A$3:$A$42,$BE40,'By HD'!Z$3:Z$42)</f>
        <v>0.9156626506024097</v>
      </c>
      <c r="CD40">
        <f>$BR40*SUMIF('By HD'!$A$3:$A$42,$BE40,'By HD'!AR$3:AR$42)</f>
        <v>14.25817555938038</v>
      </c>
      <c r="CE40">
        <f>$BR40*SUMIF('By HD'!$A$3:$A$42,$BE40,'By HD'!AS$3:AS$42)</f>
        <v>7.8485370051635117</v>
      </c>
      <c r="CF40">
        <f>$BR40*SUMIF('By HD'!$A$3:$A$42,$BE40,'By HD'!AT$3:AT$42)</f>
        <v>5.886402753872634</v>
      </c>
      <c r="CG40">
        <f>$BR40*SUMIF('By HD'!$A$3:$A$42,$BE40,'By HD'!AU$3:AU$42)</f>
        <v>0.52323580034423411</v>
      </c>
      <c r="CO40">
        <f t="shared" si="15"/>
        <v>262.14113597246126</v>
      </c>
      <c r="CP40">
        <f t="shared" si="16"/>
        <v>154.56626506024097</v>
      </c>
      <c r="CQ40">
        <f t="shared" si="17"/>
        <v>100.13597246127367</v>
      </c>
      <c r="CR40">
        <f t="shared" si="18"/>
        <v>7.4388984509466436</v>
      </c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  <c r="DR40" s="5"/>
      <c r="DS40" s="5"/>
      <c r="DT40" s="5"/>
      <c r="DU40" s="5"/>
      <c r="DV40" s="5"/>
      <c r="DW40" s="5"/>
      <c r="DX40" s="5"/>
      <c r="DY40" s="5"/>
      <c r="DZ40" s="5"/>
      <c r="EA40" s="5"/>
      <c r="EB40" s="5"/>
      <c r="EC40" s="5"/>
      <c r="ED40" s="5"/>
      <c r="EE40" s="5"/>
      <c r="EF40" s="5"/>
      <c r="EG40" s="5"/>
      <c r="EH40" s="5"/>
      <c r="EI40" s="5"/>
      <c r="EJ40" s="5"/>
      <c r="EK40" s="5"/>
      <c r="EL40" s="5"/>
      <c r="EM40" s="5"/>
      <c r="EN40" s="5"/>
      <c r="EO40" s="5"/>
      <c r="EP40" s="5"/>
      <c r="EQ40" s="5"/>
      <c r="ER40" s="5"/>
      <c r="ES40" s="5"/>
    </row>
    <row r="41" spans="1:149" x14ac:dyDescent="0.3">
      <c r="A41" t="s">
        <v>512</v>
      </c>
      <c r="B41" t="s">
        <v>246</v>
      </c>
      <c r="C41" t="s">
        <v>246</v>
      </c>
      <c r="D41" s="5">
        <f t="shared" si="22"/>
        <v>706.70547945205476</v>
      </c>
      <c r="E41" s="5">
        <f t="shared" si="23"/>
        <v>311.26541095890411</v>
      </c>
      <c r="F41" s="5">
        <f t="shared" si="24"/>
        <v>365.91095890410958</v>
      </c>
      <c r="G41" s="5">
        <f t="shared" si="25"/>
        <v>29.529109589041095</v>
      </c>
      <c r="H41" s="5">
        <f t="shared" si="26"/>
        <v>0</v>
      </c>
      <c r="I41" s="5">
        <f t="shared" si="27"/>
        <v>0</v>
      </c>
      <c r="J41" s="5">
        <f t="shared" si="28"/>
        <v>0</v>
      </c>
      <c r="K41" s="5">
        <f t="shared" si="29"/>
        <v>0</v>
      </c>
      <c r="L41" s="5">
        <f t="shared" si="30"/>
        <v>0</v>
      </c>
      <c r="M41" s="5">
        <f t="shared" si="31"/>
        <v>0</v>
      </c>
      <c r="N41" s="5">
        <f t="shared" si="32"/>
        <v>0</v>
      </c>
      <c r="O41" s="5">
        <f t="shared" si="35"/>
        <v>0.4404457302358038</v>
      </c>
      <c r="P41" s="5">
        <f t="shared" si="33"/>
        <v>0.51777008887467413</v>
      </c>
      <c r="Q41" s="5">
        <f t="shared" si="33"/>
        <v>4.1784180889522092E-2</v>
      </c>
      <c r="R41" s="5">
        <f t="shared" si="33"/>
        <v>0</v>
      </c>
      <c r="S41" s="5">
        <f t="shared" si="33"/>
        <v>0</v>
      </c>
      <c r="T41" s="5">
        <f t="shared" si="33"/>
        <v>0</v>
      </c>
      <c r="U41" s="5">
        <f t="shared" si="33"/>
        <v>0</v>
      </c>
      <c r="V41" s="5">
        <f t="shared" si="33"/>
        <v>0</v>
      </c>
      <c r="W41" s="5">
        <f t="shared" si="33"/>
        <v>0</v>
      </c>
      <c r="X41" s="5">
        <f t="shared" si="33"/>
        <v>0</v>
      </c>
      <c r="Y41" s="6">
        <f t="shared" si="34"/>
        <v>0.51777008887467413</v>
      </c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>
        <v>17</v>
      </c>
      <c r="AU41" t="s">
        <v>467</v>
      </c>
      <c r="AV41" s="5"/>
      <c r="AW41" s="5"/>
      <c r="AX41" s="5"/>
      <c r="AY41" s="5"/>
      <c r="AZ41" s="5"/>
      <c r="BA41" s="5">
        <f t="shared" si="13"/>
        <v>39</v>
      </c>
      <c r="BB41" s="5">
        <f t="shared" si="11"/>
        <v>0</v>
      </c>
      <c r="BC41" s="5"/>
      <c r="BD41" s="5"/>
      <c r="BE41">
        <v>16</v>
      </c>
      <c r="BF41" t="s">
        <v>474</v>
      </c>
      <c r="BG41">
        <f>SUMIFS('Pres Converted'!$J$2:$J$10000,'Pres Converted'!$E$2:$E$10000,$BF41,'Pres Converted'!$D$2:$D$10000,"ED",'Pres Converted'!$C$2:$C$10000,$BE41)</f>
        <v>244</v>
      </c>
      <c r="BH41">
        <f>SUMIFS('Pres Converted'!G$2:G$10000,'Pres Converted'!$E$2:$E$10000,$BF41,'Pres Converted'!$D$2:$D$10000,"ED",'Pres Converted'!$C$2:$C$10000,$BE41)</f>
        <v>142</v>
      </c>
      <c r="BI41">
        <f>SUMIFS('Pres Converted'!H$2:H$10000,'Pres Converted'!$E$2:$E$10000,$BF41,'Pres Converted'!$D$2:$D$10000,"ED",'Pres Converted'!$C$2:$C$10000,$BE41)</f>
        <v>84</v>
      </c>
      <c r="BJ41">
        <f>SUMIFS('Pres Converted'!I$2:I$10000,'Pres Converted'!$E$2:$E$10000,$BF41,'Pres Converted'!$D$2:$D$10000,"ED",'Pres Converted'!$C$2:$C$10000,$BE41)</f>
        <v>18</v>
      </c>
      <c r="BR41">
        <f>BG41/SUMIF('By HD'!$A$3:$A$42,$BE41,'By HD'!$B$3:$B$42)</f>
        <v>0.13998852553069421</v>
      </c>
      <c r="BS41">
        <f>$BR41*SUMIF('By HD'!$A$3:$A$42,$BE41,'By HD'!W$3:W$42)</f>
        <v>21.278255880665519</v>
      </c>
      <c r="BT41">
        <f>$BR41*SUMIF('By HD'!$A$3:$A$42,$BE41,'By HD'!X$3:X$42)</f>
        <v>8.2593230063109591</v>
      </c>
      <c r="BU41">
        <f>$BR41*SUMIF('By HD'!$A$3:$A$42,$BE41,'By HD'!Y$3:Y$42)</f>
        <v>12.039013195639702</v>
      </c>
      <c r="BV41">
        <f>$BR41*SUMIF('By HD'!$A$3:$A$42,$BE41,'By HD'!Z$3:Z$42)</f>
        <v>0.97991967871485952</v>
      </c>
      <c r="CD41">
        <f>$BR41*SUMIF('By HD'!$A$3:$A$42,$BE41,'By HD'!AR$3:AR$42)</f>
        <v>15.258749282845669</v>
      </c>
      <c r="CE41">
        <f>$BR41*SUMIF('By HD'!$A$3:$A$42,$BE41,'By HD'!AS$3:AS$42)</f>
        <v>8.3993115318416525</v>
      </c>
      <c r="CF41">
        <f>$BR41*SUMIF('By HD'!$A$3:$A$42,$BE41,'By HD'!AT$3:AT$42)</f>
        <v>6.2994836488812398</v>
      </c>
      <c r="CG41">
        <f>$BR41*SUMIF('By HD'!$A$3:$A$42,$BE41,'By HD'!AU$3:AU$42)</f>
        <v>0.55995410212277685</v>
      </c>
      <c r="CO41">
        <f t="shared" si="15"/>
        <v>280.5370051635112</v>
      </c>
      <c r="CP41">
        <f t="shared" si="16"/>
        <v>158.65863453815263</v>
      </c>
      <c r="CQ41">
        <f t="shared" si="17"/>
        <v>102.33849684452095</v>
      </c>
      <c r="CR41">
        <f t="shared" si="18"/>
        <v>19.539873780837638</v>
      </c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  <c r="DR41" s="5"/>
      <c r="DS41" s="5"/>
      <c r="DT41" s="5"/>
      <c r="DU41" s="5"/>
      <c r="DV41" s="5"/>
      <c r="DW41" s="5"/>
      <c r="DX41" s="5"/>
      <c r="DY41" s="5"/>
      <c r="DZ41" s="5"/>
      <c r="EA41" s="5"/>
      <c r="EB41" s="5"/>
      <c r="EC41" s="5"/>
      <c r="ED41" s="5"/>
      <c r="EE41" s="5"/>
      <c r="EF41" s="5"/>
      <c r="EG41" s="5"/>
      <c r="EH41" s="5"/>
      <c r="EI41" s="5"/>
      <c r="EJ41" s="5"/>
      <c r="EK41" s="5"/>
      <c r="EL41" s="5"/>
      <c r="EM41" s="5"/>
      <c r="EN41" s="5"/>
      <c r="EO41" s="5"/>
      <c r="EP41" s="5"/>
      <c r="EQ41" s="5"/>
      <c r="ER41" s="5"/>
      <c r="ES41" s="5"/>
    </row>
    <row r="42" spans="1:149" x14ac:dyDescent="0.3">
      <c r="A42" t="s">
        <v>513</v>
      </c>
      <c r="B42" t="s">
        <v>514</v>
      </c>
      <c r="C42" t="s">
        <v>467</v>
      </c>
      <c r="D42" s="5">
        <f t="shared" si="22"/>
        <v>14351.349583828774</v>
      </c>
      <c r="E42" s="5">
        <f t="shared" si="23"/>
        <v>5539.122473246136</v>
      </c>
      <c r="F42" s="5">
        <f t="shared" si="24"/>
        <v>7699.7455410225921</v>
      </c>
      <c r="G42" s="5">
        <f t="shared" si="25"/>
        <v>1112.4815695600475</v>
      </c>
      <c r="H42" s="5">
        <f t="shared" si="26"/>
        <v>0</v>
      </c>
      <c r="I42" s="5">
        <f t="shared" si="27"/>
        <v>0</v>
      </c>
      <c r="J42" s="5">
        <f t="shared" si="28"/>
        <v>0</v>
      </c>
      <c r="K42" s="5">
        <f t="shared" si="29"/>
        <v>0</v>
      </c>
      <c r="L42" s="5">
        <f t="shared" si="30"/>
        <v>0</v>
      </c>
      <c r="M42" s="5">
        <f t="shared" si="31"/>
        <v>0</v>
      </c>
      <c r="N42" s="5">
        <f t="shared" si="32"/>
        <v>0</v>
      </c>
      <c r="O42" s="5">
        <f t="shared" si="35"/>
        <v>0.38596526695215255</v>
      </c>
      <c r="P42" s="5">
        <f t="shared" si="33"/>
        <v>0.53651717533929577</v>
      </c>
      <c r="Q42" s="5">
        <f t="shared" si="33"/>
        <v>7.7517557708551774E-2</v>
      </c>
      <c r="R42" s="5">
        <f t="shared" si="33"/>
        <v>0</v>
      </c>
      <c r="S42" s="5">
        <f t="shared" si="33"/>
        <v>0</v>
      </c>
      <c r="T42" s="5">
        <f t="shared" si="33"/>
        <v>0</v>
      </c>
      <c r="U42" s="5">
        <f t="shared" si="33"/>
        <v>0</v>
      </c>
      <c r="V42" s="5">
        <f t="shared" si="33"/>
        <v>0</v>
      </c>
      <c r="W42" s="5">
        <f t="shared" si="33"/>
        <v>0</v>
      </c>
      <c r="X42" s="5">
        <f t="shared" si="33"/>
        <v>0</v>
      </c>
      <c r="Y42" s="6">
        <f t="shared" si="34"/>
        <v>0.53651717533929577</v>
      </c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>
        <v>18</v>
      </c>
      <c r="AU42" t="s">
        <v>476</v>
      </c>
      <c r="AV42" s="5"/>
      <c r="AW42" s="5"/>
      <c r="AX42" s="5"/>
      <c r="AY42" s="5"/>
      <c r="AZ42" s="5"/>
      <c r="BA42" s="5">
        <f t="shared" si="13"/>
        <v>40</v>
      </c>
      <c r="BB42" s="5">
        <f t="shared" si="11"/>
        <v>0</v>
      </c>
      <c r="BC42" s="5"/>
      <c r="BD42" s="5"/>
      <c r="BE42">
        <v>17</v>
      </c>
      <c r="BF42" t="s">
        <v>467</v>
      </c>
      <c r="BG42">
        <f>SUMIFS('Pres Converted'!$J$2:$J$10000,'Pres Converted'!$E$2:$E$10000,$BF42,'Pres Converted'!$D$2:$D$10000,"ED",'Pres Converted'!$C$2:$C$10000,$BE42)</f>
        <v>12590</v>
      </c>
      <c r="BH42">
        <f>SUMIFS('Pres Converted'!G$2:G$10000,'Pres Converted'!$E$2:$E$10000,$BF42,'Pres Converted'!$D$2:$D$10000,"ED",'Pres Converted'!$C$2:$C$10000,$BE42)</f>
        <v>4783</v>
      </c>
      <c r="BI42">
        <f>SUMIFS('Pres Converted'!H$2:H$10000,'Pres Converted'!$E$2:$E$10000,$BF42,'Pres Converted'!$D$2:$D$10000,"ED",'Pres Converted'!$C$2:$C$10000,$BE42)</f>
        <v>6773</v>
      </c>
      <c r="BJ42">
        <f>SUMIFS('Pres Converted'!I$2:I$10000,'Pres Converted'!$E$2:$E$10000,$BF42,'Pres Converted'!$D$2:$D$10000,"ED",'Pres Converted'!$C$2:$C$10000,$BE42)</f>
        <v>1034</v>
      </c>
      <c r="BR42">
        <f>BG42/SUMIF('By HD'!$A$3:$A$42,$BE42,'By HD'!$B$3:$B$42)</f>
        <v>1</v>
      </c>
      <c r="BS42">
        <f>$BR42*SUMIF('By HD'!$A$3:$A$42,$BE42,'By HD'!W$3:W$42)</f>
        <v>1232</v>
      </c>
      <c r="BT42">
        <f>$BR42*SUMIF('By HD'!$A$3:$A$42,$BE42,'By HD'!X$3:X$42)</f>
        <v>505</v>
      </c>
      <c r="BU42">
        <f>$BR42*SUMIF('By HD'!$A$3:$A$42,$BE42,'By HD'!Y$3:Y$42)</f>
        <v>681</v>
      </c>
      <c r="BV42">
        <f>$BR42*SUMIF('By HD'!$A$3:$A$42,$BE42,'By HD'!Z$3:Z$42)</f>
        <v>46</v>
      </c>
      <c r="CD42">
        <f>$BR42*SUMIF('By HD'!$A$3:$A$42,$BE42,'By HD'!AR$3:AR$42)</f>
        <v>493</v>
      </c>
      <c r="CE42">
        <f>$BR42*SUMIF('By HD'!$A$3:$A$42,$BE42,'By HD'!AS$3:AS$42)</f>
        <v>247</v>
      </c>
      <c r="CF42">
        <f>$BR42*SUMIF('By HD'!$A$3:$A$42,$BE42,'By HD'!AT$3:AT$42)</f>
        <v>218</v>
      </c>
      <c r="CG42">
        <f>$BR42*SUMIF('By HD'!$A$3:$A$42,$BE42,'By HD'!AU$3:AU$42)</f>
        <v>28</v>
      </c>
      <c r="CO42">
        <f t="shared" si="15"/>
        <v>14315</v>
      </c>
      <c r="CP42">
        <f t="shared" si="16"/>
        <v>5535</v>
      </c>
      <c r="CQ42">
        <f t="shared" si="17"/>
        <v>7672</v>
      </c>
      <c r="CR42">
        <f t="shared" si="18"/>
        <v>1108</v>
      </c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  <c r="DR42" s="5"/>
      <c r="DS42" s="5"/>
      <c r="DT42" s="5"/>
      <c r="DU42" s="5"/>
      <c r="DV42" s="5"/>
      <c r="DW42" s="5"/>
      <c r="DX42" s="5"/>
      <c r="DY42" s="5"/>
      <c r="DZ42" s="5"/>
      <c r="EA42" s="5"/>
      <c r="EB42" s="5"/>
      <c r="EC42" s="5"/>
      <c r="ED42" s="5"/>
      <c r="EE42" s="5"/>
      <c r="EF42" s="5"/>
      <c r="EG42" s="5"/>
      <c r="EH42" s="5"/>
      <c r="EI42" s="5"/>
      <c r="EJ42" s="5"/>
      <c r="EK42" s="5"/>
      <c r="EL42" s="5"/>
      <c r="EM42" s="5"/>
      <c r="EN42" s="5"/>
      <c r="EO42" s="5"/>
      <c r="EP42" s="5"/>
      <c r="EQ42" s="5"/>
      <c r="ER42" s="5"/>
      <c r="ES42" s="5"/>
    </row>
    <row r="43" spans="1:149" x14ac:dyDescent="0.3">
      <c r="A43" t="s">
        <v>515</v>
      </c>
      <c r="B43" t="s">
        <v>73</v>
      </c>
      <c r="C43" t="s">
        <v>73</v>
      </c>
      <c r="D43" s="5">
        <f t="shared" si="22"/>
        <v>480.17660184890025</v>
      </c>
      <c r="E43" s="5">
        <f t="shared" si="23"/>
        <v>133.00318775900541</v>
      </c>
      <c r="F43" s="5">
        <f t="shared" si="24"/>
        <v>325.1772394007013</v>
      </c>
      <c r="G43" s="5">
        <f t="shared" si="25"/>
        <v>21.996174689193499</v>
      </c>
      <c r="H43" s="5">
        <f t="shared" si="26"/>
        <v>0</v>
      </c>
      <c r="I43" s="5">
        <f t="shared" si="27"/>
        <v>0</v>
      </c>
      <c r="J43" s="5">
        <f t="shared" si="28"/>
        <v>0</v>
      </c>
      <c r="K43" s="5">
        <f t="shared" si="29"/>
        <v>0</v>
      </c>
      <c r="L43" s="5">
        <f t="shared" si="30"/>
        <v>0</v>
      </c>
      <c r="M43" s="5">
        <f t="shared" si="31"/>
        <v>0</v>
      </c>
      <c r="N43" s="5">
        <f t="shared" si="32"/>
        <v>0</v>
      </c>
      <c r="O43" s="5">
        <f t="shared" si="35"/>
        <v>0.27698806490545791</v>
      </c>
      <c r="P43" s="5">
        <f t="shared" si="33"/>
        <v>0.6772034250494916</v>
      </c>
      <c r="Q43" s="5">
        <f t="shared" si="33"/>
        <v>4.580851004505037E-2</v>
      </c>
      <c r="R43" s="5">
        <f t="shared" si="33"/>
        <v>0</v>
      </c>
      <c r="S43" s="5">
        <f t="shared" si="33"/>
        <v>0</v>
      </c>
      <c r="T43" s="5">
        <f t="shared" si="33"/>
        <v>0</v>
      </c>
      <c r="U43" s="5">
        <f t="shared" si="33"/>
        <v>0</v>
      </c>
      <c r="V43" s="5">
        <f t="shared" si="33"/>
        <v>0</v>
      </c>
      <c r="W43" s="5">
        <f t="shared" si="33"/>
        <v>0</v>
      </c>
      <c r="X43" s="5">
        <f t="shared" si="33"/>
        <v>0</v>
      </c>
      <c r="Y43" s="6">
        <f t="shared" si="34"/>
        <v>0.6772034250494916</v>
      </c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>
        <v>18</v>
      </c>
      <c r="AU43" t="s">
        <v>477</v>
      </c>
      <c r="AV43" s="5"/>
      <c r="AW43" s="5"/>
      <c r="AX43" s="5"/>
      <c r="AY43" s="5"/>
      <c r="AZ43" s="5"/>
      <c r="BA43" s="5"/>
      <c r="BB43" s="5"/>
      <c r="BC43" s="5"/>
      <c r="BD43" s="5"/>
      <c r="BE43">
        <v>18</v>
      </c>
      <c r="BF43" t="s">
        <v>476</v>
      </c>
      <c r="BG43">
        <f>SUMIFS('Pres Converted'!$J$2:$J$10000,'Pres Converted'!$E$2:$E$10000,$BF43,'Pres Converted'!$D$2:$D$10000,"ED",'Pres Converted'!$C$2:$C$10000,$BE43)</f>
        <v>503</v>
      </c>
      <c r="BH43">
        <f>SUMIFS('Pres Converted'!G$2:G$10000,'Pres Converted'!$E$2:$E$10000,$BF43,'Pres Converted'!$D$2:$D$10000,"ED",'Pres Converted'!$C$2:$C$10000,$BE43)</f>
        <v>160</v>
      </c>
      <c r="BI43">
        <f>SUMIFS('Pres Converted'!H$2:H$10000,'Pres Converted'!$E$2:$E$10000,$BF43,'Pres Converted'!$D$2:$D$10000,"ED",'Pres Converted'!$C$2:$C$10000,$BE43)</f>
        <v>306</v>
      </c>
      <c r="BJ43">
        <f>SUMIFS('Pres Converted'!I$2:I$10000,'Pres Converted'!$E$2:$E$10000,$BF43,'Pres Converted'!$D$2:$D$10000,"ED",'Pres Converted'!$C$2:$C$10000,$BE43)</f>
        <v>37</v>
      </c>
      <c r="BR43">
        <f>BG43/SUMIF('By HD'!$A$3:$A$42,$BE43,'By HD'!$B$3:$B$42)</f>
        <v>0.29904875148632581</v>
      </c>
      <c r="BS43">
        <f>$BR43*SUMIF('By HD'!$A$3:$A$42,$BE43,'By HD'!W$3:W$42)</f>
        <v>73.565992865636147</v>
      </c>
      <c r="BT43">
        <f>$BR43*SUMIF('By HD'!$A$3:$A$42,$BE43,'By HD'!X$3:X$42)</f>
        <v>24.22294887039239</v>
      </c>
      <c r="BU43">
        <f>$BR43*SUMIF('By HD'!$A$3:$A$42,$BE43,'By HD'!Y$3:Y$42)</f>
        <v>44.558263971462544</v>
      </c>
      <c r="BV43">
        <f>$BR43*SUMIF('By HD'!$A$3:$A$42,$BE43,'By HD'!Z$3:Z$42)</f>
        <v>4.784780023781213</v>
      </c>
      <c r="CD43">
        <f>$BR43*SUMIF('By HD'!$A$3:$A$42,$BE43,'By HD'!AR$3:AR$42)</f>
        <v>32.895362663495838</v>
      </c>
      <c r="CE43">
        <f>$BR43*SUMIF('By HD'!$A$3:$A$42,$BE43,'By HD'!AS$3:AS$42)</f>
        <v>11.363852556480381</v>
      </c>
      <c r="CF43">
        <f>$BR43*SUMIF('By HD'!$A$3:$A$42,$BE43,'By HD'!AT$3:AT$42)</f>
        <v>18.241973840665874</v>
      </c>
      <c r="CG43">
        <f>$BR43*SUMIF('By HD'!$A$3:$A$42,$BE43,'By HD'!AU$3:AU$42)</f>
        <v>3.2895362663495842</v>
      </c>
      <c r="CO43">
        <f t="shared" si="15"/>
        <v>609.46135552913199</v>
      </c>
      <c r="CP43">
        <f t="shared" si="16"/>
        <v>195.58680142687277</v>
      </c>
      <c r="CQ43">
        <f t="shared" si="17"/>
        <v>368.80023781212844</v>
      </c>
      <c r="CR43">
        <f t="shared" si="18"/>
        <v>45.074316290130795</v>
      </c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  <c r="DR43" s="5"/>
      <c r="DS43" s="5"/>
      <c r="DT43" s="5"/>
      <c r="DU43" s="5"/>
      <c r="DV43" s="5"/>
      <c r="DW43" s="5"/>
      <c r="DX43" s="5"/>
      <c r="DY43" s="5"/>
      <c r="DZ43" s="5"/>
      <c r="EA43" s="5"/>
      <c r="EB43" s="5"/>
      <c r="EC43" s="5"/>
      <c r="ED43" s="5"/>
      <c r="EE43" s="5"/>
      <c r="EF43" s="5"/>
      <c r="EG43" s="5"/>
      <c r="EH43" s="5"/>
      <c r="EI43" s="5"/>
      <c r="EJ43" s="5"/>
      <c r="EK43" s="5"/>
      <c r="EL43" s="5"/>
      <c r="EM43" s="5"/>
      <c r="EN43" s="5"/>
      <c r="EO43" s="5"/>
      <c r="EP43" s="5"/>
      <c r="EQ43" s="5"/>
      <c r="ER43" s="5"/>
      <c r="ES43" s="5"/>
    </row>
    <row r="44" spans="1:149" x14ac:dyDescent="0.3">
      <c r="A44" t="s">
        <v>516</v>
      </c>
      <c r="B44" t="s">
        <v>458</v>
      </c>
      <c r="C44" t="s">
        <v>458</v>
      </c>
      <c r="D44" s="5">
        <f t="shared" si="22"/>
        <v>663.04299331783568</v>
      </c>
      <c r="E44" s="5">
        <f t="shared" si="23"/>
        <v>338.09515628496166</v>
      </c>
      <c r="F44" s="5">
        <f t="shared" si="24"/>
        <v>306.37192880473344</v>
      </c>
      <c r="G44" s="5">
        <f t="shared" si="25"/>
        <v>18.575908228140563</v>
      </c>
      <c r="H44" s="5">
        <f t="shared" si="26"/>
        <v>0</v>
      </c>
      <c r="I44" s="5">
        <f t="shared" si="27"/>
        <v>0</v>
      </c>
      <c r="J44" s="5">
        <f t="shared" si="28"/>
        <v>0</v>
      </c>
      <c r="K44" s="5">
        <f t="shared" si="29"/>
        <v>0</v>
      </c>
      <c r="L44" s="5">
        <f t="shared" si="30"/>
        <v>0</v>
      </c>
      <c r="M44" s="5">
        <f t="shared" si="31"/>
        <v>0</v>
      </c>
      <c r="N44" s="5">
        <f t="shared" si="32"/>
        <v>0</v>
      </c>
      <c r="O44" s="5">
        <f t="shared" si="35"/>
        <v>0.50991437914628968</v>
      </c>
      <c r="P44" s="5">
        <f t="shared" si="33"/>
        <v>0.46206947647793223</v>
      </c>
      <c r="Q44" s="5">
        <f t="shared" si="33"/>
        <v>2.8016144375778106E-2</v>
      </c>
      <c r="R44" s="5">
        <f t="shared" si="33"/>
        <v>0</v>
      </c>
      <c r="S44" s="5">
        <f t="shared" si="33"/>
        <v>0</v>
      </c>
      <c r="T44" s="5">
        <f t="shared" si="33"/>
        <v>0</v>
      </c>
      <c r="U44" s="5">
        <f t="shared" si="33"/>
        <v>0</v>
      </c>
      <c r="V44" s="5">
        <f t="shared" si="33"/>
        <v>0</v>
      </c>
      <c r="W44" s="5">
        <f t="shared" si="33"/>
        <v>0</v>
      </c>
      <c r="X44" s="5">
        <f t="shared" si="33"/>
        <v>0</v>
      </c>
      <c r="Y44" s="6">
        <f t="shared" si="34"/>
        <v>2.5099143791462897</v>
      </c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>
        <v>18</v>
      </c>
      <c r="AU44" t="s">
        <v>467</v>
      </c>
      <c r="AV44" s="5"/>
      <c r="AW44" s="5"/>
      <c r="AX44" s="5"/>
      <c r="AY44" s="5"/>
      <c r="AZ44" s="5"/>
      <c r="BA44" s="5"/>
      <c r="BB44" s="5"/>
      <c r="BC44" s="5"/>
      <c r="BD44" s="5"/>
      <c r="BE44">
        <v>18</v>
      </c>
      <c r="BF44" t="s">
        <v>477</v>
      </c>
      <c r="BG44">
        <f>SUMIFS('Pres Converted'!$J$2:$J$10000,'Pres Converted'!$E$2:$E$10000,$BF44,'Pres Converted'!$D$2:$D$10000,"ED",'Pres Converted'!$C$2:$C$10000,$BE44)</f>
        <v>782</v>
      </c>
      <c r="BH44">
        <f>SUMIFS('Pres Converted'!G$2:G$10000,'Pres Converted'!$E$2:$E$10000,$BF44,'Pres Converted'!$D$2:$D$10000,"ED",'Pres Converted'!$C$2:$C$10000,$BE44)</f>
        <v>226</v>
      </c>
      <c r="BI44">
        <f>SUMIFS('Pres Converted'!H$2:H$10000,'Pres Converted'!$E$2:$E$10000,$BF44,'Pres Converted'!$D$2:$D$10000,"ED",'Pres Converted'!$C$2:$C$10000,$BE44)</f>
        <v>464</v>
      </c>
      <c r="BJ44">
        <f>SUMIFS('Pres Converted'!I$2:I$10000,'Pres Converted'!$E$2:$E$10000,$BF44,'Pres Converted'!$D$2:$D$10000,"ED",'Pres Converted'!$C$2:$C$10000,$BE44)</f>
        <v>92</v>
      </c>
      <c r="BR44">
        <f>BG44/SUMIF('By HD'!$A$3:$A$42,$BE44,'By HD'!$B$3:$B$42)</f>
        <v>0.46492271105826399</v>
      </c>
      <c r="BS44">
        <f>$BR44*SUMIF('By HD'!$A$3:$A$42,$BE44,'By HD'!W$3:W$42)</f>
        <v>114.37098692033294</v>
      </c>
      <c r="BT44">
        <f>$BR44*SUMIF('By HD'!$A$3:$A$42,$BE44,'By HD'!X$3:X$42)</f>
        <v>37.658739595719382</v>
      </c>
      <c r="BU44">
        <f>$BR44*SUMIF('By HD'!$A$3:$A$42,$BE44,'By HD'!Y$3:Y$42)</f>
        <v>69.273483947681342</v>
      </c>
      <c r="BV44">
        <f>$BR44*SUMIF('By HD'!$A$3:$A$42,$BE44,'By HD'!Z$3:Z$42)</f>
        <v>7.4387633769322239</v>
      </c>
      <c r="CD44">
        <f>$BR44*SUMIF('By HD'!$A$3:$A$42,$BE44,'By HD'!AR$3:AR$42)</f>
        <v>51.14149821640904</v>
      </c>
      <c r="CE44">
        <f>$BR44*SUMIF('By HD'!$A$3:$A$42,$BE44,'By HD'!AS$3:AS$42)</f>
        <v>17.66706302021403</v>
      </c>
      <c r="CF44">
        <f>$BR44*SUMIF('By HD'!$A$3:$A$42,$BE44,'By HD'!AT$3:AT$42)</f>
        <v>28.360285374554103</v>
      </c>
      <c r="CG44">
        <f>$BR44*SUMIF('By HD'!$A$3:$A$42,$BE44,'By HD'!AU$3:AU$42)</f>
        <v>5.114149821640904</v>
      </c>
      <c r="CO44">
        <f t="shared" si="15"/>
        <v>947.51248513674204</v>
      </c>
      <c r="CP44">
        <f t="shared" si="16"/>
        <v>281.32580261593341</v>
      </c>
      <c r="CQ44">
        <f t="shared" si="17"/>
        <v>561.63376932223548</v>
      </c>
      <c r="CR44">
        <f t="shared" si="18"/>
        <v>104.55291319857312</v>
      </c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  <c r="DR44" s="5"/>
      <c r="DS44" s="5"/>
      <c r="DT44" s="5"/>
      <c r="DU44" s="5"/>
      <c r="DV44" s="5"/>
      <c r="DW44" s="5"/>
      <c r="DX44" s="5"/>
      <c r="DY44" s="5"/>
      <c r="DZ44" s="5"/>
      <c r="EA44" s="5"/>
      <c r="EB44" s="5"/>
      <c r="EC44" s="5"/>
      <c r="ED44" s="5"/>
      <c r="EE44" s="5"/>
      <c r="EF44" s="5"/>
      <c r="EG44" s="5"/>
      <c r="EH44" s="5"/>
      <c r="EI44" s="5"/>
      <c r="EJ44" s="5"/>
      <c r="EK44" s="5"/>
      <c r="EL44" s="5"/>
      <c r="EM44" s="5"/>
      <c r="EN44" s="5"/>
      <c r="EO44" s="5"/>
      <c r="EP44" s="5"/>
      <c r="EQ44" s="5"/>
      <c r="ER44" s="5"/>
      <c r="ES44" s="5"/>
    </row>
    <row r="45" spans="1:149" x14ac:dyDescent="0.3">
      <c r="A45" t="s">
        <v>517</v>
      </c>
      <c r="B45" t="s">
        <v>462</v>
      </c>
      <c r="C45" t="s">
        <v>462</v>
      </c>
      <c r="D45" s="5">
        <f t="shared" si="22"/>
        <v>6567.9601530124328</v>
      </c>
      <c r="E45" s="5">
        <f t="shared" si="23"/>
        <v>2706.7465731590692</v>
      </c>
      <c r="F45" s="5">
        <f t="shared" si="24"/>
        <v>3693.909467644246</v>
      </c>
      <c r="G45" s="5">
        <f t="shared" si="25"/>
        <v>167.30411220911699</v>
      </c>
      <c r="H45" s="5">
        <f t="shared" si="26"/>
        <v>0</v>
      </c>
      <c r="I45" s="5">
        <f t="shared" si="27"/>
        <v>0</v>
      </c>
      <c r="J45" s="5">
        <f t="shared" si="28"/>
        <v>0</v>
      </c>
      <c r="K45" s="5">
        <f t="shared" si="29"/>
        <v>0</v>
      </c>
      <c r="L45" s="5">
        <f t="shared" si="30"/>
        <v>0</v>
      </c>
      <c r="M45" s="5">
        <f t="shared" si="31"/>
        <v>0</v>
      </c>
      <c r="N45" s="5">
        <f t="shared" si="32"/>
        <v>0</v>
      </c>
      <c r="O45" s="5">
        <f t="shared" si="35"/>
        <v>0.41211373243755206</v>
      </c>
      <c r="P45" s="5">
        <f t="shared" si="33"/>
        <v>0.56241350154202951</v>
      </c>
      <c r="Q45" s="5">
        <f t="shared" si="33"/>
        <v>2.547276602041838E-2</v>
      </c>
      <c r="R45" s="5">
        <f t="shared" si="33"/>
        <v>0</v>
      </c>
      <c r="S45" s="5">
        <f t="shared" si="33"/>
        <v>0</v>
      </c>
      <c r="T45" s="5">
        <f t="shared" si="33"/>
        <v>0</v>
      </c>
      <c r="U45" s="5">
        <f t="shared" si="33"/>
        <v>0</v>
      </c>
      <c r="V45" s="5">
        <f t="shared" si="33"/>
        <v>0</v>
      </c>
      <c r="W45" s="5">
        <f t="shared" si="33"/>
        <v>0</v>
      </c>
      <c r="X45" s="5">
        <f t="shared" si="33"/>
        <v>0</v>
      </c>
      <c r="Y45" s="6">
        <f t="shared" si="34"/>
        <v>0.56241350154202951</v>
      </c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>
        <v>18</v>
      </c>
      <c r="AU45" t="s">
        <v>475</v>
      </c>
      <c r="AV45" s="5"/>
      <c r="AW45" s="5"/>
      <c r="AX45" s="5"/>
      <c r="AY45" s="5"/>
      <c r="AZ45" s="5"/>
      <c r="BA45" s="5"/>
      <c r="BB45" s="5"/>
      <c r="BC45" s="5"/>
      <c r="BD45" s="5"/>
      <c r="BE45">
        <v>18</v>
      </c>
      <c r="BF45" t="s">
        <v>467</v>
      </c>
      <c r="BG45">
        <f>SUMIFS('Pres Converted'!$J$2:$J$10000,'Pres Converted'!$E$2:$E$10000,$BF45,'Pres Converted'!$D$2:$D$10000,"ED",'Pres Converted'!$C$2:$C$10000,$BE45)</f>
        <v>30</v>
      </c>
      <c r="BH45">
        <f>SUMIFS('Pres Converted'!G$2:G$10000,'Pres Converted'!$E$2:$E$10000,$BF45,'Pres Converted'!$D$2:$D$10000,"ED",'Pres Converted'!$C$2:$C$10000,$BE45)</f>
        <v>2</v>
      </c>
      <c r="BI45">
        <f>SUMIFS('Pres Converted'!H$2:H$10000,'Pres Converted'!$E$2:$E$10000,$BF45,'Pres Converted'!$D$2:$D$10000,"ED",'Pres Converted'!$C$2:$C$10000,$BE45)</f>
        <v>24</v>
      </c>
      <c r="BJ45">
        <f>SUMIFS('Pres Converted'!I$2:I$10000,'Pres Converted'!$E$2:$E$10000,$BF45,'Pres Converted'!$D$2:$D$10000,"ED",'Pres Converted'!$C$2:$C$10000,$BE45)</f>
        <v>4</v>
      </c>
      <c r="BR45">
        <f>BG45/SUMIF('By HD'!$A$3:$A$42,$BE45,'By HD'!$B$3:$B$42)</f>
        <v>1.78359096313912E-2</v>
      </c>
      <c r="BS45">
        <f>$BR45*SUMIF('By HD'!$A$3:$A$42,$BE45,'By HD'!W$3:W$42)</f>
        <v>4.3876337693222354</v>
      </c>
      <c r="BT45">
        <f>$BR45*SUMIF('By HD'!$A$3:$A$42,$BE45,'By HD'!X$3:X$42)</f>
        <v>1.4447086801426872</v>
      </c>
      <c r="BU45">
        <f>$BR45*SUMIF('By HD'!$A$3:$A$42,$BE45,'By HD'!Y$3:Y$42)</f>
        <v>2.6575505350772888</v>
      </c>
      <c r="BV45">
        <f>$BR45*SUMIF('By HD'!$A$3:$A$42,$BE45,'By HD'!Z$3:Z$42)</f>
        <v>0.2853745541022592</v>
      </c>
      <c r="CD45">
        <f>$BR45*SUMIF('By HD'!$A$3:$A$42,$BE45,'By HD'!AR$3:AR$42)</f>
        <v>1.9619500594530321</v>
      </c>
      <c r="CE45">
        <f>$BR45*SUMIF('By HD'!$A$3:$A$42,$BE45,'By HD'!AS$3:AS$42)</f>
        <v>0.67776456599286561</v>
      </c>
      <c r="CF45">
        <f>$BR45*SUMIF('By HD'!$A$3:$A$42,$BE45,'By HD'!AT$3:AT$42)</f>
        <v>1.0879904875148632</v>
      </c>
      <c r="CG45">
        <f>$BR45*SUMIF('By HD'!$A$3:$A$42,$BE45,'By HD'!AU$3:AU$42)</f>
        <v>0.1961950059453032</v>
      </c>
      <c r="CO45">
        <f t="shared" si="15"/>
        <v>36.349583828775266</v>
      </c>
      <c r="CP45">
        <f t="shared" si="16"/>
        <v>4.1224732461355522</v>
      </c>
      <c r="CQ45">
        <f t="shared" si="17"/>
        <v>27.745541022592153</v>
      </c>
      <c r="CR45">
        <f t="shared" si="18"/>
        <v>4.4815695600475625</v>
      </c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  <c r="DR45" s="5"/>
      <c r="DS45" s="5"/>
      <c r="DT45" s="5"/>
      <c r="DU45" s="5"/>
      <c r="DV45" s="5"/>
      <c r="DW45" s="5"/>
      <c r="DX45" s="5"/>
      <c r="DY45" s="5"/>
      <c r="DZ45" s="5"/>
      <c r="EA45" s="5"/>
      <c r="EB45" s="5"/>
      <c r="EC45" s="5"/>
      <c r="ED45" s="5"/>
      <c r="EE45" s="5"/>
      <c r="EF45" s="5"/>
      <c r="EG45" s="5"/>
      <c r="EH45" s="5"/>
      <c r="EI45" s="5"/>
      <c r="EJ45" s="5"/>
      <c r="EK45" s="5"/>
      <c r="EL45" s="5"/>
      <c r="EM45" s="5"/>
      <c r="EN45" s="5"/>
      <c r="EO45" s="5"/>
      <c r="EP45" s="5"/>
      <c r="EQ45" s="5"/>
      <c r="ER45" s="5"/>
      <c r="ES45" s="5"/>
    </row>
    <row r="46" spans="1:149" x14ac:dyDescent="0.3">
      <c r="A46" t="s">
        <v>518</v>
      </c>
      <c r="B46" t="s">
        <v>519</v>
      </c>
      <c r="C46" t="s">
        <v>463</v>
      </c>
      <c r="D46" s="5">
        <f t="shared" si="22"/>
        <v>5589.8540717258975</v>
      </c>
      <c r="E46" s="5">
        <f t="shared" si="23"/>
        <v>1526.4781086836215</v>
      </c>
      <c r="F46" s="5">
        <f t="shared" si="24"/>
        <v>3197.7943450590697</v>
      </c>
      <c r="G46" s="5">
        <f t="shared" si="25"/>
        <v>865.58161798320543</v>
      </c>
      <c r="H46" s="5">
        <f t="shared" si="26"/>
        <v>0</v>
      </c>
      <c r="I46" s="5">
        <f t="shared" si="27"/>
        <v>0</v>
      </c>
      <c r="J46" s="5">
        <f t="shared" si="28"/>
        <v>0</v>
      </c>
      <c r="K46" s="5">
        <f t="shared" si="29"/>
        <v>0</v>
      </c>
      <c r="L46" s="5">
        <f t="shared" si="30"/>
        <v>0</v>
      </c>
      <c r="M46" s="5">
        <f t="shared" si="31"/>
        <v>0</v>
      </c>
      <c r="N46" s="5">
        <f t="shared" si="32"/>
        <v>0</v>
      </c>
      <c r="O46" s="5">
        <f t="shared" si="35"/>
        <v>0.27308013574177498</v>
      </c>
      <c r="P46" s="5">
        <f t="shared" si="33"/>
        <v>0.57207116751649534</v>
      </c>
      <c r="Q46" s="5">
        <f t="shared" si="33"/>
        <v>0.15484869674172952</v>
      </c>
      <c r="R46" s="5">
        <f t="shared" si="33"/>
        <v>0</v>
      </c>
      <c r="S46" s="5">
        <f t="shared" si="33"/>
        <v>0</v>
      </c>
      <c r="T46" s="5">
        <f t="shared" si="33"/>
        <v>0</v>
      </c>
      <c r="U46" s="5">
        <f t="shared" si="33"/>
        <v>0</v>
      </c>
      <c r="V46" s="5">
        <f t="shared" si="33"/>
        <v>0</v>
      </c>
      <c r="W46" s="5">
        <f t="shared" si="33"/>
        <v>0</v>
      </c>
      <c r="X46" s="5">
        <f t="shared" si="33"/>
        <v>0</v>
      </c>
      <c r="Y46" s="6">
        <f t="shared" si="34"/>
        <v>0.57207116751649534</v>
      </c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>
        <v>18</v>
      </c>
      <c r="AU46" t="s">
        <v>464</v>
      </c>
      <c r="AV46" s="5"/>
      <c r="AW46" s="5"/>
      <c r="AX46" s="5"/>
      <c r="AY46" s="5"/>
      <c r="AZ46" s="5"/>
      <c r="BA46" s="5"/>
      <c r="BB46" s="5"/>
      <c r="BC46" s="5"/>
      <c r="BD46" s="5"/>
      <c r="BE46">
        <v>18</v>
      </c>
      <c r="BF46" t="s">
        <v>475</v>
      </c>
      <c r="BG46">
        <f>SUMIFS('Pres Converted'!$J$2:$J$10000,'Pres Converted'!$E$2:$E$10000,$BF46,'Pres Converted'!$D$2:$D$10000,"ED",'Pres Converted'!$C$2:$C$10000,$BE46)</f>
        <v>221</v>
      </c>
      <c r="BH46">
        <f>SUMIFS('Pres Converted'!G$2:G$10000,'Pres Converted'!$E$2:$E$10000,$BF46,'Pres Converted'!$D$2:$D$10000,"ED",'Pres Converted'!$C$2:$C$10000,$BE46)</f>
        <v>92</v>
      </c>
      <c r="BI46">
        <f>SUMIFS('Pres Converted'!H$2:H$10000,'Pres Converted'!$E$2:$E$10000,$BF46,'Pres Converted'!$D$2:$D$10000,"ED",'Pres Converted'!$C$2:$C$10000,$BE46)</f>
        <v>107</v>
      </c>
      <c r="BJ46">
        <f>SUMIFS('Pres Converted'!I$2:I$10000,'Pres Converted'!$E$2:$E$10000,$BF46,'Pres Converted'!$D$2:$D$10000,"ED",'Pres Converted'!$C$2:$C$10000,$BE46)</f>
        <v>22</v>
      </c>
      <c r="BR46">
        <f>BG46/SUMIF('By HD'!$A$3:$A$42,$BE46,'By HD'!$B$3:$B$42)</f>
        <v>0.13139120095124851</v>
      </c>
      <c r="BS46">
        <f>$BR46*SUMIF('By HD'!$A$3:$A$42,$BE46,'By HD'!W$3:W$42)</f>
        <v>32.322235434007133</v>
      </c>
      <c r="BT46">
        <f>$BR46*SUMIF('By HD'!$A$3:$A$42,$BE46,'By HD'!X$3:X$42)</f>
        <v>10.642687277051129</v>
      </c>
      <c r="BU46">
        <f>$BR46*SUMIF('By HD'!$A$3:$A$42,$BE46,'By HD'!Y$3:Y$42)</f>
        <v>19.577288941736029</v>
      </c>
      <c r="BV46">
        <f>$BR46*SUMIF('By HD'!$A$3:$A$42,$BE46,'By HD'!Z$3:Z$42)</f>
        <v>2.1022592152199762</v>
      </c>
      <c r="CD46">
        <f>$BR46*SUMIF('By HD'!$A$3:$A$42,$BE46,'By HD'!AR$3:AR$42)</f>
        <v>14.453032104637336</v>
      </c>
      <c r="CE46">
        <f>$BR46*SUMIF('By HD'!$A$3:$A$42,$BE46,'By HD'!AS$3:AS$42)</f>
        <v>4.9928656361474433</v>
      </c>
      <c r="CF46">
        <f>$BR46*SUMIF('By HD'!$A$3:$A$42,$BE46,'By HD'!AT$3:AT$42)</f>
        <v>8.0148632580261587</v>
      </c>
      <c r="CG46">
        <f>$BR46*SUMIF('By HD'!$A$3:$A$42,$BE46,'By HD'!AU$3:AU$42)</f>
        <v>1.4453032104637336</v>
      </c>
      <c r="CO46">
        <f t="shared" si="15"/>
        <v>267.77526753864447</v>
      </c>
      <c r="CP46">
        <f t="shared" si="16"/>
        <v>107.63555291319858</v>
      </c>
      <c r="CQ46">
        <f t="shared" si="17"/>
        <v>134.59215219976218</v>
      </c>
      <c r="CR46">
        <f t="shared" si="18"/>
        <v>25.547562425683708</v>
      </c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  <c r="DR46" s="5"/>
      <c r="DS46" s="5"/>
      <c r="DT46" s="5"/>
      <c r="DU46" s="5"/>
      <c r="DV46" s="5"/>
      <c r="DW46" s="5"/>
      <c r="DX46" s="5"/>
      <c r="DY46" s="5"/>
      <c r="DZ46" s="5"/>
      <c r="EA46" s="5"/>
      <c r="EB46" s="5"/>
      <c r="EC46" s="5"/>
      <c r="ED46" s="5"/>
      <c r="EE46" s="5"/>
      <c r="EF46" s="5"/>
      <c r="EG46" s="5"/>
      <c r="EH46" s="5"/>
      <c r="EI46" s="5"/>
      <c r="EJ46" s="5"/>
      <c r="EK46" s="5"/>
      <c r="EL46" s="5"/>
      <c r="EM46" s="5"/>
      <c r="EN46" s="5"/>
      <c r="EO46" s="5"/>
      <c r="EP46" s="5"/>
      <c r="EQ46" s="5"/>
      <c r="ER46" s="5"/>
      <c r="ES46" s="5"/>
    </row>
    <row r="47" spans="1:149" x14ac:dyDescent="0.3">
      <c r="A47" t="s">
        <v>520</v>
      </c>
      <c r="B47" t="s">
        <v>521</v>
      </c>
      <c r="C47" t="s">
        <v>457</v>
      </c>
      <c r="D47" s="5">
        <f t="shared" si="22"/>
        <v>3874.9302200751476</v>
      </c>
      <c r="E47" s="5">
        <f t="shared" si="23"/>
        <v>1363.2769726247986</v>
      </c>
      <c r="F47" s="5">
        <f t="shared" si="24"/>
        <v>2264.6108427267845</v>
      </c>
      <c r="G47" s="5">
        <f t="shared" si="25"/>
        <v>247.04240472356415</v>
      </c>
      <c r="H47" s="5">
        <f t="shared" si="26"/>
        <v>0</v>
      </c>
      <c r="I47" s="5">
        <f t="shared" si="27"/>
        <v>0</v>
      </c>
      <c r="J47" s="5">
        <f t="shared" si="28"/>
        <v>0</v>
      </c>
      <c r="K47" s="5">
        <f t="shared" si="29"/>
        <v>0</v>
      </c>
      <c r="L47" s="5">
        <f t="shared" si="30"/>
        <v>0</v>
      </c>
      <c r="M47" s="5">
        <f t="shared" si="31"/>
        <v>0</v>
      </c>
      <c r="N47" s="5">
        <f t="shared" si="32"/>
        <v>0</v>
      </c>
      <c r="O47" s="5">
        <f t="shared" si="35"/>
        <v>0.35181974776267333</v>
      </c>
      <c r="P47" s="5">
        <f t="shared" si="33"/>
        <v>0.58442622553416368</v>
      </c>
      <c r="Q47" s="5">
        <f t="shared" si="33"/>
        <v>6.3754026703162978E-2</v>
      </c>
      <c r="R47" s="5">
        <f t="shared" si="33"/>
        <v>0</v>
      </c>
      <c r="S47" s="5">
        <f t="shared" si="33"/>
        <v>0</v>
      </c>
      <c r="T47" s="5">
        <f t="shared" si="33"/>
        <v>0</v>
      </c>
      <c r="U47" s="5">
        <f t="shared" si="33"/>
        <v>0</v>
      </c>
      <c r="V47" s="5">
        <f t="shared" si="33"/>
        <v>0</v>
      </c>
      <c r="W47" s="5">
        <f t="shared" si="33"/>
        <v>0</v>
      </c>
      <c r="X47" s="5">
        <f t="shared" si="33"/>
        <v>0</v>
      </c>
      <c r="Y47" s="6">
        <f t="shared" si="34"/>
        <v>0.58442622553416368</v>
      </c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>
        <v>18</v>
      </c>
      <c r="AU47" t="s">
        <v>466</v>
      </c>
      <c r="AV47" s="5"/>
      <c r="AW47" s="5"/>
      <c r="AX47" s="5"/>
      <c r="AY47" s="5"/>
      <c r="AZ47" s="5"/>
      <c r="BA47" s="5"/>
      <c r="BB47" s="5"/>
      <c r="BC47" s="5"/>
      <c r="BD47" s="5"/>
      <c r="BE47">
        <v>18</v>
      </c>
      <c r="BF47" t="s">
        <v>464</v>
      </c>
      <c r="BG47">
        <f>SUMIFS('Pres Converted'!$J$2:$J$10000,'Pres Converted'!$E$2:$E$10000,$BF47,'Pres Converted'!$D$2:$D$10000,"ED",'Pres Converted'!$C$2:$C$10000,$BE47)</f>
        <v>20</v>
      </c>
      <c r="BH47">
        <f>SUMIFS('Pres Converted'!G$2:G$10000,'Pres Converted'!$E$2:$E$10000,$BF47,'Pres Converted'!$D$2:$D$10000,"ED",'Pres Converted'!$C$2:$C$10000,$BE47)</f>
        <v>7</v>
      </c>
      <c r="BI47">
        <f>SUMIFS('Pres Converted'!H$2:H$10000,'Pres Converted'!$E$2:$E$10000,$BF47,'Pres Converted'!$D$2:$D$10000,"ED",'Pres Converted'!$C$2:$C$10000,$BE47)</f>
        <v>11</v>
      </c>
      <c r="BJ47">
        <f>SUMIFS('Pres Converted'!I$2:I$10000,'Pres Converted'!$E$2:$E$10000,$BF47,'Pres Converted'!$D$2:$D$10000,"ED",'Pres Converted'!$C$2:$C$10000,$BE47)</f>
        <v>2</v>
      </c>
      <c r="BR47">
        <f>BG47/SUMIF('By HD'!$A$3:$A$42,$BE47,'By HD'!$B$3:$B$42)</f>
        <v>1.1890606420927468E-2</v>
      </c>
      <c r="BS47">
        <f>$BR47*SUMIF('By HD'!$A$3:$A$42,$BE47,'By HD'!W$3:W$42)</f>
        <v>2.9250891795481571</v>
      </c>
      <c r="BT47">
        <f>$BR47*SUMIF('By HD'!$A$3:$A$42,$BE47,'By HD'!X$3:X$42)</f>
        <v>0.96313912009512492</v>
      </c>
      <c r="BU47">
        <f>$BR47*SUMIF('By HD'!$A$3:$A$42,$BE47,'By HD'!Y$3:Y$42)</f>
        <v>1.7717003567181928</v>
      </c>
      <c r="BV47">
        <f>$BR47*SUMIF('By HD'!$A$3:$A$42,$BE47,'By HD'!Z$3:Z$42)</f>
        <v>0.19024970273483949</v>
      </c>
      <c r="CD47">
        <f>$BR47*SUMIF('By HD'!$A$3:$A$42,$BE47,'By HD'!AR$3:AR$42)</f>
        <v>1.3079667063020215</v>
      </c>
      <c r="CE47">
        <f>$BR47*SUMIF('By HD'!$A$3:$A$42,$BE47,'By HD'!AS$3:AS$42)</f>
        <v>0.45184304399524378</v>
      </c>
      <c r="CF47">
        <f>$BR47*SUMIF('By HD'!$A$3:$A$42,$BE47,'By HD'!AT$3:AT$42)</f>
        <v>0.72532699167657555</v>
      </c>
      <c r="CG47">
        <f>$BR47*SUMIF('By HD'!$A$3:$A$42,$BE47,'By HD'!AU$3:AU$42)</f>
        <v>0.13079667063020214</v>
      </c>
      <c r="CO47">
        <f t="shared" si="15"/>
        <v>24.233055885850177</v>
      </c>
      <c r="CP47">
        <f t="shared" si="16"/>
        <v>8.4149821640903681</v>
      </c>
      <c r="CQ47">
        <f t="shared" si="17"/>
        <v>13.497027348394768</v>
      </c>
      <c r="CR47">
        <f t="shared" si="18"/>
        <v>2.3210463733650415</v>
      </c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  <c r="DR47" s="5"/>
      <c r="DS47" s="5"/>
      <c r="DT47" s="5"/>
      <c r="DU47" s="5"/>
      <c r="DV47" s="5"/>
      <c r="DW47" s="5"/>
      <c r="DX47" s="5"/>
      <c r="DY47" s="5"/>
      <c r="DZ47" s="5"/>
      <c r="EA47" s="5"/>
      <c r="EB47" s="5"/>
      <c r="EC47" s="5"/>
      <c r="ED47" s="5"/>
      <c r="EE47" s="5"/>
      <c r="EF47" s="5"/>
      <c r="EG47" s="5"/>
      <c r="EH47" s="5"/>
      <c r="EI47" s="5"/>
      <c r="EJ47" s="5"/>
      <c r="EK47" s="5"/>
      <c r="EL47" s="5"/>
      <c r="EM47" s="5"/>
      <c r="EN47" s="5"/>
      <c r="EO47" s="5"/>
      <c r="EP47" s="5"/>
      <c r="EQ47" s="5"/>
      <c r="ER47" s="5"/>
      <c r="ES47" s="5"/>
    </row>
    <row r="48" spans="1:149" x14ac:dyDescent="0.3">
      <c r="A48" t="s">
        <v>522</v>
      </c>
      <c r="B48" t="s">
        <v>523</v>
      </c>
      <c r="C48" t="s">
        <v>469</v>
      </c>
      <c r="D48" s="5">
        <f t="shared" si="22"/>
        <v>2090.1441441441443</v>
      </c>
      <c r="E48" s="5">
        <f t="shared" si="23"/>
        <v>852.45495495495493</v>
      </c>
      <c r="F48" s="5">
        <f t="shared" si="24"/>
        <v>1177.9099099099099</v>
      </c>
      <c r="G48" s="5">
        <f t="shared" si="25"/>
        <v>59.77927927927928</v>
      </c>
      <c r="H48" s="5">
        <f t="shared" si="26"/>
        <v>0</v>
      </c>
      <c r="I48" s="5">
        <f t="shared" si="27"/>
        <v>0</v>
      </c>
      <c r="J48" s="5">
        <f t="shared" si="28"/>
        <v>0</v>
      </c>
      <c r="K48" s="5">
        <f t="shared" si="29"/>
        <v>0</v>
      </c>
      <c r="L48" s="5">
        <f t="shared" si="30"/>
        <v>0</v>
      </c>
      <c r="M48" s="5">
        <f t="shared" si="31"/>
        <v>0</v>
      </c>
      <c r="N48" s="5">
        <f t="shared" si="32"/>
        <v>0</v>
      </c>
      <c r="O48" s="5">
        <f t="shared" si="35"/>
        <v>0.40784505573131724</v>
      </c>
      <c r="P48" s="5">
        <f t="shared" si="33"/>
        <v>0.5635543908347197</v>
      </c>
      <c r="Q48" s="5">
        <f t="shared" si="33"/>
        <v>2.8600553433962912E-2</v>
      </c>
      <c r="R48" s="5">
        <f t="shared" si="33"/>
        <v>0</v>
      </c>
      <c r="S48" s="5">
        <f t="shared" si="33"/>
        <v>0</v>
      </c>
      <c r="T48" s="5">
        <f t="shared" si="33"/>
        <v>0</v>
      </c>
      <c r="U48" s="5">
        <f t="shared" si="33"/>
        <v>0</v>
      </c>
      <c r="V48" s="5">
        <f t="shared" si="33"/>
        <v>0</v>
      </c>
      <c r="W48" s="5">
        <f t="shared" si="33"/>
        <v>0</v>
      </c>
      <c r="X48" s="5">
        <f t="shared" si="33"/>
        <v>0</v>
      </c>
      <c r="Y48" s="6">
        <f t="shared" si="34"/>
        <v>0.5635543908347197</v>
      </c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>
        <v>19</v>
      </c>
      <c r="AU48" t="s">
        <v>478</v>
      </c>
      <c r="AV48" s="5"/>
      <c r="AW48" s="5"/>
      <c r="AX48" s="5"/>
      <c r="AY48" s="5"/>
      <c r="AZ48" s="5"/>
      <c r="BA48" s="5"/>
      <c r="BB48" s="5"/>
      <c r="BC48" s="5"/>
      <c r="BD48" s="5"/>
      <c r="BE48">
        <v>18</v>
      </c>
      <c r="BF48" t="s">
        <v>466</v>
      </c>
      <c r="BG48">
        <f>SUMIFS('Pres Converted'!$J$2:$J$10000,'Pres Converted'!$E$2:$E$10000,$BF48,'Pres Converted'!$D$2:$D$10000,"ED",'Pres Converted'!$C$2:$C$10000,$BE48)</f>
        <v>126</v>
      </c>
      <c r="BH48">
        <f>SUMIFS('Pres Converted'!G$2:G$10000,'Pres Converted'!$E$2:$E$10000,$BF48,'Pres Converted'!$D$2:$D$10000,"ED",'Pres Converted'!$C$2:$C$10000,$BE48)</f>
        <v>34</v>
      </c>
      <c r="BI48">
        <f>SUMIFS('Pres Converted'!H$2:H$10000,'Pres Converted'!$E$2:$E$10000,$BF48,'Pres Converted'!$D$2:$D$10000,"ED",'Pres Converted'!$C$2:$C$10000,$BE48)</f>
        <v>80</v>
      </c>
      <c r="BJ48">
        <f>SUMIFS('Pres Converted'!I$2:I$10000,'Pres Converted'!$E$2:$E$10000,$BF48,'Pres Converted'!$D$2:$D$10000,"ED",'Pres Converted'!$C$2:$C$10000,$BE48)</f>
        <v>12</v>
      </c>
      <c r="BR48">
        <f>BG48/SUMIF('By HD'!$A$3:$A$42,$BE48,'By HD'!$B$3:$B$42)</f>
        <v>7.4910820451843038E-2</v>
      </c>
      <c r="BS48">
        <f>$BR48*SUMIF('By HD'!$A$3:$A$42,$BE48,'By HD'!W$3:W$42)</f>
        <v>18.428061831153386</v>
      </c>
      <c r="BT48">
        <f>$BR48*SUMIF('By HD'!$A$3:$A$42,$BE48,'By HD'!X$3:X$42)</f>
        <v>6.0677764565992858</v>
      </c>
      <c r="BU48">
        <f>$BR48*SUMIF('By HD'!$A$3:$A$42,$BE48,'By HD'!Y$3:Y$42)</f>
        <v>11.161712247324612</v>
      </c>
      <c r="BV48">
        <f>$BR48*SUMIF('By HD'!$A$3:$A$42,$BE48,'By HD'!Z$3:Z$42)</f>
        <v>1.1985731272294886</v>
      </c>
      <c r="CD48">
        <f>$BR48*SUMIF('By HD'!$A$3:$A$42,$BE48,'By HD'!AR$3:AR$42)</f>
        <v>8.2401902497027351</v>
      </c>
      <c r="CE48">
        <f>$BR48*SUMIF('By HD'!$A$3:$A$42,$BE48,'By HD'!AS$3:AS$42)</f>
        <v>2.8466111771700353</v>
      </c>
      <c r="CF48">
        <f>$BR48*SUMIF('By HD'!$A$3:$A$42,$BE48,'By HD'!AT$3:AT$42)</f>
        <v>4.5695600475624252</v>
      </c>
      <c r="CG48">
        <f>$BR48*SUMIF('By HD'!$A$3:$A$42,$BE48,'By HD'!AU$3:AU$42)</f>
        <v>0.82401902497027346</v>
      </c>
      <c r="CO48">
        <f t="shared" si="15"/>
        <v>152.66825208085612</v>
      </c>
      <c r="CP48">
        <f t="shared" si="16"/>
        <v>42.914387633769323</v>
      </c>
      <c r="CQ48">
        <f t="shared" si="17"/>
        <v>95.731272294887034</v>
      </c>
      <c r="CR48">
        <f t="shared" si="18"/>
        <v>14.022592152199762</v>
      </c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  <c r="DR48" s="5"/>
      <c r="DS48" s="5"/>
      <c r="DT48" s="5"/>
      <c r="DU48" s="5"/>
      <c r="DV48" s="5"/>
      <c r="DW48" s="5"/>
      <c r="DX48" s="5"/>
      <c r="DY48" s="5"/>
      <c r="DZ48" s="5"/>
      <c r="EA48" s="5"/>
      <c r="EB48" s="5"/>
      <c r="EC48" s="5"/>
      <c r="ED48" s="5"/>
      <c r="EE48" s="5"/>
      <c r="EF48" s="5"/>
      <c r="EG48" s="5"/>
      <c r="EH48" s="5"/>
      <c r="EI48" s="5"/>
      <c r="EJ48" s="5"/>
      <c r="EK48" s="5"/>
      <c r="EL48" s="5"/>
      <c r="EM48" s="5"/>
      <c r="EN48" s="5"/>
      <c r="EO48" s="5"/>
      <c r="EP48" s="5"/>
      <c r="EQ48" s="5"/>
      <c r="ER48" s="5"/>
      <c r="ES48" s="5"/>
    </row>
    <row r="49" spans="1:149" x14ac:dyDescent="0.3">
      <c r="A49" t="s">
        <v>524</v>
      </c>
      <c r="B49" t="s">
        <v>468</v>
      </c>
      <c r="C49" t="s">
        <v>468</v>
      </c>
      <c r="D49" s="5">
        <f t="shared" si="22"/>
        <v>368.67227752044937</v>
      </c>
      <c r="E49" s="5">
        <f t="shared" si="23"/>
        <v>164.89833448309844</v>
      </c>
      <c r="F49" s="5">
        <f t="shared" si="24"/>
        <v>183.51601787063501</v>
      </c>
      <c r="G49" s="5">
        <f t="shared" si="25"/>
        <v>20.257925166715943</v>
      </c>
      <c r="H49" s="5">
        <f t="shared" si="26"/>
        <v>0</v>
      </c>
      <c r="I49" s="5">
        <f t="shared" si="27"/>
        <v>0</v>
      </c>
      <c r="J49" s="5">
        <f t="shared" si="28"/>
        <v>0</v>
      </c>
      <c r="K49" s="5">
        <f t="shared" si="29"/>
        <v>0</v>
      </c>
      <c r="L49" s="5">
        <f t="shared" si="30"/>
        <v>0</v>
      </c>
      <c r="M49" s="5">
        <f t="shared" si="31"/>
        <v>0</v>
      </c>
      <c r="N49" s="5">
        <f t="shared" si="32"/>
        <v>0</v>
      </c>
      <c r="O49" s="5">
        <f t="shared" si="35"/>
        <v>0.44727619769010685</v>
      </c>
      <c r="P49" s="5">
        <f t="shared" si="33"/>
        <v>0.49777547448073534</v>
      </c>
      <c r="Q49" s="5">
        <f t="shared" si="33"/>
        <v>5.4948327829157928E-2</v>
      </c>
      <c r="R49" s="5">
        <f t="shared" si="33"/>
        <v>0</v>
      </c>
      <c r="S49" s="5">
        <f t="shared" si="33"/>
        <v>0</v>
      </c>
      <c r="T49" s="5">
        <f t="shared" si="33"/>
        <v>0</v>
      </c>
      <c r="U49" s="5">
        <f t="shared" si="33"/>
        <v>0</v>
      </c>
      <c r="V49" s="5">
        <f t="shared" si="33"/>
        <v>0</v>
      </c>
      <c r="W49" s="5">
        <f t="shared" si="33"/>
        <v>0</v>
      </c>
      <c r="X49" s="5">
        <f t="shared" si="33"/>
        <v>0</v>
      </c>
      <c r="Y49" s="6">
        <f t="shared" si="34"/>
        <v>0.49777547448073534</v>
      </c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>
        <v>19</v>
      </c>
      <c r="AU49" t="s">
        <v>479</v>
      </c>
      <c r="AV49" s="5"/>
      <c r="AW49" s="5"/>
      <c r="AX49" s="5"/>
      <c r="AY49" s="5"/>
      <c r="AZ49" s="5"/>
      <c r="BA49" s="5"/>
      <c r="BB49" s="5"/>
      <c r="BC49" s="5"/>
      <c r="BD49" s="5"/>
      <c r="BE49">
        <v>19</v>
      </c>
      <c r="BF49" t="s">
        <v>478</v>
      </c>
      <c r="BG49">
        <f>SUMIFS('Pres Converted'!$J$2:$J$10000,'Pres Converted'!$E$2:$E$10000,$BF49,'Pres Converted'!$D$2:$D$10000,"ED",'Pres Converted'!$C$2:$C$10000,$BE49)</f>
        <v>1178</v>
      </c>
      <c r="BH49">
        <f>SUMIFS('Pres Converted'!G$2:G$10000,'Pres Converted'!$E$2:$E$10000,$BF49,'Pres Converted'!$D$2:$D$10000,"ED",'Pres Converted'!$C$2:$C$10000,$BE49)</f>
        <v>489</v>
      </c>
      <c r="BI49">
        <f>SUMIFS('Pres Converted'!H$2:H$10000,'Pres Converted'!$E$2:$E$10000,$BF49,'Pres Converted'!$D$2:$D$10000,"ED",'Pres Converted'!$C$2:$C$10000,$BE49)</f>
        <v>669</v>
      </c>
      <c r="BJ49">
        <f>SUMIFS('Pres Converted'!I$2:I$10000,'Pres Converted'!$E$2:$E$10000,$BF49,'Pres Converted'!$D$2:$D$10000,"ED",'Pres Converted'!$C$2:$C$10000,$BE49)</f>
        <v>20</v>
      </c>
      <c r="BR49">
        <f>BG49/SUMIF('By HD'!$A$3:$A$42,$BE49,'By HD'!$B$3:$B$42)</f>
        <v>0.56417624521072796</v>
      </c>
      <c r="BS49">
        <f>$BR49*SUMIF('By HD'!$A$3:$A$42,$BE49,'By HD'!W$3:W$42)</f>
        <v>68.829501915708818</v>
      </c>
      <c r="BT49">
        <f>$BR49*SUMIF('By HD'!$A$3:$A$42,$BE49,'By HD'!X$3:X$42)</f>
        <v>36.671455938697321</v>
      </c>
      <c r="BU49">
        <f>$BR49*SUMIF('By HD'!$A$3:$A$42,$BE49,'By HD'!Y$3:Y$42)</f>
        <v>30.46551724137931</v>
      </c>
      <c r="BV49">
        <f>$BR49*SUMIF('By HD'!$A$3:$A$42,$BE49,'By HD'!Z$3:Z$42)</f>
        <v>1.6925287356321839</v>
      </c>
      <c r="CD49">
        <f>$BR49*SUMIF('By HD'!$A$3:$A$42,$BE49,'By HD'!AR$3:AR$42)</f>
        <v>69.957854406130267</v>
      </c>
      <c r="CE49">
        <f>$BR49*SUMIF('By HD'!$A$3:$A$42,$BE49,'By HD'!AS$3:AS$42)</f>
        <v>34.978927203065133</v>
      </c>
      <c r="CF49">
        <f>$BR49*SUMIF('By HD'!$A$3:$A$42,$BE49,'By HD'!AT$3:AT$42)</f>
        <v>32.158045977011497</v>
      </c>
      <c r="CG49">
        <f>$BR49*SUMIF('By HD'!$A$3:$A$42,$BE49,'By HD'!AU$3:AU$42)</f>
        <v>2.8208812260536398</v>
      </c>
      <c r="CO49">
        <f t="shared" si="15"/>
        <v>1316.7873563218391</v>
      </c>
      <c r="CP49">
        <f t="shared" si="16"/>
        <v>560.6503831417624</v>
      </c>
      <c r="CQ49">
        <f t="shared" si="17"/>
        <v>731.62356321839081</v>
      </c>
      <c r="CR49">
        <f t="shared" si="18"/>
        <v>24.513409961685824</v>
      </c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  <c r="DR49" s="5"/>
      <c r="DS49" s="5"/>
      <c r="DT49" s="5"/>
      <c r="DU49" s="5"/>
      <c r="DV49" s="5"/>
      <c r="DW49" s="5"/>
      <c r="DX49" s="5"/>
      <c r="DY49" s="5"/>
      <c r="DZ49" s="5"/>
      <c r="EA49" s="5"/>
      <c r="EB49" s="5"/>
      <c r="EC49" s="5"/>
      <c r="ED49" s="5"/>
      <c r="EE49" s="5"/>
      <c r="EF49" s="5"/>
      <c r="EG49" s="5"/>
      <c r="EH49" s="5"/>
      <c r="EI49" s="5"/>
      <c r="EJ49" s="5"/>
      <c r="EK49" s="5"/>
      <c r="EL49" s="5"/>
      <c r="EM49" s="5"/>
      <c r="EN49" s="5"/>
      <c r="EO49" s="5"/>
      <c r="EP49" s="5"/>
      <c r="EQ49" s="5"/>
      <c r="ER49" s="5"/>
      <c r="ES49" s="5"/>
    </row>
    <row r="50" spans="1:149" x14ac:dyDescent="0.3">
      <c r="A50" t="s">
        <v>525</v>
      </c>
      <c r="B50" t="s">
        <v>526</v>
      </c>
      <c r="C50" t="s">
        <v>466</v>
      </c>
      <c r="D50" s="5">
        <f t="shared" si="22"/>
        <v>3005.4763971651705</v>
      </c>
      <c r="E50" s="5">
        <f t="shared" si="23"/>
        <v>696.35886743014225</v>
      </c>
      <c r="F50" s="5">
        <f t="shared" si="24"/>
        <v>1997.3571074841966</v>
      </c>
      <c r="G50" s="5">
        <f t="shared" si="25"/>
        <v>311.76042225083165</v>
      </c>
      <c r="H50" s="5">
        <f t="shared" si="26"/>
        <v>0</v>
      </c>
      <c r="I50" s="5">
        <f t="shared" si="27"/>
        <v>0</v>
      </c>
      <c r="J50" s="5">
        <f t="shared" si="28"/>
        <v>0</v>
      </c>
      <c r="K50" s="5">
        <f t="shared" si="29"/>
        <v>0</v>
      </c>
      <c r="L50" s="5">
        <f t="shared" si="30"/>
        <v>0</v>
      </c>
      <c r="M50" s="5">
        <f t="shared" si="31"/>
        <v>0</v>
      </c>
      <c r="N50" s="5">
        <f t="shared" si="32"/>
        <v>0</v>
      </c>
      <c r="O50" s="5">
        <f t="shared" si="35"/>
        <v>0.23169666815116657</v>
      </c>
      <c r="P50" s="5">
        <f t="shared" si="33"/>
        <v>0.664572548088598</v>
      </c>
      <c r="Q50" s="5">
        <f t="shared" si="33"/>
        <v>0.1037307837602354</v>
      </c>
      <c r="R50" s="5">
        <f t="shared" si="33"/>
        <v>0</v>
      </c>
      <c r="S50" s="5">
        <f t="shared" si="33"/>
        <v>0</v>
      </c>
      <c r="T50" s="5">
        <f t="shared" si="33"/>
        <v>0</v>
      </c>
      <c r="U50" s="5">
        <f t="shared" si="33"/>
        <v>0</v>
      </c>
      <c r="V50" s="5">
        <f t="shared" si="33"/>
        <v>0</v>
      </c>
      <c r="W50" s="5">
        <f t="shared" si="33"/>
        <v>0</v>
      </c>
      <c r="X50" s="5">
        <f t="shared" si="33"/>
        <v>0</v>
      </c>
      <c r="Y50" s="6">
        <f t="shared" si="34"/>
        <v>0.664572548088598</v>
      </c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>
        <v>19</v>
      </c>
      <c r="AU50" t="s">
        <v>480</v>
      </c>
      <c r="AV50" s="5"/>
      <c r="AW50" s="5"/>
      <c r="AX50" s="5"/>
      <c r="AY50" s="5"/>
      <c r="AZ50" s="5"/>
      <c r="BA50" s="5"/>
      <c r="BB50" s="5"/>
      <c r="BC50" s="5"/>
      <c r="BD50" s="5"/>
      <c r="BE50">
        <v>19</v>
      </c>
      <c r="BF50" t="s">
        <v>479</v>
      </c>
      <c r="BG50">
        <f>SUMIFS('Pres Converted'!$J$2:$J$10000,'Pres Converted'!$E$2:$E$10000,$BF50,'Pres Converted'!$D$2:$D$10000,"ED",'Pres Converted'!$C$2:$C$10000,$BE50)</f>
        <v>828</v>
      </c>
      <c r="BH50">
        <f>SUMIFS('Pres Converted'!G$2:G$10000,'Pres Converted'!$E$2:$E$10000,$BF50,'Pres Converted'!$D$2:$D$10000,"ED",'Pres Converted'!$C$2:$C$10000,$BE50)</f>
        <v>499</v>
      </c>
      <c r="BI50">
        <f>SUMIFS('Pres Converted'!H$2:H$10000,'Pres Converted'!$E$2:$E$10000,$BF50,'Pres Converted'!$D$2:$D$10000,"ED",'Pres Converted'!$C$2:$C$10000,$BE50)</f>
        <v>293</v>
      </c>
      <c r="BJ50">
        <f>SUMIFS('Pres Converted'!I$2:I$10000,'Pres Converted'!$E$2:$E$10000,$BF50,'Pres Converted'!$D$2:$D$10000,"ED",'Pres Converted'!$C$2:$C$10000,$BE50)</f>
        <v>36</v>
      </c>
      <c r="BR50">
        <f>BG50/SUMIF('By HD'!$A$3:$A$42,$BE50,'By HD'!$B$3:$B$42)</f>
        <v>0.39655172413793105</v>
      </c>
      <c r="BS50">
        <f>$BR50*SUMIF('By HD'!$A$3:$A$42,$BE50,'By HD'!W$3:W$42)</f>
        <v>48.379310344827587</v>
      </c>
      <c r="BT50">
        <f>$BR50*SUMIF('By HD'!$A$3:$A$42,$BE50,'By HD'!X$3:X$42)</f>
        <v>25.77586206896552</v>
      </c>
      <c r="BU50">
        <f>$BR50*SUMIF('By HD'!$A$3:$A$42,$BE50,'By HD'!Y$3:Y$42)</f>
        <v>21.413793103448278</v>
      </c>
      <c r="BV50">
        <f>$BR50*SUMIF('By HD'!$A$3:$A$42,$BE50,'By HD'!Z$3:Z$42)</f>
        <v>1.1896551724137931</v>
      </c>
      <c r="CD50">
        <f>$BR50*SUMIF('By HD'!$A$3:$A$42,$BE50,'By HD'!AR$3:AR$42)</f>
        <v>49.172413793103452</v>
      </c>
      <c r="CE50">
        <f>$BR50*SUMIF('By HD'!$A$3:$A$42,$BE50,'By HD'!AS$3:AS$42)</f>
        <v>24.586206896551726</v>
      </c>
      <c r="CF50">
        <f>$BR50*SUMIF('By HD'!$A$3:$A$42,$BE50,'By HD'!AT$3:AT$42)</f>
        <v>22.603448275862071</v>
      </c>
      <c r="CG50">
        <f>$BR50*SUMIF('By HD'!$A$3:$A$42,$BE50,'By HD'!AU$3:AU$42)</f>
        <v>1.9827586206896552</v>
      </c>
      <c r="CO50">
        <f t="shared" si="15"/>
        <v>925.55172413793105</v>
      </c>
      <c r="CP50">
        <f t="shared" si="16"/>
        <v>549.36206896551721</v>
      </c>
      <c r="CQ50">
        <f t="shared" si="17"/>
        <v>337.01724137931035</v>
      </c>
      <c r="CR50">
        <f t="shared" si="18"/>
        <v>39.172413793103445</v>
      </c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  <c r="DR50" s="5"/>
      <c r="DS50" s="5"/>
      <c r="DT50" s="5"/>
      <c r="DU50" s="5"/>
      <c r="DV50" s="5"/>
      <c r="DW50" s="5"/>
      <c r="DX50" s="5"/>
      <c r="DY50" s="5"/>
      <c r="DZ50" s="5"/>
      <c r="EA50" s="5"/>
      <c r="EB50" s="5"/>
      <c r="EC50" s="5"/>
      <c r="ED50" s="5"/>
      <c r="EE50" s="5"/>
      <c r="EF50" s="5"/>
      <c r="EG50" s="5"/>
      <c r="EH50" s="5"/>
      <c r="EI50" s="5"/>
      <c r="EJ50" s="5"/>
      <c r="EK50" s="5"/>
      <c r="EL50" s="5"/>
      <c r="EM50" s="5"/>
      <c r="EN50" s="5"/>
      <c r="EO50" s="5"/>
      <c r="EP50" s="5"/>
      <c r="EQ50" s="5"/>
      <c r="ER50" s="5"/>
      <c r="ES50" s="5"/>
    </row>
    <row r="51" spans="1:149" x14ac:dyDescent="0.3">
      <c r="A51" t="s">
        <v>527</v>
      </c>
      <c r="B51" t="s">
        <v>480</v>
      </c>
      <c r="C51" t="s">
        <v>480</v>
      </c>
      <c r="D51" s="5">
        <f t="shared" si="22"/>
        <v>1840.7837006053187</v>
      </c>
      <c r="E51" s="5">
        <f t="shared" si="23"/>
        <v>814.11920469745394</v>
      </c>
      <c r="F51" s="5">
        <f t="shared" si="24"/>
        <v>911.31481670407402</v>
      </c>
      <c r="G51" s="5">
        <f t="shared" si="25"/>
        <v>115.34967920379061</v>
      </c>
      <c r="H51" s="5">
        <f t="shared" si="26"/>
        <v>0</v>
      </c>
      <c r="I51" s="5">
        <f t="shared" si="27"/>
        <v>0</v>
      </c>
      <c r="J51" s="5">
        <f t="shared" si="28"/>
        <v>0</v>
      </c>
      <c r="K51" s="5">
        <f t="shared" si="29"/>
        <v>0</v>
      </c>
      <c r="L51" s="5">
        <f t="shared" si="30"/>
        <v>0</v>
      </c>
      <c r="M51" s="5">
        <f t="shared" si="31"/>
        <v>0</v>
      </c>
      <c r="N51" s="5">
        <f t="shared" si="32"/>
        <v>0</v>
      </c>
      <c r="O51" s="5">
        <f t="shared" si="35"/>
        <v>0.44226771696736616</v>
      </c>
      <c r="P51" s="5">
        <f t="shared" si="33"/>
        <v>0.49506892982831147</v>
      </c>
      <c r="Q51" s="5">
        <f t="shared" si="33"/>
        <v>6.2663353204322328E-2</v>
      </c>
      <c r="R51" s="5">
        <f t="shared" si="33"/>
        <v>0</v>
      </c>
      <c r="S51" s="5">
        <f t="shared" si="33"/>
        <v>0</v>
      </c>
      <c r="T51" s="5">
        <f t="shared" si="33"/>
        <v>0</v>
      </c>
      <c r="U51" s="5">
        <f t="shared" si="33"/>
        <v>0</v>
      </c>
      <c r="V51" s="5">
        <f t="shared" si="33"/>
        <v>0</v>
      </c>
      <c r="W51" s="5">
        <f t="shared" si="33"/>
        <v>0</v>
      </c>
      <c r="X51" s="5">
        <f t="shared" si="33"/>
        <v>0</v>
      </c>
      <c r="Y51" s="6">
        <f t="shared" si="34"/>
        <v>0.49506892982831147</v>
      </c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>
        <v>20</v>
      </c>
      <c r="AU51" t="s">
        <v>474</v>
      </c>
      <c r="AV51" s="5"/>
      <c r="AW51" s="5"/>
      <c r="AX51" s="5"/>
      <c r="AY51" s="5"/>
      <c r="AZ51" s="5"/>
      <c r="BA51" s="5"/>
      <c r="BB51" s="5"/>
      <c r="BC51" s="5"/>
      <c r="BD51" s="5"/>
      <c r="BE51">
        <v>19</v>
      </c>
      <c r="BF51" t="s">
        <v>480</v>
      </c>
      <c r="BG51">
        <f>SUMIFS('Pres Converted'!$J$2:$J$10000,'Pres Converted'!$E$2:$E$10000,$BF51,'Pres Converted'!$D$2:$D$10000,"ED",'Pres Converted'!$C$2:$C$10000,$BE51)</f>
        <v>82</v>
      </c>
      <c r="BH51">
        <f>SUMIFS('Pres Converted'!G$2:G$10000,'Pres Converted'!$E$2:$E$10000,$BF51,'Pres Converted'!$D$2:$D$10000,"ED",'Pres Converted'!$C$2:$C$10000,$BE51)</f>
        <v>40</v>
      </c>
      <c r="BI51">
        <f>SUMIFS('Pres Converted'!H$2:H$10000,'Pres Converted'!$E$2:$E$10000,$BF51,'Pres Converted'!$D$2:$D$10000,"ED",'Pres Converted'!$C$2:$C$10000,$BE51)</f>
        <v>41</v>
      </c>
      <c r="BJ51">
        <f>SUMIFS('Pres Converted'!I$2:I$10000,'Pres Converted'!$E$2:$E$10000,$BF51,'Pres Converted'!$D$2:$D$10000,"ED",'Pres Converted'!$C$2:$C$10000,$BE51)</f>
        <v>1</v>
      </c>
      <c r="BR51">
        <f>BG51/SUMIF('By HD'!$A$3:$A$42,$BE51,'By HD'!$B$3:$B$42)</f>
        <v>3.9272030651340994E-2</v>
      </c>
      <c r="BS51">
        <f>$BR51*SUMIF('By HD'!$A$3:$A$42,$BE51,'By HD'!W$3:W$42)</f>
        <v>4.7911877394636013</v>
      </c>
      <c r="BT51">
        <f>$BR51*SUMIF('By HD'!$A$3:$A$42,$BE51,'By HD'!X$3:X$42)</f>
        <v>2.5526819923371646</v>
      </c>
      <c r="BU51">
        <f>$BR51*SUMIF('By HD'!$A$3:$A$42,$BE51,'By HD'!Y$3:Y$42)</f>
        <v>2.1206896551724137</v>
      </c>
      <c r="BV51">
        <f>$BR51*SUMIF('By HD'!$A$3:$A$42,$BE51,'By HD'!Z$3:Z$42)</f>
        <v>0.11781609195402298</v>
      </c>
      <c r="CD51">
        <f>$BR51*SUMIF('By HD'!$A$3:$A$42,$BE51,'By HD'!AR$3:AR$42)</f>
        <v>4.8697318007662833</v>
      </c>
      <c r="CE51">
        <f>$BR51*SUMIF('By HD'!$A$3:$A$42,$BE51,'By HD'!AS$3:AS$42)</f>
        <v>2.4348659003831417</v>
      </c>
      <c r="CF51">
        <f>$BR51*SUMIF('By HD'!$A$3:$A$42,$BE51,'By HD'!AT$3:AT$42)</f>
        <v>2.2385057471264367</v>
      </c>
      <c r="CG51">
        <f>$BR51*SUMIF('By HD'!$A$3:$A$42,$BE51,'By HD'!AU$3:AU$42)</f>
        <v>0.19636015325670497</v>
      </c>
      <c r="CO51">
        <f t="shared" si="15"/>
        <v>91.660919540229884</v>
      </c>
      <c r="CP51">
        <f t="shared" si="16"/>
        <v>44.987547892720308</v>
      </c>
      <c r="CQ51">
        <f t="shared" si="17"/>
        <v>45.359195402298852</v>
      </c>
      <c r="CR51">
        <f t="shared" si="18"/>
        <v>1.314176245210728</v>
      </c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5"/>
      <c r="DR51" s="5"/>
      <c r="DS51" s="5"/>
      <c r="DT51" s="5"/>
      <c r="DU51" s="5"/>
      <c r="DV51" s="5"/>
      <c r="DW51" s="5"/>
      <c r="DX51" s="5"/>
      <c r="DY51" s="5"/>
      <c r="DZ51" s="5"/>
      <c r="EA51" s="5"/>
      <c r="EB51" s="5"/>
      <c r="EC51" s="5"/>
      <c r="ED51" s="5"/>
      <c r="EE51" s="5"/>
      <c r="EF51" s="5"/>
      <c r="EG51" s="5"/>
      <c r="EH51" s="5"/>
      <c r="EI51" s="5"/>
      <c r="EJ51" s="5"/>
      <c r="EK51" s="5"/>
      <c r="EL51" s="5"/>
      <c r="EM51" s="5"/>
      <c r="EN51" s="5"/>
      <c r="EO51" s="5"/>
      <c r="EP51" s="5"/>
      <c r="EQ51" s="5"/>
      <c r="ER51" s="5"/>
      <c r="ES51" s="5"/>
    </row>
    <row r="52" spans="1:149" x14ac:dyDescent="0.3">
      <c r="A52" t="s">
        <v>528</v>
      </c>
      <c r="B52" t="s">
        <v>479</v>
      </c>
      <c r="C52" t="s">
        <v>479</v>
      </c>
      <c r="D52" s="5">
        <f t="shared" si="22"/>
        <v>925.55172413793105</v>
      </c>
      <c r="E52" s="5">
        <f t="shared" si="23"/>
        <v>549.36206896551721</v>
      </c>
      <c r="F52" s="5">
        <f t="shared" si="24"/>
        <v>337.01724137931035</v>
      </c>
      <c r="G52" s="5">
        <f t="shared" si="25"/>
        <v>39.172413793103445</v>
      </c>
      <c r="H52" s="5">
        <f t="shared" si="26"/>
        <v>0</v>
      </c>
      <c r="I52" s="5">
        <f t="shared" si="27"/>
        <v>0</v>
      </c>
      <c r="J52" s="5">
        <f t="shared" si="28"/>
        <v>0</v>
      </c>
      <c r="K52" s="5">
        <f t="shared" si="29"/>
        <v>0</v>
      </c>
      <c r="L52" s="5">
        <f t="shared" si="30"/>
        <v>0</v>
      </c>
      <c r="M52" s="5">
        <f t="shared" si="31"/>
        <v>0</v>
      </c>
      <c r="N52" s="5">
        <f t="shared" si="32"/>
        <v>0</v>
      </c>
      <c r="O52" s="5">
        <f t="shared" si="35"/>
        <v>0.59355091091986134</v>
      </c>
      <c r="P52" s="5">
        <f t="shared" si="33"/>
        <v>0.36412577772810251</v>
      </c>
      <c r="Q52" s="5">
        <f t="shared" si="33"/>
        <v>4.2323311352036062E-2</v>
      </c>
      <c r="R52" s="5">
        <f t="shared" si="33"/>
        <v>0</v>
      </c>
      <c r="S52" s="5">
        <f t="shared" si="33"/>
        <v>0</v>
      </c>
      <c r="T52" s="5">
        <f t="shared" si="33"/>
        <v>0</v>
      </c>
      <c r="U52" s="5">
        <f t="shared" si="33"/>
        <v>0</v>
      </c>
      <c r="V52" s="5">
        <f t="shared" si="33"/>
        <v>0</v>
      </c>
      <c r="W52" s="5">
        <f t="shared" si="33"/>
        <v>0</v>
      </c>
      <c r="X52" s="5">
        <f t="shared" si="33"/>
        <v>0</v>
      </c>
      <c r="Y52" s="6">
        <f t="shared" si="34"/>
        <v>2.5935509109198613</v>
      </c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>
        <v>20</v>
      </c>
      <c r="AU52" t="s">
        <v>480</v>
      </c>
      <c r="AV52" s="5"/>
      <c r="AW52" s="5"/>
      <c r="AX52" s="5"/>
      <c r="AY52" s="5"/>
      <c r="AZ52" s="5"/>
      <c r="BA52" s="5"/>
      <c r="BB52" s="5"/>
      <c r="BC52" s="5"/>
      <c r="BD52" s="5"/>
      <c r="BE52">
        <v>20</v>
      </c>
      <c r="BF52" t="s">
        <v>474</v>
      </c>
      <c r="BG52">
        <f>SUMIFS('Pres Converted'!$J$2:$J$10000,'Pres Converted'!$E$2:$E$10000,$BF52,'Pres Converted'!$D$2:$D$10000,"ED",'Pres Converted'!$C$2:$C$10000,$BE52)</f>
        <v>501</v>
      </c>
      <c r="BH52">
        <f>SUMIFS('Pres Converted'!G$2:G$10000,'Pres Converted'!$E$2:$E$10000,$BF52,'Pres Converted'!$D$2:$D$10000,"ED",'Pres Converted'!$C$2:$C$10000,$BE52)</f>
        <v>243</v>
      </c>
      <c r="BI52">
        <f>SUMIFS('Pres Converted'!H$2:H$10000,'Pres Converted'!$E$2:$E$10000,$BF52,'Pres Converted'!$D$2:$D$10000,"ED",'Pres Converted'!$C$2:$C$10000,$BE52)</f>
        <v>241</v>
      </c>
      <c r="BJ52">
        <f>SUMIFS('Pres Converted'!I$2:I$10000,'Pres Converted'!$E$2:$E$10000,$BF52,'Pres Converted'!$D$2:$D$10000,"ED",'Pres Converted'!$C$2:$C$10000,$BE52)</f>
        <v>17</v>
      </c>
      <c r="BR52">
        <f>BG52/SUMIF('By HD'!$A$3:$A$42,$BE52,'By HD'!$B$3:$B$42)</f>
        <v>0.24704142011834321</v>
      </c>
      <c r="BS52">
        <f>$BR52*SUMIF('By HD'!$A$3:$A$42,$BE52,'By HD'!W$3:W$42)</f>
        <v>39.032544378698226</v>
      </c>
      <c r="BT52">
        <f>$BR52*SUMIF('By HD'!$A$3:$A$42,$BE52,'By HD'!X$3:X$42)</f>
        <v>15.810650887573965</v>
      </c>
      <c r="BU52">
        <f>$BR52*SUMIF('By HD'!$A$3:$A$42,$BE52,'By HD'!Y$3:Y$42)</f>
        <v>22.23372781065089</v>
      </c>
      <c r="BV52">
        <f>$BR52*SUMIF('By HD'!$A$3:$A$42,$BE52,'By HD'!Z$3:Z$42)</f>
        <v>0.98816568047337283</v>
      </c>
      <c r="CD52">
        <f>$BR52*SUMIF('By HD'!$A$3:$A$42,$BE52,'By HD'!AR$3:AR$42)</f>
        <v>33.844674556213022</v>
      </c>
      <c r="CE52">
        <f>$BR52*SUMIF('By HD'!$A$3:$A$42,$BE52,'By HD'!AS$3:AS$42)</f>
        <v>16.05769230769231</v>
      </c>
      <c r="CF52">
        <f>$BR52*SUMIF('By HD'!$A$3:$A$42,$BE52,'By HD'!AT$3:AT$42)</f>
        <v>15.810650887573965</v>
      </c>
      <c r="CG52">
        <f>$BR52*SUMIF('By HD'!$A$3:$A$42,$BE52,'By HD'!AU$3:AU$42)</f>
        <v>1.9763313609467457</v>
      </c>
      <c r="CO52">
        <f t="shared" si="15"/>
        <v>573.8772189349113</v>
      </c>
      <c r="CP52">
        <f t="shared" si="16"/>
        <v>274.86834319526628</v>
      </c>
      <c r="CQ52">
        <f t="shared" si="17"/>
        <v>279.04437869822488</v>
      </c>
      <c r="CR52">
        <f t="shared" si="18"/>
        <v>19.964497041420117</v>
      </c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  <c r="DQ52" s="5"/>
      <c r="DR52" s="5"/>
      <c r="DS52" s="5"/>
      <c r="DT52" s="5"/>
      <c r="DU52" s="5"/>
      <c r="DV52" s="5"/>
      <c r="DW52" s="5"/>
      <c r="DX52" s="5"/>
      <c r="DY52" s="5"/>
      <c r="DZ52" s="5"/>
      <c r="EA52" s="5"/>
      <c r="EB52" s="5"/>
      <c r="EC52" s="5"/>
      <c r="ED52" s="5"/>
      <c r="EE52" s="5"/>
      <c r="EF52" s="5"/>
      <c r="EG52" s="5"/>
      <c r="EH52" s="5"/>
      <c r="EI52" s="5"/>
      <c r="EJ52" s="5"/>
      <c r="EK52" s="5"/>
      <c r="EL52" s="5"/>
      <c r="EM52" s="5"/>
      <c r="EN52" s="5"/>
      <c r="EO52" s="5"/>
      <c r="EP52" s="5"/>
      <c r="EQ52" s="5"/>
      <c r="ER52" s="5"/>
      <c r="ES52" s="5"/>
    </row>
    <row r="53" spans="1:149" x14ac:dyDescent="0.3">
      <c r="A53" t="s">
        <v>529</v>
      </c>
      <c r="B53" t="s">
        <v>530</v>
      </c>
      <c r="C53" t="s">
        <v>478</v>
      </c>
      <c r="D53" s="5">
        <f t="shared" si="22"/>
        <v>1316.7873563218391</v>
      </c>
      <c r="E53" s="5">
        <f t="shared" si="23"/>
        <v>560.6503831417624</v>
      </c>
      <c r="F53" s="5">
        <f t="shared" si="24"/>
        <v>731.62356321839081</v>
      </c>
      <c r="G53" s="5">
        <f t="shared" si="25"/>
        <v>24.513409961685824</v>
      </c>
      <c r="H53" s="5">
        <f t="shared" si="26"/>
        <v>0</v>
      </c>
      <c r="I53" s="5">
        <f t="shared" si="27"/>
        <v>0</v>
      </c>
      <c r="J53" s="5">
        <f t="shared" si="28"/>
        <v>0</v>
      </c>
      <c r="K53" s="5">
        <f t="shared" si="29"/>
        <v>0</v>
      </c>
      <c r="L53" s="5">
        <f t="shared" si="30"/>
        <v>0</v>
      </c>
      <c r="M53" s="5">
        <f t="shared" si="31"/>
        <v>0</v>
      </c>
      <c r="N53" s="5">
        <f t="shared" si="32"/>
        <v>0</v>
      </c>
      <c r="O53" s="5">
        <f t="shared" si="35"/>
        <v>0.42577139008064147</v>
      </c>
      <c r="P53" s="5">
        <f t="shared" si="33"/>
        <v>0.55561253660729482</v>
      </c>
      <c r="Q53" s="5">
        <f t="shared" si="33"/>
        <v>1.8616073312063639E-2</v>
      </c>
      <c r="R53" s="5">
        <f t="shared" si="33"/>
        <v>0</v>
      </c>
      <c r="S53" s="5">
        <f t="shared" si="33"/>
        <v>0</v>
      </c>
      <c r="T53" s="5">
        <f t="shared" si="33"/>
        <v>0</v>
      </c>
      <c r="U53" s="5">
        <f t="shared" si="33"/>
        <v>0</v>
      </c>
      <c r="V53" s="5">
        <f t="shared" si="33"/>
        <v>0</v>
      </c>
      <c r="W53" s="5">
        <f t="shared" si="33"/>
        <v>0</v>
      </c>
      <c r="X53" s="5">
        <f t="shared" si="33"/>
        <v>0</v>
      </c>
      <c r="Y53" s="6">
        <f t="shared" si="34"/>
        <v>0.55561253660729482</v>
      </c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V53" s="5"/>
      <c r="AW53" s="5"/>
      <c r="AX53" s="5"/>
      <c r="AY53" s="5"/>
      <c r="AZ53" s="5"/>
      <c r="BA53" s="5"/>
      <c r="BB53" s="5"/>
      <c r="BC53" s="5"/>
      <c r="BD53" s="5"/>
      <c r="BE53">
        <v>20</v>
      </c>
      <c r="BF53" t="s">
        <v>480</v>
      </c>
      <c r="BG53">
        <f>SUMIFS('Pres Converted'!$J$2:$J$10000,'Pres Converted'!$E$2:$E$10000,$BF53,'Pres Converted'!$D$2:$D$10000,"ED",'Pres Converted'!$C$2:$C$10000,$BE53)</f>
        <v>1527</v>
      </c>
      <c r="BH53">
        <f>SUMIFS('Pres Converted'!G$2:G$10000,'Pres Converted'!$E$2:$E$10000,$BF53,'Pres Converted'!$D$2:$D$10000,"ED",'Pres Converted'!$C$2:$C$10000,$BE53)</f>
        <v>672</v>
      </c>
      <c r="BI53">
        <f>SUMIFS('Pres Converted'!H$2:H$10000,'Pres Converted'!$E$2:$E$10000,$BF53,'Pres Converted'!$D$2:$D$10000,"ED",'Pres Converted'!$C$2:$C$10000,$BE53)</f>
        <v>750</v>
      </c>
      <c r="BJ53">
        <f>SUMIFS('Pres Converted'!I$2:I$10000,'Pres Converted'!$E$2:$E$10000,$BF53,'Pres Converted'!$D$2:$D$10000,"ED",'Pres Converted'!$C$2:$C$10000,$BE53)</f>
        <v>105</v>
      </c>
      <c r="BR53">
        <f>BG53/SUMIF('By HD'!$A$3:$A$42,$BE53,'By HD'!$B$3:$B$42)</f>
        <v>0.75295857988165682</v>
      </c>
      <c r="BS53">
        <f>$BR53*SUMIF('By HD'!$A$3:$A$42,$BE53,'By HD'!W$3:W$42)</f>
        <v>118.96745562130178</v>
      </c>
      <c r="BT53">
        <f>$BR53*SUMIF('By HD'!$A$3:$A$42,$BE53,'By HD'!X$3:X$42)</f>
        <v>48.189349112426036</v>
      </c>
      <c r="BU53">
        <f>$BR53*SUMIF('By HD'!$A$3:$A$42,$BE53,'By HD'!Y$3:Y$42)</f>
        <v>67.76627218934911</v>
      </c>
      <c r="BV53">
        <f>$BR53*SUMIF('By HD'!$A$3:$A$42,$BE53,'By HD'!Z$3:Z$42)</f>
        <v>3.0118343195266273</v>
      </c>
      <c r="CD53">
        <f>$BR53*SUMIF('By HD'!$A$3:$A$42,$BE53,'By HD'!AR$3:AR$42)</f>
        <v>103.15532544378698</v>
      </c>
      <c r="CE53">
        <f>$BR53*SUMIF('By HD'!$A$3:$A$42,$BE53,'By HD'!AS$3:AS$42)</f>
        <v>48.942307692307693</v>
      </c>
      <c r="CF53">
        <f>$BR53*SUMIF('By HD'!$A$3:$A$42,$BE53,'By HD'!AT$3:AT$42)</f>
        <v>48.189349112426036</v>
      </c>
      <c r="CG53">
        <f>$BR53*SUMIF('By HD'!$A$3:$A$42,$BE53,'By HD'!AU$3:AU$42)</f>
        <v>6.0236686390532546</v>
      </c>
      <c r="CO53">
        <f t="shared" si="15"/>
        <v>1749.1227810650887</v>
      </c>
      <c r="CP53">
        <f t="shared" si="16"/>
        <v>769.13165680473367</v>
      </c>
      <c r="CQ53">
        <f t="shared" si="17"/>
        <v>865.95562130177518</v>
      </c>
      <c r="CR53">
        <f t="shared" si="18"/>
        <v>114.03550295857988</v>
      </c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  <c r="DQ53" s="5"/>
      <c r="DR53" s="5"/>
      <c r="DS53" s="5"/>
      <c r="DT53" s="5"/>
      <c r="DU53" s="5"/>
      <c r="DV53" s="5"/>
      <c r="DW53" s="5"/>
      <c r="DX53" s="5"/>
      <c r="DY53" s="5"/>
      <c r="DZ53" s="5"/>
      <c r="EA53" s="5"/>
      <c r="EB53" s="5"/>
      <c r="EC53" s="5"/>
      <c r="ED53" s="5"/>
      <c r="EE53" s="5"/>
      <c r="EF53" s="5"/>
      <c r="EG53" s="5"/>
      <c r="EH53" s="5"/>
      <c r="EI53" s="5"/>
      <c r="EJ53" s="5"/>
      <c r="EK53" s="5"/>
      <c r="EL53" s="5"/>
      <c r="EM53" s="5"/>
      <c r="EN53" s="5"/>
      <c r="EO53" s="5"/>
      <c r="EP53" s="5"/>
      <c r="EQ53" s="5"/>
      <c r="ER53" s="5"/>
      <c r="ES53" s="5"/>
    </row>
    <row r="54" spans="1:149" x14ac:dyDescent="0.3">
      <c r="A54" t="s">
        <v>531</v>
      </c>
      <c r="B54" t="s">
        <v>459</v>
      </c>
      <c r="C54" t="s">
        <v>459</v>
      </c>
      <c r="D54" s="5">
        <f t="shared" si="22"/>
        <v>802.20283018867929</v>
      </c>
      <c r="E54" s="5">
        <f t="shared" si="23"/>
        <v>262.93632075471697</v>
      </c>
      <c r="F54" s="5">
        <f t="shared" si="24"/>
        <v>497.36698113207547</v>
      </c>
      <c r="G54" s="5">
        <f t="shared" si="25"/>
        <v>41.899528301886789</v>
      </c>
      <c r="H54" s="5">
        <f t="shared" si="26"/>
        <v>0</v>
      </c>
      <c r="I54" s="5">
        <f t="shared" si="27"/>
        <v>0</v>
      </c>
      <c r="J54" s="5">
        <f t="shared" si="28"/>
        <v>0</v>
      </c>
      <c r="K54" s="5">
        <f t="shared" si="29"/>
        <v>0</v>
      </c>
      <c r="L54" s="5">
        <f t="shared" si="30"/>
        <v>0</v>
      </c>
      <c r="M54" s="5">
        <f t="shared" si="31"/>
        <v>0</v>
      </c>
      <c r="N54" s="5">
        <f t="shared" si="32"/>
        <v>0</v>
      </c>
      <c r="O54" s="5">
        <f t="shared" si="35"/>
        <v>0.32776787971799348</v>
      </c>
      <c r="P54" s="5">
        <f t="shared" si="33"/>
        <v>0.62000152880923398</v>
      </c>
      <c r="Q54" s="5">
        <f t="shared" si="33"/>
        <v>5.2230591472772488E-2</v>
      </c>
      <c r="R54" s="5">
        <f t="shared" si="33"/>
        <v>0</v>
      </c>
      <c r="S54" s="5">
        <f t="shared" si="33"/>
        <v>0</v>
      </c>
      <c r="T54" s="5">
        <f t="shared" si="33"/>
        <v>0</v>
      </c>
      <c r="U54" s="5">
        <f t="shared" si="33"/>
        <v>0</v>
      </c>
      <c r="V54" s="5">
        <f t="shared" si="33"/>
        <v>0</v>
      </c>
      <c r="W54" s="5">
        <f t="shared" si="33"/>
        <v>0</v>
      </c>
      <c r="X54" s="5">
        <f t="shared" si="33"/>
        <v>0</v>
      </c>
      <c r="Y54" s="6">
        <f t="shared" si="34"/>
        <v>0.62000152880923398</v>
      </c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V54" s="5"/>
      <c r="AW54" s="5"/>
      <c r="AX54" s="5"/>
      <c r="AY54" s="5"/>
      <c r="AZ54" s="5"/>
      <c r="BA54" s="5"/>
      <c r="BB54" s="5"/>
      <c r="BC54" s="5"/>
      <c r="BD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  <c r="DR54" s="5"/>
      <c r="DS54" s="5"/>
      <c r="DT54" s="5"/>
      <c r="DU54" s="5"/>
      <c r="DV54" s="5"/>
      <c r="DW54" s="5"/>
      <c r="DX54" s="5"/>
      <c r="DY54" s="5"/>
      <c r="DZ54" s="5"/>
      <c r="EA54" s="5"/>
      <c r="EB54" s="5"/>
      <c r="EC54" s="5"/>
      <c r="ED54" s="5"/>
      <c r="EE54" s="5"/>
      <c r="EF54" s="5"/>
      <c r="EG54" s="5"/>
      <c r="EH54" s="5"/>
      <c r="EI54" s="5"/>
      <c r="EJ54" s="5"/>
      <c r="EK54" s="5"/>
      <c r="EL54" s="5"/>
      <c r="EM54" s="5"/>
      <c r="EN54" s="5"/>
      <c r="EO54" s="5"/>
      <c r="EP54" s="5"/>
      <c r="EQ54" s="5"/>
      <c r="ER54" s="5"/>
      <c r="ES54" s="5"/>
    </row>
    <row r="55" spans="1:149" x14ac:dyDescent="0.3">
      <c r="A55" t="s">
        <v>532</v>
      </c>
      <c r="B55" t="s">
        <v>456</v>
      </c>
      <c r="C55" t="s">
        <v>456</v>
      </c>
      <c r="D55" s="5">
        <f t="shared" si="22"/>
        <v>1256.9969295665192</v>
      </c>
      <c r="E55" s="5">
        <f t="shared" si="23"/>
        <v>549.43570099872977</v>
      </c>
      <c r="F55" s="5">
        <f t="shared" si="24"/>
        <v>643.64254033928876</v>
      </c>
      <c r="G55" s="5">
        <f t="shared" si="25"/>
        <v>63.918688228500734</v>
      </c>
      <c r="H55" s="5">
        <f t="shared" si="26"/>
        <v>0</v>
      </c>
      <c r="I55" s="5">
        <f t="shared" si="27"/>
        <v>0</v>
      </c>
      <c r="J55" s="5">
        <f t="shared" si="28"/>
        <v>0</v>
      </c>
      <c r="K55" s="5">
        <f t="shared" si="29"/>
        <v>0</v>
      </c>
      <c r="L55" s="5">
        <f t="shared" si="30"/>
        <v>0</v>
      </c>
      <c r="M55" s="5">
        <f t="shared" si="31"/>
        <v>0</v>
      </c>
      <c r="N55" s="5">
        <f t="shared" si="32"/>
        <v>0</v>
      </c>
      <c r="O55" s="5">
        <f t="shared" si="35"/>
        <v>0.43710186403415086</v>
      </c>
      <c r="P55" s="5">
        <f t="shared" si="33"/>
        <v>0.51204782223394263</v>
      </c>
      <c r="Q55" s="5">
        <f t="shared" si="33"/>
        <v>5.0850313731906543E-2</v>
      </c>
      <c r="R55" s="5">
        <f t="shared" si="33"/>
        <v>0</v>
      </c>
      <c r="S55" s="5">
        <f t="shared" si="33"/>
        <v>0</v>
      </c>
      <c r="T55" s="5">
        <f t="shared" si="33"/>
        <v>0</v>
      </c>
      <c r="U55" s="5">
        <f t="shared" si="33"/>
        <v>0</v>
      </c>
      <c r="V55" s="5">
        <f t="shared" si="33"/>
        <v>0</v>
      </c>
      <c r="W55" s="5">
        <f t="shared" si="33"/>
        <v>0</v>
      </c>
      <c r="X55" s="5">
        <f t="shared" si="33"/>
        <v>0</v>
      </c>
      <c r="Y55" s="6">
        <f t="shared" si="34"/>
        <v>0.51204782223394263</v>
      </c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V55" s="5"/>
      <c r="AW55" s="5"/>
      <c r="AX55" s="5"/>
      <c r="AY55" s="5"/>
      <c r="AZ55" s="5"/>
      <c r="BA55" s="5"/>
      <c r="BB55" s="5"/>
      <c r="BC55" s="5"/>
      <c r="BD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  <c r="DR55" s="5"/>
      <c r="DS55" s="5"/>
      <c r="DT55" s="5"/>
      <c r="DU55" s="5"/>
      <c r="DV55" s="5"/>
      <c r="DW55" s="5"/>
      <c r="DX55" s="5"/>
      <c r="DY55" s="5"/>
      <c r="DZ55" s="5"/>
      <c r="EA55" s="5"/>
      <c r="EB55" s="5"/>
      <c r="EC55" s="5"/>
      <c r="ED55" s="5"/>
      <c r="EE55" s="5"/>
      <c r="EF55" s="5"/>
      <c r="EG55" s="5"/>
      <c r="EH55" s="5"/>
      <c r="EI55" s="5"/>
      <c r="EJ55" s="5"/>
      <c r="EK55" s="5"/>
      <c r="EL55" s="5"/>
      <c r="EM55" s="5"/>
      <c r="EN55" s="5"/>
      <c r="EO55" s="5"/>
      <c r="EP55" s="5"/>
      <c r="EQ55" s="5"/>
      <c r="ER55" s="5"/>
      <c r="ES55" s="5"/>
    </row>
    <row r="56" spans="1:149" x14ac:dyDescent="0.3">
      <c r="A56" t="s">
        <v>533</v>
      </c>
      <c r="B56" t="s">
        <v>461</v>
      </c>
      <c r="C56" t="s">
        <v>461</v>
      </c>
      <c r="D56" s="5">
        <f t="shared" si="22"/>
        <v>2432.7293404094012</v>
      </c>
      <c r="E56" s="5">
        <f t="shared" si="23"/>
        <v>1085.2926459438968</v>
      </c>
      <c r="F56" s="5">
        <f t="shared" si="24"/>
        <v>1274.8021228203183</v>
      </c>
      <c r="G56" s="5">
        <f t="shared" si="25"/>
        <v>72.634571645185744</v>
      </c>
      <c r="H56" s="5">
        <f t="shared" si="26"/>
        <v>0</v>
      </c>
      <c r="I56" s="5">
        <f t="shared" si="27"/>
        <v>0</v>
      </c>
      <c r="J56" s="5">
        <f t="shared" si="28"/>
        <v>0</v>
      </c>
      <c r="K56" s="5">
        <f t="shared" si="29"/>
        <v>0</v>
      </c>
      <c r="L56" s="5">
        <f t="shared" si="30"/>
        <v>0</v>
      </c>
      <c r="M56" s="5">
        <f t="shared" si="31"/>
        <v>0</v>
      </c>
      <c r="N56" s="5">
        <f t="shared" si="32"/>
        <v>0</v>
      </c>
      <c r="O56" s="5">
        <f t="shared" si="35"/>
        <v>0.44612141100795627</v>
      </c>
      <c r="P56" s="5">
        <f t="shared" si="33"/>
        <v>0.52402135397675742</v>
      </c>
      <c r="Q56" s="5">
        <f t="shared" si="33"/>
        <v>2.985723501528623E-2</v>
      </c>
      <c r="R56" s="5">
        <f t="shared" si="33"/>
        <v>0</v>
      </c>
      <c r="S56" s="5">
        <f t="shared" si="33"/>
        <v>0</v>
      </c>
      <c r="T56" s="5">
        <f t="shared" si="33"/>
        <v>0</v>
      </c>
      <c r="U56" s="5">
        <f t="shared" si="33"/>
        <v>0</v>
      </c>
      <c r="V56" s="5">
        <f t="shared" si="33"/>
        <v>0</v>
      </c>
      <c r="W56" s="5">
        <f t="shared" si="33"/>
        <v>0</v>
      </c>
      <c r="X56" s="5">
        <f t="shared" si="33"/>
        <v>0</v>
      </c>
      <c r="Y56" s="6">
        <f t="shared" si="34"/>
        <v>0.52402135397675742</v>
      </c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V56" s="5"/>
      <c r="AW56" s="5"/>
      <c r="AX56" s="5"/>
      <c r="AY56" s="5"/>
      <c r="AZ56" s="5"/>
      <c r="BA56" s="5"/>
      <c r="BB56" s="5"/>
      <c r="BC56" s="5"/>
      <c r="BD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  <c r="DR56" s="5"/>
      <c r="DS56" s="5"/>
      <c r="DT56" s="5"/>
      <c r="DU56" s="5"/>
      <c r="DV56" s="5"/>
      <c r="DW56" s="5"/>
      <c r="DX56" s="5"/>
      <c r="DY56" s="5"/>
      <c r="DZ56" s="5"/>
      <c r="EA56" s="5"/>
      <c r="EB56" s="5"/>
      <c r="EC56" s="5"/>
      <c r="ED56" s="5"/>
      <c r="EE56" s="5"/>
      <c r="EF56" s="5"/>
      <c r="EG56" s="5"/>
      <c r="EH56" s="5"/>
      <c r="EI56" s="5"/>
      <c r="EJ56" s="5"/>
      <c r="EK56" s="5"/>
      <c r="EL56" s="5"/>
      <c r="EM56" s="5"/>
      <c r="EN56" s="5"/>
      <c r="EO56" s="5"/>
      <c r="EP56" s="5"/>
      <c r="EQ56" s="5"/>
      <c r="ER56" s="5"/>
      <c r="ES56" s="5"/>
    </row>
    <row r="57" spans="1:149" x14ac:dyDescent="0.3">
      <c r="A57" t="s">
        <v>534</v>
      </c>
      <c r="B57" t="s">
        <v>92</v>
      </c>
      <c r="C57" t="s">
        <v>92</v>
      </c>
      <c r="D57" s="5">
        <f t="shared" si="22"/>
        <v>347.05833598979916</v>
      </c>
      <c r="E57" s="5">
        <f t="shared" si="23"/>
        <v>97.131016895122727</v>
      </c>
      <c r="F57" s="5">
        <f t="shared" si="24"/>
        <v>230.4845393688237</v>
      </c>
      <c r="G57" s="5">
        <f t="shared" si="25"/>
        <v>19.442779725852727</v>
      </c>
      <c r="H57" s="5">
        <f t="shared" si="26"/>
        <v>0</v>
      </c>
      <c r="I57" s="5">
        <f t="shared" si="27"/>
        <v>0</v>
      </c>
      <c r="J57" s="5">
        <f t="shared" si="28"/>
        <v>0</v>
      </c>
      <c r="K57" s="5">
        <f t="shared" si="29"/>
        <v>0</v>
      </c>
      <c r="L57" s="5">
        <f t="shared" si="30"/>
        <v>0</v>
      </c>
      <c r="M57" s="5">
        <f t="shared" si="31"/>
        <v>0</v>
      </c>
      <c r="N57" s="5">
        <f t="shared" si="32"/>
        <v>0</v>
      </c>
      <c r="O57" s="5">
        <f t="shared" si="35"/>
        <v>0.27986942488532424</v>
      </c>
      <c r="P57" s="5">
        <f t="shared" si="33"/>
        <v>0.66410892771524777</v>
      </c>
      <c r="Q57" s="5">
        <f t="shared" si="33"/>
        <v>5.6021647399427957E-2</v>
      </c>
      <c r="R57" s="5">
        <f t="shared" si="33"/>
        <v>0</v>
      </c>
      <c r="S57" s="5">
        <f t="shared" si="33"/>
        <v>0</v>
      </c>
      <c r="T57" s="5">
        <f t="shared" si="33"/>
        <v>0</v>
      </c>
      <c r="U57" s="5">
        <f t="shared" si="33"/>
        <v>0</v>
      </c>
      <c r="V57" s="5">
        <f t="shared" si="33"/>
        <v>0</v>
      </c>
      <c r="W57" s="5">
        <f t="shared" si="33"/>
        <v>0</v>
      </c>
      <c r="X57" s="5">
        <f t="shared" si="33"/>
        <v>0</v>
      </c>
      <c r="Y57" s="6">
        <f t="shared" si="34"/>
        <v>0.66410892771524777</v>
      </c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V57" s="5"/>
      <c r="AW57" s="5"/>
      <c r="AX57" s="5"/>
      <c r="AY57" s="5"/>
      <c r="AZ57" s="5"/>
      <c r="BA57" s="5"/>
      <c r="BB57" s="5"/>
      <c r="BC57" s="5"/>
      <c r="BD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  <c r="DR57" s="5"/>
      <c r="DS57" s="5"/>
      <c r="DT57" s="5"/>
      <c r="DU57" s="5"/>
      <c r="DV57" s="5"/>
      <c r="DW57" s="5"/>
      <c r="DX57" s="5"/>
      <c r="DY57" s="5"/>
      <c r="DZ57" s="5"/>
      <c r="EA57" s="5"/>
      <c r="EB57" s="5"/>
      <c r="EC57" s="5"/>
      <c r="ED57" s="5"/>
      <c r="EE57" s="5"/>
      <c r="EF57" s="5"/>
      <c r="EG57" s="5"/>
      <c r="EH57" s="5"/>
      <c r="EI57" s="5"/>
      <c r="EJ57" s="5"/>
      <c r="EK57" s="5"/>
      <c r="EL57" s="5"/>
      <c r="EM57" s="5"/>
      <c r="EN57" s="5"/>
      <c r="EO57" s="5"/>
      <c r="EP57" s="5"/>
      <c r="EQ57" s="5"/>
      <c r="ER57" s="5"/>
      <c r="ES57" s="5"/>
    </row>
    <row r="58" spans="1:149" x14ac:dyDescent="0.3">
      <c r="A58" t="s">
        <v>535</v>
      </c>
      <c r="B58" t="s">
        <v>536</v>
      </c>
      <c r="C58" t="s">
        <v>477</v>
      </c>
      <c r="D58" s="5">
        <f t="shared" si="22"/>
        <v>947.51248513674204</v>
      </c>
      <c r="E58" s="5">
        <f t="shared" si="23"/>
        <v>281.32580261593341</v>
      </c>
      <c r="F58" s="5">
        <f t="shared" si="24"/>
        <v>561.63376932223548</v>
      </c>
      <c r="G58" s="5">
        <f t="shared" si="25"/>
        <v>104.55291319857312</v>
      </c>
      <c r="H58" s="5">
        <f t="shared" si="26"/>
        <v>0</v>
      </c>
      <c r="I58" s="5">
        <f t="shared" si="27"/>
        <v>0</v>
      </c>
      <c r="J58" s="5">
        <f t="shared" si="28"/>
        <v>0</v>
      </c>
      <c r="K58" s="5">
        <f t="shared" si="29"/>
        <v>0</v>
      </c>
      <c r="L58" s="5">
        <f t="shared" si="30"/>
        <v>0</v>
      </c>
      <c r="M58" s="5">
        <f t="shared" si="31"/>
        <v>0</v>
      </c>
      <c r="N58" s="5">
        <f t="shared" si="32"/>
        <v>0</v>
      </c>
      <c r="O58" s="5">
        <f t="shared" si="35"/>
        <v>0.29690986348885245</v>
      </c>
      <c r="P58" s="5">
        <f t="shared" si="33"/>
        <v>0.59274550798260173</v>
      </c>
      <c r="Q58" s="5">
        <f t="shared" si="33"/>
        <v>0.11034462852854585</v>
      </c>
      <c r="R58" s="5">
        <f t="shared" si="33"/>
        <v>0</v>
      </c>
      <c r="S58" s="5">
        <f t="shared" si="33"/>
        <v>0</v>
      </c>
      <c r="T58" s="5">
        <f t="shared" si="33"/>
        <v>0</v>
      </c>
      <c r="U58" s="5">
        <f t="shared" si="33"/>
        <v>0</v>
      </c>
      <c r="V58" s="5">
        <f t="shared" si="33"/>
        <v>0</v>
      </c>
      <c r="W58" s="5">
        <f t="shared" si="33"/>
        <v>0</v>
      </c>
      <c r="X58" s="5">
        <f t="shared" si="33"/>
        <v>0</v>
      </c>
      <c r="Y58" s="6">
        <f t="shared" si="34"/>
        <v>0.59274550798260173</v>
      </c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V58" s="5"/>
      <c r="AW58" s="5"/>
      <c r="AX58" s="5"/>
      <c r="AY58" s="5"/>
      <c r="AZ58" s="5"/>
      <c r="BA58" s="5"/>
      <c r="BB58" s="5"/>
      <c r="BC58" s="5"/>
      <c r="BD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  <c r="DR58" s="5"/>
      <c r="DS58" s="5"/>
      <c r="DT58" s="5"/>
      <c r="DU58" s="5"/>
      <c r="DV58" s="5"/>
      <c r="DW58" s="5"/>
      <c r="DX58" s="5"/>
      <c r="DY58" s="5"/>
      <c r="DZ58" s="5"/>
      <c r="EA58" s="5"/>
      <c r="EB58" s="5"/>
      <c r="EC58" s="5"/>
      <c r="ED58" s="5"/>
      <c r="EE58" s="5"/>
      <c r="EF58" s="5"/>
      <c r="EG58" s="5"/>
      <c r="EH58" s="5"/>
      <c r="EI58" s="5"/>
      <c r="EJ58" s="5"/>
      <c r="EK58" s="5"/>
      <c r="EL58" s="5"/>
      <c r="EM58" s="5"/>
      <c r="EN58" s="5"/>
      <c r="EO58" s="5"/>
      <c r="EP58" s="5"/>
      <c r="EQ58" s="5"/>
      <c r="ER58" s="5"/>
      <c r="ES58" s="5"/>
    </row>
    <row r="59" spans="1:149" x14ac:dyDescent="0.3">
      <c r="A59" t="s">
        <v>537</v>
      </c>
      <c r="B59" t="s">
        <v>538</v>
      </c>
      <c r="C59" t="s">
        <v>464</v>
      </c>
      <c r="D59" s="5">
        <f t="shared" si="22"/>
        <v>1909.4776211032415</v>
      </c>
      <c r="E59" s="5">
        <f t="shared" si="23"/>
        <v>567.42041694669911</v>
      </c>
      <c r="F59" s="5">
        <f t="shared" si="24"/>
        <v>1080.045940391873</v>
      </c>
      <c r="G59" s="5">
        <f t="shared" si="25"/>
        <v>262.01126376466942</v>
      </c>
      <c r="H59" s="5">
        <f t="shared" si="26"/>
        <v>0</v>
      </c>
      <c r="I59" s="5">
        <f t="shared" si="27"/>
        <v>0</v>
      </c>
      <c r="J59" s="5">
        <f t="shared" si="28"/>
        <v>0</v>
      </c>
      <c r="K59" s="5">
        <f t="shared" si="29"/>
        <v>0</v>
      </c>
      <c r="L59" s="5">
        <f t="shared" si="30"/>
        <v>0</v>
      </c>
      <c r="M59" s="5">
        <f t="shared" si="31"/>
        <v>0</v>
      </c>
      <c r="N59" s="5">
        <f t="shared" si="32"/>
        <v>0</v>
      </c>
      <c r="O59" s="5">
        <f t="shared" si="35"/>
        <v>0.29716002464530578</v>
      </c>
      <c r="P59" s="5">
        <f t="shared" si="33"/>
        <v>0.56562377503427008</v>
      </c>
      <c r="Q59" s="5">
        <f t="shared" si="33"/>
        <v>0.1372162003204242</v>
      </c>
      <c r="R59" s="5">
        <f t="shared" si="33"/>
        <v>0</v>
      </c>
      <c r="S59" s="5">
        <f t="shared" si="33"/>
        <v>0</v>
      </c>
      <c r="T59" s="5">
        <f t="shared" si="33"/>
        <v>0</v>
      </c>
      <c r="U59" s="5">
        <f t="shared" si="33"/>
        <v>0</v>
      </c>
      <c r="V59" s="5">
        <f t="shared" si="33"/>
        <v>0</v>
      </c>
      <c r="W59" s="5">
        <f t="shared" si="33"/>
        <v>0</v>
      </c>
      <c r="X59" s="5">
        <f t="shared" si="33"/>
        <v>0</v>
      </c>
      <c r="Y59" s="6">
        <f t="shared" si="34"/>
        <v>0.56562377503427008</v>
      </c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V59" s="5"/>
      <c r="AW59" s="5"/>
      <c r="AX59" s="5"/>
      <c r="AY59" s="5"/>
      <c r="AZ59" s="5"/>
      <c r="BA59" s="5"/>
      <c r="BB59" s="5"/>
      <c r="BC59" s="5"/>
      <c r="BD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  <c r="DQ59" s="5"/>
      <c r="DR59" s="5"/>
      <c r="DS59" s="5"/>
      <c r="DT59" s="5"/>
      <c r="DU59" s="5"/>
      <c r="DV59" s="5"/>
      <c r="DW59" s="5"/>
      <c r="DX59" s="5"/>
      <c r="DY59" s="5"/>
      <c r="DZ59" s="5"/>
      <c r="EA59" s="5"/>
      <c r="EB59" s="5"/>
      <c r="EC59" s="5"/>
      <c r="ED59" s="5"/>
      <c r="EE59" s="5"/>
      <c r="EF59" s="5"/>
      <c r="EG59" s="5"/>
      <c r="EH59" s="5"/>
      <c r="EI59" s="5"/>
      <c r="EJ59" s="5"/>
      <c r="EK59" s="5"/>
      <c r="EL59" s="5"/>
      <c r="EM59" s="5"/>
      <c r="EN59" s="5"/>
      <c r="EO59" s="5"/>
      <c r="EP59" s="5"/>
      <c r="EQ59" s="5"/>
      <c r="ER59" s="5"/>
      <c r="ES59" s="5"/>
    </row>
    <row r="60" spans="1:149" x14ac:dyDescent="0.3">
      <c r="A60" t="s">
        <v>539</v>
      </c>
      <c r="B60" t="s">
        <v>540</v>
      </c>
      <c r="C60" t="s">
        <v>474</v>
      </c>
      <c r="D60" s="5">
        <f t="shared" si="22"/>
        <v>996.24356541578777</v>
      </c>
      <c r="E60" s="5">
        <f t="shared" si="23"/>
        <v>518.63875418052476</v>
      </c>
      <c r="F60" s="5">
        <f t="shared" si="24"/>
        <v>433.78357414554023</v>
      </c>
      <c r="G60" s="5">
        <f t="shared" si="25"/>
        <v>43.821237089722828</v>
      </c>
      <c r="H60" s="5">
        <f t="shared" si="26"/>
        <v>0</v>
      </c>
      <c r="I60" s="5">
        <f t="shared" si="27"/>
        <v>0</v>
      </c>
      <c r="J60" s="5">
        <f t="shared" si="28"/>
        <v>0</v>
      </c>
      <c r="K60" s="5">
        <f t="shared" si="29"/>
        <v>0</v>
      </c>
      <c r="L60" s="5">
        <f t="shared" si="30"/>
        <v>0</v>
      </c>
      <c r="M60" s="5">
        <f t="shared" si="31"/>
        <v>0</v>
      </c>
      <c r="N60" s="5">
        <f t="shared" si="32"/>
        <v>0</v>
      </c>
      <c r="O60" s="5">
        <f t="shared" si="35"/>
        <v>0.52059433273636047</v>
      </c>
      <c r="P60" s="5">
        <f t="shared" si="33"/>
        <v>0.43541919787908318</v>
      </c>
      <c r="Q60" s="5">
        <f t="shared" si="33"/>
        <v>4.3986469384556366E-2</v>
      </c>
      <c r="R60" s="5">
        <f t="shared" si="33"/>
        <v>0</v>
      </c>
      <c r="S60" s="5">
        <f t="shared" si="33"/>
        <v>0</v>
      </c>
      <c r="T60" s="5">
        <f t="shared" si="33"/>
        <v>0</v>
      </c>
      <c r="U60" s="5">
        <f t="shared" si="33"/>
        <v>0</v>
      </c>
      <c r="V60" s="5">
        <f t="shared" si="33"/>
        <v>0</v>
      </c>
      <c r="W60" s="5">
        <f t="shared" si="33"/>
        <v>0</v>
      </c>
      <c r="X60" s="5">
        <f t="shared" si="33"/>
        <v>0</v>
      </c>
      <c r="Y60" s="6">
        <f t="shared" si="34"/>
        <v>2.5205943327363602</v>
      </c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V60" s="5"/>
      <c r="AW60" s="5"/>
      <c r="AX60" s="5"/>
      <c r="AY60" s="5"/>
      <c r="AZ60" s="5"/>
      <c r="BA60" s="5"/>
      <c r="BB60" s="5"/>
      <c r="BC60" s="5"/>
      <c r="BD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  <c r="DQ60" s="5"/>
      <c r="DR60" s="5"/>
      <c r="DS60" s="5"/>
      <c r="DT60" s="5"/>
      <c r="DU60" s="5"/>
      <c r="DV60" s="5"/>
      <c r="DW60" s="5"/>
      <c r="DX60" s="5"/>
      <c r="DY60" s="5"/>
      <c r="DZ60" s="5"/>
      <c r="EA60" s="5"/>
      <c r="EB60" s="5"/>
      <c r="EC60" s="5"/>
      <c r="ED60" s="5"/>
      <c r="EE60" s="5"/>
      <c r="EF60" s="5"/>
      <c r="EG60" s="5"/>
      <c r="EH60" s="5"/>
      <c r="EI60" s="5"/>
      <c r="EJ60" s="5"/>
      <c r="EK60" s="5"/>
      <c r="EL60" s="5"/>
      <c r="EM60" s="5"/>
      <c r="EN60" s="5"/>
      <c r="EO60" s="5"/>
      <c r="EP60" s="5"/>
      <c r="EQ60" s="5"/>
      <c r="ER60" s="5"/>
      <c r="ES60" s="5"/>
    </row>
    <row r="61" spans="1:149" x14ac:dyDescent="0.3">
      <c r="A61" t="s">
        <v>541</v>
      </c>
      <c r="B61" t="s">
        <v>460</v>
      </c>
      <c r="C61" t="s">
        <v>460</v>
      </c>
      <c r="D61" s="5">
        <f t="shared" si="22"/>
        <v>715.28773584905662</v>
      </c>
      <c r="E61" s="5">
        <f t="shared" si="23"/>
        <v>258.52594339622641</v>
      </c>
      <c r="F61" s="5">
        <f t="shared" si="24"/>
        <v>418.17641509433963</v>
      </c>
      <c r="G61" s="5">
        <f t="shared" si="25"/>
        <v>38.585377358490568</v>
      </c>
      <c r="H61" s="5">
        <f t="shared" si="26"/>
        <v>0</v>
      </c>
      <c r="I61" s="5">
        <f t="shared" si="27"/>
        <v>0</v>
      </c>
      <c r="J61" s="5">
        <f t="shared" si="28"/>
        <v>0</v>
      </c>
      <c r="K61" s="5">
        <f t="shared" si="29"/>
        <v>0</v>
      </c>
      <c r="L61" s="5">
        <f t="shared" si="30"/>
        <v>0</v>
      </c>
      <c r="M61" s="5">
        <f t="shared" si="31"/>
        <v>0</v>
      </c>
      <c r="N61" s="5">
        <f t="shared" si="32"/>
        <v>0</v>
      </c>
      <c r="O61" s="5">
        <f t="shared" si="35"/>
        <v>0.36142929682605629</v>
      </c>
      <c r="P61" s="5">
        <f t="shared" si="33"/>
        <v>0.58462684893927108</v>
      </c>
      <c r="Q61" s="5">
        <f t="shared" si="33"/>
        <v>5.3943854234672683E-2</v>
      </c>
      <c r="R61" s="5">
        <f t="shared" si="33"/>
        <v>0</v>
      </c>
      <c r="S61" s="5">
        <f t="shared" si="33"/>
        <v>0</v>
      </c>
      <c r="T61" s="5">
        <f t="shared" si="33"/>
        <v>0</v>
      </c>
      <c r="U61" s="5">
        <f t="shared" si="33"/>
        <v>0</v>
      </c>
      <c r="V61" s="5">
        <f t="shared" si="33"/>
        <v>0</v>
      </c>
      <c r="W61" s="5">
        <f t="shared" si="33"/>
        <v>0</v>
      </c>
      <c r="X61" s="5">
        <f t="shared" si="33"/>
        <v>0</v>
      </c>
      <c r="Y61" s="6">
        <f t="shared" si="34"/>
        <v>0.58462684893927108</v>
      </c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V61" s="5"/>
      <c r="AW61" s="5"/>
      <c r="AX61" s="5"/>
      <c r="AY61" s="5"/>
      <c r="AZ61" s="5"/>
      <c r="BA61" s="5"/>
      <c r="BB61" s="5"/>
      <c r="BC61" s="5"/>
      <c r="BD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 s="5"/>
      <c r="DP61" s="5"/>
      <c r="DQ61" s="5"/>
      <c r="DR61" s="5"/>
      <c r="DS61" s="5"/>
      <c r="DT61" s="5"/>
      <c r="DU61" s="5"/>
      <c r="DV61" s="5"/>
      <c r="DW61" s="5"/>
      <c r="DX61" s="5"/>
      <c r="DY61" s="5"/>
      <c r="DZ61" s="5"/>
      <c r="EA61" s="5"/>
      <c r="EB61" s="5"/>
      <c r="EC61" s="5"/>
      <c r="ED61" s="5"/>
      <c r="EE61" s="5"/>
      <c r="EF61" s="5"/>
      <c r="EG61" s="5"/>
      <c r="EH61" s="5"/>
      <c r="EI61" s="5"/>
      <c r="EJ61" s="5"/>
      <c r="EK61" s="5"/>
      <c r="EL61" s="5"/>
      <c r="EM61" s="5"/>
      <c r="EN61" s="5"/>
      <c r="EO61" s="5"/>
      <c r="EP61" s="5"/>
      <c r="EQ61" s="5"/>
      <c r="ER61" s="5"/>
      <c r="ES61" s="5"/>
    </row>
    <row r="62" spans="1:149" x14ac:dyDescent="0.3">
      <c r="A62" t="s">
        <v>542</v>
      </c>
      <c r="B62" t="s">
        <v>67</v>
      </c>
      <c r="C62" t="s">
        <v>67</v>
      </c>
      <c r="D62" s="5">
        <f t="shared" si="22"/>
        <v>151.61485974222896</v>
      </c>
      <c r="E62" s="5">
        <f t="shared" si="23"/>
        <v>59.556482183472326</v>
      </c>
      <c r="F62" s="5">
        <f t="shared" si="24"/>
        <v>86.457922668688397</v>
      </c>
      <c r="G62" s="5">
        <f t="shared" si="25"/>
        <v>5.6004548900682334</v>
      </c>
      <c r="H62" s="5">
        <f t="shared" si="26"/>
        <v>0</v>
      </c>
      <c r="I62" s="5">
        <f t="shared" si="27"/>
        <v>0</v>
      </c>
      <c r="J62" s="5">
        <f t="shared" si="28"/>
        <v>0</v>
      </c>
      <c r="K62" s="5">
        <f t="shared" si="29"/>
        <v>0</v>
      </c>
      <c r="L62" s="5">
        <f t="shared" si="30"/>
        <v>0</v>
      </c>
      <c r="M62" s="5">
        <f t="shared" si="31"/>
        <v>0</v>
      </c>
      <c r="N62" s="5">
        <f t="shared" si="32"/>
        <v>0</v>
      </c>
      <c r="O62" s="5">
        <f t="shared" si="35"/>
        <v>0.39281428142814279</v>
      </c>
      <c r="P62" s="5">
        <f t="shared" si="33"/>
        <v>0.57024702470247024</v>
      </c>
      <c r="Q62" s="5">
        <f t="shared" si="33"/>
        <v>3.6938693869386939E-2</v>
      </c>
      <c r="R62" s="5">
        <f t="shared" si="33"/>
        <v>0</v>
      </c>
      <c r="S62" s="5">
        <f t="shared" si="33"/>
        <v>0</v>
      </c>
      <c r="T62" s="5">
        <f t="shared" si="33"/>
        <v>0</v>
      </c>
      <c r="U62" s="5">
        <f t="shared" si="33"/>
        <v>0</v>
      </c>
      <c r="V62" s="5">
        <f t="shared" si="33"/>
        <v>0</v>
      </c>
      <c r="W62" s="5">
        <f t="shared" si="33"/>
        <v>0</v>
      </c>
      <c r="X62" s="5">
        <f t="shared" si="33"/>
        <v>0</v>
      </c>
      <c r="Y62" s="6">
        <f t="shared" si="34"/>
        <v>0.57024702470247024</v>
      </c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V62" s="5"/>
      <c r="AW62" s="5"/>
      <c r="AX62" s="5"/>
      <c r="AY62" s="5"/>
      <c r="AZ62" s="5"/>
      <c r="BA62" s="5"/>
      <c r="BB62" s="5"/>
      <c r="BC62" s="5"/>
      <c r="BD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  <c r="DQ62" s="5"/>
      <c r="DR62" s="5"/>
      <c r="DS62" s="5"/>
      <c r="DT62" s="5"/>
      <c r="DU62" s="5"/>
      <c r="DV62" s="5"/>
      <c r="DW62" s="5"/>
      <c r="DX62" s="5"/>
      <c r="DY62" s="5"/>
      <c r="DZ62" s="5"/>
      <c r="EA62" s="5"/>
      <c r="EB62" s="5"/>
      <c r="EC62" s="5"/>
      <c r="ED62" s="5"/>
      <c r="EE62" s="5"/>
      <c r="EF62" s="5"/>
      <c r="EG62" s="5"/>
      <c r="EH62" s="5"/>
      <c r="EI62" s="5"/>
      <c r="EJ62" s="5"/>
      <c r="EK62" s="5"/>
      <c r="EL62" s="5"/>
      <c r="EM62" s="5"/>
      <c r="EN62" s="5"/>
      <c r="EO62" s="5"/>
      <c r="EP62" s="5"/>
      <c r="EQ62" s="5"/>
      <c r="ER62" s="5"/>
      <c r="ES62" s="5"/>
    </row>
    <row r="63" spans="1:149" x14ac:dyDescent="0.3">
      <c r="A63" t="s">
        <v>543</v>
      </c>
      <c r="B63" t="s">
        <v>544</v>
      </c>
      <c r="C63" t="s">
        <v>475</v>
      </c>
      <c r="D63" s="5">
        <f t="shared" si="22"/>
        <v>1729.0971264026721</v>
      </c>
      <c r="E63" s="5">
        <f t="shared" si="23"/>
        <v>798.41065331480502</v>
      </c>
      <c r="F63" s="5">
        <f t="shared" si="24"/>
        <v>834.11768289396753</v>
      </c>
      <c r="G63" s="5">
        <f t="shared" si="25"/>
        <v>96.568790193899432</v>
      </c>
      <c r="H63" s="5">
        <f t="shared" si="26"/>
        <v>0</v>
      </c>
      <c r="I63" s="5">
        <f t="shared" si="27"/>
        <v>0</v>
      </c>
      <c r="J63" s="5">
        <f t="shared" si="28"/>
        <v>0</v>
      </c>
      <c r="K63" s="5">
        <f t="shared" si="29"/>
        <v>0</v>
      </c>
      <c r="L63" s="5">
        <f t="shared" si="30"/>
        <v>0</v>
      </c>
      <c r="M63" s="5">
        <f t="shared" si="31"/>
        <v>0</v>
      </c>
      <c r="N63" s="5">
        <f t="shared" si="32"/>
        <v>0</v>
      </c>
      <c r="O63" s="5">
        <f t="shared" si="35"/>
        <v>0.46175003192323344</v>
      </c>
      <c r="P63" s="5">
        <f t="shared" si="33"/>
        <v>0.48240071084342212</v>
      </c>
      <c r="Q63" s="5">
        <f t="shared" si="33"/>
        <v>5.5849257233344392E-2</v>
      </c>
      <c r="R63" s="5">
        <f t="shared" si="33"/>
        <v>0</v>
      </c>
      <c r="S63" s="5">
        <f t="shared" ref="S63:X64" si="36">I63/$D63</f>
        <v>0</v>
      </c>
      <c r="T63" s="5">
        <f t="shared" si="36"/>
        <v>0</v>
      </c>
      <c r="U63" s="5">
        <f t="shared" si="36"/>
        <v>0</v>
      </c>
      <c r="V63" s="5">
        <f t="shared" si="36"/>
        <v>0</v>
      </c>
      <c r="W63" s="5">
        <f t="shared" si="36"/>
        <v>0</v>
      </c>
      <c r="X63" s="5">
        <f t="shared" si="36"/>
        <v>0</v>
      </c>
      <c r="Y63" s="6">
        <f t="shared" si="34"/>
        <v>0.48240071084342212</v>
      </c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V63" s="5"/>
      <c r="AW63" s="5"/>
      <c r="AX63" s="5"/>
      <c r="AY63" s="5"/>
      <c r="AZ63" s="5"/>
      <c r="BA63" s="5"/>
      <c r="BB63" s="5"/>
      <c r="BC63" s="5"/>
      <c r="BD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  <c r="DQ63" s="5"/>
      <c r="DR63" s="5"/>
      <c r="DS63" s="5"/>
      <c r="DT63" s="5"/>
      <c r="DU63" s="5"/>
      <c r="DV63" s="5"/>
      <c r="DW63" s="5"/>
      <c r="DX63" s="5"/>
      <c r="DY63" s="5"/>
      <c r="DZ63" s="5"/>
      <c r="EA63" s="5"/>
      <c r="EB63" s="5"/>
      <c r="EC63" s="5"/>
      <c r="ED63" s="5"/>
      <c r="EE63" s="5"/>
      <c r="EF63" s="5"/>
      <c r="EG63" s="5"/>
      <c r="EH63" s="5"/>
      <c r="EI63" s="5"/>
      <c r="EJ63" s="5"/>
      <c r="EK63" s="5"/>
      <c r="EL63" s="5"/>
      <c r="EM63" s="5"/>
      <c r="EN63" s="5"/>
      <c r="EO63" s="5"/>
      <c r="EP63" s="5"/>
      <c r="EQ63" s="5"/>
      <c r="ER63" s="5"/>
      <c r="ES63" s="5"/>
    </row>
    <row r="64" spans="1:149" x14ac:dyDescent="0.3">
      <c r="B64" t="s">
        <v>26</v>
      </c>
      <c r="D64" s="5">
        <f>SUM(D35:D63)</f>
        <v>95219</v>
      </c>
      <c r="E64" s="5">
        <f t="shared" ref="E64:N64" si="37">SUM(E35:E63)</f>
        <v>32967.000000000007</v>
      </c>
      <c r="F64" s="5">
        <f t="shared" si="37"/>
        <v>55349</v>
      </c>
      <c r="G64" s="5">
        <f t="shared" si="37"/>
        <v>6902.9999999999982</v>
      </c>
      <c r="H64" s="5">
        <f t="shared" si="37"/>
        <v>0</v>
      </c>
      <c r="I64" s="5">
        <f t="shared" si="37"/>
        <v>0</v>
      </c>
      <c r="J64" s="5">
        <f t="shared" si="37"/>
        <v>0</v>
      </c>
      <c r="K64" s="5">
        <f t="shared" si="37"/>
        <v>0</v>
      </c>
      <c r="L64" s="5">
        <f t="shared" si="37"/>
        <v>0</v>
      </c>
      <c r="M64" s="5">
        <f t="shared" si="37"/>
        <v>0</v>
      </c>
      <c r="N64" s="5">
        <f t="shared" si="37"/>
        <v>0</v>
      </c>
      <c r="O64" s="5">
        <f t="shared" si="35"/>
        <v>0.34622291769499791</v>
      </c>
      <c r="P64" s="5">
        <f t="shared" si="35"/>
        <v>0.58128104684989346</v>
      </c>
      <c r="Q64" s="5">
        <f t="shared" si="35"/>
        <v>7.2496035455108729E-2</v>
      </c>
      <c r="R64" s="5">
        <f t="shared" si="35"/>
        <v>0</v>
      </c>
      <c r="S64" s="5">
        <f t="shared" si="36"/>
        <v>0</v>
      </c>
      <c r="T64" s="5">
        <f t="shared" si="36"/>
        <v>0</v>
      </c>
      <c r="U64" s="5">
        <f t="shared" si="36"/>
        <v>0</v>
      </c>
      <c r="V64" s="5">
        <f t="shared" si="36"/>
        <v>0</v>
      </c>
      <c r="W64" s="5">
        <f t="shared" si="36"/>
        <v>0</v>
      </c>
      <c r="X64" s="5">
        <f t="shared" si="36"/>
        <v>0</v>
      </c>
      <c r="Y64" s="6">
        <f t="shared" si="34"/>
        <v>0.58128104684989346</v>
      </c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V64" s="5"/>
      <c r="AW64" s="5"/>
      <c r="AX64" s="5"/>
      <c r="AY64" s="5"/>
      <c r="AZ64" s="5"/>
      <c r="BA64" s="5"/>
      <c r="BB64" s="5"/>
      <c r="BC64" s="5"/>
      <c r="BD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  <c r="DQ64" s="5"/>
      <c r="DR64" s="5"/>
      <c r="DS64" s="5"/>
      <c r="DT64" s="5"/>
      <c r="DU64" s="5"/>
      <c r="DV64" s="5"/>
      <c r="DW64" s="5"/>
      <c r="DX64" s="5"/>
      <c r="DY64" s="5"/>
      <c r="DZ64" s="5"/>
      <c r="EA64" s="5"/>
      <c r="EB64" s="5"/>
      <c r="EC64" s="5"/>
      <c r="ED64" s="5"/>
      <c r="EE64" s="5"/>
      <c r="EF64" s="5"/>
      <c r="EG64" s="5"/>
      <c r="EH64" s="5"/>
      <c r="EI64" s="5"/>
      <c r="EJ64" s="5"/>
      <c r="EK64" s="5"/>
      <c r="EL64" s="5"/>
      <c r="EM64" s="5"/>
      <c r="EN64" s="5"/>
      <c r="EO64" s="5"/>
      <c r="EP64" s="5"/>
      <c r="EQ64" s="5"/>
      <c r="ER64" s="5"/>
      <c r="ES64" s="5"/>
    </row>
    <row r="65" spans="1:149" x14ac:dyDescent="0.3"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V65" s="5"/>
      <c r="AW65" s="5"/>
      <c r="AX65" s="5"/>
      <c r="AY65" s="5"/>
      <c r="AZ65" s="5"/>
      <c r="BA65" s="5"/>
      <c r="BB65" s="5"/>
      <c r="BC65" s="5"/>
      <c r="BD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  <c r="DQ65" s="5"/>
      <c r="DR65" s="5"/>
      <c r="DS65" s="5"/>
      <c r="DT65" s="5"/>
      <c r="DU65" s="5"/>
      <c r="DV65" s="5"/>
      <c r="DW65" s="5"/>
      <c r="DX65" s="5"/>
      <c r="DY65" s="5"/>
      <c r="DZ65" s="5"/>
      <c r="EA65" s="5"/>
      <c r="EB65" s="5"/>
      <c r="EC65" s="5"/>
      <c r="ED65" s="5"/>
      <c r="EE65" s="5"/>
      <c r="EF65" s="5"/>
      <c r="EG65" s="5"/>
      <c r="EH65" s="5"/>
      <c r="EI65" s="5"/>
      <c r="EJ65" s="5"/>
      <c r="EK65" s="5"/>
      <c r="EL65" s="5"/>
      <c r="EM65" s="5"/>
      <c r="EN65" s="5"/>
      <c r="EO65" s="5"/>
      <c r="EP65" s="5"/>
      <c r="EQ65" s="5"/>
      <c r="ER65" s="5"/>
      <c r="ES65" s="5"/>
    </row>
    <row r="66" spans="1:149" x14ac:dyDescent="0.3"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V66" s="5"/>
      <c r="AW66" s="5"/>
      <c r="AX66" s="5"/>
      <c r="AY66" s="5"/>
      <c r="AZ66" s="5"/>
      <c r="BA66" s="5"/>
      <c r="BB66" s="5"/>
      <c r="BC66" s="5"/>
      <c r="BD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  <c r="DO66" s="5"/>
      <c r="DP66" s="5"/>
      <c r="DQ66" s="5"/>
      <c r="DR66" s="5"/>
      <c r="DS66" s="5"/>
      <c r="DT66" s="5"/>
      <c r="DU66" s="5"/>
      <c r="DV66" s="5"/>
      <c r="DW66" s="5"/>
      <c r="DX66" s="5"/>
      <c r="DY66" s="5"/>
      <c r="DZ66" s="5"/>
      <c r="EA66" s="5"/>
      <c r="EB66" s="5"/>
      <c r="EC66" s="5"/>
      <c r="ED66" s="5"/>
      <c r="EE66" s="5"/>
      <c r="EF66" s="5"/>
      <c r="EG66" s="5"/>
      <c r="EH66" s="5"/>
      <c r="EI66" s="5"/>
      <c r="EJ66" s="5"/>
      <c r="EK66" s="5"/>
      <c r="EL66" s="5"/>
      <c r="EM66" s="5"/>
      <c r="EN66" s="5"/>
      <c r="EO66" s="5"/>
      <c r="EP66" s="5"/>
      <c r="EQ66" s="5"/>
      <c r="ER66" s="5"/>
      <c r="ES66" s="5"/>
    </row>
    <row r="67" spans="1:149" x14ac:dyDescent="0.3">
      <c r="A67" s="7" t="s">
        <v>547</v>
      </c>
      <c r="B67" t="s">
        <v>497</v>
      </c>
      <c r="C67" t="s">
        <v>498</v>
      </c>
      <c r="D67" t="s">
        <v>548</v>
      </c>
      <c r="E67" t="s">
        <v>2</v>
      </c>
      <c r="F67" t="s">
        <v>3</v>
      </c>
      <c r="G67" t="s">
        <v>4</v>
      </c>
      <c r="K67" s="3"/>
      <c r="L67" s="3"/>
      <c r="M67" s="4"/>
      <c r="N67" s="3"/>
      <c r="O67" t="s">
        <v>492</v>
      </c>
      <c r="P67" t="s">
        <v>493</v>
      </c>
      <c r="Q67" t="s">
        <v>494</v>
      </c>
      <c r="T67" s="3"/>
      <c r="U67" s="3"/>
      <c r="V67" s="3"/>
      <c r="W67" s="3"/>
      <c r="X67" s="3"/>
      <c r="Y67" s="2" t="s">
        <v>551</v>
      </c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V67" s="5"/>
      <c r="AW67" s="5"/>
      <c r="AX67" s="5"/>
      <c r="AY67" s="5"/>
      <c r="AZ67" s="5"/>
      <c r="BA67" s="5"/>
      <c r="BB67" s="5"/>
      <c r="BC67" s="5"/>
      <c r="BD67" s="5"/>
      <c r="DC67" s="5"/>
      <c r="DD67" s="5"/>
      <c r="DE67" s="5"/>
      <c r="DF67" s="5"/>
      <c r="DG67" s="5"/>
      <c r="DH67" s="5"/>
      <c r="DI67" s="5"/>
      <c r="DJ67" s="5"/>
      <c r="DK67" s="5"/>
      <c r="DL67" s="5"/>
      <c r="DM67" s="5"/>
      <c r="DN67" s="5"/>
      <c r="DO67" s="5"/>
      <c r="DP67" s="5"/>
      <c r="DQ67" s="5"/>
      <c r="DR67" s="5"/>
      <c r="DS67" s="5"/>
      <c r="DT67" s="5"/>
      <c r="DU67" s="5"/>
      <c r="DV67" s="5"/>
      <c r="DW67" s="5"/>
      <c r="DX67" s="5"/>
      <c r="DY67" s="5"/>
      <c r="DZ67" s="5"/>
      <c r="EA67" s="5"/>
      <c r="EB67" s="5"/>
      <c r="EC67" s="5"/>
      <c r="ED67" s="5"/>
      <c r="EE67" s="5"/>
      <c r="EF67" s="5"/>
      <c r="EG67" s="5"/>
      <c r="EH67" s="5"/>
      <c r="EI67" s="5"/>
      <c r="EJ67" s="5"/>
      <c r="EK67" s="5"/>
      <c r="EL67" s="5"/>
      <c r="EM67" s="5"/>
      <c r="EN67" s="5"/>
      <c r="EO67" s="5"/>
      <c r="EP67" s="5"/>
      <c r="EQ67" s="5"/>
      <c r="ER67" s="5"/>
      <c r="ES67" s="5"/>
    </row>
    <row r="68" spans="1:149" x14ac:dyDescent="0.3">
      <c r="A68" t="s">
        <v>501</v>
      </c>
      <c r="B68" t="s">
        <v>471</v>
      </c>
      <c r="C68" t="s">
        <v>471</v>
      </c>
      <c r="D68" s="5">
        <f>SUMIF($BF$78:$BF$145,$C68,CO$78:CO$145)</f>
        <v>276.87671232876716</v>
      </c>
      <c r="E68" s="5">
        <f t="shared" ref="E68:N93" si="38">SUMIF($BF$78:$BF$145,$C68,CP$78:CP$145)</f>
        <v>85.98855319947458</v>
      </c>
      <c r="F68" s="5">
        <f t="shared" si="38"/>
        <v>180.90420341527491</v>
      </c>
      <c r="G68" s="5">
        <f t="shared" si="38"/>
        <v>9.9839557140176396</v>
      </c>
      <c r="H68" s="5">
        <f t="shared" si="38"/>
        <v>0</v>
      </c>
      <c r="I68" s="5">
        <f t="shared" si="38"/>
        <v>0</v>
      </c>
      <c r="J68" s="5">
        <f t="shared" si="38"/>
        <v>0</v>
      </c>
      <c r="K68" s="5">
        <f t="shared" si="38"/>
        <v>0</v>
      </c>
      <c r="L68" s="5">
        <f t="shared" si="38"/>
        <v>0</v>
      </c>
      <c r="M68" s="5">
        <f t="shared" si="38"/>
        <v>0</v>
      </c>
      <c r="N68" s="5">
        <f t="shared" si="38"/>
        <v>0</v>
      </c>
      <c r="O68" s="5">
        <f t="shared" ref="O68:X93" si="39">E68/$D68</f>
        <v>0.31056621727496753</v>
      </c>
      <c r="P68" s="5">
        <f t="shared" si="39"/>
        <v>0.65337457200252658</v>
      </c>
      <c r="Q68" s="5">
        <f t="shared" si="39"/>
        <v>3.605921072250582E-2</v>
      </c>
      <c r="R68" s="5">
        <f t="shared" si="39"/>
        <v>0</v>
      </c>
      <c r="S68" s="5">
        <f t="shared" si="39"/>
        <v>0</v>
      </c>
      <c r="T68" s="5">
        <f t="shared" si="39"/>
        <v>0</v>
      </c>
      <c r="U68" s="5">
        <f t="shared" si="39"/>
        <v>0</v>
      </c>
      <c r="V68" s="5">
        <f t="shared" si="39"/>
        <v>0</v>
      </c>
      <c r="W68" s="5">
        <f t="shared" si="39"/>
        <v>0</v>
      </c>
      <c r="X68" s="5">
        <f t="shared" si="39"/>
        <v>0</v>
      </c>
      <c r="Y68" s="6">
        <f t="shared" ref="Y68:Y97" si="40">IF(D68=0,10,IF(MAX(E68:N68)=LARGE(E68:N68,2),9,IF(F68=MAX(E68:N68),P68,IF(E68=MAX(E68:N68),O68+2,IF(G68=MAX(D68:N68),Q68+1,-1)))))</f>
        <v>0.65337457200252658</v>
      </c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V68" s="5"/>
      <c r="AW68" s="5"/>
      <c r="AX68" s="5"/>
      <c r="AY68" s="5"/>
      <c r="AZ68" s="5"/>
      <c r="BA68" s="5"/>
      <c r="BB68" s="5"/>
      <c r="BC68" s="5"/>
      <c r="BD68" s="5"/>
      <c r="DC68" s="5"/>
      <c r="DD68" s="5"/>
      <c r="DE68" s="5"/>
      <c r="DF68" s="5"/>
      <c r="DG68" s="5"/>
      <c r="DH68" s="5"/>
      <c r="DI68" s="5"/>
      <c r="DJ68" s="5"/>
      <c r="DK68" s="5"/>
      <c r="DL68" s="5"/>
      <c r="DM68" s="5"/>
      <c r="DN68" s="5"/>
      <c r="DO68" s="5"/>
      <c r="DP68" s="5"/>
      <c r="DQ68" s="5"/>
      <c r="DR68" s="5"/>
      <c r="DS68" s="5"/>
      <c r="DT68" s="5"/>
      <c r="DU68" s="5"/>
      <c r="DV68" s="5"/>
      <c r="DW68" s="5"/>
      <c r="DX68" s="5"/>
      <c r="DY68" s="5"/>
      <c r="DZ68" s="5"/>
      <c r="EA68" s="5"/>
      <c r="EB68" s="5"/>
      <c r="EC68" s="5"/>
      <c r="ED68" s="5"/>
      <c r="EE68" s="5"/>
      <c r="EF68" s="5"/>
      <c r="EG68" s="5"/>
      <c r="EH68" s="5"/>
      <c r="EI68" s="5"/>
      <c r="EJ68" s="5"/>
      <c r="EK68" s="5"/>
      <c r="EL68" s="5"/>
      <c r="EM68" s="5"/>
      <c r="EN68" s="5"/>
      <c r="EO68" s="5"/>
      <c r="EP68" s="5"/>
      <c r="EQ68" s="5"/>
      <c r="ER68" s="5"/>
      <c r="ES68" s="5"/>
    </row>
    <row r="69" spans="1:149" x14ac:dyDescent="0.3">
      <c r="A69" t="s">
        <v>507</v>
      </c>
      <c r="B69" t="s">
        <v>470</v>
      </c>
      <c r="C69" t="s">
        <v>470</v>
      </c>
      <c r="D69" s="5">
        <f t="shared" ref="D69:I96" si="41">SUMIF($BF$78:$BF$145,$C69,CO$78:CO$145)</f>
        <v>571.38325311612982</v>
      </c>
      <c r="E69" s="5">
        <f t="shared" si="38"/>
        <v>177.64499180907106</v>
      </c>
      <c r="F69" s="5">
        <f t="shared" si="38"/>
        <v>371.36735240042935</v>
      </c>
      <c r="G69" s="5">
        <f t="shared" si="38"/>
        <v>22.370908906629442</v>
      </c>
      <c r="H69" s="5">
        <f t="shared" si="38"/>
        <v>0</v>
      </c>
      <c r="I69" s="5">
        <f t="shared" si="38"/>
        <v>0</v>
      </c>
      <c r="J69" s="5">
        <f t="shared" si="38"/>
        <v>0</v>
      </c>
      <c r="K69" s="5">
        <f t="shared" si="38"/>
        <v>0</v>
      </c>
      <c r="L69" s="5">
        <f t="shared" si="38"/>
        <v>0</v>
      </c>
      <c r="M69" s="5">
        <f t="shared" si="38"/>
        <v>0</v>
      </c>
      <c r="N69" s="5">
        <f t="shared" si="38"/>
        <v>0</v>
      </c>
      <c r="O69" s="5">
        <f t="shared" si="39"/>
        <v>0.31090339249576482</v>
      </c>
      <c r="P69" s="5">
        <f t="shared" si="39"/>
        <v>0.64994441187262353</v>
      </c>
      <c r="Q69" s="5">
        <f t="shared" si="39"/>
        <v>3.9152195631611736E-2</v>
      </c>
      <c r="R69" s="5">
        <f t="shared" si="39"/>
        <v>0</v>
      </c>
      <c r="S69" s="5">
        <f t="shared" si="39"/>
        <v>0</v>
      </c>
      <c r="T69" s="5">
        <f t="shared" si="39"/>
        <v>0</v>
      </c>
      <c r="U69" s="5">
        <f t="shared" si="39"/>
        <v>0</v>
      </c>
      <c r="V69" s="5">
        <f t="shared" si="39"/>
        <v>0</v>
      </c>
      <c r="W69" s="5">
        <f t="shared" si="39"/>
        <v>0</v>
      </c>
      <c r="X69" s="5">
        <f t="shared" si="39"/>
        <v>0</v>
      </c>
      <c r="Y69" s="6">
        <f t="shared" si="40"/>
        <v>0.64994441187262353</v>
      </c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V69" s="5"/>
      <c r="AW69" s="5"/>
      <c r="AX69" s="5"/>
      <c r="AY69" s="5"/>
      <c r="AZ69" s="5"/>
      <c r="BA69" s="5"/>
      <c r="BB69" s="5"/>
      <c r="BC69" s="5"/>
      <c r="BD69" s="5"/>
      <c r="BE69" s="8"/>
      <c r="BF69" s="1"/>
      <c r="DC69" s="5"/>
      <c r="DD69" s="5"/>
      <c r="DE69" s="5"/>
      <c r="DF69" s="5"/>
      <c r="DG69" s="5"/>
      <c r="DH69" s="5"/>
      <c r="DI69" s="5"/>
      <c r="DJ69" s="5"/>
      <c r="DK69" s="5"/>
      <c r="DL69" s="5"/>
      <c r="DM69" s="5"/>
      <c r="DN69" s="5"/>
      <c r="DO69" s="5"/>
      <c r="DP69" s="5"/>
      <c r="DQ69" s="5"/>
      <c r="DR69" s="5"/>
      <c r="DS69" s="5"/>
      <c r="DT69" s="5"/>
      <c r="DU69" s="5"/>
      <c r="DV69" s="5"/>
      <c r="DW69" s="5"/>
      <c r="DX69" s="5"/>
      <c r="DY69" s="5"/>
      <c r="DZ69" s="5"/>
      <c r="EA69" s="5"/>
      <c r="EB69" s="5"/>
      <c r="EC69" s="5"/>
      <c r="ED69" s="5"/>
      <c r="EE69" s="5"/>
      <c r="EF69" s="5"/>
      <c r="EG69" s="5"/>
      <c r="EH69" s="5"/>
      <c r="EI69" s="5"/>
      <c r="EJ69" s="5"/>
      <c r="EK69" s="5"/>
      <c r="EL69" s="5"/>
      <c r="EM69" s="5"/>
      <c r="EN69" s="5"/>
      <c r="EO69" s="5"/>
      <c r="EP69" s="5"/>
      <c r="EQ69" s="5"/>
      <c r="ER69" s="5"/>
      <c r="ES69" s="5"/>
    </row>
    <row r="70" spans="1:149" x14ac:dyDescent="0.3">
      <c r="A70" t="s">
        <v>508</v>
      </c>
      <c r="B70" t="s">
        <v>465</v>
      </c>
      <c r="C70" t="s">
        <v>465</v>
      </c>
      <c r="D70" s="5">
        <f t="shared" si="41"/>
        <v>37853.242858260171</v>
      </c>
      <c r="E70" s="5">
        <f t="shared" si="38"/>
        <v>10943.69204840334</v>
      </c>
      <c r="F70" s="5">
        <f t="shared" si="38"/>
        <v>23968.239382044532</v>
      </c>
      <c r="G70" s="5">
        <f t="shared" si="38"/>
        <v>2941.3114278122957</v>
      </c>
      <c r="H70" s="5">
        <f t="shared" si="38"/>
        <v>0</v>
      </c>
      <c r="I70" s="5">
        <f t="shared" si="38"/>
        <v>0</v>
      </c>
      <c r="J70" s="5">
        <f t="shared" si="38"/>
        <v>0</v>
      </c>
      <c r="K70" s="5">
        <f t="shared" si="38"/>
        <v>0</v>
      </c>
      <c r="L70" s="5">
        <f t="shared" si="38"/>
        <v>0</v>
      </c>
      <c r="M70" s="5">
        <f t="shared" si="38"/>
        <v>0</v>
      </c>
      <c r="N70" s="5">
        <f t="shared" si="38"/>
        <v>0</v>
      </c>
      <c r="O70" s="5">
        <f t="shared" si="39"/>
        <v>0.28910844149817022</v>
      </c>
      <c r="P70" s="5">
        <f t="shared" si="39"/>
        <v>0.63318853477871284</v>
      </c>
      <c r="Q70" s="5">
        <f t="shared" si="39"/>
        <v>7.770302372311691E-2</v>
      </c>
      <c r="R70" s="5">
        <f t="shared" si="39"/>
        <v>0</v>
      </c>
      <c r="S70" s="5">
        <f t="shared" si="39"/>
        <v>0</v>
      </c>
      <c r="T70" s="5">
        <f t="shared" si="39"/>
        <v>0</v>
      </c>
      <c r="U70" s="5">
        <f t="shared" si="39"/>
        <v>0</v>
      </c>
      <c r="V70" s="5">
        <f t="shared" si="39"/>
        <v>0</v>
      </c>
      <c r="W70" s="5">
        <f t="shared" si="39"/>
        <v>0</v>
      </c>
      <c r="X70" s="5">
        <f t="shared" si="39"/>
        <v>0</v>
      </c>
      <c r="Y70" s="6">
        <f t="shared" si="40"/>
        <v>0.63318853477871284</v>
      </c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DC70" s="5"/>
      <c r="DD70" s="5"/>
      <c r="DE70" s="5"/>
      <c r="DF70" s="5"/>
      <c r="DG70" s="5"/>
      <c r="DH70" s="5"/>
      <c r="DI70" s="5"/>
      <c r="DJ70" s="5"/>
      <c r="DK70" s="5"/>
      <c r="DL70" s="5"/>
      <c r="DM70" s="5"/>
      <c r="DN70" s="5"/>
      <c r="DO70" s="5"/>
      <c r="DP70" s="5"/>
      <c r="DQ70" s="5"/>
      <c r="DR70" s="5"/>
      <c r="DS70" s="5"/>
      <c r="DT70" s="5"/>
      <c r="DU70" s="5"/>
      <c r="DV70" s="5"/>
      <c r="DW70" s="5"/>
      <c r="DX70" s="5"/>
      <c r="DY70" s="5"/>
      <c r="DZ70" s="5"/>
      <c r="EA70" s="5"/>
      <c r="EB70" s="5"/>
      <c r="EC70" s="5"/>
      <c r="ED70" s="5"/>
      <c r="EE70" s="5"/>
      <c r="EF70" s="5"/>
      <c r="EG70" s="5"/>
      <c r="EH70" s="5"/>
      <c r="EI70" s="5"/>
      <c r="EJ70" s="5"/>
      <c r="EK70" s="5"/>
      <c r="EL70" s="5"/>
      <c r="EM70" s="5"/>
      <c r="EN70" s="5"/>
      <c r="EO70" s="5"/>
      <c r="EP70" s="5"/>
      <c r="EQ70" s="5"/>
      <c r="ER70" s="5"/>
      <c r="ES70" s="5"/>
    </row>
    <row r="71" spans="1:149" x14ac:dyDescent="0.3">
      <c r="A71" t="s">
        <v>509</v>
      </c>
      <c r="B71" t="s">
        <v>472</v>
      </c>
      <c r="C71" t="s">
        <v>472</v>
      </c>
      <c r="D71" s="5">
        <f t="shared" si="41"/>
        <v>2545.8734384907125</v>
      </c>
      <c r="E71" s="5">
        <f t="shared" si="38"/>
        <v>1424.7358549699252</v>
      </c>
      <c r="F71" s="5">
        <f t="shared" si="38"/>
        <v>1033.6306044833498</v>
      </c>
      <c r="G71" s="5">
        <f t="shared" si="38"/>
        <v>87.506979037437546</v>
      </c>
      <c r="H71" s="5">
        <f t="shared" si="38"/>
        <v>0</v>
      </c>
      <c r="I71" s="5">
        <f t="shared" si="38"/>
        <v>0</v>
      </c>
      <c r="J71" s="5">
        <f t="shared" si="38"/>
        <v>0</v>
      </c>
      <c r="K71" s="5">
        <f t="shared" si="38"/>
        <v>0</v>
      </c>
      <c r="L71" s="5">
        <f t="shared" si="38"/>
        <v>0</v>
      </c>
      <c r="M71" s="5">
        <f t="shared" si="38"/>
        <v>0</v>
      </c>
      <c r="N71" s="5">
        <f t="shared" si="38"/>
        <v>0</v>
      </c>
      <c r="O71" s="5">
        <f t="shared" si="39"/>
        <v>0.5596255624610158</v>
      </c>
      <c r="P71" s="5">
        <f t="shared" si="39"/>
        <v>0.40600235222066816</v>
      </c>
      <c r="Q71" s="5">
        <f t="shared" si="39"/>
        <v>3.4372085318316099E-2</v>
      </c>
      <c r="R71" s="5">
        <f t="shared" si="39"/>
        <v>0</v>
      </c>
      <c r="S71" s="5">
        <f t="shared" si="39"/>
        <v>0</v>
      </c>
      <c r="T71" s="5">
        <f t="shared" si="39"/>
        <v>0</v>
      </c>
      <c r="U71" s="5">
        <f t="shared" si="39"/>
        <v>0</v>
      </c>
      <c r="V71" s="5">
        <f t="shared" si="39"/>
        <v>0</v>
      </c>
      <c r="W71" s="5">
        <f t="shared" si="39"/>
        <v>0</v>
      </c>
      <c r="X71" s="5">
        <f t="shared" si="39"/>
        <v>0</v>
      </c>
      <c r="Y71" s="6">
        <f t="shared" si="40"/>
        <v>2.559625562461016</v>
      </c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V71" s="5"/>
      <c r="AW71" s="5"/>
      <c r="AX71" s="5"/>
      <c r="AY71" s="5"/>
      <c r="AZ71" s="5"/>
      <c r="BA71" s="5"/>
      <c r="BB71" s="5"/>
      <c r="BC71" s="5"/>
      <c r="BD71" s="5"/>
      <c r="BE71" t="s">
        <v>26</v>
      </c>
      <c r="BG71">
        <f t="shared" ref="BG71:BW71" si="42">SUM(BG3:BG69)</f>
        <v>81832</v>
      </c>
      <c r="BH71">
        <f t="shared" si="42"/>
        <v>28187</v>
      </c>
      <c r="BI71">
        <f t="shared" si="42"/>
        <v>47436</v>
      </c>
      <c r="BJ71">
        <f t="shared" si="42"/>
        <v>6209</v>
      </c>
      <c r="BK71">
        <f t="shared" si="42"/>
        <v>0</v>
      </c>
      <c r="BL71">
        <f t="shared" si="42"/>
        <v>0</v>
      </c>
      <c r="BM71">
        <f t="shared" si="42"/>
        <v>0</v>
      </c>
      <c r="BN71">
        <f t="shared" si="42"/>
        <v>0</v>
      </c>
      <c r="BO71">
        <f t="shared" si="42"/>
        <v>0</v>
      </c>
      <c r="BP71">
        <f t="shared" si="42"/>
        <v>0</v>
      </c>
      <c r="BQ71">
        <f t="shared" si="42"/>
        <v>0</v>
      </c>
      <c r="BR71">
        <f t="shared" si="42"/>
        <v>20</v>
      </c>
      <c r="BS71">
        <f t="shared" si="42"/>
        <v>8778.9999999999982</v>
      </c>
      <c r="BT71">
        <f t="shared" si="42"/>
        <v>3032</v>
      </c>
      <c r="BU71">
        <f t="shared" si="42"/>
        <v>5381</v>
      </c>
      <c r="BV71">
        <f t="shared" si="42"/>
        <v>366</v>
      </c>
      <c r="BW71">
        <f t="shared" si="42"/>
        <v>0</v>
      </c>
      <c r="BY71">
        <f t="shared" ref="BY71:CY71" si="43">SUM(BY3:BY69)</f>
        <v>0</v>
      </c>
      <c r="BZ71">
        <f t="shared" si="43"/>
        <v>0</v>
      </c>
      <c r="CA71">
        <f t="shared" si="43"/>
        <v>0</v>
      </c>
      <c r="CB71">
        <f t="shared" si="43"/>
        <v>0</v>
      </c>
      <c r="CC71">
        <f t="shared" si="43"/>
        <v>0</v>
      </c>
      <c r="CD71">
        <f t="shared" si="43"/>
        <v>4608</v>
      </c>
      <c r="CE71">
        <f t="shared" si="43"/>
        <v>1747.9999999999998</v>
      </c>
      <c r="CF71">
        <f t="shared" si="43"/>
        <v>2531.9999999999995</v>
      </c>
      <c r="CG71">
        <f t="shared" si="43"/>
        <v>328.00000000000006</v>
      </c>
      <c r="CH71">
        <f t="shared" si="43"/>
        <v>0</v>
      </c>
      <c r="CI71">
        <f t="shared" si="43"/>
        <v>0</v>
      </c>
      <c r="CJ71">
        <f t="shared" si="43"/>
        <v>0</v>
      </c>
      <c r="CK71">
        <f t="shared" si="43"/>
        <v>0</v>
      </c>
      <c r="CL71">
        <f t="shared" si="43"/>
        <v>0</v>
      </c>
      <c r="CM71">
        <f t="shared" si="43"/>
        <v>0</v>
      </c>
      <c r="CN71">
        <f t="shared" si="43"/>
        <v>0</v>
      </c>
      <c r="CO71">
        <f t="shared" si="43"/>
        <v>95219.000000000015</v>
      </c>
      <c r="CP71">
        <f t="shared" si="43"/>
        <v>32967</v>
      </c>
      <c r="CQ71">
        <f t="shared" si="43"/>
        <v>55349</v>
      </c>
      <c r="CR71">
        <f t="shared" si="43"/>
        <v>6903</v>
      </c>
      <c r="CS71">
        <f t="shared" si="43"/>
        <v>0</v>
      </c>
      <c r="CT71">
        <f t="shared" si="43"/>
        <v>0</v>
      </c>
      <c r="CU71">
        <f t="shared" si="43"/>
        <v>0</v>
      </c>
      <c r="CV71">
        <f t="shared" si="43"/>
        <v>0</v>
      </c>
      <c r="CW71">
        <f t="shared" si="43"/>
        <v>0</v>
      </c>
      <c r="CX71">
        <f t="shared" si="43"/>
        <v>0</v>
      </c>
      <c r="CY71">
        <f t="shared" si="43"/>
        <v>0</v>
      </c>
      <c r="CZ71" s="5"/>
      <c r="DA71" s="5"/>
      <c r="DB71" s="5"/>
      <c r="DC71" s="5"/>
      <c r="DD71" s="5"/>
      <c r="DE71" s="5"/>
      <c r="DF71" s="5"/>
      <c r="DG71" s="5"/>
      <c r="DH71" s="5"/>
      <c r="DI71" s="5"/>
      <c r="DJ71" s="5"/>
      <c r="DK71" s="5"/>
      <c r="DL71" s="5"/>
      <c r="DM71" s="5"/>
      <c r="DN71" s="5"/>
      <c r="DO71" s="5"/>
      <c r="DP71" s="5"/>
      <c r="DQ71" s="5"/>
      <c r="DR71" s="5"/>
      <c r="DS71" s="5"/>
      <c r="DT71" s="5"/>
      <c r="DU71" s="5"/>
      <c r="DV71" s="5"/>
      <c r="DW71" s="5"/>
      <c r="DX71" s="5"/>
      <c r="DY71" s="5"/>
      <c r="DZ71" s="5"/>
      <c r="EA71" s="5"/>
      <c r="EB71" s="5"/>
      <c r="EC71" s="5"/>
      <c r="ED71" s="5"/>
      <c r="EE71" s="5"/>
      <c r="EF71" s="5"/>
      <c r="EG71" s="5"/>
      <c r="EH71" s="5"/>
      <c r="EI71" s="5"/>
      <c r="EJ71" s="5"/>
      <c r="EK71" s="5"/>
      <c r="EL71" s="5"/>
      <c r="EM71" s="5"/>
      <c r="EN71" s="5"/>
      <c r="EO71" s="5"/>
      <c r="EP71" s="5"/>
      <c r="EQ71" s="5"/>
      <c r="ER71" s="5"/>
      <c r="ES71" s="5"/>
    </row>
    <row r="72" spans="1:149" x14ac:dyDescent="0.3">
      <c r="A72" t="s">
        <v>510</v>
      </c>
      <c r="B72" t="s">
        <v>473</v>
      </c>
      <c r="C72" t="s">
        <v>473</v>
      </c>
      <c r="D72" s="5">
        <f t="shared" si="41"/>
        <v>292.50684931506845</v>
      </c>
      <c r="E72" s="5">
        <f t="shared" si="38"/>
        <v>111.60489772940514</v>
      </c>
      <c r="F72" s="5">
        <f t="shared" si="38"/>
        <v>166.45585475699005</v>
      </c>
      <c r="G72" s="5">
        <f t="shared" si="38"/>
        <v>14.446096828673298</v>
      </c>
      <c r="H72" s="5">
        <f t="shared" si="38"/>
        <v>0</v>
      </c>
      <c r="I72" s="5">
        <f t="shared" si="38"/>
        <v>0</v>
      </c>
      <c r="J72" s="5">
        <f t="shared" si="38"/>
        <v>0</v>
      </c>
      <c r="K72" s="5">
        <f t="shared" si="38"/>
        <v>0</v>
      </c>
      <c r="L72" s="5">
        <f t="shared" si="38"/>
        <v>0</v>
      </c>
      <c r="M72" s="5">
        <f t="shared" si="38"/>
        <v>0</v>
      </c>
      <c r="N72" s="5">
        <f t="shared" si="38"/>
        <v>0</v>
      </c>
      <c r="O72" s="5">
        <f t="shared" si="39"/>
        <v>0.38154627144881637</v>
      </c>
      <c r="P72" s="5">
        <f t="shared" si="39"/>
        <v>0.56906651979863609</v>
      </c>
      <c r="Q72" s="5">
        <f t="shared" si="39"/>
        <v>4.9387208752547693E-2</v>
      </c>
      <c r="R72" s="5">
        <f t="shared" si="39"/>
        <v>0</v>
      </c>
      <c r="S72" s="5">
        <f t="shared" si="39"/>
        <v>0</v>
      </c>
      <c r="T72" s="5">
        <f t="shared" si="39"/>
        <v>0</v>
      </c>
      <c r="U72" s="5">
        <f t="shared" si="39"/>
        <v>0</v>
      </c>
      <c r="V72" s="5">
        <f t="shared" si="39"/>
        <v>0</v>
      </c>
      <c r="W72" s="5">
        <f t="shared" si="39"/>
        <v>0</v>
      </c>
      <c r="X72" s="5">
        <f t="shared" si="39"/>
        <v>0</v>
      </c>
      <c r="Y72" s="6">
        <f t="shared" si="40"/>
        <v>0.56906651979863609</v>
      </c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V72" s="5"/>
      <c r="AW72" s="5"/>
      <c r="AX72" s="5"/>
      <c r="AY72" s="5"/>
      <c r="AZ72" s="5"/>
      <c r="BA72" s="5"/>
      <c r="BB72" s="5"/>
      <c r="BC72" s="5"/>
      <c r="BD72" s="5"/>
      <c r="DC72" s="5"/>
      <c r="DD72" s="5"/>
      <c r="DE72" s="5"/>
      <c r="DF72" s="5"/>
      <c r="DG72" s="5"/>
      <c r="DH72" s="5"/>
      <c r="DI72" s="5"/>
      <c r="DJ72" s="5"/>
      <c r="DK72" s="5"/>
      <c r="DL72" s="5"/>
      <c r="DM72" s="5"/>
      <c r="DN72" s="5"/>
      <c r="DO72" s="5"/>
      <c r="DP72" s="5"/>
      <c r="DQ72" s="5"/>
      <c r="DR72" s="5"/>
      <c r="DS72" s="5"/>
      <c r="DT72" s="5"/>
      <c r="DU72" s="5"/>
      <c r="DV72" s="5"/>
      <c r="DW72" s="5"/>
      <c r="DX72" s="5"/>
      <c r="DY72" s="5"/>
      <c r="DZ72" s="5"/>
      <c r="EA72" s="5"/>
      <c r="EB72" s="5"/>
      <c r="EC72" s="5"/>
      <c r="ED72" s="5"/>
      <c r="EE72" s="5"/>
      <c r="EF72" s="5"/>
      <c r="EG72" s="5"/>
      <c r="EH72" s="5"/>
      <c r="EI72" s="5"/>
      <c r="EJ72" s="5"/>
      <c r="EK72" s="5"/>
      <c r="EL72" s="5"/>
      <c r="EM72" s="5"/>
      <c r="EN72" s="5"/>
      <c r="EO72" s="5"/>
      <c r="EP72" s="5"/>
      <c r="EQ72" s="5"/>
      <c r="ER72" s="5"/>
      <c r="ES72" s="5"/>
    </row>
    <row r="73" spans="1:149" x14ac:dyDescent="0.3">
      <c r="A73" t="s">
        <v>511</v>
      </c>
      <c r="B73" t="s">
        <v>476</v>
      </c>
      <c r="C73" t="s">
        <v>476</v>
      </c>
      <c r="D73" s="5">
        <f t="shared" si="41"/>
        <v>609.46135552913199</v>
      </c>
      <c r="E73" s="5">
        <f t="shared" si="38"/>
        <v>196.47481199127361</v>
      </c>
      <c r="F73" s="5">
        <f t="shared" si="38"/>
        <v>370.77784501492334</v>
      </c>
      <c r="G73" s="5">
        <f t="shared" si="38"/>
        <v>42.208698522935016</v>
      </c>
      <c r="H73" s="5">
        <f t="shared" si="38"/>
        <v>0</v>
      </c>
      <c r="I73" s="5">
        <f t="shared" si="38"/>
        <v>0</v>
      </c>
      <c r="J73" s="5">
        <f t="shared" si="38"/>
        <v>0</v>
      </c>
      <c r="K73" s="5">
        <f t="shared" si="38"/>
        <v>0</v>
      </c>
      <c r="L73" s="5">
        <f t="shared" si="38"/>
        <v>0</v>
      </c>
      <c r="M73" s="5">
        <f t="shared" si="38"/>
        <v>0</v>
      </c>
      <c r="N73" s="5">
        <f t="shared" si="38"/>
        <v>0</v>
      </c>
      <c r="O73" s="5">
        <f t="shared" si="39"/>
        <v>0.32237452007222828</v>
      </c>
      <c r="P73" s="5">
        <f t="shared" si="39"/>
        <v>0.60836973772195191</v>
      </c>
      <c r="Q73" s="5">
        <f t="shared" si="39"/>
        <v>6.9255742205819745E-2</v>
      </c>
      <c r="R73" s="5">
        <f t="shared" si="39"/>
        <v>0</v>
      </c>
      <c r="S73" s="5">
        <f t="shared" si="39"/>
        <v>0</v>
      </c>
      <c r="T73" s="5">
        <f t="shared" si="39"/>
        <v>0</v>
      </c>
      <c r="U73" s="5">
        <f t="shared" si="39"/>
        <v>0</v>
      </c>
      <c r="V73" s="5">
        <f t="shared" si="39"/>
        <v>0</v>
      </c>
      <c r="W73" s="5">
        <f t="shared" si="39"/>
        <v>0</v>
      </c>
      <c r="X73" s="5">
        <f t="shared" si="39"/>
        <v>0</v>
      </c>
      <c r="Y73" s="6">
        <f t="shared" si="40"/>
        <v>0.60836973772195191</v>
      </c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V73" s="5"/>
      <c r="AW73" s="5"/>
      <c r="AX73" s="5"/>
      <c r="AY73" s="5"/>
      <c r="AZ73" s="5"/>
      <c r="BA73" s="5"/>
      <c r="BB73" s="5"/>
      <c r="BC73" s="5"/>
      <c r="BD73" s="5"/>
      <c r="DC73" s="5"/>
      <c r="DD73" s="5"/>
      <c r="DE73" s="5"/>
      <c r="DF73" s="5"/>
      <c r="DG73" s="5"/>
      <c r="DH73" s="5"/>
      <c r="DI73" s="5"/>
      <c r="DJ73" s="5"/>
      <c r="DK73" s="5"/>
      <c r="DL73" s="5"/>
      <c r="DM73" s="5"/>
      <c r="DN73" s="5"/>
      <c r="DO73" s="5"/>
      <c r="DP73" s="5"/>
      <c r="DQ73" s="5"/>
      <c r="DR73" s="5"/>
      <c r="DS73" s="5"/>
      <c r="DT73" s="5"/>
      <c r="DU73" s="5"/>
      <c r="DV73" s="5"/>
      <c r="DW73" s="5"/>
      <c r="DX73" s="5"/>
      <c r="DY73" s="5"/>
      <c r="DZ73" s="5"/>
      <c r="EA73" s="5"/>
      <c r="EB73" s="5"/>
      <c r="EC73" s="5"/>
      <c r="ED73" s="5"/>
      <c r="EE73" s="5"/>
      <c r="EF73" s="5"/>
      <c r="EG73" s="5"/>
      <c r="EH73" s="5"/>
      <c r="EI73" s="5"/>
      <c r="EJ73" s="5"/>
      <c r="EK73" s="5"/>
      <c r="EL73" s="5"/>
      <c r="EM73" s="5"/>
      <c r="EN73" s="5"/>
      <c r="EO73" s="5"/>
      <c r="EP73" s="5"/>
      <c r="EQ73" s="5"/>
      <c r="ER73" s="5"/>
      <c r="ES73" s="5"/>
    </row>
    <row r="74" spans="1:149" x14ac:dyDescent="0.3">
      <c r="A74" t="s">
        <v>512</v>
      </c>
      <c r="B74" t="s">
        <v>246</v>
      </c>
      <c r="C74" t="s">
        <v>246</v>
      </c>
      <c r="D74" s="5">
        <f t="shared" si="41"/>
        <v>706.70547945205476</v>
      </c>
      <c r="E74" s="5">
        <f t="shared" si="38"/>
        <v>312.04419215612688</v>
      </c>
      <c r="F74" s="5">
        <f t="shared" si="38"/>
        <v>364.68077969600301</v>
      </c>
      <c r="G74" s="5">
        <f t="shared" si="38"/>
        <v>29.980507599924941</v>
      </c>
      <c r="H74" s="5">
        <f t="shared" si="38"/>
        <v>0</v>
      </c>
      <c r="I74" s="5">
        <f t="shared" si="38"/>
        <v>0</v>
      </c>
      <c r="J74" s="5">
        <f t="shared" si="38"/>
        <v>0</v>
      </c>
      <c r="K74" s="5">
        <f t="shared" si="38"/>
        <v>0</v>
      </c>
      <c r="L74" s="5">
        <f t="shared" si="38"/>
        <v>0</v>
      </c>
      <c r="M74" s="5">
        <f t="shared" si="38"/>
        <v>0</v>
      </c>
      <c r="N74" s="5">
        <f t="shared" si="38"/>
        <v>0</v>
      </c>
      <c r="O74" s="5">
        <f t="shared" si="39"/>
        <v>0.44154771857446307</v>
      </c>
      <c r="P74" s="5">
        <f t="shared" si="39"/>
        <v>0.51602936484765738</v>
      </c>
      <c r="Q74" s="5">
        <f t="shared" si="39"/>
        <v>4.2422916577879624E-2</v>
      </c>
      <c r="R74" s="5">
        <f t="shared" si="39"/>
        <v>0</v>
      </c>
      <c r="S74" s="5">
        <f t="shared" si="39"/>
        <v>0</v>
      </c>
      <c r="T74" s="5">
        <f t="shared" si="39"/>
        <v>0</v>
      </c>
      <c r="U74" s="5">
        <f t="shared" si="39"/>
        <v>0</v>
      </c>
      <c r="V74" s="5">
        <f t="shared" si="39"/>
        <v>0</v>
      </c>
      <c r="W74" s="5">
        <f t="shared" si="39"/>
        <v>0</v>
      </c>
      <c r="X74" s="5">
        <f t="shared" si="39"/>
        <v>0</v>
      </c>
      <c r="Y74" s="6">
        <f t="shared" si="40"/>
        <v>0.51602936484765738</v>
      </c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V74" s="5"/>
      <c r="AW74" s="5"/>
      <c r="AX74" s="5"/>
      <c r="AY74" s="5"/>
      <c r="AZ74" s="5"/>
      <c r="BA74" s="5"/>
      <c r="BB74" s="5"/>
      <c r="BC74" s="5"/>
      <c r="BD74" s="5"/>
      <c r="DC74" s="5"/>
      <c r="DD74" s="5"/>
      <c r="DE74" s="5"/>
      <c r="DF74" s="5"/>
      <c r="DG74" s="5"/>
      <c r="DH74" s="5"/>
      <c r="DI74" s="5"/>
      <c r="DJ74" s="5"/>
      <c r="DK74" s="5"/>
      <c r="DL74" s="5"/>
      <c r="DM74" s="5"/>
      <c r="DN74" s="5"/>
      <c r="DO74" s="5"/>
      <c r="DP74" s="5"/>
      <c r="DQ74" s="5"/>
      <c r="DR74" s="5"/>
      <c r="DS74" s="5"/>
      <c r="DT74" s="5"/>
      <c r="DU74" s="5"/>
      <c r="DV74" s="5"/>
      <c r="DW74" s="5"/>
      <c r="DX74" s="5"/>
      <c r="DY74" s="5"/>
      <c r="DZ74" s="5"/>
      <c r="EA74" s="5"/>
      <c r="EB74" s="5"/>
      <c r="EC74" s="5"/>
      <c r="ED74" s="5"/>
      <c r="EE74" s="5"/>
      <c r="EF74" s="5"/>
      <c r="EG74" s="5"/>
      <c r="EH74" s="5"/>
      <c r="EI74" s="5"/>
      <c r="EJ74" s="5"/>
      <c r="EK74" s="5"/>
      <c r="EL74" s="5"/>
      <c r="EM74" s="5"/>
      <c r="EN74" s="5"/>
      <c r="EO74" s="5"/>
      <c r="EP74" s="5"/>
      <c r="EQ74" s="5"/>
      <c r="ER74" s="5"/>
      <c r="ES74" s="5"/>
    </row>
    <row r="75" spans="1:149" x14ac:dyDescent="0.3">
      <c r="A75" t="s">
        <v>513</v>
      </c>
      <c r="B75" t="s">
        <v>514</v>
      </c>
      <c r="C75" t="s">
        <v>467</v>
      </c>
      <c r="D75" s="5">
        <f t="shared" si="41"/>
        <v>14351.349583828774</v>
      </c>
      <c r="E75" s="5">
        <f t="shared" si="38"/>
        <v>5537.5789933562473</v>
      </c>
      <c r="F75" s="5">
        <f t="shared" si="38"/>
        <v>7701.0803881342772</v>
      </c>
      <c r="G75" s="5">
        <f t="shared" si="38"/>
        <v>1112.6902023382502</v>
      </c>
      <c r="H75" s="5">
        <f t="shared" si="38"/>
        <v>0</v>
      </c>
      <c r="I75" s="5">
        <f t="shared" si="38"/>
        <v>0</v>
      </c>
      <c r="J75" s="5">
        <f t="shared" si="38"/>
        <v>0</v>
      </c>
      <c r="K75" s="5">
        <f t="shared" si="38"/>
        <v>0</v>
      </c>
      <c r="L75" s="5">
        <f t="shared" si="38"/>
        <v>0</v>
      </c>
      <c r="M75" s="5">
        <f t="shared" si="38"/>
        <v>0</v>
      </c>
      <c r="N75" s="5">
        <f t="shared" si="38"/>
        <v>0</v>
      </c>
      <c r="O75" s="5">
        <f t="shared" si="39"/>
        <v>0.38585771749271858</v>
      </c>
      <c r="P75" s="5">
        <f t="shared" si="39"/>
        <v>0.53661018729638654</v>
      </c>
      <c r="Q75" s="5">
        <f t="shared" si="39"/>
        <v>7.753209521089495E-2</v>
      </c>
      <c r="R75" s="5">
        <f t="shared" si="39"/>
        <v>0</v>
      </c>
      <c r="S75" s="5">
        <f t="shared" si="39"/>
        <v>0</v>
      </c>
      <c r="T75" s="5">
        <f t="shared" si="39"/>
        <v>0</v>
      </c>
      <c r="U75" s="5">
        <f t="shared" si="39"/>
        <v>0</v>
      </c>
      <c r="V75" s="5">
        <f t="shared" si="39"/>
        <v>0</v>
      </c>
      <c r="W75" s="5">
        <f t="shared" si="39"/>
        <v>0</v>
      </c>
      <c r="X75" s="5">
        <f t="shared" si="39"/>
        <v>0</v>
      </c>
      <c r="Y75" s="6">
        <f t="shared" si="40"/>
        <v>0.53661018729638654</v>
      </c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V75" s="5"/>
      <c r="AW75" s="5"/>
      <c r="AX75" s="5"/>
      <c r="AY75" s="5"/>
      <c r="AZ75" s="5"/>
      <c r="BA75" s="5"/>
      <c r="BB75" s="5"/>
      <c r="BC75" s="5"/>
      <c r="BD75" s="5"/>
      <c r="DC75" s="5"/>
      <c r="DD75" s="5"/>
      <c r="DE75" s="5"/>
      <c r="DF75" s="5"/>
      <c r="DG75" s="5"/>
      <c r="DH75" s="5"/>
      <c r="DI75" s="5"/>
      <c r="DJ75" s="5"/>
      <c r="DK75" s="5"/>
      <c r="DL75" s="5"/>
      <c r="DM75" s="5"/>
      <c r="DN75" s="5"/>
      <c r="DO75" s="5"/>
      <c r="DP75" s="5"/>
      <c r="DQ75" s="5"/>
      <c r="DR75" s="5"/>
      <c r="DS75" s="5"/>
      <c r="DT75" s="5"/>
      <c r="DU75" s="5"/>
      <c r="DV75" s="5"/>
      <c r="DW75" s="5"/>
      <c r="DX75" s="5"/>
      <c r="DY75" s="5"/>
      <c r="DZ75" s="5"/>
      <c r="EA75" s="5"/>
      <c r="EB75" s="5"/>
      <c r="EC75" s="5"/>
      <c r="ED75" s="5"/>
      <c r="EE75" s="5"/>
      <c r="EF75" s="5"/>
      <c r="EG75" s="5"/>
      <c r="EH75" s="5"/>
      <c r="EI75" s="5"/>
      <c r="EJ75" s="5"/>
      <c r="EK75" s="5"/>
      <c r="EL75" s="5"/>
      <c r="EM75" s="5"/>
      <c r="EN75" s="5"/>
      <c r="EO75" s="5"/>
      <c r="EP75" s="5"/>
      <c r="EQ75" s="5"/>
      <c r="ER75" s="5"/>
      <c r="ES75" s="5"/>
    </row>
    <row r="76" spans="1:149" x14ac:dyDescent="0.3">
      <c r="A76" t="s">
        <v>515</v>
      </c>
      <c r="B76" t="s">
        <v>73</v>
      </c>
      <c r="C76" t="s">
        <v>73</v>
      </c>
      <c r="D76" s="5">
        <f t="shared" si="41"/>
        <v>480.17660184890019</v>
      </c>
      <c r="E76" s="5">
        <f t="shared" si="38"/>
        <v>122.04536449336429</v>
      </c>
      <c r="F76" s="5">
        <f t="shared" si="38"/>
        <v>334.5615792322734</v>
      </c>
      <c r="G76" s="5">
        <f t="shared" si="38"/>
        <v>23.569658123262521</v>
      </c>
      <c r="H76" s="5">
        <f t="shared" si="38"/>
        <v>0</v>
      </c>
      <c r="I76" s="5">
        <f t="shared" si="38"/>
        <v>0</v>
      </c>
      <c r="J76" s="5">
        <f t="shared" si="38"/>
        <v>0</v>
      </c>
      <c r="K76" s="5">
        <f t="shared" si="38"/>
        <v>0</v>
      </c>
      <c r="L76" s="5">
        <f t="shared" si="38"/>
        <v>0</v>
      </c>
      <c r="M76" s="5">
        <f t="shared" si="38"/>
        <v>0</v>
      </c>
      <c r="N76" s="5">
        <f t="shared" si="38"/>
        <v>0</v>
      </c>
      <c r="O76" s="5">
        <f t="shared" si="39"/>
        <v>0.25416766252964773</v>
      </c>
      <c r="P76" s="5">
        <f t="shared" si="39"/>
        <v>0.69674694257083303</v>
      </c>
      <c r="Q76" s="5">
        <f t="shared" si="39"/>
        <v>4.9085394899519311E-2</v>
      </c>
      <c r="R76" s="5">
        <f t="shared" si="39"/>
        <v>0</v>
      </c>
      <c r="S76" s="5">
        <f t="shared" si="39"/>
        <v>0</v>
      </c>
      <c r="T76" s="5">
        <f t="shared" si="39"/>
        <v>0</v>
      </c>
      <c r="U76" s="5">
        <f t="shared" si="39"/>
        <v>0</v>
      </c>
      <c r="V76" s="5">
        <f t="shared" si="39"/>
        <v>0</v>
      </c>
      <c r="W76" s="5">
        <f t="shared" si="39"/>
        <v>0</v>
      </c>
      <c r="X76" s="5">
        <f t="shared" si="39"/>
        <v>0</v>
      </c>
      <c r="Y76" s="6">
        <f t="shared" si="40"/>
        <v>0.69674694257083303</v>
      </c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V76" s="5"/>
      <c r="AW76" s="5"/>
      <c r="AX76" s="5"/>
      <c r="AY76" s="5"/>
      <c r="AZ76" s="5"/>
      <c r="BA76" s="5"/>
      <c r="BB76" s="5"/>
      <c r="BC76" s="5"/>
      <c r="BD76" s="5"/>
      <c r="BE76" t="s">
        <v>27</v>
      </c>
      <c r="BF76" t="s">
        <v>499</v>
      </c>
      <c r="BG76" t="s">
        <v>32</v>
      </c>
      <c r="BH76" t="s">
        <v>32</v>
      </c>
      <c r="BI76" t="s">
        <v>32</v>
      </c>
      <c r="BJ76" t="s">
        <v>32</v>
      </c>
      <c r="BK76" t="s">
        <v>32</v>
      </c>
      <c r="BL76" t="s">
        <v>32</v>
      </c>
      <c r="BM76" t="s">
        <v>32</v>
      </c>
      <c r="BN76" t="s">
        <v>32</v>
      </c>
      <c r="BO76" t="s">
        <v>32</v>
      </c>
      <c r="BP76" s="1" t="s">
        <v>32</v>
      </c>
      <c r="BQ76" s="1" t="s">
        <v>32</v>
      </c>
      <c r="BR76" t="s">
        <v>500</v>
      </c>
      <c r="BS76" t="s">
        <v>31</v>
      </c>
      <c r="BT76" t="s">
        <v>31</v>
      </c>
      <c r="BU76" t="s">
        <v>31</v>
      </c>
      <c r="BV76" t="s">
        <v>31</v>
      </c>
      <c r="BW76" t="s">
        <v>31</v>
      </c>
      <c r="BY76" t="s">
        <v>31</v>
      </c>
      <c r="BZ76" t="s">
        <v>31</v>
      </c>
      <c r="CA76" t="s">
        <v>31</v>
      </c>
      <c r="CB76" s="1" t="s">
        <v>31</v>
      </c>
      <c r="CC76" s="1" t="s">
        <v>31</v>
      </c>
      <c r="CD76" s="2" t="s">
        <v>30</v>
      </c>
      <c r="CE76" s="2" t="s">
        <v>30</v>
      </c>
      <c r="CF76" t="s">
        <v>30</v>
      </c>
      <c r="CG76" t="s">
        <v>30</v>
      </c>
      <c r="CH76" t="s">
        <v>30</v>
      </c>
      <c r="CI76" t="s">
        <v>30</v>
      </c>
      <c r="CJ76" t="s">
        <v>30</v>
      </c>
      <c r="CK76" t="s">
        <v>30</v>
      </c>
      <c r="CL76" t="s">
        <v>30</v>
      </c>
      <c r="CM76" s="2" t="s">
        <v>30</v>
      </c>
      <c r="CN76" s="2" t="s">
        <v>30</v>
      </c>
      <c r="CO76" t="s">
        <v>29</v>
      </c>
      <c r="CP76" t="s">
        <v>29</v>
      </c>
      <c r="CQ76" t="s">
        <v>29</v>
      </c>
      <c r="CR76" t="s">
        <v>29</v>
      </c>
      <c r="CS76" t="s">
        <v>29</v>
      </c>
      <c r="CT76" t="s">
        <v>29</v>
      </c>
      <c r="CU76" t="s">
        <v>29</v>
      </c>
      <c r="CV76" t="s">
        <v>29</v>
      </c>
      <c r="CW76" t="s">
        <v>29</v>
      </c>
      <c r="CX76" s="1" t="s">
        <v>29</v>
      </c>
      <c r="CY76" s="2" t="s">
        <v>29</v>
      </c>
      <c r="CZ76" s="5"/>
      <c r="DA76" t="s">
        <v>32</v>
      </c>
      <c r="DB76" t="s">
        <v>32</v>
      </c>
      <c r="DC76" t="s">
        <v>32</v>
      </c>
      <c r="DD76" t="s">
        <v>32</v>
      </c>
      <c r="DE76" t="s">
        <v>32</v>
      </c>
      <c r="DF76" t="s">
        <v>32</v>
      </c>
      <c r="DG76" t="s">
        <v>32</v>
      </c>
      <c r="DH76" t="s">
        <v>32</v>
      </c>
      <c r="DI76" s="5"/>
      <c r="DJ76" s="5"/>
      <c r="DK76" s="5"/>
      <c r="DL76" s="5"/>
      <c r="DM76" s="5"/>
      <c r="DN76" s="5"/>
      <c r="DO76" s="5"/>
      <c r="DP76" s="5"/>
      <c r="DQ76" s="5"/>
      <c r="DR76" s="5"/>
      <c r="DS76" s="5"/>
      <c r="DT76" s="5"/>
      <c r="DU76" s="5"/>
      <c r="DV76" s="5"/>
      <c r="DW76" s="5"/>
      <c r="DX76" s="5"/>
      <c r="DY76" s="5"/>
      <c r="DZ76" s="5"/>
      <c r="EA76" s="5"/>
      <c r="EB76" s="5"/>
      <c r="EC76" s="5"/>
      <c r="ED76" s="5"/>
      <c r="EE76" s="5"/>
      <c r="EF76" s="5"/>
      <c r="EG76" s="5"/>
      <c r="EH76" s="5"/>
      <c r="EI76" s="5"/>
      <c r="EJ76" s="5"/>
      <c r="EK76" s="5"/>
      <c r="EL76" s="5"/>
      <c r="EM76" s="5"/>
      <c r="EN76" s="5"/>
      <c r="EO76" s="5"/>
      <c r="EP76" s="5"/>
      <c r="EQ76" s="5"/>
      <c r="ER76" s="5"/>
      <c r="ES76" s="5"/>
    </row>
    <row r="77" spans="1:149" x14ac:dyDescent="0.3">
      <c r="A77" t="s">
        <v>516</v>
      </c>
      <c r="B77" t="s">
        <v>458</v>
      </c>
      <c r="C77" t="s">
        <v>458</v>
      </c>
      <c r="D77" s="5">
        <f t="shared" si="41"/>
        <v>663.04299331783568</v>
      </c>
      <c r="E77" s="5">
        <f t="shared" si="38"/>
        <v>345.80884006782594</v>
      </c>
      <c r="F77" s="5">
        <f t="shared" si="38"/>
        <v>299.47148028359311</v>
      </c>
      <c r="G77" s="5">
        <f t="shared" si="38"/>
        <v>17.762672966416634</v>
      </c>
      <c r="H77" s="5">
        <f t="shared" si="38"/>
        <v>0</v>
      </c>
      <c r="I77" s="5">
        <f t="shared" si="38"/>
        <v>0</v>
      </c>
      <c r="J77" s="5">
        <f t="shared" si="38"/>
        <v>0</v>
      </c>
      <c r="K77" s="5">
        <f t="shared" si="38"/>
        <v>0</v>
      </c>
      <c r="L77" s="5">
        <f t="shared" si="38"/>
        <v>0</v>
      </c>
      <c r="M77" s="5">
        <f t="shared" si="38"/>
        <v>0</v>
      </c>
      <c r="N77" s="5">
        <f t="shared" si="38"/>
        <v>0</v>
      </c>
      <c r="O77" s="5">
        <f t="shared" si="39"/>
        <v>0.52154814024564966</v>
      </c>
      <c r="P77" s="5">
        <f t="shared" si="39"/>
        <v>0.45166223503102271</v>
      </c>
      <c r="Q77" s="5">
        <f t="shared" si="39"/>
        <v>2.6789624723327611E-2</v>
      </c>
      <c r="R77" s="5">
        <f t="shared" si="39"/>
        <v>0</v>
      </c>
      <c r="S77" s="5">
        <f t="shared" si="39"/>
        <v>0</v>
      </c>
      <c r="T77" s="5">
        <f t="shared" si="39"/>
        <v>0</v>
      </c>
      <c r="U77" s="5">
        <f t="shared" si="39"/>
        <v>0</v>
      </c>
      <c r="V77" s="5">
        <f t="shared" si="39"/>
        <v>0</v>
      </c>
      <c r="W77" s="5">
        <f t="shared" si="39"/>
        <v>0</v>
      </c>
      <c r="X77" s="5">
        <f t="shared" si="39"/>
        <v>0</v>
      </c>
      <c r="Y77" s="6">
        <f t="shared" si="40"/>
        <v>2.5215481402456499</v>
      </c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V77" s="5"/>
      <c r="AW77" s="5"/>
      <c r="AX77" s="5"/>
      <c r="AY77" s="5"/>
      <c r="AZ77" s="5"/>
      <c r="BA77" s="5"/>
      <c r="BD77" s="5"/>
      <c r="BE77" t="s">
        <v>27</v>
      </c>
      <c r="BF77" t="s">
        <v>552</v>
      </c>
      <c r="BG77" t="s">
        <v>502</v>
      </c>
      <c r="BH77" t="s">
        <v>2</v>
      </c>
      <c r="BI77" t="s">
        <v>3</v>
      </c>
      <c r="BJ77" t="s">
        <v>4</v>
      </c>
      <c r="BN77" s="3"/>
      <c r="BO77" s="3"/>
      <c r="BP77" s="4"/>
      <c r="BQ77" s="3"/>
      <c r="BR77" t="s">
        <v>503</v>
      </c>
      <c r="BS77" t="s">
        <v>504</v>
      </c>
      <c r="BT77" t="s">
        <v>2</v>
      </c>
      <c r="BU77" t="s">
        <v>3</v>
      </c>
      <c r="BV77" t="s">
        <v>4</v>
      </c>
      <c r="BZ77" s="3"/>
      <c r="CA77" s="3"/>
      <c r="CB77" s="4"/>
      <c r="CC77" s="3"/>
      <c r="CD77" t="s">
        <v>505</v>
      </c>
      <c r="CE77" t="s">
        <v>2</v>
      </c>
      <c r="CF77" t="s">
        <v>3</v>
      </c>
      <c r="CG77" t="s">
        <v>4</v>
      </c>
      <c r="CK77" s="3"/>
      <c r="CL77" s="3"/>
      <c r="CM77" s="4"/>
      <c r="CN77" s="3"/>
      <c r="CO77" t="s">
        <v>506</v>
      </c>
      <c r="CP77" t="s">
        <v>2</v>
      </c>
      <c r="CQ77" t="s">
        <v>3</v>
      </c>
      <c r="CR77" t="s">
        <v>4</v>
      </c>
      <c r="CV77" s="3"/>
      <c r="CW77" s="3"/>
      <c r="CX77" s="4"/>
      <c r="CY77" s="3"/>
      <c r="CZ77" s="5"/>
      <c r="DA77" t="s">
        <v>483</v>
      </c>
      <c r="DB77" t="s">
        <v>484</v>
      </c>
      <c r="DC77" t="s">
        <v>485</v>
      </c>
      <c r="DD77" t="s">
        <v>486</v>
      </c>
      <c r="DG77" s="3"/>
      <c r="DH77" s="3"/>
      <c r="DI77" s="4"/>
      <c r="DJ77" s="3"/>
      <c r="DK77" s="5"/>
      <c r="DL77" s="5"/>
      <c r="DM77" s="5"/>
      <c r="DN77" s="5"/>
      <c r="DO77" s="5"/>
      <c r="DP77" s="5"/>
      <c r="DQ77" s="5"/>
      <c r="DR77" s="5"/>
      <c r="DS77" s="5"/>
      <c r="DT77" s="5"/>
      <c r="DU77" s="5"/>
      <c r="DV77" s="5"/>
      <c r="DW77" s="5"/>
      <c r="DX77" s="5"/>
      <c r="DY77" s="5"/>
      <c r="DZ77" s="5"/>
      <c r="EA77" s="5"/>
      <c r="EB77" s="5"/>
      <c r="EC77" s="5"/>
      <c r="ED77" s="5"/>
      <c r="EE77" s="5"/>
      <c r="EF77" s="5"/>
      <c r="EG77" s="5"/>
      <c r="EH77" s="5"/>
      <c r="EI77" s="5"/>
      <c r="EJ77" s="5"/>
      <c r="EK77" s="5"/>
      <c r="EL77" s="5"/>
      <c r="EM77" s="5"/>
      <c r="EN77" s="5"/>
      <c r="EO77" s="5"/>
      <c r="EP77" s="5"/>
      <c r="EQ77" s="5"/>
      <c r="ER77" s="5"/>
      <c r="ES77" s="5"/>
    </row>
    <row r="78" spans="1:149" x14ac:dyDescent="0.3">
      <c r="A78" t="s">
        <v>517</v>
      </c>
      <c r="B78" t="s">
        <v>462</v>
      </c>
      <c r="C78" t="s">
        <v>462</v>
      </c>
      <c r="D78" s="5">
        <f t="shared" si="41"/>
        <v>6567.9601530124328</v>
      </c>
      <c r="E78" s="5">
        <f t="shared" si="38"/>
        <v>2724.2064810178963</v>
      </c>
      <c r="F78" s="5">
        <f t="shared" si="38"/>
        <v>3680.1114641040758</v>
      </c>
      <c r="G78" s="5">
        <f t="shared" si="38"/>
        <v>163.64220789046061</v>
      </c>
      <c r="H78" s="5">
        <f t="shared" si="38"/>
        <v>0</v>
      </c>
      <c r="I78" s="5">
        <f t="shared" si="38"/>
        <v>0</v>
      </c>
      <c r="J78" s="5">
        <f t="shared" si="38"/>
        <v>0</v>
      </c>
      <c r="K78" s="5">
        <f t="shared" si="38"/>
        <v>0</v>
      </c>
      <c r="L78" s="5">
        <f t="shared" si="38"/>
        <v>0</v>
      </c>
      <c r="M78" s="5">
        <f t="shared" si="38"/>
        <v>0</v>
      </c>
      <c r="N78" s="5">
        <f t="shared" si="38"/>
        <v>0</v>
      </c>
      <c r="O78" s="5">
        <f t="shared" si="39"/>
        <v>0.41477207802005672</v>
      </c>
      <c r="P78" s="5">
        <f t="shared" si="39"/>
        <v>0.56031269654036675</v>
      </c>
      <c r="Q78" s="5">
        <f t="shared" si="39"/>
        <v>2.4915225439576572E-2</v>
      </c>
      <c r="R78" s="5">
        <f t="shared" si="39"/>
        <v>0</v>
      </c>
      <c r="S78" s="5">
        <f t="shared" si="39"/>
        <v>0</v>
      </c>
      <c r="T78" s="5">
        <f t="shared" si="39"/>
        <v>0</v>
      </c>
      <c r="U78" s="5">
        <f t="shared" si="39"/>
        <v>0</v>
      </c>
      <c r="V78" s="5">
        <f t="shared" si="39"/>
        <v>0</v>
      </c>
      <c r="W78" s="5">
        <f t="shared" si="39"/>
        <v>0</v>
      </c>
      <c r="X78" s="5">
        <f t="shared" si="39"/>
        <v>0</v>
      </c>
      <c r="Y78" s="6">
        <f t="shared" si="40"/>
        <v>0.56031269654036675</v>
      </c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V78" s="5"/>
      <c r="AW78" s="5"/>
      <c r="AX78" s="5"/>
      <c r="AY78" s="5"/>
      <c r="AZ78" s="5"/>
      <c r="BA78" s="5"/>
      <c r="BD78" s="5"/>
      <c r="BE78">
        <v>1</v>
      </c>
      <c r="BF78" t="s">
        <v>456</v>
      </c>
      <c r="BG78">
        <f>SUMIFS('Pres Converted'!J$2:J$10000,'Pres Converted'!$E$2:$E$10000,$BF78,'Pres Converted'!$D$2:$D$10000,"ED",'Pres Converted'!$C$2:$C$10000,$BE78)</f>
        <v>380</v>
      </c>
      <c r="BH78">
        <f>SUMIFS('Pres Converted'!G$2:G$10000,'Pres Converted'!$E$2:$E$10000,$BF78,'Pres Converted'!$D$2:$D$10000,"ED",'Pres Converted'!$C$2:$C$10000,$BE78)</f>
        <v>141</v>
      </c>
      <c r="BI78">
        <f>SUMIFS('Pres Converted'!H$2:H$10000,'Pres Converted'!$E$2:$E$10000,$BF78,'Pres Converted'!$D$2:$D$10000,"ED",'Pres Converted'!$C$2:$C$10000,$BE78)</f>
        <v>229</v>
      </c>
      <c r="BJ78">
        <f>SUMIFS('Pres Converted'!I$2:I$10000,'Pres Converted'!$E$2:$E$10000,$BF78,'Pres Converted'!$D$2:$D$10000,"ED",'Pres Converted'!$C$2:$C$10000,$BE78)</f>
        <v>10</v>
      </c>
      <c r="BR78">
        <f>BG78/SUMIF('By HD'!$A$3:$A$42,$BE78,'By HD'!$B$3:$B$42)</f>
        <v>0.10198604401502952</v>
      </c>
      <c r="BS78">
        <f>$BR78*SUMIF('By HD'!$A$3:$A$42,$BE78,'By HD'!W$3:W$42)</f>
        <v>47.831454643048843</v>
      </c>
      <c r="BT78">
        <f>(DA78-SUMIF('By HD'!$A$3:$A$42,$BE78,'By HD'!M$3:M$42))*$BR78*SUMIF('By HD'!$A$3:$A$42,$BE78,'By HD'!$W$3:$W$42)+$BR78*SUMIF('By HD'!$A$3:$A$42,$BE78,'By HD'!X$3:X$42)</f>
        <v>17.720424061641669</v>
      </c>
      <c r="BU78">
        <f>(DB78-SUMIF('By HD'!$A$3:$A$42,$BE78,'By HD'!N$3:N$42))*$BR78*SUMIF('By HD'!$A$3:$A$42,$BE78,'By HD'!$W$3:$W$42)+$BR78*SUMIF('By HD'!$A$3:$A$42,$BE78,'By HD'!Y$3:Y$42)</f>
        <v>29.777983351816264</v>
      </c>
      <c r="BV78">
        <f>(DC78-SUMIF('By HD'!$A$3:$A$42,$BE78,'By HD'!O$3:O$42))*$BR78*SUMIF('By HD'!$A$3:$A$42,$BE78,'By HD'!$W$3:$W$42)+$BR78*SUMIF('By HD'!$A$3:$A$42,$BE78,'By HD'!Z$3:Z$42)</f>
        <v>0.33304722959090616</v>
      </c>
      <c r="BW78">
        <f>(DD78-SUMIF('By HD'!$A$3:$A$42,$BE78,'By HD'!P$3:P$42))*$BR78*SUMIF('By HD'!$A$3:$A$42,$BE78,'By HD'!$W$3:$W$42)+$BR78*SUMIF('By HD'!$A$3:$A$42,$BE78,'By HD'!AA$3:AA$42)</f>
        <v>0</v>
      </c>
      <c r="CD78">
        <f>$BR78*SUMIF('By HD'!$A$3:$A$42,$BE78,'By HD'!AR$3:AR$42)</f>
        <v>12.238325281803542</v>
      </c>
      <c r="CE78">
        <f>(DA78-SUMIF('By HD'!$A$3:$A$42,$BE78,'By HD'!M$3:M$42))*$BR78*SUMIF('By HD'!$A$3:$A$42,$BE78,'By HD'!$AR$3:$AR$42)+$BR78*SUMIF('By HD'!$A$3:$A$42,$BE78,'By HD'!AS$3:AS$42)</f>
        <v>5.1237463513129216</v>
      </c>
      <c r="CF78">
        <f>(DB78-SUMIF('By HD'!$A$3:$A$42,$BE78,'By HD'!N$3:N$42))*$BR78*SUMIF('By HD'!$A$3:$A$42,$BE78,'By HD'!$AR$3:$AR$42)+$BR78*SUMIF('By HD'!$A$3:$A$42,$BE78,'By HD'!AT$3:AT$42)</f>
        <v>6.6333800953045268</v>
      </c>
      <c r="CG78">
        <f>(DC78-SUMIF('By HD'!$A$3:$A$42,$BE78,'By HD'!O$3:O$42))*$BR78*SUMIF('By HD'!$A$3:$A$42,$BE78,'By HD'!$AR$3:$AR$42)+$BR78*SUMIF('By HD'!$A$3:$A$42,$BE78,'By HD'!AU$3:AU$42)</f>
        <v>0.48119883518609274</v>
      </c>
      <c r="CH78">
        <f>(DD78-SUMIF('By HD'!$A$3:$A$42,$BE78,'By HD'!P$3:P$42))*$BR78*SUMIF('By HD'!$A$3:$A$42,$BE78,'By HD'!$AR$3:$AR$42)+$BR78*SUMIF('By HD'!$A$3:$A$42,$BE78,'By HD'!AV$3:AV$42)</f>
        <v>0</v>
      </c>
      <c r="CO78">
        <f>BG78+BS78+CD78</f>
        <v>440.06977992485241</v>
      </c>
      <c r="CP78">
        <f>BH78+BT78+CE78</f>
        <v>163.84417041295458</v>
      </c>
      <c r="CQ78">
        <f t="shared" ref="CQ78:CS109" si="44">CF78+BU78+BI78</f>
        <v>265.41136344712078</v>
      </c>
      <c r="CR78">
        <f t="shared" si="44"/>
        <v>10.814246064776999</v>
      </c>
      <c r="CS78">
        <f t="shared" si="44"/>
        <v>0</v>
      </c>
      <c r="CZ78" s="5"/>
      <c r="DA78">
        <f t="shared" ref="DA78:DJ93" si="45">BH78/$BG78</f>
        <v>0.37105263157894736</v>
      </c>
      <c r="DB78">
        <f t="shared" si="45"/>
        <v>0.60263157894736841</v>
      </c>
      <c r="DC78">
        <f t="shared" si="45"/>
        <v>2.6315789473684209E-2</v>
      </c>
      <c r="DD78">
        <f t="shared" si="45"/>
        <v>0</v>
      </c>
      <c r="DE78">
        <f t="shared" si="45"/>
        <v>0</v>
      </c>
      <c r="DF78">
        <f t="shared" si="45"/>
        <v>0</v>
      </c>
      <c r="DG78">
        <f t="shared" si="45"/>
        <v>0</v>
      </c>
      <c r="DH78">
        <f t="shared" si="45"/>
        <v>0</v>
      </c>
      <c r="DI78">
        <f t="shared" si="45"/>
        <v>0</v>
      </c>
      <c r="DJ78">
        <f t="shared" si="45"/>
        <v>0</v>
      </c>
      <c r="DK78" s="5"/>
      <c r="DL78" s="5"/>
      <c r="DM78" s="5"/>
      <c r="DN78" s="5"/>
      <c r="DO78" s="5"/>
      <c r="DP78" s="5"/>
      <c r="DQ78" s="5"/>
      <c r="DR78" s="5"/>
      <c r="DS78" s="5"/>
      <c r="DT78" s="5"/>
      <c r="DU78" s="5"/>
      <c r="DV78" s="5"/>
      <c r="DW78" s="5"/>
      <c r="DX78" s="5"/>
      <c r="DY78" s="5"/>
      <c r="DZ78" s="5"/>
      <c r="EA78" s="5"/>
      <c r="EB78" s="5"/>
      <c r="EC78" s="5"/>
      <c r="ED78" s="5"/>
      <c r="EE78" s="5"/>
      <c r="EF78" s="5"/>
      <c r="EG78" s="5"/>
      <c r="EH78" s="5"/>
      <c r="EI78" s="5"/>
      <c r="EJ78" s="5"/>
      <c r="EK78" s="5"/>
      <c r="EL78" s="5"/>
      <c r="EM78" s="5"/>
      <c r="EN78" s="5"/>
      <c r="EO78" s="5"/>
      <c r="EP78" s="5"/>
      <c r="EQ78" s="5"/>
      <c r="ER78" s="5"/>
      <c r="ES78" s="5"/>
    </row>
    <row r="79" spans="1:149" x14ac:dyDescent="0.3">
      <c r="A79" t="s">
        <v>518</v>
      </c>
      <c r="B79" t="s">
        <v>519</v>
      </c>
      <c r="C79" t="s">
        <v>463</v>
      </c>
      <c r="D79" s="5">
        <f t="shared" si="41"/>
        <v>5589.8540717258975</v>
      </c>
      <c r="E79" s="5">
        <f t="shared" si="38"/>
        <v>1518.4193477485244</v>
      </c>
      <c r="F79" s="5">
        <f t="shared" si="38"/>
        <v>3212.9326746294983</v>
      </c>
      <c r="G79" s="5">
        <f t="shared" si="38"/>
        <v>858.50204934787439</v>
      </c>
      <c r="H79" s="5">
        <f t="shared" si="38"/>
        <v>0</v>
      </c>
      <c r="I79" s="5">
        <f t="shared" si="38"/>
        <v>0</v>
      </c>
      <c r="J79" s="5">
        <f t="shared" si="38"/>
        <v>0</v>
      </c>
      <c r="K79" s="5">
        <f t="shared" si="38"/>
        <v>0</v>
      </c>
      <c r="L79" s="5">
        <f t="shared" si="38"/>
        <v>0</v>
      </c>
      <c r="M79" s="5">
        <f t="shared" si="38"/>
        <v>0</v>
      </c>
      <c r="N79" s="5">
        <f t="shared" si="38"/>
        <v>0</v>
      </c>
      <c r="O79" s="5">
        <f t="shared" si="39"/>
        <v>0.27163845929876024</v>
      </c>
      <c r="P79" s="5">
        <f t="shared" si="39"/>
        <v>0.57477934726075741</v>
      </c>
      <c r="Q79" s="5">
        <f t="shared" si="39"/>
        <v>0.1535821934404823</v>
      </c>
      <c r="R79" s="5">
        <f t="shared" si="39"/>
        <v>0</v>
      </c>
      <c r="S79" s="5">
        <f t="shared" si="39"/>
        <v>0</v>
      </c>
      <c r="T79" s="5">
        <f t="shared" si="39"/>
        <v>0</v>
      </c>
      <c r="U79" s="5">
        <f t="shared" si="39"/>
        <v>0</v>
      </c>
      <c r="V79" s="5">
        <f t="shared" si="39"/>
        <v>0</v>
      </c>
      <c r="W79" s="5">
        <f t="shared" si="39"/>
        <v>0</v>
      </c>
      <c r="X79" s="5">
        <f t="shared" si="39"/>
        <v>0</v>
      </c>
      <c r="Y79" s="6">
        <f t="shared" si="40"/>
        <v>0.57477934726075741</v>
      </c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V79" s="5"/>
      <c r="AW79" s="5"/>
      <c r="AX79" s="5"/>
      <c r="AY79" s="5"/>
      <c r="AZ79" s="5"/>
      <c r="BA79" s="5"/>
      <c r="BB79" s="9"/>
      <c r="BD79" s="5"/>
      <c r="BE79">
        <v>1</v>
      </c>
      <c r="BF79" t="s">
        <v>457</v>
      </c>
      <c r="BG79">
        <f>SUMIFS('Pres Converted'!J$2:J$10000,'Pres Converted'!$E$2:$E$10000,$BF79,'Pres Converted'!$D$2:$D$10000,"ED",'Pres Converted'!$C$2:$C$10000,$BE79)</f>
        <v>3346</v>
      </c>
      <c r="BH79">
        <f>SUMIFS('Pres Converted'!G$2:G$10000,'Pres Converted'!$E$2:$E$10000,$BF79,'Pres Converted'!$D$2:$D$10000,"ED",'Pres Converted'!$C$2:$C$10000,$BE79)</f>
        <v>1172</v>
      </c>
      <c r="BI79">
        <f>SUMIFS('Pres Converted'!H$2:H$10000,'Pres Converted'!$E$2:$E$10000,$BF79,'Pres Converted'!$D$2:$D$10000,"ED",'Pres Converted'!$C$2:$C$10000,$BE79)</f>
        <v>1953</v>
      </c>
      <c r="BJ79">
        <f>SUMIFS('Pres Converted'!I$2:I$10000,'Pres Converted'!$E$2:$E$10000,$BF79,'Pres Converted'!$D$2:$D$10000,"ED",'Pres Converted'!$C$2:$C$10000,$BE79)</f>
        <v>221</v>
      </c>
      <c r="BR79">
        <f>BG79/SUMIF('By HD'!$A$3:$A$42,$BE79,'By HD'!$B$3:$B$42)</f>
        <v>0.89801395598497047</v>
      </c>
      <c r="BS79">
        <f>$BR79*SUMIF('By HD'!$A$3:$A$42,$BE79,'By HD'!W$3:W$42)</f>
        <v>421.16854535695114</v>
      </c>
      <c r="BT79">
        <f>(DA79-SUMIF('By HD'!$A$3:$A$42,$BE79,'By HD'!M$3:M$42))*$BR79*SUMIF('By HD'!$A$3:$A$42,$BE79,'By HD'!$W$3:$W$42)+$BR79*SUMIF('By HD'!$A$3:$A$42,$BE79,'By HD'!X$3:X$42)</f>
        <v>147.27957593835833</v>
      </c>
      <c r="BU79">
        <f>(DB79-SUMIF('By HD'!$A$3:$A$42,$BE79,'By HD'!N$3:N$42))*$BR79*SUMIF('By HD'!$A$3:$A$42,$BE79,'By HD'!$W$3:$W$42)+$BR79*SUMIF('By HD'!$A$3:$A$42,$BE79,'By HD'!Y$3:Y$42)</f>
        <v>254.22201664818371</v>
      </c>
      <c r="BV79">
        <f>(DC79-SUMIF('By HD'!$A$3:$A$42,$BE79,'By HD'!O$3:O$42))*$BR79*SUMIF('By HD'!$A$3:$A$42,$BE79,'By HD'!$W$3:$W$42)+$BR79*SUMIF('By HD'!$A$3:$A$42,$BE79,'By HD'!Z$3:Z$42)</f>
        <v>19.66695277040909</v>
      </c>
      <c r="BW79">
        <f>(DD79-SUMIF('By HD'!$A$3:$A$42,$BE79,'By HD'!P$3:P$42))*$BR79*SUMIF('By HD'!$A$3:$A$42,$BE79,'By HD'!$W$3:$W$42)+$BR79*SUMIF('By HD'!$A$3:$A$42,$BE79,'By HD'!AA$3:AA$42)</f>
        <v>0</v>
      </c>
      <c r="CD79">
        <f>$BR79*SUMIF('By HD'!$A$3:$A$42,$BE79,'By HD'!AR$3:AR$42)</f>
        <v>107.76167471819646</v>
      </c>
      <c r="CE79">
        <f>(DA79-SUMIF('By HD'!$A$3:$A$42,$BE79,'By HD'!M$3:M$42))*$BR79*SUMIF('By HD'!$A$3:$A$42,$BE79,'By HD'!$AR$3:$AR$42)+$BR79*SUMIF('By HD'!$A$3:$A$42,$BE79,'By HD'!AS$3:AS$42)</f>
        <v>42.876253648687076</v>
      </c>
      <c r="CF79">
        <f>(DB79-SUMIF('By HD'!$A$3:$A$42,$BE79,'By HD'!N$3:N$42))*$BR79*SUMIF('By HD'!$A$3:$A$42,$BE79,'By HD'!$AR$3:$AR$42)+$BR79*SUMIF('By HD'!$A$3:$A$42,$BE79,'By HD'!AT$3:AT$42)</f>
        <v>56.366619904695462</v>
      </c>
      <c r="CG79">
        <f>(DC79-SUMIF('By HD'!$A$3:$A$42,$BE79,'By HD'!O$3:O$42))*$BR79*SUMIF('By HD'!$A$3:$A$42,$BE79,'By HD'!$AR$3:$AR$42)+$BR79*SUMIF('By HD'!$A$3:$A$42,$BE79,'By HD'!AU$3:AU$42)</f>
        <v>8.5188011648139064</v>
      </c>
      <c r="CH79">
        <f>(DD79-SUMIF('By HD'!$A$3:$A$42,$BE79,'By HD'!P$3:P$42))*$BR79*SUMIF('By HD'!$A$3:$A$42,$BE79,'By HD'!$AR$3:$AR$42)+$BR79*SUMIF('By HD'!$A$3:$A$42,$BE79,'By HD'!AV$3:AV$42)</f>
        <v>0</v>
      </c>
      <c r="CO79">
        <f t="shared" ref="CO79:CP128" si="46">BG79+BS79+CD79</f>
        <v>3874.9302200751476</v>
      </c>
      <c r="CP79">
        <f t="shared" si="46"/>
        <v>1362.1558295870454</v>
      </c>
      <c r="CQ79">
        <f t="shared" si="44"/>
        <v>2263.5886365528791</v>
      </c>
      <c r="CR79">
        <f t="shared" si="44"/>
        <v>249.185753935223</v>
      </c>
      <c r="CS79">
        <f t="shared" si="44"/>
        <v>0</v>
      </c>
      <c r="CZ79" s="5"/>
      <c r="DA79">
        <f t="shared" si="45"/>
        <v>0.35026897788404066</v>
      </c>
      <c r="DB79">
        <f t="shared" si="45"/>
        <v>0.58368200836820083</v>
      </c>
      <c r="DC79">
        <f t="shared" si="45"/>
        <v>6.6049013747758512E-2</v>
      </c>
      <c r="DD79">
        <f t="shared" si="45"/>
        <v>0</v>
      </c>
      <c r="DE79">
        <f t="shared" si="45"/>
        <v>0</v>
      </c>
      <c r="DF79">
        <f t="shared" si="45"/>
        <v>0</v>
      </c>
      <c r="DG79">
        <f t="shared" si="45"/>
        <v>0</v>
      </c>
      <c r="DH79">
        <f t="shared" si="45"/>
        <v>0</v>
      </c>
      <c r="DI79">
        <f t="shared" si="45"/>
        <v>0</v>
      </c>
      <c r="DJ79">
        <f t="shared" si="45"/>
        <v>0</v>
      </c>
      <c r="DK79" s="5"/>
      <c r="DL79" s="5"/>
      <c r="DM79" s="5"/>
      <c r="DN79" s="5"/>
      <c r="DO79" s="5"/>
      <c r="DP79" s="5"/>
      <c r="DQ79" s="5"/>
      <c r="DR79" s="5"/>
      <c r="DS79" s="5"/>
      <c r="DT79" s="5"/>
      <c r="DU79" s="5"/>
      <c r="DV79" s="5"/>
      <c r="DW79" s="5"/>
      <c r="DX79" s="5"/>
      <c r="DY79" s="5"/>
      <c r="DZ79" s="5"/>
      <c r="EA79" s="5"/>
      <c r="EB79" s="5"/>
      <c r="EC79" s="5"/>
      <c r="ED79" s="5"/>
      <c r="EE79" s="5"/>
      <c r="EF79" s="5"/>
      <c r="EG79" s="5"/>
      <c r="EH79" s="5"/>
      <c r="EI79" s="5"/>
      <c r="EJ79" s="5"/>
      <c r="EK79" s="5"/>
      <c r="EL79" s="5"/>
      <c r="EM79" s="5"/>
      <c r="EN79" s="5"/>
      <c r="EO79" s="5"/>
      <c r="EP79" s="5"/>
      <c r="EQ79" s="5"/>
      <c r="ER79" s="5"/>
      <c r="ES79" s="5"/>
    </row>
    <row r="80" spans="1:149" x14ac:dyDescent="0.3">
      <c r="A80" t="s">
        <v>520</v>
      </c>
      <c r="B80" t="s">
        <v>521</v>
      </c>
      <c r="C80" t="s">
        <v>457</v>
      </c>
      <c r="D80" s="5">
        <f t="shared" si="41"/>
        <v>3874.9302200751476</v>
      </c>
      <c r="E80" s="5">
        <f t="shared" si="38"/>
        <v>1362.1558295870454</v>
      </c>
      <c r="F80" s="5">
        <f t="shared" si="38"/>
        <v>2263.5886365528791</v>
      </c>
      <c r="G80" s="5">
        <f t="shared" si="38"/>
        <v>249.185753935223</v>
      </c>
      <c r="H80" s="5">
        <f t="shared" si="38"/>
        <v>0</v>
      </c>
      <c r="I80" s="5">
        <f t="shared" si="38"/>
        <v>0</v>
      </c>
      <c r="J80" s="5">
        <f t="shared" si="38"/>
        <v>0</v>
      </c>
      <c r="K80" s="5">
        <f t="shared" si="38"/>
        <v>0</v>
      </c>
      <c r="L80" s="5">
        <f t="shared" si="38"/>
        <v>0</v>
      </c>
      <c r="M80" s="5">
        <f t="shared" si="38"/>
        <v>0</v>
      </c>
      <c r="N80" s="5">
        <f t="shared" si="38"/>
        <v>0</v>
      </c>
      <c r="O80" s="5">
        <f t="shared" si="39"/>
        <v>0.35153041531690571</v>
      </c>
      <c r="P80" s="5">
        <f t="shared" si="39"/>
        <v>0.58416242564207532</v>
      </c>
      <c r="Q80" s="5">
        <f t="shared" si="39"/>
        <v>6.4307159041018927E-2</v>
      </c>
      <c r="R80" s="5">
        <f t="shared" si="39"/>
        <v>0</v>
      </c>
      <c r="S80" s="5">
        <f t="shared" si="39"/>
        <v>0</v>
      </c>
      <c r="T80" s="5">
        <f t="shared" si="39"/>
        <v>0</v>
      </c>
      <c r="U80" s="5">
        <f t="shared" si="39"/>
        <v>0</v>
      </c>
      <c r="V80" s="5">
        <f t="shared" si="39"/>
        <v>0</v>
      </c>
      <c r="W80" s="5">
        <f t="shared" si="39"/>
        <v>0</v>
      </c>
      <c r="X80" s="5">
        <f t="shared" si="39"/>
        <v>0</v>
      </c>
      <c r="Y80" s="6">
        <f t="shared" si="40"/>
        <v>0.58416242564207532</v>
      </c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V80" s="5"/>
      <c r="AW80" s="5"/>
      <c r="AX80" s="5"/>
      <c r="AY80" s="5"/>
      <c r="AZ80" s="5"/>
      <c r="BA80" s="5"/>
      <c r="BD80" s="5"/>
      <c r="BE80">
        <v>2</v>
      </c>
      <c r="BF80" t="s">
        <v>458</v>
      </c>
      <c r="BG80">
        <f>SUMIFS('Pres Converted'!J$2:J$10000,'Pres Converted'!$E$2:$E$10000,$BF80,'Pres Converted'!$D$2:$D$10000,"ED",'Pres Converted'!$C$2:$C$10000,$BE80)</f>
        <v>153</v>
      </c>
      <c r="BH80">
        <f>SUMIFS('Pres Converted'!G$2:G$10000,'Pres Converted'!$E$2:$E$10000,$BF80,'Pres Converted'!$D$2:$D$10000,"ED",'Pres Converted'!$C$2:$C$10000,$BE80)</f>
        <v>60</v>
      </c>
      <c r="BI80">
        <f>SUMIFS('Pres Converted'!H$2:H$10000,'Pres Converted'!$E$2:$E$10000,$BF80,'Pres Converted'!$D$2:$D$10000,"ED",'Pres Converted'!$C$2:$C$10000,$BE80)</f>
        <v>87</v>
      </c>
      <c r="BJ80">
        <f>SUMIFS('Pres Converted'!I$2:I$10000,'Pres Converted'!$E$2:$E$10000,$BF80,'Pres Converted'!$D$2:$D$10000,"ED",'Pres Converted'!$C$2:$C$10000,$BE80)</f>
        <v>6</v>
      </c>
      <c r="BR80">
        <f>BG80/SUMIF('By HD'!$A$3:$A$42,$BE80,'By HD'!$B$3:$B$42)</f>
        <v>7.2169811320754715E-2</v>
      </c>
      <c r="BS80">
        <f>$BR80*SUMIF('By HD'!$A$3:$A$42,$BE80,'By HD'!W$3:W$42)</f>
        <v>20.929245283018869</v>
      </c>
      <c r="BT80">
        <f>(DA80-SUMIF('By HD'!$A$3:$A$42,$BE80,'By HD'!M$3:M$42))*$BR80*SUMIF('By HD'!$A$3:$A$42,$BE80,'By HD'!$W$3:$W$42)+$BR80*SUMIF('By HD'!$A$3:$A$42,$BE80,'By HD'!X$3:X$42)</f>
        <v>8.346440014239942</v>
      </c>
      <c r="BU80">
        <f>(DB80-SUMIF('By HD'!$A$3:$A$42,$BE80,'By HD'!N$3:N$42))*$BR80*SUMIF('By HD'!$A$3:$A$42,$BE80,'By HD'!$W$3:$W$42)+$BR80*SUMIF('By HD'!$A$3:$A$42,$BE80,'By HD'!Y$3:Y$42)</f>
        <v>12.448344606621571</v>
      </c>
      <c r="BV80">
        <f>(DC80-SUMIF('By HD'!$A$3:$A$42,$BE80,'By HD'!O$3:O$42))*$BR80*SUMIF('By HD'!$A$3:$A$42,$BE80,'By HD'!$W$3:$W$42)+$BR80*SUMIF('By HD'!$A$3:$A$42,$BE80,'By HD'!Z$3:Z$42)</f>
        <v>0.13446066215735136</v>
      </c>
      <c r="BW80">
        <f>(DD80-SUMIF('By HD'!$A$3:$A$42,$BE80,'By HD'!P$3:P$42))*$BR80*SUMIF('By HD'!$A$3:$A$42,$BE80,'By HD'!$W$3:$W$42)+$BR80*SUMIF('By HD'!$A$3:$A$42,$BE80,'By HD'!AA$3:AA$42)</f>
        <v>0</v>
      </c>
      <c r="CD80">
        <f>$BR80*SUMIF('By HD'!$A$3:$A$42,$BE80,'By HD'!AR$3:AR$42)</f>
        <v>5.7735849056603774</v>
      </c>
      <c r="CE80">
        <f>(DA80-SUMIF('By HD'!$A$3:$A$42,$BE80,'By HD'!M$3:M$42))*$BR80*SUMIF('By HD'!$A$3:$A$42,$BE80,'By HD'!$AR$3:$AR$42)+$BR80*SUMIF('By HD'!$A$3:$A$42,$BE80,'By HD'!AS$3:AS$42)</f>
        <v>3.083891064435742</v>
      </c>
      <c r="CF80">
        <f>(DB80-SUMIF('By HD'!$A$3:$A$42,$BE80,'By HD'!N$3:N$42))*$BR80*SUMIF('By HD'!$A$3:$A$42,$BE80,'By HD'!$AR$3:$AR$42)+$BR80*SUMIF('By HD'!$A$3:$A$42,$BE80,'By HD'!AT$3:AT$42)</f>
        <v>2.7397027411890353</v>
      </c>
      <c r="CG80">
        <f>(DC80-SUMIF('By HD'!$A$3:$A$42,$BE80,'By HD'!O$3:O$42))*$BR80*SUMIF('By HD'!$A$3:$A$42,$BE80,'By HD'!$AR$3:$AR$42)+$BR80*SUMIF('By HD'!$A$3:$A$42,$BE80,'By HD'!AU$3:AU$42)</f>
        <v>-5.0008899964400153E-2</v>
      </c>
      <c r="CH80">
        <f>(DD80-SUMIF('By HD'!$A$3:$A$42,$BE80,'By HD'!P$3:P$42))*$BR80*SUMIF('By HD'!$A$3:$A$42,$BE80,'By HD'!$AR$3:$AR$42)+$BR80*SUMIF('By HD'!$A$3:$A$42,$BE80,'By HD'!AV$3:AV$42)</f>
        <v>0</v>
      </c>
      <c r="CO80">
        <f t="shared" si="46"/>
        <v>179.70283018867926</v>
      </c>
      <c r="CP80">
        <f t="shared" si="46"/>
        <v>71.430331078675692</v>
      </c>
      <c r="CQ80">
        <f t="shared" si="44"/>
        <v>102.18804734781061</v>
      </c>
      <c r="CR80">
        <f t="shared" si="44"/>
        <v>6.084451762192951</v>
      </c>
      <c r="CS80">
        <f t="shared" si="44"/>
        <v>0</v>
      </c>
      <c r="CZ80" s="5"/>
      <c r="DA80">
        <f t="shared" si="45"/>
        <v>0.39215686274509803</v>
      </c>
      <c r="DB80">
        <f t="shared" si="45"/>
        <v>0.56862745098039214</v>
      </c>
      <c r="DC80">
        <f t="shared" si="45"/>
        <v>3.9215686274509803E-2</v>
      </c>
      <c r="DD80">
        <f t="shared" si="45"/>
        <v>0</v>
      </c>
      <c r="DE80">
        <f t="shared" si="45"/>
        <v>0</v>
      </c>
      <c r="DF80">
        <f t="shared" si="45"/>
        <v>0</v>
      </c>
      <c r="DG80">
        <f t="shared" si="45"/>
        <v>0</v>
      </c>
      <c r="DH80">
        <f t="shared" si="45"/>
        <v>0</v>
      </c>
      <c r="DI80">
        <f t="shared" si="45"/>
        <v>0</v>
      </c>
      <c r="DJ80">
        <f t="shared" si="45"/>
        <v>0</v>
      </c>
      <c r="DK80" s="5"/>
      <c r="DL80" s="5"/>
      <c r="DM80" s="5"/>
      <c r="DN80" s="5"/>
      <c r="DO80" s="5"/>
      <c r="DP80" s="5"/>
      <c r="DQ80" s="5"/>
      <c r="DR80" s="5"/>
      <c r="DS80" s="5"/>
      <c r="DT80" s="5"/>
      <c r="DU80" s="5"/>
      <c r="DV80" s="5"/>
      <c r="DW80" s="5"/>
      <c r="DX80" s="5"/>
      <c r="DY80" s="5"/>
      <c r="DZ80" s="5"/>
      <c r="EA80" s="5"/>
      <c r="EB80" s="5"/>
      <c r="EC80" s="5"/>
      <c r="ED80" s="5"/>
      <c r="EE80" s="5"/>
      <c r="EF80" s="5"/>
      <c r="EG80" s="5"/>
      <c r="EH80" s="5"/>
      <c r="EI80" s="5"/>
      <c r="EJ80" s="5"/>
      <c r="EK80" s="5"/>
      <c r="EL80" s="5"/>
      <c r="EM80" s="5"/>
      <c r="EN80" s="5"/>
      <c r="EO80" s="5"/>
      <c r="EP80" s="5"/>
      <c r="EQ80" s="5"/>
      <c r="ER80" s="5"/>
      <c r="ES80" s="5"/>
    </row>
    <row r="81" spans="1:149" x14ac:dyDescent="0.3">
      <c r="A81" t="s">
        <v>522</v>
      </c>
      <c r="B81" t="s">
        <v>523</v>
      </c>
      <c r="C81" t="s">
        <v>469</v>
      </c>
      <c r="D81" s="5">
        <f t="shared" si="41"/>
        <v>2090.1441441441443</v>
      </c>
      <c r="E81" s="5">
        <f t="shared" si="38"/>
        <v>858.01432513594671</v>
      </c>
      <c r="F81" s="5">
        <f t="shared" si="38"/>
        <v>1172.6324364905447</v>
      </c>
      <c r="G81" s="5">
        <f t="shared" si="38"/>
        <v>59.497382517652788</v>
      </c>
      <c r="H81" s="5">
        <f t="shared" si="38"/>
        <v>0</v>
      </c>
      <c r="I81" s="5">
        <f t="shared" si="38"/>
        <v>0</v>
      </c>
      <c r="J81" s="5">
        <f t="shared" si="38"/>
        <v>0</v>
      </c>
      <c r="K81" s="5">
        <f t="shared" si="38"/>
        <v>0</v>
      </c>
      <c r="L81" s="5">
        <f t="shared" si="38"/>
        <v>0</v>
      </c>
      <c r="M81" s="5">
        <f t="shared" si="38"/>
        <v>0</v>
      </c>
      <c r="N81" s="5">
        <f t="shared" si="38"/>
        <v>0</v>
      </c>
      <c r="O81" s="5">
        <f t="shared" si="39"/>
        <v>0.41050485802130149</v>
      </c>
      <c r="P81" s="5">
        <f t="shared" si="39"/>
        <v>0.56102945807630167</v>
      </c>
      <c r="Q81" s="5">
        <f t="shared" si="39"/>
        <v>2.8465683902396743E-2</v>
      </c>
      <c r="R81" s="5">
        <f t="shared" si="39"/>
        <v>0</v>
      </c>
      <c r="S81" s="5">
        <f t="shared" si="39"/>
        <v>0</v>
      </c>
      <c r="T81" s="5">
        <f t="shared" si="39"/>
        <v>0</v>
      </c>
      <c r="U81" s="5">
        <f t="shared" si="39"/>
        <v>0</v>
      </c>
      <c r="V81" s="5">
        <f t="shared" si="39"/>
        <v>0</v>
      </c>
      <c r="W81" s="5">
        <f t="shared" si="39"/>
        <v>0</v>
      </c>
      <c r="X81" s="5">
        <f t="shared" si="39"/>
        <v>0</v>
      </c>
      <c r="Y81" s="6">
        <f t="shared" si="40"/>
        <v>0.56102945807630167</v>
      </c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V81" s="5"/>
      <c r="AW81" s="5"/>
      <c r="AX81" s="5"/>
      <c r="AY81" s="5"/>
      <c r="AZ81" s="5"/>
      <c r="BA81" s="5"/>
      <c r="BD81" s="5"/>
      <c r="BE81">
        <v>2</v>
      </c>
      <c r="BF81" t="s">
        <v>456</v>
      </c>
      <c r="BG81">
        <f>SUMIFS('Pres Converted'!J$2:J$10000,'Pres Converted'!$E$2:$E$10000,$BF81,'Pres Converted'!$D$2:$D$10000,"ED",'Pres Converted'!$C$2:$C$10000,$BE81)</f>
        <v>675</v>
      </c>
      <c r="BH81">
        <f>SUMIFS('Pres Converted'!G$2:G$10000,'Pres Converted'!$E$2:$E$10000,$BF81,'Pres Converted'!$D$2:$D$10000,"ED",'Pres Converted'!$C$2:$C$10000,$BE81)</f>
        <v>325</v>
      </c>
      <c r="BI81">
        <f>SUMIFS('Pres Converted'!H$2:H$10000,'Pres Converted'!$E$2:$E$10000,$BF81,'Pres Converted'!$D$2:$D$10000,"ED",'Pres Converted'!$C$2:$C$10000,$BE81)</f>
        <v>303</v>
      </c>
      <c r="BJ81">
        <f>SUMIFS('Pres Converted'!I$2:I$10000,'Pres Converted'!$E$2:$E$10000,$BF81,'Pres Converted'!$D$2:$D$10000,"ED",'Pres Converted'!$C$2:$C$10000,$BE81)</f>
        <v>47</v>
      </c>
      <c r="BR81">
        <f>BG81/SUMIF('By HD'!$A$3:$A$42,$BE81,'By HD'!$B$3:$B$42)</f>
        <v>0.31839622641509435</v>
      </c>
      <c r="BS81">
        <f>$BR81*SUMIF('By HD'!$A$3:$A$42,$BE81,'By HD'!W$3:W$42)</f>
        <v>92.334905660377359</v>
      </c>
      <c r="BT81">
        <f>(DA81-SUMIF('By HD'!$A$3:$A$42,$BE81,'By HD'!M$3:M$42))*$BR81*SUMIF('By HD'!$A$3:$A$42,$BE81,'By HD'!$W$3:$W$42)+$BR81*SUMIF('By HD'!$A$3:$A$42,$BE81,'By HD'!X$3:X$42)</f>
        <v>45.070309718761123</v>
      </c>
      <c r="BU81">
        <f>(DB81-SUMIF('By HD'!$A$3:$A$42,$BE81,'By HD'!N$3:N$42))*$BR81*SUMIF('By HD'!$A$3:$A$42,$BE81,'By HD'!$W$3:$W$42)+$BR81*SUMIF('By HD'!$A$3:$A$42,$BE81,'By HD'!Y$3:Y$42)</f>
        <v>43.863118547525808</v>
      </c>
      <c r="BV81">
        <f>(DC81-SUMIF('By HD'!$A$3:$A$42,$BE81,'By HD'!O$3:O$42))*$BR81*SUMIF('By HD'!$A$3:$A$42,$BE81,'By HD'!$W$3:$W$42)+$BR81*SUMIF('By HD'!$A$3:$A$42,$BE81,'By HD'!Z$3:Z$42)</f>
        <v>3.4014773940904233</v>
      </c>
      <c r="BW81">
        <f>(DD81-SUMIF('By HD'!$A$3:$A$42,$BE81,'By HD'!P$3:P$42))*$BR81*SUMIF('By HD'!$A$3:$A$42,$BE81,'By HD'!$W$3:$W$42)+$BR81*SUMIF('By HD'!$A$3:$A$42,$BE81,'By HD'!AA$3:AA$42)</f>
        <v>0</v>
      </c>
      <c r="CD81">
        <f>$BR81*SUMIF('By HD'!$A$3:$A$42,$BE81,'By HD'!AR$3:AR$42)</f>
        <v>25.471698113207548</v>
      </c>
      <c r="CE81">
        <f>(DA81-SUMIF('By HD'!$A$3:$A$42,$BE81,'By HD'!M$3:M$42))*$BR81*SUMIF('By HD'!$A$3:$A$42,$BE81,'By HD'!$AR$3:$AR$42)+$BR81*SUMIF('By HD'!$A$3:$A$42,$BE81,'By HD'!AS$3:AS$42)</f>
        <v>15.880651477394091</v>
      </c>
      <c r="CF81">
        <f>(DB81-SUMIF('By HD'!$A$3:$A$42,$BE81,'By HD'!N$3:N$42))*$BR81*SUMIF('By HD'!$A$3:$A$42,$BE81,'By HD'!$AR$3:$AR$42)+$BR81*SUMIF('By HD'!$A$3:$A$42,$BE81,'By HD'!AT$3:AT$42)</f>
        <v>9.0369793520825912</v>
      </c>
      <c r="CG81">
        <f>(DC81-SUMIF('By HD'!$A$3:$A$42,$BE81,'By HD'!O$3:O$42))*$BR81*SUMIF('By HD'!$A$3:$A$42,$BE81,'By HD'!$AR$3:$AR$42)+$BR81*SUMIF('By HD'!$A$3:$A$42,$BE81,'By HD'!AU$3:AU$42)</f>
        <v>0.55406728373086489</v>
      </c>
      <c r="CH81">
        <f>(DD81-SUMIF('By HD'!$A$3:$A$42,$BE81,'By HD'!P$3:P$42))*$BR81*SUMIF('By HD'!$A$3:$A$42,$BE81,'By HD'!$AR$3:$AR$42)+$BR81*SUMIF('By HD'!$A$3:$A$42,$BE81,'By HD'!AV$3:AV$42)</f>
        <v>0</v>
      </c>
      <c r="CO81">
        <f t="shared" si="46"/>
        <v>792.80660377358492</v>
      </c>
      <c r="CP81">
        <f t="shared" si="46"/>
        <v>385.95096119615522</v>
      </c>
      <c r="CQ81">
        <f t="shared" si="44"/>
        <v>355.9000978996084</v>
      </c>
      <c r="CR81">
        <f t="shared" si="44"/>
        <v>50.955544677821287</v>
      </c>
      <c r="CS81">
        <f t="shared" si="44"/>
        <v>0</v>
      </c>
      <c r="CZ81" s="5"/>
      <c r="DA81">
        <f t="shared" si="45"/>
        <v>0.48148148148148145</v>
      </c>
      <c r="DB81">
        <f t="shared" si="45"/>
        <v>0.44888888888888889</v>
      </c>
      <c r="DC81">
        <f t="shared" si="45"/>
        <v>6.9629629629629625E-2</v>
      </c>
      <c r="DD81">
        <f t="shared" si="45"/>
        <v>0</v>
      </c>
      <c r="DE81">
        <f t="shared" si="45"/>
        <v>0</v>
      </c>
      <c r="DF81">
        <f t="shared" si="45"/>
        <v>0</v>
      </c>
      <c r="DG81">
        <f t="shared" si="45"/>
        <v>0</v>
      </c>
      <c r="DH81">
        <f t="shared" si="45"/>
        <v>0</v>
      </c>
      <c r="DI81">
        <f t="shared" si="45"/>
        <v>0</v>
      </c>
      <c r="DJ81">
        <f t="shared" si="45"/>
        <v>0</v>
      </c>
      <c r="DK81" s="5"/>
      <c r="DL81" s="5"/>
      <c r="DM81" s="5"/>
      <c r="DN81" s="5"/>
      <c r="DO81" s="5"/>
      <c r="DP81" s="5"/>
      <c r="DQ81" s="5"/>
      <c r="DR81" s="5"/>
      <c r="DS81" s="5"/>
      <c r="DT81" s="5"/>
      <c r="DU81" s="5"/>
      <c r="DV81" s="5"/>
      <c r="DW81" s="5"/>
      <c r="DX81" s="5"/>
      <c r="DY81" s="5"/>
      <c r="DZ81" s="5"/>
      <c r="EA81" s="5"/>
      <c r="EB81" s="5"/>
      <c r="EC81" s="5"/>
      <c r="ED81" s="5"/>
      <c r="EE81" s="5"/>
      <c r="EF81" s="5"/>
      <c r="EG81" s="5"/>
      <c r="EH81" s="5"/>
      <c r="EI81" s="5"/>
      <c r="EJ81" s="5"/>
      <c r="EK81" s="5"/>
      <c r="EL81" s="5"/>
      <c r="EM81" s="5"/>
      <c r="EN81" s="5"/>
      <c r="EO81" s="5"/>
      <c r="EP81" s="5"/>
      <c r="EQ81" s="5"/>
      <c r="ER81" s="5"/>
      <c r="ES81" s="5"/>
    </row>
    <row r="82" spans="1:149" x14ac:dyDescent="0.3">
      <c r="A82" t="s">
        <v>524</v>
      </c>
      <c r="B82" t="s">
        <v>468</v>
      </c>
      <c r="C82" t="s">
        <v>468</v>
      </c>
      <c r="D82" s="5">
        <f t="shared" si="41"/>
        <v>368.67227752044937</v>
      </c>
      <c r="E82" s="5">
        <f t="shared" si="38"/>
        <v>169.99543060986935</v>
      </c>
      <c r="F82" s="5">
        <f t="shared" si="38"/>
        <v>180.48109523994196</v>
      </c>
      <c r="G82" s="5">
        <f t="shared" si="38"/>
        <v>18.195751670638067</v>
      </c>
      <c r="H82" s="5">
        <f t="shared" si="38"/>
        <v>0</v>
      </c>
      <c r="I82" s="5">
        <f t="shared" si="38"/>
        <v>0</v>
      </c>
      <c r="J82" s="5">
        <f t="shared" si="38"/>
        <v>0</v>
      </c>
      <c r="K82" s="5">
        <f t="shared" si="38"/>
        <v>0</v>
      </c>
      <c r="L82" s="5">
        <f t="shared" si="38"/>
        <v>0</v>
      </c>
      <c r="M82" s="5">
        <f t="shared" si="38"/>
        <v>0</v>
      </c>
      <c r="N82" s="5">
        <f t="shared" si="38"/>
        <v>0</v>
      </c>
      <c r="O82" s="5">
        <f t="shared" si="39"/>
        <v>0.46110174530397152</v>
      </c>
      <c r="P82" s="5">
        <f t="shared" si="39"/>
        <v>0.48954344073221268</v>
      </c>
      <c r="Q82" s="5">
        <f t="shared" si="39"/>
        <v>4.9354813963815851E-2</v>
      </c>
      <c r="R82" s="5">
        <f t="shared" si="39"/>
        <v>0</v>
      </c>
      <c r="S82" s="5">
        <f t="shared" si="39"/>
        <v>0</v>
      </c>
      <c r="T82" s="5">
        <f t="shared" si="39"/>
        <v>0</v>
      </c>
      <c r="U82" s="5">
        <f t="shared" si="39"/>
        <v>0</v>
      </c>
      <c r="V82" s="5">
        <f t="shared" si="39"/>
        <v>0</v>
      </c>
      <c r="W82" s="5">
        <f t="shared" si="39"/>
        <v>0</v>
      </c>
      <c r="X82" s="5">
        <f t="shared" si="39"/>
        <v>0</v>
      </c>
      <c r="Y82" s="6">
        <f t="shared" si="40"/>
        <v>0.48954344073221268</v>
      </c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V82" s="5"/>
      <c r="AW82" s="5"/>
      <c r="AX82" s="5"/>
      <c r="AY82" s="5"/>
      <c r="AZ82" s="5"/>
      <c r="BA82" s="5"/>
      <c r="BD82" s="5"/>
      <c r="BE82">
        <v>2</v>
      </c>
      <c r="BF82" t="s">
        <v>459</v>
      </c>
      <c r="BG82">
        <f>SUMIFS('Pres Converted'!J$2:J$10000,'Pres Converted'!$E$2:$E$10000,$BF82,'Pres Converted'!$D$2:$D$10000,"ED",'Pres Converted'!$C$2:$C$10000,$BE82)</f>
        <v>683</v>
      </c>
      <c r="BH82">
        <f>SUMIFS('Pres Converted'!G$2:G$10000,'Pres Converted'!$E$2:$E$10000,$BF82,'Pres Converted'!$D$2:$D$10000,"ED",'Pres Converted'!$C$2:$C$10000,$BE82)</f>
        <v>213</v>
      </c>
      <c r="BI82">
        <f>SUMIFS('Pres Converted'!H$2:H$10000,'Pres Converted'!$E$2:$E$10000,$BF82,'Pres Converted'!$D$2:$D$10000,"ED",'Pres Converted'!$C$2:$C$10000,$BE82)</f>
        <v>431</v>
      </c>
      <c r="BJ82">
        <f>SUMIFS('Pres Converted'!I$2:I$10000,'Pres Converted'!$E$2:$E$10000,$BF82,'Pres Converted'!$D$2:$D$10000,"ED",'Pres Converted'!$C$2:$C$10000,$BE82)</f>
        <v>39</v>
      </c>
      <c r="BR82">
        <f>BG82/SUMIF('By HD'!$A$3:$A$42,$BE82,'By HD'!$B$3:$B$42)</f>
        <v>0.32216981132075473</v>
      </c>
      <c r="BS82">
        <f>$BR82*SUMIF('By HD'!$A$3:$A$42,$BE82,'By HD'!W$3:W$42)</f>
        <v>93.429245283018872</v>
      </c>
      <c r="BT82">
        <f>(DA82-SUMIF('By HD'!$A$3:$A$42,$BE82,'By HD'!M$3:M$42))*$BR82*SUMIF('By HD'!$A$3:$A$42,$BE82,'By HD'!$W$3:$W$42)+$BR82*SUMIF('By HD'!$A$3:$A$42,$BE82,'By HD'!X$3:X$42)</f>
        <v>29.756817372730506</v>
      </c>
      <c r="BU82">
        <f>(DB82-SUMIF('By HD'!$A$3:$A$42,$BE82,'By HD'!N$3:N$42))*$BR82*SUMIF('By HD'!$A$3:$A$42,$BE82,'By HD'!$W$3:$W$42)+$BR82*SUMIF('By HD'!$A$3:$A$42,$BE82,'By HD'!Y$3:Y$42)</f>
        <v>61.401174795300818</v>
      </c>
      <c r="BV82">
        <f>(DC82-SUMIF('By HD'!$A$3:$A$42,$BE82,'By HD'!O$3:O$42))*$BR82*SUMIF('By HD'!$A$3:$A$42,$BE82,'By HD'!$W$3:$W$42)+$BR82*SUMIF('By HD'!$A$3:$A$42,$BE82,'By HD'!Z$3:Z$42)</f>
        <v>2.2712531149875401</v>
      </c>
      <c r="BW82">
        <f>(DD82-SUMIF('By HD'!$A$3:$A$42,$BE82,'By HD'!P$3:P$42))*$BR82*SUMIF('By HD'!$A$3:$A$42,$BE82,'By HD'!$W$3:$W$42)+$BR82*SUMIF('By HD'!$A$3:$A$42,$BE82,'By HD'!AA$3:AA$42)</f>
        <v>0</v>
      </c>
      <c r="CD82">
        <f>$BR82*SUMIF('By HD'!$A$3:$A$42,$BE82,'By HD'!AR$3:AR$42)</f>
        <v>25.773584905660378</v>
      </c>
      <c r="CE82">
        <f>(DA82-SUMIF('By HD'!$A$3:$A$42,$BE82,'By HD'!M$3:M$42))*$BR82*SUMIF('By HD'!$A$3:$A$42,$BE82,'By HD'!$AR$3:$AR$42)+$BR82*SUMIF('By HD'!$A$3:$A$42,$BE82,'By HD'!AS$3:AS$42)</f>
        <v>11.697098611605554</v>
      </c>
      <c r="CF82">
        <f>(DB82-SUMIF('By HD'!$A$3:$A$42,$BE82,'By HD'!N$3:N$42))*$BR82*SUMIF('By HD'!$A$3:$A$42,$BE82,'By HD'!$AR$3:$AR$42)+$BR82*SUMIF('By HD'!$A$3:$A$42,$BE82,'By HD'!AT$3:AT$42)</f>
        <v>13.838759344962622</v>
      </c>
      <c r="CG82">
        <f>(DC82-SUMIF('By HD'!$A$3:$A$42,$BE82,'By HD'!O$3:O$42))*$BR82*SUMIF('By HD'!$A$3:$A$42,$BE82,'By HD'!$AR$3:$AR$42)+$BR82*SUMIF('By HD'!$A$3:$A$42,$BE82,'By HD'!AU$3:AU$42)</f>
        <v>0.23772694909220365</v>
      </c>
      <c r="CH82">
        <f>(DD82-SUMIF('By HD'!$A$3:$A$42,$BE82,'By HD'!P$3:P$42))*$BR82*SUMIF('By HD'!$A$3:$A$42,$BE82,'By HD'!$AR$3:$AR$42)+$BR82*SUMIF('By HD'!$A$3:$A$42,$BE82,'By HD'!AV$3:AV$42)</f>
        <v>0</v>
      </c>
      <c r="CO82">
        <f t="shared" si="46"/>
        <v>802.20283018867929</v>
      </c>
      <c r="CP82">
        <f t="shared" si="46"/>
        <v>254.45391598433605</v>
      </c>
      <c r="CQ82">
        <f t="shared" si="44"/>
        <v>506.23993414026347</v>
      </c>
      <c r="CR82">
        <f t="shared" si="44"/>
        <v>41.508980064079743</v>
      </c>
      <c r="CS82">
        <f t="shared" si="44"/>
        <v>0</v>
      </c>
      <c r="CZ82" s="5"/>
      <c r="DA82">
        <f t="shared" si="45"/>
        <v>0.31185944363103951</v>
      </c>
      <c r="DB82">
        <f t="shared" si="45"/>
        <v>0.63103953147877012</v>
      </c>
      <c r="DC82">
        <f t="shared" si="45"/>
        <v>5.7101024890190338E-2</v>
      </c>
      <c r="DD82">
        <f t="shared" si="45"/>
        <v>0</v>
      </c>
      <c r="DE82">
        <f t="shared" si="45"/>
        <v>0</v>
      </c>
      <c r="DF82">
        <f t="shared" si="45"/>
        <v>0</v>
      </c>
      <c r="DG82">
        <f t="shared" si="45"/>
        <v>0</v>
      </c>
      <c r="DH82">
        <f t="shared" si="45"/>
        <v>0</v>
      </c>
      <c r="DI82">
        <f t="shared" si="45"/>
        <v>0</v>
      </c>
      <c r="DJ82">
        <f t="shared" si="45"/>
        <v>0</v>
      </c>
      <c r="DK82" s="5"/>
      <c r="DL82" s="5"/>
      <c r="DM82" s="5"/>
      <c r="DN82" s="5"/>
      <c r="DO82" s="5"/>
      <c r="DP82" s="5"/>
      <c r="DQ82" s="5"/>
      <c r="DR82" s="5"/>
      <c r="DS82" s="5"/>
      <c r="DT82" s="5"/>
      <c r="DU82" s="5"/>
      <c r="DV82" s="5"/>
      <c r="DW82" s="5"/>
      <c r="DX82" s="5"/>
      <c r="DY82" s="5"/>
      <c r="DZ82" s="5"/>
      <c r="EA82" s="5"/>
      <c r="EB82" s="5"/>
      <c r="EC82" s="5"/>
      <c r="ED82" s="5"/>
      <c r="EE82" s="5"/>
      <c r="EF82" s="5"/>
      <c r="EG82" s="5"/>
      <c r="EH82" s="5"/>
      <c r="EI82" s="5"/>
      <c r="EJ82" s="5"/>
      <c r="EK82" s="5"/>
      <c r="EL82" s="5"/>
      <c r="EM82" s="5"/>
      <c r="EN82" s="5"/>
      <c r="EO82" s="5"/>
      <c r="EP82" s="5"/>
      <c r="EQ82" s="5"/>
      <c r="ER82" s="5"/>
      <c r="ES82" s="5"/>
    </row>
    <row r="83" spans="1:149" x14ac:dyDescent="0.3">
      <c r="A83" t="s">
        <v>525</v>
      </c>
      <c r="B83" t="s">
        <v>526</v>
      </c>
      <c r="C83" t="s">
        <v>466</v>
      </c>
      <c r="D83" s="5">
        <f t="shared" si="41"/>
        <v>3005.4763971651705</v>
      </c>
      <c r="E83" s="5">
        <f t="shared" si="38"/>
        <v>693.30538536828476</v>
      </c>
      <c r="F83" s="5">
        <f t="shared" si="38"/>
        <v>2003.4452485006275</v>
      </c>
      <c r="G83" s="5">
        <f t="shared" si="38"/>
        <v>308.72576329625804</v>
      </c>
      <c r="H83" s="5">
        <f t="shared" si="38"/>
        <v>0</v>
      </c>
      <c r="I83" s="5">
        <f t="shared" si="38"/>
        <v>0</v>
      </c>
      <c r="J83" s="5">
        <f t="shared" si="38"/>
        <v>0</v>
      </c>
      <c r="K83" s="5">
        <f t="shared" si="38"/>
        <v>0</v>
      </c>
      <c r="L83" s="5">
        <f t="shared" si="38"/>
        <v>0</v>
      </c>
      <c r="M83" s="5">
        <f t="shared" si="38"/>
        <v>0</v>
      </c>
      <c r="N83" s="5">
        <f t="shared" si="38"/>
        <v>0</v>
      </c>
      <c r="O83" s="5">
        <f t="shared" si="39"/>
        <v>0.23068069542060793</v>
      </c>
      <c r="P83" s="5">
        <f t="shared" si="39"/>
        <v>0.66659823061339618</v>
      </c>
      <c r="Q83" s="5">
        <f t="shared" si="39"/>
        <v>0.10272107396599579</v>
      </c>
      <c r="R83" s="5">
        <f t="shared" si="39"/>
        <v>0</v>
      </c>
      <c r="S83" s="5">
        <f t="shared" si="39"/>
        <v>0</v>
      </c>
      <c r="T83" s="5">
        <f t="shared" si="39"/>
        <v>0</v>
      </c>
      <c r="U83" s="5">
        <f t="shared" si="39"/>
        <v>0</v>
      </c>
      <c r="V83" s="5">
        <f t="shared" si="39"/>
        <v>0</v>
      </c>
      <c r="W83" s="5">
        <f t="shared" si="39"/>
        <v>0</v>
      </c>
      <c r="X83" s="5">
        <f t="shared" si="39"/>
        <v>0</v>
      </c>
      <c r="Y83" s="6">
        <f t="shared" si="40"/>
        <v>0.66659823061339618</v>
      </c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V83" s="5"/>
      <c r="AW83" s="5"/>
      <c r="AX83" s="5"/>
      <c r="AY83" s="5"/>
      <c r="AZ83" s="5"/>
      <c r="BA83" s="5"/>
      <c r="BD83" s="5"/>
      <c r="BE83">
        <v>2</v>
      </c>
      <c r="BF83" t="s">
        <v>460</v>
      </c>
      <c r="BG83">
        <f>SUMIFS('Pres Converted'!J$2:J$10000,'Pres Converted'!$E$2:$E$10000,$BF83,'Pres Converted'!$D$2:$D$10000,"ED",'Pres Converted'!$C$2:$C$10000,$BE83)</f>
        <v>609</v>
      </c>
      <c r="BH83">
        <f>SUMIFS('Pres Converted'!G$2:G$10000,'Pres Converted'!$E$2:$E$10000,$BF83,'Pres Converted'!$D$2:$D$10000,"ED",'Pres Converted'!$C$2:$C$10000,$BE83)</f>
        <v>214</v>
      </c>
      <c r="BI83">
        <f>SUMIFS('Pres Converted'!H$2:H$10000,'Pres Converted'!$E$2:$E$10000,$BF83,'Pres Converted'!$D$2:$D$10000,"ED",'Pres Converted'!$C$2:$C$10000,$BE83)</f>
        <v>359</v>
      </c>
      <c r="BJ83">
        <f>SUMIFS('Pres Converted'!I$2:I$10000,'Pres Converted'!$E$2:$E$10000,$BF83,'Pres Converted'!$D$2:$D$10000,"ED",'Pres Converted'!$C$2:$C$10000,$BE83)</f>
        <v>36</v>
      </c>
      <c r="BR83">
        <f>BG83/SUMIF('By HD'!$A$3:$A$42,$BE83,'By HD'!$B$3:$B$42)</f>
        <v>0.28726415094339625</v>
      </c>
      <c r="BS83">
        <f>$BR83*SUMIF('By HD'!$A$3:$A$42,$BE83,'By HD'!W$3:W$42)</f>
        <v>83.306603773584911</v>
      </c>
      <c r="BT83">
        <f>(DA83-SUMIF('By HD'!$A$3:$A$42,$BE83,'By HD'!M$3:M$42))*$BR83*SUMIF('By HD'!$A$3:$A$42,$BE83,'By HD'!$W$3:$W$42)+$BR83*SUMIF('By HD'!$A$3:$A$42,$BE83,'By HD'!X$3:X$42)</f>
        <v>29.826432894268425</v>
      </c>
      <c r="BU83">
        <f>(DB83-SUMIF('By HD'!$A$3:$A$42,$BE83,'By HD'!N$3:N$42))*$BR83*SUMIF('By HD'!$A$3:$A$42,$BE83,'By HD'!$W$3:$W$42)+$BR83*SUMIF('By HD'!$A$3:$A$42,$BE83,'By HD'!Y$3:Y$42)</f>
        <v>51.287362050551799</v>
      </c>
      <c r="BV83">
        <f>(DC83-SUMIF('By HD'!$A$3:$A$42,$BE83,'By HD'!O$3:O$42))*$BR83*SUMIF('By HD'!$A$3:$A$42,$BE83,'By HD'!$W$3:$W$42)+$BR83*SUMIF('By HD'!$A$3:$A$42,$BE83,'By HD'!Z$3:Z$42)</f>
        <v>2.1928088287646847</v>
      </c>
      <c r="BW83">
        <f>(DD83-SUMIF('By HD'!$A$3:$A$42,$BE83,'By HD'!P$3:P$42))*$BR83*SUMIF('By HD'!$A$3:$A$42,$BE83,'By HD'!$W$3:$W$42)+$BR83*SUMIF('By HD'!$A$3:$A$42,$BE83,'By HD'!AA$3:AA$42)</f>
        <v>0</v>
      </c>
      <c r="CD83">
        <f>$BR83*SUMIF('By HD'!$A$3:$A$42,$BE83,'By HD'!AR$3:AR$42)</f>
        <v>22.981132075471699</v>
      </c>
      <c r="CE83">
        <f>(DA83-SUMIF('By HD'!$A$3:$A$42,$BE83,'By HD'!M$3:M$42))*$BR83*SUMIF('By HD'!$A$3:$A$42,$BE83,'By HD'!$AR$3:$AR$42)+$BR83*SUMIF('By HD'!$A$3:$A$42,$BE83,'By HD'!AS$3:AS$42)</f>
        <v>11.338358846564615</v>
      </c>
      <c r="CF83">
        <f>(DB83-SUMIF('By HD'!$A$3:$A$42,$BE83,'By HD'!N$3:N$42))*$BR83*SUMIF('By HD'!$A$3:$A$42,$BE83,'By HD'!$AR$3:$AR$42)+$BR83*SUMIF('By HD'!$A$3:$A$42,$BE83,'By HD'!AT$3:AT$42)</f>
        <v>11.384558561765752</v>
      </c>
      <c r="CG83">
        <f>(DC83-SUMIF('By HD'!$A$3:$A$42,$BE83,'By HD'!O$3:O$42))*$BR83*SUMIF('By HD'!$A$3:$A$42,$BE83,'By HD'!$AR$3:$AR$42)+$BR83*SUMIF('By HD'!$A$3:$A$42,$BE83,'By HD'!AU$3:AU$42)</f>
        <v>0.2582146671413314</v>
      </c>
      <c r="CH83">
        <f>(DD83-SUMIF('By HD'!$A$3:$A$42,$BE83,'By HD'!P$3:P$42))*$BR83*SUMIF('By HD'!$A$3:$A$42,$BE83,'By HD'!$AR$3:$AR$42)+$BR83*SUMIF('By HD'!$A$3:$A$42,$BE83,'By HD'!AV$3:AV$42)</f>
        <v>0</v>
      </c>
      <c r="CO83">
        <f t="shared" si="46"/>
        <v>715.28773584905662</v>
      </c>
      <c r="CP83">
        <f t="shared" si="46"/>
        <v>255.16479174083304</v>
      </c>
      <c r="CQ83">
        <f t="shared" si="44"/>
        <v>421.67192061231754</v>
      </c>
      <c r="CR83">
        <f t="shared" si="44"/>
        <v>38.451023495906014</v>
      </c>
      <c r="CS83">
        <f t="shared" si="44"/>
        <v>0</v>
      </c>
      <c r="CZ83" s="5"/>
      <c r="DA83">
        <f t="shared" si="45"/>
        <v>0.35139573070607555</v>
      </c>
      <c r="DB83">
        <f t="shared" si="45"/>
        <v>0.58949096880131358</v>
      </c>
      <c r="DC83">
        <f t="shared" si="45"/>
        <v>5.9113300492610835E-2</v>
      </c>
      <c r="DD83">
        <f t="shared" si="45"/>
        <v>0</v>
      </c>
      <c r="DE83">
        <f t="shared" si="45"/>
        <v>0</v>
      </c>
      <c r="DF83">
        <f t="shared" si="45"/>
        <v>0</v>
      </c>
      <c r="DG83">
        <f t="shared" si="45"/>
        <v>0</v>
      </c>
      <c r="DH83">
        <f t="shared" si="45"/>
        <v>0</v>
      </c>
      <c r="DI83">
        <f t="shared" si="45"/>
        <v>0</v>
      </c>
      <c r="DJ83">
        <f t="shared" si="45"/>
        <v>0</v>
      </c>
      <c r="DK83" s="5"/>
      <c r="DL83" s="5"/>
      <c r="DM83" s="5"/>
      <c r="DN83" s="5"/>
      <c r="DO83" s="5"/>
      <c r="DP83" s="5"/>
      <c r="DQ83" s="5"/>
      <c r="DR83" s="5"/>
      <c r="DS83" s="5"/>
      <c r="DT83" s="5"/>
      <c r="DU83" s="5"/>
      <c r="DV83" s="5"/>
      <c r="DW83" s="5"/>
      <c r="DX83" s="5"/>
      <c r="DY83" s="5"/>
      <c r="DZ83" s="5"/>
      <c r="EA83" s="5"/>
      <c r="EB83" s="5"/>
      <c r="EC83" s="5"/>
      <c r="ED83" s="5"/>
      <c r="EE83" s="5"/>
      <c r="EF83" s="5"/>
      <c r="EG83" s="5"/>
      <c r="EH83" s="5"/>
      <c r="EI83" s="5"/>
      <c r="EJ83" s="5"/>
      <c r="EK83" s="5"/>
      <c r="EL83" s="5"/>
      <c r="EM83" s="5"/>
      <c r="EN83" s="5"/>
      <c r="EO83" s="5"/>
      <c r="EP83" s="5"/>
      <c r="EQ83" s="5"/>
      <c r="ER83" s="5"/>
      <c r="ES83" s="5"/>
    </row>
    <row r="84" spans="1:149" x14ac:dyDescent="0.3">
      <c r="A84" t="s">
        <v>527</v>
      </c>
      <c r="B84" t="s">
        <v>480</v>
      </c>
      <c r="C84" t="s">
        <v>480</v>
      </c>
      <c r="D84" s="5">
        <f t="shared" si="41"/>
        <v>1840.7837006053187</v>
      </c>
      <c r="E84" s="5">
        <f t="shared" si="38"/>
        <v>811.60877925441514</v>
      </c>
      <c r="F84" s="5">
        <f t="shared" si="38"/>
        <v>912.05990523849084</v>
      </c>
      <c r="G84" s="5">
        <f t="shared" si="38"/>
        <v>117.11501611241262</v>
      </c>
      <c r="H84" s="5">
        <f t="shared" si="38"/>
        <v>0</v>
      </c>
      <c r="I84" s="5">
        <f t="shared" si="38"/>
        <v>0</v>
      </c>
      <c r="J84" s="5">
        <f t="shared" si="38"/>
        <v>0</v>
      </c>
      <c r="K84" s="5">
        <f t="shared" si="38"/>
        <v>0</v>
      </c>
      <c r="L84" s="5">
        <f t="shared" si="38"/>
        <v>0</v>
      </c>
      <c r="M84" s="5">
        <f t="shared" si="38"/>
        <v>0</v>
      </c>
      <c r="N84" s="5">
        <f t="shared" si="38"/>
        <v>0</v>
      </c>
      <c r="O84" s="5">
        <f t="shared" si="39"/>
        <v>0.44090393618083851</v>
      </c>
      <c r="P84" s="5">
        <f t="shared" si="39"/>
        <v>0.49547369684910364</v>
      </c>
      <c r="Q84" s="5">
        <f t="shared" si="39"/>
        <v>6.3622366970057811E-2</v>
      </c>
      <c r="R84" s="5">
        <f t="shared" si="39"/>
        <v>0</v>
      </c>
      <c r="S84" s="5">
        <f t="shared" si="39"/>
        <v>0</v>
      </c>
      <c r="T84" s="5">
        <f t="shared" si="39"/>
        <v>0</v>
      </c>
      <c r="U84" s="5">
        <f t="shared" si="39"/>
        <v>0</v>
      </c>
      <c r="V84" s="5">
        <f t="shared" si="39"/>
        <v>0</v>
      </c>
      <c r="W84" s="5">
        <f t="shared" si="39"/>
        <v>0</v>
      </c>
      <c r="X84" s="5">
        <f t="shared" si="39"/>
        <v>0</v>
      </c>
      <c r="Y84" s="6">
        <f t="shared" si="40"/>
        <v>0.49547369684910364</v>
      </c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V84" s="5"/>
      <c r="AW84" s="5"/>
      <c r="AX84" s="5"/>
      <c r="AY84" s="5"/>
      <c r="AZ84" s="5"/>
      <c r="BA84" s="5"/>
      <c r="BD84" s="5"/>
      <c r="BE84">
        <v>3</v>
      </c>
      <c r="BF84" t="s">
        <v>458</v>
      </c>
      <c r="BG84">
        <f>SUMIFS('Pres Converted'!J$2:J$10000,'Pres Converted'!$E$2:$E$10000,$BF84,'Pres Converted'!$D$2:$D$10000,"ED",'Pres Converted'!$C$2:$C$10000,$BE84)</f>
        <v>367</v>
      </c>
      <c r="BH84">
        <f>SUMIFS('Pres Converted'!G$2:G$10000,'Pres Converted'!$E$2:$E$10000,$BF84,'Pres Converted'!$D$2:$D$10000,"ED",'Pres Converted'!$C$2:$C$10000,$BE84)</f>
        <v>212</v>
      </c>
      <c r="BI84">
        <f>SUMIFS('Pres Converted'!H$2:H$10000,'Pres Converted'!$E$2:$E$10000,$BF84,'Pres Converted'!$D$2:$D$10000,"ED",'Pres Converted'!$C$2:$C$10000,$BE84)</f>
        <v>148</v>
      </c>
      <c r="BJ84">
        <f>SUMIFS('Pres Converted'!I$2:I$10000,'Pres Converted'!$E$2:$E$10000,$BF84,'Pres Converted'!$D$2:$D$10000,"ED",'Pres Converted'!$C$2:$C$10000,$BE84)</f>
        <v>7</v>
      </c>
      <c r="BR84">
        <f>BG84/SUMIF('By HD'!$A$3:$A$42,$BE84,'By HD'!$B$3:$B$42)</f>
        <v>0.13912054586808187</v>
      </c>
      <c r="BS84">
        <f>$BR84*SUMIF('By HD'!$A$3:$A$42,$BE84,'By HD'!W$3:W$42)</f>
        <v>43.544730856709627</v>
      </c>
      <c r="BT84">
        <f>(DA84-SUMIF('By HD'!$A$3:$A$42,$BE84,'By HD'!M$3:M$42))*$BR84*SUMIF('By HD'!$A$3:$A$42,$BE84,'By HD'!$W$3:$W$42)+$BR84*SUMIF('By HD'!$A$3:$A$42,$BE84,'By HD'!X$3:X$42)</f>
        <v>23.485723613760737</v>
      </c>
      <c r="BU84">
        <f>(DB84-SUMIF('By HD'!$A$3:$A$42,$BE84,'By HD'!N$3:N$42))*$BR84*SUMIF('By HD'!$A$3:$A$42,$BE84,'By HD'!$W$3:$W$42)+$BR84*SUMIF('By HD'!$A$3:$A$42,$BE84,'By HD'!Y$3:Y$42)</f>
        <v>19.370000247160384</v>
      </c>
      <c r="BV84">
        <f>(DC84-SUMIF('By HD'!$A$3:$A$42,$BE84,'By HD'!O$3:O$42))*$BR84*SUMIF('By HD'!$A$3:$A$42,$BE84,'By HD'!$W$3:$W$42)+$BR84*SUMIF('By HD'!$A$3:$A$42,$BE84,'By HD'!Z$3:Z$42)</f>
        <v>0.68900699578850189</v>
      </c>
      <c r="BW84">
        <f>(DD84-SUMIF('By HD'!$A$3:$A$42,$BE84,'By HD'!P$3:P$42))*$BR84*SUMIF('By HD'!$A$3:$A$42,$BE84,'By HD'!$W$3:$W$42)+$BR84*SUMIF('By HD'!$A$3:$A$42,$BE84,'By HD'!AA$3:AA$42)</f>
        <v>0</v>
      </c>
      <c r="CD84">
        <f>$BR84*SUMIF('By HD'!$A$3:$A$42,$BE84,'By HD'!AR$3:AR$42)</f>
        <v>10.990523123578468</v>
      </c>
      <c r="CE84">
        <f>(DA84-SUMIF('By HD'!$A$3:$A$42,$BE84,'By HD'!M$3:M$42))*$BR84*SUMIF('By HD'!$A$3:$A$42,$BE84,'By HD'!$AR$3:$AR$42)+$BR84*SUMIF('By HD'!$A$3:$A$42,$BE84,'By HD'!AS$3:AS$42)</f>
        <v>6.5441928517767662</v>
      </c>
      <c r="CF84">
        <f>(DB84-SUMIF('By HD'!$A$3:$A$42,$BE84,'By HD'!N$3:N$42))*$BR84*SUMIF('By HD'!$A$3:$A$42,$BE84,'By HD'!$AR$3:$AR$42)+$BR84*SUMIF('By HD'!$A$3:$A$42,$BE84,'By HD'!AT$3:AT$42)</f>
        <v>3.996853303413515</v>
      </c>
      <c r="CG84">
        <f>(DC84-SUMIF('By HD'!$A$3:$A$42,$BE84,'By HD'!O$3:O$42))*$BR84*SUMIF('By HD'!$A$3:$A$42,$BE84,'By HD'!$AR$3:$AR$42)+$BR84*SUMIF('By HD'!$A$3:$A$42,$BE84,'By HD'!AU$3:AU$42)</f>
        <v>0.44947696838818663</v>
      </c>
      <c r="CH84">
        <f>(DD84-SUMIF('By HD'!$A$3:$A$42,$BE84,'By HD'!P$3:P$42))*$BR84*SUMIF('By HD'!$A$3:$A$42,$BE84,'By HD'!$AR$3:$AR$42)+$BR84*SUMIF('By HD'!$A$3:$A$42,$BE84,'By HD'!AV$3:AV$42)</f>
        <v>0</v>
      </c>
      <c r="CO84">
        <f t="shared" si="46"/>
        <v>421.53525398028808</v>
      </c>
      <c r="CP84">
        <f t="shared" si="46"/>
        <v>242.0299164655375</v>
      </c>
      <c r="CQ84">
        <f t="shared" si="44"/>
        <v>171.36685355057389</v>
      </c>
      <c r="CR84">
        <f t="shared" si="44"/>
        <v>8.1384839641766895</v>
      </c>
      <c r="CS84">
        <f t="shared" si="44"/>
        <v>0</v>
      </c>
      <c r="CZ84" s="5"/>
      <c r="DA84">
        <f t="shared" si="45"/>
        <v>0.57765667574931878</v>
      </c>
      <c r="DB84">
        <f t="shared" si="45"/>
        <v>0.40326975476839239</v>
      </c>
      <c r="DC84">
        <f t="shared" si="45"/>
        <v>1.9073569482288829E-2</v>
      </c>
      <c r="DD84">
        <f t="shared" si="45"/>
        <v>0</v>
      </c>
      <c r="DE84">
        <f t="shared" si="45"/>
        <v>0</v>
      </c>
      <c r="DF84">
        <f t="shared" si="45"/>
        <v>0</v>
      </c>
      <c r="DG84">
        <f t="shared" si="45"/>
        <v>0</v>
      </c>
      <c r="DH84">
        <f t="shared" si="45"/>
        <v>0</v>
      </c>
      <c r="DI84">
        <f t="shared" si="45"/>
        <v>0</v>
      </c>
      <c r="DJ84">
        <f t="shared" si="45"/>
        <v>0</v>
      </c>
      <c r="DK84" s="5"/>
      <c r="DL84" s="5"/>
      <c r="DM84" s="5"/>
      <c r="DN84" s="5"/>
      <c r="DO84" s="5"/>
      <c r="DP84" s="5"/>
      <c r="DQ84" s="5"/>
      <c r="DR84" s="5"/>
      <c r="DS84" s="5"/>
      <c r="DT84" s="5"/>
      <c r="DU84" s="5"/>
      <c r="DV84" s="5"/>
      <c r="DW84" s="5"/>
      <c r="DX84" s="5"/>
      <c r="DY84" s="5"/>
      <c r="DZ84" s="5"/>
      <c r="EA84" s="5"/>
      <c r="EB84" s="5"/>
      <c r="EC84" s="5"/>
      <c r="ED84" s="5"/>
      <c r="EE84" s="5"/>
      <c r="EF84" s="5"/>
      <c r="EG84" s="5"/>
      <c r="EH84" s="5"/>
      <c r="EI84" s="5"/>
      <c r="EJ84" s="5"/>
      <c r="EK84" s="5"/>
      <c r="EL84" s="5"/>
      <c r="EM84" s="5"/>
      <c r="EN84" s="5"/>
      <c r="EO84" s="5"/>
      <c r="EP84" s="5"/>
      <c r="EQ84" s="5"/>
      <c r="ER84" s="5"/>
      <c r="ES84" s="5"/>
    </row>
    <row r="85" spans="1:149" x14ac:dyDescent="0.3">
      <c r="A85" t="s">
        <v>528</v>
      </c>
      <c r="B85" t="s">
        <v>479</v>
      </c>
      <c r="C85" t="s">
        <v>479</v>
      </c>
      <c r="D85" s="5">
        <f t="shared" si="41"/>
        <v>925.55172413793105</v>
      </c>
      <c r="E85" s="5">
        <f t="shared" si="38"/>
        <v>560.12395957193814</v>
      </c>
      <c r="F85" s="5">
        <f t="shared" si="38"/>
        <v>324.67702140309154</v>
      </c>
      <c r="G85" s="5">
        <f t="shared" si="38"/>
        <v>40.750743162901308</v>
      </c>
      <c r="H85" s="5">
        <f t="shared" si="38"/>
        <v>0</v>
      </c>
      <c r="I85" s="5">
        <f t="shared" si="38"/>
        <v>0</v>
      </c>
      <c r="J85" s="5">
        <f t="shared" si="38"/>
        <v>0</v>
      </c>
      <c r="K85" s="5">
        <f t="shared" si="38"/>
        <v>0</v>
      </c>
      <c r="L85" s="5">
        <f t="shared" si="38"/>
        <v>0</v>
      </c>
      <c r="M85" s="5">
        <f t="shared" si="38"/>
        <v>0</v>
      </c>
      <c r="N85" s="5">
        <f t="shared" si="38"/>
        <v>0</v>
      </c>
      <c r="O85" s="5">
        <f t="shared" si="39"/>
        <v>0.60517845190515274</v>
      </c>
      <c r="P85" s="5">
        <f t="shared" si="39"/>
        <v>0.35079295185312226</v>
      </c>
      <c r="Q85" s="5">
        <f t="shared" si="39"/>
        <v>4.4028596241724893E-2</v>
      </c>
      <c r="R85" s="5">
        <f t="shared" si="39"/>
        <v>0</v>
      </c>
      <c r="S85" s="5">
        <f t="shared" si="39"/>
        <v>0</v>
      </c>
      <c r="T85" s="5">
        <f t="shared" si="39"/>
        <v>0</v>
      </c>
      <c r="U85" s="5">
        <f t="shared" si="39"/>
        <v>0</v>
      </c>
      <c r="V85" s="5">
        <f t="shared" si="39"/>
        <v>0</v>
      </c>
      <c r="W85" s="5">
        <f t="shared" si="39"/>
        <v>0</v>
      </c>
      <c r="X85" s="5">
        <f t="shared" si="39"/>
        <v>0</v>
      </c>
      <c r="Y85" s="6">
        <f t="shared" si="40"/>
        <v>2.6051784519051528</v>
      </c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V85" s="5"/>
      <c r="AW85" s="5"/>
      <c r="AX85" s="5"/>
      <c r="AY85" s="5"/>
      <c r="AZ85" s="5"/>
      <c r="BA85" s="5"/>
      <c r="BD85" s="5"/>
      <c r="BE85">
        <v>3</v>
      </c>
      <c r="BF85" t="s">
        <v>461</v>
      </c>
      <c r="BG85">
        <f>SUMIFS('Pres Converted'!J$2:J$10000,'Pres Converted'!$E$2:$E$10000,$BF85,'Pres Converted'!$D$2:$D$10000,"ED",'Pres Converted'!$C$2:$C$10000,$BE85)</f>
        <v>2118</v>
      </c>
      <c r="BH85">
        <f>SUMIFS('Pres Converted'!G$2:G$10000,'Pres Converted'!$E$2:$E$10000,$BF85,'Pres Converted'!$D$2:$D$10000,"ED",'Pres Converted'!$C$2:$C$10000,$BE85)</f>
        <v>948</v>
      </c>
      <c r="BI85">
        <f>SUMIFS('Pres Converted'!H$2:H$10000,'Pres Converted'!$E$2:$E$10000,$BF85,'Pres Converted'!$D$2:$D$10000,"ED",'Pres Converted'!$C$2:$C$10000,$BE85)</f>
        <v>1107</v>
      </c>
      <c r="BJ85">
        <f>SUMIFS('Pres Converted'!I$2:I$10000,'Pres Converted'!$E$2:$E$10000,$BF85,'Pres Converted'!$D$2:$D$10000,"ED",'Pres Converted'!$C$2:$C$10000,$BE85)</f>
        <v>63</v>
      </c>
      <c r="BR85">
        <f>BG85/SUMIF('By HD'!$A$3:$A$42,$BE85,'By HD'!$B$3:$B$42)</f>
        <v>0.80288097043214557</v>
      </c>
      <c r="BS85">
        <f>$BR85*SUMIF('By HD'!$A$3:$A$42,$BE85,'By HD'!W$3:W$42)</f>
        <v>251.30174374526158</v>
      </c>
      <c r="BT85">
        <f>(DA85-SUMIF('By HD'!$A$3:$A$42,$BE85,'By HD'!M$3:M$42))*$BR85*SUMIF('By HD'!$A$3:$A$42,$BE85,'By HD'!$W$3:$W$42)+$BR85*SUMIF('By HD'!$A$3:$A$42,$BE85,'By HD'!X$3:X$42)</f>
        <v>102.85339997850279</v>
      </c>
      <c r="BU85">
        <f>(DB85-SUMIF('By HD'!$A$3:$A$42,$BE85,'By HD'!N$3:N$42))*$BR85*SUMIF('By HD'!$A$3:$A$42,$BE85,'By HD'!$W$3:$W$42)+$BR85*SUMIF('By HD'!$A$3:$A$42,$BE85,'By HD'!Y$3:Y$42)</f>
        <v>141.79024388982165</v>
      </c>
      <c r="BV85">
        <f>(DC85-SUMIF('By HD'!$A$3:$A$42,$BE85,'By HD'!O$3:O$42))*$BR85*SUMIF('By HD'!$A$3:$A$42,$BE85,'By HD'!$W$3:$W$42)+$BR85*SUMIF('By HD'!$A$3:$A$42,$BE85,'By HD'!Z$3:Z$42)</f>
        <v>6.6580998769371194</v>
      </c>
      <c r="BW85">
        <f>(DD85-SUMIF('By HD'!$A$3:$A$42,$BE85,'By HD'!P$3:P$42))*$BR85*SUMIF('By HD'!$A$3:$A$42,$BE85,'By HD'!$W$3:$W$42)+$BR85*SUMIF('By HD'!$A$3:$A$42,$BE85,'By HD'!AA$3:AA$42)</f>
        <v>0</v>
      </c>
      <c r="CD85">
        <f>$BR85*SUMIF('By HD'!$A$3:$A$42,$BE85,'By HD'!AR$3:AR$42)</f>
        <v>63.4275966641395</v>
      </c>
      <c r="CE85">
        <f>(DA85-SUMIF('By HD'!$A$3:$A$42,$BE85,'By HD'!M$3:M$42))*$BR85*SUMIF('By HD'!$A$3:$A$42,$BE85,'By HD'!$AR$3:$AR$42)+$BR85*SUMIF('By HD'!$A$3:$A$42,$BE85,'By HD'!AS$3:AS$42)</f>
        <v>29.517618224572228</v>
      </c>
      <c r="CF85">
        <f>(DB85-SUMIF('By HD'!$A$3:$A$42,$BE85,'By HD'!N$3:N$42))*$BR85*SUMIF('By HD'!$A$3:$A$42,$BE85,'By HD'!$AR$3:$AR$42)+$BR85*SUMIF('By HD'!$A$3:$A$42,$BE85,'By HD'!AT$3:AT$42)</f>
        <v>30.63912830555461</v>
      </c>
      <c r="CG85">
        <f>(DC85-SUMIF('By HD'!$A$3:$A$42,$BE85,'By HD'!O$3:O$42))*$BR85*SUMIF('By HD'!$A$3:$A$42,$BE85,'By HD'!$AR$3:$AR$42)+$BR85*SUMIF('By HD'!$A$3:$A$42,$BE85,'By HD'!AU$3:AU$42)</f>
        <v>3.2708501340126603</v>
      </c>
      <c r="CH85">
        <f>(DD85-SUMIF('By HD'!$A$3:$A$42,$BE85,'By HD'!P$3:P$42))*$BR85*SUMIF('By HD'!$A$3:$A$42,$BE85,'By HD'!$AR$3:$AR$42)+$BR85*SUMIF('By HD'!$A$3:$A$42,$BE85,'By HD'!AV$3:AV$42)</f>
        <v>0</v>
      </c>
      <c r="CO85">
        <f t="shared" si="46"/>
        <v>2432.7293404094012</v>
      </c>
      <c r="CP85">
        <f t="shared" si="46"/>
        <v>1080.371018203075</v>
      </c>
      <c r="CQ85">
        <f t="shared" si="44"/>
        <v>1279.4293721953763</v>
      </c>
      <c r="CR85">
        <f t="shared" si="44"/>
        <v>72.928950010949777</v>
      </c>
      <c r="CS85">
        <f t="shared" si="44"/>
        <v>0</v>
      </c>
      <c r="CZ85" s="5"/>
      <c r="DA85">
        <f t="shared" si="45"/>
        <v>0.44759206798866857</v>
      </c>
      <c r="DB85">
        <f t="shared" si="45"/>
        <v>0.52266288951841355</v>
      </c>
      <c r="DC85">
        <f t="shared" si="45"/>
        <v>2.9745042492917848E-2</v>
      </c>
      <c r="DD85">
        <f t="shared" si="45"/>
        <v>0</v>
      </c>
      <c r="DE85">
        <f t="shared" si="45"/>
        <v>0</v>
      </c>
      <c r="DF85">
        <f t="shared" si="45"/>
        <v>0</v>
      </c>
      <c r="DG85">
        <f t="shared" si="45"/>
        <v>0</v>
      </c>
      <c r="DH85">
        <f t="shared" si="45"/>
        <v>0</v>
      </c>
      <c r="DI85">
        <f t="shared" si="45"/>
        <v>0</v>
      </c>
      <c r="DJ85">
        <f t="shared" si="45"/>
        <v>0</v>
      </c>
      <c r="DK85" s="5"/>
      <c r="DL85" s="5"/>
      <c r="DM85" s="5"/>
      <c r="DN85" s="5"/>
      <c r="DO85" s="5"/>
      <c r="DP85" s="5"/>
      <c r="DQ85" s="5"/>
      <c r="DR85" s="5"/>
      <c r="DS85" s="5"/>
      <c r="DT85" s="5"/>
      <c r="DU85" s="5"/>
      <c r="DV85" s="5"/>
      <c r="DW85" s="5"/>
      <c r="DX85" s="5"/>
      <c r="DY85" s="5"/>
      <c r="DZ85" s="5"/>
      <c r="EA85" s="5"/>
      <c r="EB85" s="5"/>
      <c r="EC85" s="5"/>
      <c r="ED85" s="5"/>
      <c r="EE85" s="5"/>
      <c r="EF85" s="5"/>
      <c r="EG85" s="5"/>
      <c r="EH85" s="5"/>
      <c r="EI85" s="5"/>
      <c r="EJ85" s="5"/>
      <c r="EK85" s="5"/>
      <c r="EL85" s="5"/>
      <c r="EM85" s="5"/>
      <c r="EN85" s="5"/>
      <c r="EO85" s="5"/>
      <c r="EP85" s="5"/>
      <c r="EQ85" s="5"/>
      <c r="ER85" s="5"/>
      <c r="ES85" s="5"/>
    </row>
    <row r="86" spans="1:149" x14ac:dyDescent="0.3">
      <c r="A86" t="s">
        <v>529</v>
      </c>
      <c r="B86" t="s">
        <v>530</v>
      </c>
      <c r="C86" t="s">
        <v>478</v>
      </c>
      <c r="D86" s="5">
        <f t="shared" si="41"/>
        <v>1316.7873563218391</v>
      </c>
      <c r="E86" s="5">
        <f t="shared" si="38"/>
        <v>549.93227859250453</v>
      </c>
      <c r="F86" s="5">
        <f t="shared" si="38"/>
        <v>743.77408123045757</v>
      </c>
      <c r="G86" s="5">
        <f t="shared" si="38"/>
        <v>23.080996498876999</v>
      </c>
      <c r="H86" s="5">
        <f t="shared" si="38"/>
        <v>0</v>
      </c>
      <c r="I86" s="5">
        <f t="shared" si="38"/>
        <v>0</v>
      </c>
      <c r="J86" s="5">
        <f t="shared" si="38"/>
        <v>0</v>
      </c>
      <c r="K86" s="5">
        <f t="shared" si="38"/>
        <v>0</v>
      </c>
      <c r="L86" s="5">
        <f t="shared" si="38"/>
        <v>0</v>
      </c>
      <c r="M86" s="5">
        <f t="shared" si="38"/>
        <v>0</v>
      </c>
      <c r="N86" s="5">
        <f t="shared" si="38"/>
        <v>0</v>
      </c>
      <c r="O86" s="5">
        <f t="shared" si="39"/>
        <v>0.41763180361073748</v>
      </c>
      <c r="P86" s="5">
        <f t="shared" si="39"/>
        <v>0.56483993232440333</v>
      </c>
      <c r="Q86" s="5">
        <f t="shared" si="39"/>
        <v>1.7528264064859168E-2</v>
      </c>
      <c r="R86" s="5">
        <f t="shared" si="39"/>
        <v>0</v>
      </c>
      <c r="S86" s="5">
        <f t="shared" si="39"/>
        <v>0</v>
      </c>
      <c r="T86" s="5">
        <f t="shared" si="39"/>
        <v>0</v>
      </c>
      <c r="U86" s="5">
        <f t="shared" si="39"/>
        <v>0</v>
      </c>
      <c r="V86" s="5">
        <f t="shared" si="39"/>
        <v>0</v>
      </c>
      <c r="W86" s="5">
        <f t="shared" si="39"/>
        <v>0</v>
      </c>
      <c r="X86" s="5">
        <f t="shared" si="39"/>
        <v>0</v>
      </c>
      <c r="Y86" s="6">
        <f t="shared" si="40"/>
        <v>0.56483993232440333</v>
      </c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V86" s="5"/>
      <c r="AW86" s="5"/>
      <c r="AX86" s="5"/>
      <c r="AY86" s="5"/>
      <c r="AZ86" s="5"/>
      <c r="BA86" s="5"/>
      <c r="BD86" s="5"/>
      <c r="BE86">
        <v>3</v>
      </c>
      <c r="BF86" t="s">
        <v>456</v>
      </c>
      <c r="BG86">
        <f>SUMIFS('Pres Converted'!J$2:J$10000,'Pres Converted'!$E$2:$E$10000,$BF86,'Pres Converted'!$D$2:$D$10000,"ED",'Pres Converted'!$C$2:$C$10000,$BE86)</f>
        <v>21</v>
      </c>
      <c r="BH86">
        <f>SUMIFS('Pres Converted'!G$2:G$10000,'Pres Converted'!$E$2:$E$10000,$BF86,'Pres Converted'!$D$2:$D$10000,"ED",'Pres Converted'!$C$2:$C$10000,$BE86)</f>
        <v>11</v>
      </c>
      <c r="BI86">
        <f>SUMIFS('Pres Converted'!H$2:H$10000,'Pres Converted'!$E$2:$E$10000,$BF86,'Pres Converted'!$D$2:$D$10000,"ED",'Pres Converted'!$C$2:$C$10000,$BE86)</f>
        <v>9</v>
      </c>
      <c r="BJ86">
        <f>SUMIFS('Pres Converted'!I$2:I$10000,'Pres Converted'!$E$2:$E$10000,$BF86,'Pres Converted'!$D$2:$D$10000,"ED",'Pres Converted'!$C$2:$C$10000,$BE86)</f>
        <v>1</v>
      </c>
      <c r="BR86">
        <f>BG86/SUMIF('By HD'!$A$3:$A$42,$BE86,'By HD'!$B$3:$B$42)</f>
        <v>7.9605761940864297E-3</v>
      </c>
      <c r="BS86">
        <f>$BR86*SUMIF('By HD'!$A$3:$A$42,$BE86,'By HD'!W$3:W$42)</f>
        <v>2.4916603487490523</v>
      </c>
      <c r="BT86">
        <f>(DA86-SUMIF('By HD'!$A$3:$A$42,$BE86,'By HD'!M$3:M$42))*$BR86*SUMIF('By HD'!$A$3:$A$42,$BE86,'By HD'!$W$3:$W$42)+$BR86*SUMIF('By HD'!$A$3:$A$42,$BE86,'By HD'!X$3:X$42)</f>
        <v>1.2097009301852382</v>
      </c>
      <c r="BU86">
        <f>(DB86-SUMIF('By HD'!$A$3:$A$42,$BE86,'By HD'!N$3:N$42))*$BR86*SUMIF('By HD'!$A$3:$A$42,$BE86,'By HD'!$W$3:$W$42)+$BR86*SUMIF('By HD'!$A$3:$A$42,$BE86,'By HD'!Y$3:Y$42)</f>
        <v>1.1714083141305043</v>
      </c>
      <c r="BV86">
        <f>(DC86-SUMIF('By HD'!$A$3:$A$42,$BE86,'By HD'!O$3:O$42))*$BR86*SUMIF('By HD'!$A$3:$A$42,$BE86,'By HD'!$W$3:$W$42)+$BR86*SUMIF('By HD'!$A$3:$A$42,$BE86,'By HD'!Z$3:Z$42)</f>
        <v>0.11055110443331009</v>
      </c>
      <c r="BW86">
        <f>(DD86-SUMIF('By HD'!$A$3:$A$42,$BE86,'By HD'!P$3:P$42))*$BR86*SUMIF('By HD'!$A$3:$A$42,$BE86,'By HD'!$W$3:$W$42)+$BR86*SUMIF('By HD'!$A$3:$A$42,$BE86,'By HD'!AA$3:AA$42)</f>
        <v>0</v>
      </c>
      <c r="CD86">
        <f>$BR86*SUMIF('By HD'!$A$3:$A$42,$BE86,'By HD'!AR$3:AR$42)</f>
        <v>0.62888551933282799</v>
      </c>
      <c r="CE86">
        <f>(DA86-SUMIF('By HD'!$A$3:$A$42,$BE86,'By HD'!M$3:M$42))*$BR86*SUMIF('By HD'!$A$3:$A$42,$BE86,'By HD'!$AR$3:$AR$42)+$BR86*SUMIF('By HD'!$A$3:$A$42,$BE86,'By HD'!AS$3:AS$42)</f>
        <v>0.34059965707933448</v>
      </c>
      <c r="CF86">
        <f>(DB86-SUMIF('By HD'!$A$3:$A$42,$BE86,'By HD'!N$3:N$42))*$BR86*SUMIF('By HD'!$A$3:$A$42,$BE86,'By HD'!$AR$3:$AR$42)+$BR86*SUMIF('By HD'!$A$3:$A$42,$BE86,'By HD'!AT$3:AT$42)</f>
        <v>0.24461463384913218</v>
      </c>
      <c r="CG86">
        <f>(DC86-SUMIF('By HD'!$A$3:$A$42,$BE86,'By HD'!O$3:O$42))*$BR86*SUMIF('By HD'!$A$3:$A$42,$BE86,'By HD'!$AR$3:$AR$42)+$BR86*SUMIF('By HD'!$A$3:$A$42,$BE86,'By HD'!AU$3:AU$42)</f>
        <v>4.3671228404361287E-2</v>
      </c>
      <c r="CH86">
        <f>(DD86-SUMIF('By HD'!$A$3:$A$42,$BE86,'By HD'!P$3:P$42))*$BR86*SUMIF('By HD'!$A$3:$A$42,$BE86,'By HD'!$AR$3:$AR$42)+$BR86*SUMIF('By HD'!$A$3:$A$42,$BE86,'By HD'!AV$3:AV$42)</f>
        <v>0</v>
      </c>
      <c r="CO86">
        <f t="shared" si="46"/>
        <v>24.12054586808188</v>
      </c>
      <c r="CP86">
        <f t="shared" si="46"/>
        <v>12.550300587264573</v>
      </c>
      <c r="CQ86">
        <f t="shared" si="44"/>
        <v>10.416022947979636</v>
      </c>
      <c r="CR86">
        <f t="shared" si="44"/>
        <v>1.1542223328376715</v>
      </c>
      <c r="CS86">
        <f t="shared" si="44"/>
        <v>0</v>
      </c>
      <c r="CZ86" s="5"/>
      <c r="DA86">
        <f t="shared" si="45"/>
        <v>0.52380952380952384</v>
      </c>
      <c r="DB86">
        <f t="shared" si="45"/>
        <v>0.42857142857142855</v>
      </c>
      <c r="DC86">
        <f t="shared" si="45"/>
        <v>4.7619047619047616E-2</v>
      </c>
      <c r="DD86">
        <f t="shared" si="45"/>
        <v>0</v>
      </c>
      <c r="DE86">
        <f t="shared" si="45"/>
        <v>0</v>
      </c>
      <c r="DF86">
        <f t="shared" si="45"/>
        <v>0</v>
      </c>
      <c r="DG86">
        <f t="shared" si="45"/>
        <v>0</v>
      </c>
      <c r="DH86">
        <f t="shared" si="45"/>
        <v>0</v>
      </c>
      <c r="DI86">
        <f t="shared" si="45"/>
        <v>0</v>
      </c>
      <c r="DJ86">
        <f t="shared" si="45"/>
        <v>0</v>
      </c>
      <c r="DK86" s="5"/>
      <c r="DL86" s="5"/>
      <c r="DM86" s="5"/>
      <c r="DN86" s="5"/>
      <c r="DO86" s="5"/>
      <c r="DP86" s="5"/>
      <c r="DQ86" s="5"/>
      <c r="DR86" s="5"/>
      <c r="DS86" s="5"/>
      <c r="DT86" s="5"/>
      <c r="DU86" s="5"/>
      <c r="DV86" s="5"/>
      <c r="DW86" s="5"/>
      <c r="DX86" s="5"/>
      <c r="DY86" s="5"/>
      <c r="DZ86" s="5"/>
      <c r="EA86" s="5"/>
      <c r="EB86" s="5"/>
      <c r="EC86" s="5"/>
      <c r="ED86" s="5"/>
      <c r="EE86" s="5"/>
      <c r="EF86" s="5"/>
      <c r="EG86" s="5"/>
      <c r="EH86" s="5"/>
      <c r="EI86" s="5"/>
      <c r="EJ86" s="5"/>
      <c r="EK86" s="5"/>
      <c r="EL86" s="5"/>
      <c r="EM86" s="5"/>
      <c r="EN86" s="5"/>
      <c r="EO86" s="5"/>
      <c r="EP86" s="5"/>
      <c r="EQ86" s="5"/>
      <c r="ER86" s="5"/>
      <c r="ES86" s="5"/>
    </row>
    <row r="87" spans="1:149" x14ac:dyDescent="0.3">
      <c r="A87" t="s">
        <v>531</v>
      </c>
      <c r="B87" t="s">
        <v>459</v>
      </c>
      <c r="C87" t="s">
        <v>459</v>
      </c>
      <c r="D87" s="5">
        <f t="shared" si="41"/>
        <v>802.20283018867929</v>
      </c>
      <c r="E87" s="5">
        <f t="shared" si="38"/>
        <v>254.45391598433605</v>
      </c>
      <c r="F87" s="5">
        <f t="shared" si="38"/>
        <v>506.23993414026347</v>
      </c>
      <c r="G87" s="5">
        <f t="shared" si="38"/>
        <v>41.508980064079743</v>
      </c>
      <c r="H87" s="5">
        <f t="shared" si="38"/>
        <v>0</v>
      </c>
      <c r="I87" s="5">
        <f t="shared" si="38"/>
        <v>0</v>
      </c>
      <c r="J87" s="5">
        <f t="shared" si="38"/>
        <v>0</v>
      </c>
      <c r="K87" s="5">
        <f t="shared" si="38"/>
        <v>0</v>
      </c>
      <c r="L87" s="5">
        <f t="shared" si="38"/>
        <v>0</v>
      </c>
      <c r="M87" s="5">
        <f t="shared" si="38"/>
        <v>0</v>
      </c>
      <c r="N87" s="5">
        <f t="shared" si="38"/>
        <v>0</v>
      </c>
      <c r="O87" s="5">
        <f t="shared" si="39"/>
        <v>0.31719398936112969</v>
      </c>
      <c r="P87" s="5">
        <f t="shared" si="39"/>
        <v>0.63106226391796083</v>
      </c>
      <c r="Q87" s="5">
        <f t="shared" si="39"/>
        <v>5.1743746720909436E-2</v>
      </c>
      <c r="R87" s="5">
        <f t="shared" si="39"/>
        <v>0</v>
      </c>
      <c r="S87" s="5">
        <f t="shared" si="39"/>
        <v>0</v>
      </c>
      <c r="T87" s="5">
        <f t="shared" si="39"/>
        <v>0</v>
      </c>
      <c r="U87" s="5">
        <f t="shared" si="39"/>
        <v>0</v>
      </c>
      <c r="V87" s="5">
        <f t="shared" si="39"/>
        <v>0</v>
      </c>
      <c r="W87" s="5">
        <f t="shared" si="39"/>
        <v>0</v>
      </c>
      <c r="X87" s="5">
        <f t="shared" si="39"/>
        <v>0</v>
      </c>
      <c r="Y87" s="6">
        <f t="shared" si="40"/>
        <v>0.63106226391796083</v>
      </c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V87" s="5"/>
      <c r="AW87" s="5"/>
      <c r="AX87" s="5"/>
      <c r="AY87" s="5"/>
      <c r="AZ87" s="5"/>
      <c r="BA87" s="5"/>
      <c r="BD87" s="5"/>
      <c r="BE87">
        <v>3</v>
      </c>
      <c r="BF87" t="s">
        <v>67</v>
      </c>
      <c r="BG87">
        <f>SUMIFS('Pres Converted'!J$2:J$10000,'Pres Converted'!$E$2:$E$10000,$BF87,'Pres Converted'!$D$2:$D$10000,"ED",'Pres Converted'!$C$2:$C$10000,$BE87)</f>
        <v>132</v>
      </c>
      <c r="BH87">
        <f>SUMIFS('Pres Converted'!G$2:G$10000,'Pres Converted'!$E$2:$E$10000,$BF87,'Pres Converted'!$D$2:$D$10000,"ED",'Pres Converted'!$C$2:$C$10000,$BE87)</f>
        <v>51</v>
      </c>
      <c r="BI87">
        <f>SUMIFS('Pres Converted'!H$2:H$10000,'Pres Converted'!$E$2:$E$10000,$BF87,'Pres Converted'!$D$2:$D$10000,"ED",'Pres Converted'!$C$2:$C$10000,$BE87)</f>
        <v>76</v>
      </c>
      <c r="BJ87">
        <f>SUMIFS('Pres Converted'!I$2:I$10000,'Pres Converted'!$E$2:$E$10000,$BF87,'Pres Converted'!$D$2:$D$10000,"ED",'Pres Converted'!$C$2:$C$10000,$BE87)</f>
        <v>5</v>
      </c>
      <c r="BR87">
        <f>BG87/SUMIF('By HD'!$A$3:$A$42,$BE87,'By HD'!$B$3:$B$42)</f>
        <v>5.0037907505686124E-2</v>
      </c>
      <c r="BS87">
        <f>$BR87*SUMIF('By HD'!$A$3:$A$42,$BE87,'By HD'!W$3:W$42)</f>
        <v>15.661865049279758</v>
      </c>
      <c r="BT87">
        <f>(DA87-SUMIF('By HD'!$A$3:$A$42,$BE87,'By HD'!M$3:M$42))*$BR87*SUMIF('By HD'!$A$3:$A$42,$BE87,'By HD'!$W$3:$W$42)+$BR87*SUMIF('By HD'!$A$3:$A$42,$BE87,'By HD'!X$3:X$42)</f>
        <v>5.4511754775512262</v>
      </c>
      <c r="BU87">
        <f>(DB87-SUMIF('By HD'!$A$3:$A$42,$BE87,'By HD'!N$3:N$42))*$BR87*SUMIF('By HD'!$A$3:$A$42,$BE87,'By HD'!$W$3:$W$42)+$BR87*SUMIF('By HD'!$A$3:$A$42,$BE87,'By HD'!Y$3:Y$42)</f>
        <v>9.6683475488874642</v>
      </c>
      <c r="BV87">
        <f>(DC87-SUMIF('By HD'!$A$3:$A$42,$BE87,'By HD'!O$3:O$42))*$BR87*SUMIF('By HD'!$A$3:$A$42,$BE87,'By HD'!$W$3:$W$42)+$BR87*SUMIF('By HD'!$A$3:$A$42,$BE87,'By HD'!Z$3:Z$42)</f>
        <v>0.54234202284106836</v>
      </c>
      <c r="BW87">
        <f>(DD87-SUMIF('By HD'!$A$3:$A$42,$BE87,'By HD'!P$3:P$42))*$BR87*SUMIF('By HD'!$A$3:$A$42,$BE87,'By HD'!$W$3:$W$42)+$BR87*SUMIF('By HD'!$A$3:$A$42,$BE87,'By HD'!AA$3:AA$42)</f>
        <v>0</v>
      </c>
      <c r="CD87">
        <f>$BR87*SUMIF('By HD'!$A$3:$A$42,$BE87,'By HD'!AR$3:AR$42)</f>
        <v>3.9529946929492037</v>
      </c>
      <c r="CE87">
        <f>(DA87-SUMIF('By HD'!$A$3:$A$42,$BE87,'By HD'!M$3:M$42))*$BR87*SUMIF('By HD'!$A$3:$A$42,$BE87,'By HD'!$AR$3:$AR$42)+$BR87*SUMIF('By HD'!$A$3:$A$42,$BE87,'By HD'!AS$3:AS$42)</f>
        <v>1.5975892665716727</v>
      </c>
      <c r="CF87">
        <f>(DB87-SUMIF('By HD'!$A$3:$A$42,$BE87,'By HD'!N$3:N$42))*$BR87*SUMIF('By HD'!$A$3:$A$42,$BE87,'By HD'!$AR$3:$AR$42)+$BR87*SUMIF('By HD'!$A$3:$A$42,$BE87,'By HD'!AT$3:AT$42)</f>
        <v>2.1194037571827398</v>
      </c>
      <c r="CG87">
        <f>(DC87-SUMIF('By HD'!$A$3:$A$42,$BE87,'By HD'!O$3:O$42))*$BR87*SUMIF('By HD'!$A$3:$A$42,$BE87,'By HD'!$AR$3:$AR$42)+$BR87*SUMIF('By HD'!$A$3:$A$42,$BE87,'By HD'!AU$3:AU$42)</f>
        <v>0.23600166919479171</v>
      </c>
      <c r="CH87">
        <f>(DD87-SUMIF('By HD'!$A$3:$A$42,$BE87,'By HD'!P$3:P$42))*$BR87*SUMIF('By HD'!$A$3:$A$42,$BE87,'By HD'!$AR$3:$AR$42)+$BR87*SUMIF('By HD'!$A$3:$A$42,$BE87,'By HD'!AV$3:AV$42)</f>
        <v>0</v>
      </c>
      <c r="CO87">
        <f t="shared" si="46"/>
        <v>151.61485974222896</v>
      </c>
      <c r="CP87">
        <f t="shared" si="46"/>
        <v>58.048764744122899</v>
      </c>
      <c r="CQ87">
        <f t="shared" si="44"/>
        <v>87.787751306070206</v>
      </c>
      <c r="CR87">
        <f t="shared" si="44"/>
        <v>5.7783436920358602</v>
      </c>
      <c r="CS87">
        <f t="shared" si="44"/>
        <v>0</v>
      </c>
      <c r="CZ87" s="5"/>
      <c r="DA87">
        <f t="shared" si="45"/>
        <v>0.38636363636363635</v>
      </c>
      <c r="DB87">
        <f t="shared" si="45"/>
        <v>0.5757575757575758</v>
      </c>
      <c r="DC87">
        <f t="shared" si="45"/>
        <v>3.787878787878788E-2</v>
      </c>
      <c r="DD87">
        <f t="shared" si="45"/>
        <v>0</v>
      </c>
      <c r="DE87">
        <f t="shared" si="45"/>
        <v>0</v>
      </c>
      <c r="DF87">
        <f t="shared" si="45"/>
        <v>0</v>
      </c>
      <c r="DG87">
        <f t="shared" si="45"/>
        <v>0</v>
      </c>
      <c r="DH87">
        <f t="shared" si="45"/>
        <v>0</v>
      </c>
      <c r="DI87">
        <f t="shared" si="45"/>
        <v>0</v>
      </c>
      <c r="DJ87">
        <f t="shared" si="45"/>
        <v>0</v>
      </c>
      <c r="DK87" s="5"/>
      <c r="DL87" s="5"/>
      <c r="DM87" s="5"/>
      <c r="DN87" s="5"/>
      <c r="DO87" s="5"/>
      <c r="DP87" s="5"/>
      <c r="DQ87" s="5"/>
      <c r="DR87" s="5"/>
      <c r="DS87" s="5"/>
      <c r="DT87" s="5"/>
      <c r="DU87" s="5"/>
      <c r="DV87" s="5"/>
      <c r="DW87" s="5"/>
      <c r="DX87" s="5"/>
      <c r="DY87" s="5"/>
      <c r="DZ87" s="5"/>
      <c r="EA87" s="5"/>
      <c r="EB87" s="5"/>
      <c r="EC87" s="5"/>
      <c r="ED87" s="5"/>
      <c r="EE87" s="5"/>
      <c r="EF87" s="5"/>
      <c r="EG87" s="5"/>
      <c r="EH87" s="5"/>
      <c r="EI87" s="5"/>
      <c r="EJ87" s="5"/>
      <c r="EK87" s="5"/>
      <c r="EL87" s="5"/>
      <c r="EM87" s="5"/>
      <c r="EN87" s="5"/>
      <c r="EO87" s="5"/>
      <c r="EP87" s="5"/>
      <c r="EQ87" s="5"/>
      <c r="ER87" s="5"/>
      <c r="ES87" s="5"/>
    </row>
    <row r="88" spans="1:149" x14ac:dyDescent="0.3">
      <c r="A88" t="s">
        <v>532</v>
      </c>
      <c r="B88" t="s">
        <v>456</v>
      </c>
      <c r="C88" t="s">
        <v>456</v>
      </c>
      <c r="D88" s="5">
        <f t="shared" si="41"/>
        <v>1256.9969295665194</v>
      </c>
      <c r="E88" s="5">
        <f t="shared" si="38"/>
        <v>562.34543219637442</v>
      </c>
      <c r="F88" s="5">
        <f t="shared" si="38"/>
        <v>631.7274842947088</v>
      </c>
      <c r="G88" s="5">
        <f t="shared" si="38"/>
        <v>62.924013075435958</v>
      </c>
      <c r="H88" s="5">
        <f t="shared" si="38"/>
        <v>0</v>
      </c>
      <c r="I88" s="5">
        <f t="shared" si="38"/>
        <v>0</v>
      </c>
      <c r="J88" s="5">
        <f t="shared" si="38"/>
        <v>0</v>
      </c>
      <c r="K88" s="5">
        <f t="shared" si="38"/>
        <v>0</v>
      </c>
      <c r="L88" s="5">
        <f t="shared" si="38"/>
        <v>0</v>
      </c>
      <c r="M88" s="5">
        <f t="shared" si="38"/>
        <v>0</v>
      </c>
      <c r="N88" s="5">
        <f t="shared" si="38"/>
        <v>0</v>
      </c>
      <c r="O88" s="5">
        <f t="shared" si="39"/>
        <v>0.44737216055913642</v>
      </c>
      <c r="P88" s="5">
        <f t="shared" si="39"/>
        <v>0.50256883643507599</v>
      </c>
      <c r="Q88" s="5">
        <f t="shared" si="39"/>
        <v>5.0059003005787424E-2</v>
      </c>
      <c r="R88" s="5">
        <f t="shared" si="39"/>
        <v>0</v>
      </c>
      <c r="S88" s="5">
        <f t="shared" si="39"/>
        <v>0</v>
      </c>
      <c r="T88" s="5">
        <f t="shared" si="39"/>
        <v>0</v>
      </c>
      <c r="U88" s="5">
        <f t="shared" si="39"/>
        <v>0</v>
      </c>
      <c r="V88" s="5">
        <f t="shared" si="39"/>
        <v>0</v>
      </c>
      <c r="W88" s="5">
        <f t="shared" si="39"/>
        <v>0</v>
      </c>
      <c r="X88" s="5">
        <f t="shared" si="39"/>
        <v>0</v>
      </c>
      <c r="Y88" s="6">
        <f t="shared" si="40"/>
        <v>0.50256883643507599</v>
      </c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V88" s="5"/>
      <c r="AW88" s="5"/>
      <c r="AX88" s="5"/>
      <c r="AY88" s="5"/>
      <c r="AZ88" s="5"/>
      <c r="BA88" s="5"/>
      <c r="BD88" s="5"/>
      <c r="BE88">
        <v>4</v>
      </c>
      <c r="BF88" t="s">
        <v>462</v>
      </c>
      <c r="BG88">
        <f>SUMIFS('Pres Converted'!J$2:J$10000,'Pres Converted'!$E$2:$E$10000,$BF88,'Pres Converted'!$D$2:$D$10000,"ED",'Pres Converted'!$C$2:$C$10000,$BE88)</f>
        <v>5526</v>
      </c>
      <c r="BH88">
        <f>SUMIFS('Pres Converted'!G$2:G$10000,'Pres Converted'!$E$2:$E$10000,$BF88,'Pres Converted'!$D$2:$D$10000,"ED",'Pres Converted'!$C$2:$C$10000,$BE88)</f>
        <v>2269</v>
      </c>
      <c r="BI88">
        <f>SUMIFS('Pres Converted'!H$2:H$10000,'Pres Converted'!$E$2:$E$10000,$BF88,'Pres Converted'!$D$2:$D$10000,"ED",'Pres Converted'!$C$2:$C$10000,$BE88)</f>
        <v>3117</v>
      </c>
      <c r="BJ88">
        <f>SUMIFS('Pres Converted'!I$2:I$10000,'Pres Converted'!$E$2:$E$10000,$BF88,'Pres Converted'!$D$2:$D$10000,"ED",'Pres Converted'!$C$2:$C$10000,$BE88)</f>
        <v>140</v>
      </c>
      <c r="BR88">
        <f>BG88/SUMIF('By HD'!$A$3:$A$42,$BE88,'By HD'!$B$3:$B$42)</f>
        <v>0.88077781319732229</v>
      </c>
      <c r="BS88">
        <f>$BR88*SUMIF('By HD'!$A$3:$A$42,$BE88,'By HD'!W$3:W$42)</f>
        <v>859.63914568058658</v>
      </c>
      <c r="BT88">
        <f>(DA88-SUMIF('By HD'!$A$3:$A$42,$BE88,'By HD'!M$3:M$42))*$BR88*SUMIF('By HD'!$A$3:$A$42,$BE88,'By HD'!$W$3:$W$42)+$BR88*SUMIF('By HD'!$A$3:$A$42,$BE88,'By HD'!X$3:X$42)</f>
        <v>369.35825167728257</v>
      </c>
      <c r="BU88">
        <f>(DB88-SUMIF('By HD'!$A$3:$A$42,$BE88,'By HD'!N$3:N$42))*$BR88*SUMIF('By HD'!$A$3:$A$42,$BE88,'By HD'!$W$3:$W$42)+$BR88*SUMIF('By HD'!$A$3:$A$42,$BE88,'By HD'!Y$3:Y$42)</f>
        <v>468.64026368264518</v>
      </c>
      <c r="BV88">
        <f>(DC88-SUMIF('By HD'!$A$3:$A$42,$BE88,'By HD'!O$3:O$42))*$BR88*SUMIF('By HD'!$A$3:$A$42,$BE88,'By HD'!$W$3:$W$42)+$BR88*SUMIF('By HD'!$A$3:$A$42,$BE88,'By HD'!Z$3:Z$42)</f>
        <v>21.640630320658886</v>
      </c>
      <c r="BW88">
        <f>(DD88-SUMIF('By HD'!$A$3:$A$42,$BE88,'By HD'!P$3:P$42))*$BR88*SUMIF('By HD'!$A$3:$A$42,$BE88,'By HD'!$W$3:$W$42)+$BR88*SUMIF('By HD'!$A$3:$A$42,$BE88,'By HD'!AA$3:AA$42)</f>
        <v>0</v>
      </c>
      <c r="CD88">
        <f>$BR88*SUMIF('By HD'!$A$3:$A$42,$BE88,'By HD'!AR$3:AR$42)</f>
        <v>182.32100733184572</v>
      </c>
      <c r="CE88">
        <f>(DA88-SUMIF('By HD'!$A$3:$A$42,$BE88,'By HD'!M$3:M$42))*$BR88*SUMIF('By HD'!$A$3:$A$42,$BE88,'By HD'!$AR$3:$AR$42)+$BR88*SUMIF('By HD'!$A$3:$A$42,$BE88,'By HD'!AS$3:AS$42)</f>
        <v>85.848229340613528</v>
      </c>
      <c r="CF88">
        <f>(DB88-SUMIF('By HD'!$A$3:$A$42,$BE88,'By HD'!N$3:N$42))*$BR88*SUMIF('By HD'!$A$3:$A$42,$BE88,'By HD'!$AR$3:$AR$42)+$BR88*SUMIF('By HD'!$A$3:$A$42,$BE88,'By HD'!AT$3:AT$42)</f>
        <v>94.471200421430481</v>
      </c>
      <c r="CG88">
        <f>(DC88-SUMIF('By HD'!$A$3:$A$42,$BE88,'By HD'!O$3:O$42))*$BR88*SUMIF('By HD'!$A$3:$A$42,$BE88,'By HD'!$AR$3:$AR$42)+$BR88*SUMIF('By HD'!$A$3:$A$42,$BE88,'By HD'!AU$3:AU$42)</f>
        <v>2.00157756980171</v>
      </c>
      <c r="CH88">
        <f>(DD88-SUMIF('By HD'!$A$3:$A$42,$BE88,'By HD'!P$3:P$42))*$BR88*SUMIF('By HD'!$A$3:$A$42,$BE88,'By HD'!$AR$3:$AR$42)+$BR88*SUMIF('By HD'!$A$3:$A$42,$BE88,'By HD'!AV$3:AV$42)</f>
        <v>0</v>
      </c>
      <c r="CO88">
        <f t="shared" si="46"/>
        <v>6567.9601530124328</v>
      </c>
      <c r="CP88">
        <f t="shared" si="46"/>
        <v>2724.2064810178963</v>
      </c>
      <c r="CQ88">
        <f t="shared" si="44"/>
        <v>3680.1114641040758</v>
      </c>
      <c r="CR88">
        <f t="shared" si="44"/>
        <v>163.64220789046061</v>
      </c>
      <c r="CS88">
        <f t="shared" si="44"/>
        <v>0</v>
      </c>
      <c r="CZ88" s="5"/>
      <c r="DA88">
        <f t="shared" si="45"/>
        <v>0.41060441549040899</v>
      </c>
      <c r="DB88">
        <f t="shared" si="45"/>
        <v>0.56406080347448428</v>
      </c>
      <c r="DC88">
        <f t="shared" si="45"/>
        <v>2.5334781035106769E-2</v>
      </c>
      <c r="DD88">
        <f t="shared" si="45"/>
        <v>0</v>
      </c>
      <c r="DE88">
        <f t="shared" si="45"/>
        <v>0</v>
      </c>
      <c r="DF88">
        <f t="shared" si="45"/>
        <v>0</v>
      </c>
      <c r="DG88">
        <f t="shared" si="45"/>
        <v>0</v>
      </c>
      <c r="DH88">
        <f t="shared" si="45"/>
        <v>0</v>
      </c>
      <c r="DI88">
        <f t="shared" si="45"/>
        <v>0</v>
      </c>
      <c r="DJ88">
        <f t="shared" si="45"/>
        <v>0</v>
      </c>
      <c r="DK88" s="5"/>
      <c r="DL88" s="5"/>
      <c r="DM88" s="5"/>
      <c r="DN88" s="5"/>
      <c r="DO88" s="5"/>
      <c r="DP88" s="5"/>
      <c r="DQ88" s="5"/>
      <c r="DR88" s="5"/>
      <c r="DS88" s="5"/>
      <c r="DT88" s="5"/>
      <c r="DU88" s="5"/>
      <c r="DV88" s="5"/>
      <c r="DW88" s="5"/>
      <c r="DX88" s="5"/>
      <c r="DY88" s="5"/>
      <c r="DZ88" s="5"/>
      <c r="EA88" s="5"/>
      <c r="EB88" s="5"/>
      <c r="EC88" s="5"/>
      <c r="ED88" s="5"/>
      <c r="EE88" s="5"/>
      <c r="EF88" s="5"/>
      <c r="EG88" s="5"/>
      <c r="EH88" s="5"/>
      <c r="EI88" s="5"/>
      <c r="EJ88" s="5"/>
      <c r="EK88" s="5"/>
      <c r="EL88" s="5"/>
      <c r="EM88" s="5"/>
      <c r="EN88" s="5"/>
      <c r="EO88" s="5"/>
      <c r="EP88" s="5"/>
      <c r="EQ88" s="5"/>
      <c r="ER88" s="5"/>
      <c r="ES88" s="5"/>
    </row>
    <row r="89" spans="1:149" x14ac:dyDescent="0.3">
      <c r="A89" t="s">
        <v>533</v>
      </c>
      <c r="B89" t="s">
        <v>461</v>
      </c>
      <c r="C89" t="s">
        <v>461</v>
      </c>
      <c r="D89" s="5">
        <f t="shared" si="41"/>
        <v>2432.7293404094012</v>
      </c>
      <c r="E89" s="5">
        <f t="shared" si="38"/>
        <v>1080.371018203075</v>
      </c>
      <c r="F89" s="5">
        <f t="shared" si="38"/>
        <v>1279.4293721953763</v>
      </c>
      <c r="G89" s="5">
        <f t="shared" si="38"/>
        <v>72.928950010949777</v>
      </c>
      <c r="H89" s="5">
        <f t="shared" si="38"/>
        <v>0</v>
      </c>
      <c r="I89" s="5">
        <f t="shared" si="38"/>
        <v>0</v>
      </c>
      <c r="J89" s="5">
        <f t="shared" si="38"/>
        <v>0</v>
      </c>
      <c r="K89" s="5">
        <f t="shared" si="38"/>
        <v>0</v>
      </c>
      <c r="L89" s="5">
        <f t="shared" si="38"/>
        <v>0</v>
      </c>
      <c r="M89" s="5">
        <f t="shared" si="38"/>
        <v>0</v>
      </c>
      <c r="N89" s="5">
        <f t="shared" si="38"/>
        <v>0</v>
      </c>
      <c r="O89" s="5">
        <f t="shared" si="39"/>
        <v>0.44409832210157035</v>
      </c>
      <c r="P89" s="5">
        <f t="shared" si="39"/>
        <v>0.52592343543653841</v>
      </c>
      <c r="Q89" s="5">
        <f t="shared" si="39"/>
        <v>2.9978242461891239E-2</v>
      </c>
      <c r="R89" s="5">
        <f t="shared" si="39"/>
        <v>0</v>
      </c>
      <c r="S89" s="5">
        <f t="shared" si="39"/>
        <v>0</v>
      </c>
      <c r="T89" s="5">
        <f t="shared" si="39"/>
        <v>0</v>
      </c>
      <c r="U89" s="5">
        <f t="shared" si="39"/>
        <v>0</v>
      </c>
      <c r="V89" s="5">
        <f t="shared" si="39"/>
        <v>0</v>
      </c>
      <c r="W89" s="5">
        <f t="shared" si="39"/>
        <v>0</v>
      </c>
      <c r="X89" s="5">
        <f t="shared" si="39"/>
        <v>0</v>
      </c>
      <c r="Y89" s="6">
        <f t="shared" si="40"/>
        <v>0.52592343543653841</v>
      </c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V89" s="5"/>
      <c r="AW89" s="5"/>
      <c r="AX89" s="5"/>
      <c r="AY89" s="5"/>
      <c r="AZ89" s="5"/>
      <c r="BA89" s="5"/>
      <c r="BD89" s="5"/>
      <c r="BE89">
        <v>4</v>
      </c>
      <c r="BF89" t="s">
        <v>73</v>
      </c>
      <c r="BG89">
        <f>SUMIFS('Pres Converted'!J$2:J$10000,'Pres Converted'!$E$2:$E$10000,$BF89,'Pres Converted'!$D$2:$D$10000,"ED",'Pres Converted'!$C$2:$C$10000,$BE89)</f>
        <v>404</v>
      </c>
      <c r="BH89">
        <f>SUMIFS('Pres Converted'!G$2:G$10000,'Pres Converted'!$E$2:$E$10000,$BF89,'Pres Converted'!$D$2:$D$10000,"ED",'Pres Converted'!$C$2:$C$10000,$BE89)</f>
        <v>101</v>
      </c>
      <c r="BI89">
        <f>SUMIFS('Pres Converted'!H$2:H$10000,'Pres Converted'!$E$2:$E$10000,$BF89,'Pres Converted'!$D$2:$D$10000,"ED",'Pres Converted'!$C$2:$C$10000,$BE89)</f>
        <v>283</v>
      </c>
      <c r="BJ89">
        <f>SUMIFS('Pres Converted'!I$2:I$10000,'Pres Converted'!$E$2:$E$10000,$BF89,'Pres Converted'!$D$2:$D$10000,"ED",'Pres Converted'!$C$2:$C$10000,$BE89)</f>
        <v>20</v>
      </c>
      <c r="BR89">
        <f>BG89/SUMIF('By HD'!$A$3:$A$42,$BE89,'By HD'!$B$3:$B$42)</f>
        <v>6.4392731909467649E-2</v>
      </c>
      <c r="BS89">
        <f>$BR89*SUMIF('By HD'!$A$3:$A$42,$BE89,'By HD'!W$3:W$42)</f>
        <v>62.847306343640426</v>
      </c>
      <c r="BT89">
        <f>(DA89-SUMIF('By HD'!$A$3:$A$42,$BE89,'By HD'!M$3:M$42))*$BR89*SUMIF('By HD'!$A$3:$A$42,$BE89,'By HD'!$W$3:$W$42)+$BR89*SUMIF('By HD'!$A$3:$A$42,$BE89,'By HD'!X$3:X$42)</f>
        <v>16.909835196822527</v>
      </c>
      <c r="BU89">
        <f>(DB89-SUMIF('By HD'!$A$3:$A$42,$BE89,'By HD'!N$3:N$42))*$BR89*SUMIF('By HD'!$A$3:$A$42,$BE89,'By HD'!$W$3:$W$42)+$BR89*SUMIF('By HD'!$A$3:$A$42,$BE89,'By HD'!Y$3:Y$42)</f>
        <v>42.83631756827134</v>
      </c>
      <c r="BV89">
        <f>(DC89-SUMIF('By HD'!$A$3:$A$42,$BE89,'By HD'!O$3:O$42))*$BR89*SUMIF('By HD'!$A$3:$A$42,$BE89,'By HD'!$W$3:$W$42)+$BR89*SUMIF('By HD'!$A$3:$A$42,$BE89,'By HD'!Z$3:Z$42)</f>
        <v>3.1011535785465547</v>
      </c>
      <c r="BW89">
        <f>(DD89-SUMIF('By HD'!$A$3:$A$42,$BE89,'By HD'!P$3:P$42))*$BR89*SUMIF('By HD'!$A$3:$A$42,$BE89,'By HD'!$W$3:$W$42)+$BR89*SUMIF('By HD'!$A$3:$A$42,$BE89,'By HD'!AA$3:AA$42)</f>
        <v>0</v>
      </c>
      <c r="CD89">
        <f>$BR89*SUMIF('By HD'!$A$3:$A$42,$BE89,'By HD'!AR$3:AR$42)</f>
        <v>13.329295505259804</v>
      </c>
      <c r="CE89">
        <f>(DA89-SUMIF('By HD'!$A$3:$A$42,$BE89,'By HD'!M$3:M$42))*$BR89*SUMIF('By HD'!$A$3:$A$42,$BE89,'By HD'!$AR$3:$AR$42)+$BR89*SUMIF('By HD'!$A$3:$A$42,$BE89,'By HD'!AS$3:AS$42)</f>
        <v>4.1355292965417645</v>
      </c>
      <c r="CF89">
        <f>(DB89-SUMIF('By HD'!$A$3:$A$42,$BE89,'By HD'!N$3:N$42))*$BR89*SUMIF('By HD'!$A$3:$A$42,$BE89,'By HD'!$AR$3:$AR$42)+$BR89*SUMIF('By HD'!$A$3:$A$42,$BE89,'By HD'!AT$3:AT$42)</f>
        <v>8.7252616640020726</v>
      </c>
      <c r="CG89">
        <f>(DC89-SUMIF('By HD'!$A$3:$A$42,$BE89,'By HD'!O$3:O$42))*$BR89*SUMIF('By HD'!$A$3:$A$42,$BE89,'By HD'!$AR$3:$AR$42)+$BR89*SUMIF('By HD'!$A$3:$A$42,$BE89,'By HD'!AU$3:AU$42)</f>
        <v>0.46850454471596686</v>
      </c>
      <c r="CH89">
        <f>(DD89-SUMIF('By HD'!$A$3:$A$42,$BE89,'By HD'!P$3:P$42))*$BR89*SUMIF('By HD'!$A$3:$A$42,$BE89,'By HD'!$AR$3:$AR$42)+$BR89*SUMIF('By HD'!$A$3:$A$42,$BE89,'By HD'!AV$3:AV$42)</f>
        <v>0</v>
      </c>
      <c r="CO89">
        <f t="shared" si="46"/>
        <v>480.17660184890019</v>
      </c>
      <c r="CP89">
        <f t="shared" si="46"/>
        <v>122.04536449336429</v>
      </c>
      <c r="CQ89">
        <f t="shared" si="44"/>
        <v>334.5615792322734</v>
      </c>
      <c r="CR89">
        <f t="shared" si="44"/>
        <v>23.569658123262521</v>
      </c>
      <c r="CS89">
        <f t="shared" si="44"/>
        <v>0</v>
      </c>
      <c r="CZ89" s="5"/>
      <c r="DA89">
        <f t="shared" si="45"/>
        <v>0.25</v>
      </c>
      <c r="DB89">
        <f t="shared" si="45"/>
        <v>0.70049504950495045</v>
      </c>
      <c r="DC89">
        <f t="shared" si="45"/>
        <v>4.9504950495049507E-2</v>
      </c>
      <c r="DD89">
        <f t="shared" si="45"/>
        <v>0</v>
      </c>
      <c r="DE89">
        <f t="shared" si="45"/>
        <v>0</v>
      </c>
      <c r="DF89">
        <f t="shared" si="45"/>
        <v>0</v>
      </c>
      <c r="DG89">
        <f t="shared" si="45"/>
        <v>0</v>
      </c>
      <c r="DH89">
        <f t="shared" si="45"/>
        <v>0</v>
      </c>
      <c r="DI89">
        <f t="shared" si="45"/>
        <v>0</v>
      </c>
      <c r="DJ89">
        <f t="shared" si="45"/>
        <v>0</v>
      </c>
      <c r="DK89" s="5"/>
      <c r="DL89" s="5"/>
      <c r="DM89" s="5"/>
      <c r="DN89" s="5"/>
      <c r="DO89" s="5"/>
      <c r="DP89" s="5"/>
      <c r="DQ89" s="5"/>
      <c r="DR89" s="5"/>
      <c r="DS89" s="5"/>
      <c r="DT89" s="5"/>
      <c r="DU89" s="5"/>
      <c r="DV89" s="5"/>
      <c r="DW89" s="5"/>
      <c r="DX89" s="5"/>
      <c r="DY89" s="5"/>
      <c r="DZ89" s="5"/>
      <c r="EA89" s="5"/>
      <c r="EB89" s="5"/>
      <c r="EC89" s="5"/>
      <c r="ED89" s="5"/>
      <c r="EE89" s="5"/>
      <c r="EF89" s="5"/>
      <c r="EG89" s="5"/>
      <c r="EH89" s="5"/>
      <c r="EI89" s="5"/>
      <c r="EJ89" s="5"/>
      <c r="EK89" s="5"/>
      <c r="EL89" s="5"/>
      <c r="EM89" s="5"/>
      <c r="EN89" s="5"/>
      <c r="EO89" s="5"/>
      <c r="EP89" s="5"/>
      <c r="EQ89" s="5"/>
      <c r="ER89" s="5"/>
      <c r="ES89" s="5"/>
    </row>
    <row r="90" spans="1:149" x14ac:dyDescent="0.3">
      <c r="A90" t="s">
        <v>534</v>
      </c>
      <c r="B90" t="s">
        <v>92</v>
      </c>
      <c r="C90" t="s">
        <v>92</v>
      </c>
      <c r="D90" s="5">
        <f t="shared" si="41"/>
        <v>347.05833598979916</v>
      </c>
      <c r="E90" s="5">
        <f t="shared" si="38"/>
        <v>89.399561965126907</v>
      </c>
      <c r="F90" s="5">
        <f t="shared" si="38"/>
        <v>236.41037727844235</v>
      </c>
      <c r="G90" s="5">
        <f t="shared" si="38"/>
        <v>21.248396746229893</v>
      </c>
      <c r="H90" s="5">
        <f t="shared" si="38"/>
        <v>0</v>
      </c>
      <c r="I90" s="5">
        <f t="shared" si="38"/>
        <v>0</v>
      </c>
      <c r="J90" s="5">
        <f t="shared" si="38"/>
        <v>0</v>
      </c>
      <c r="K90" s="5">
        <f t="shared" si="38"/>
        <v>0</v>
      </c>
      <c r="L90" s="5">
        <f t="shared" si="38"/>
        <v>0</v>
      </c>
      <c r="M90" s="5">
        <f t="shared" si="38"/>
        <v>0</v>
      </c>
      <c r="N90" s="5">
        <f t="shared" si="38"/>
        <v>0</v>
      </c>
      <c r="O90" s="5">
        <f t="shared" si="39"/>
        <v>0.25759232006389426</v>
      </c>
      <c r="P90" s="5">
        <f t="shared" si="39"/>
        <v>0.6811833999151975</v>
      </c>
      <c r="Q90" s="5">
        <f t="shared" si="39"/>
        <v>6.1224280020908163E-2</v>
      </c>
      <c r="R90" s="5">
        <f t="shared" si="39"/>
        <v>0</v>
      </c>
      <c r="S90" s="5">
        <f t="shared" si="39"/>
        <v>0</v>
      </c>
      <c r="T90" s="5">
        <f t="shared" si="39"/>
        <v>0</v>
      </c>
      <c r="U90" s="5">
        <f t="shared" si="39"/>
        <v>0</v>
      </c>
      <c r="V90" s="5">
        <f t="shared" si="39"/>
        <v>0</v>
      </c>
      <c r="W90" s="5">
        <f t="shared" si="39"/>
        <v>0</v>
      </c>
      <c r="X90" s="5">
        <f t="shared" si="39"/>
        <v>0</v>
      </c>
      <c r="Y90" s="6">
        <f t="shared" si="40"/>
        <v>0.6811833999151975</v>
      </c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V90" s="5"/>
      <c r="AW90" s="5"/>
      <c r="AX90" s="5"/>
      <c r="AY90" s="5"/>
      <c r="AZ90" s="5"/>
      <c r="BA90" s="5"/>
      <c r="BD90" s="5"/>
      <c r="BE90">
        <v>4</v>
      </c>
      <c r="BF90" t="s">
        <v>458</v>
      </c>
      <c r="BG90">
        <f>SUMIFS('Pres Converted'!J$2:J$10000,'Pres Converted'!$E$2:$E$10000,$BF90,'Pres Converted'!$D$2:$D$10000,"ED",'Pres Converted'!$C$2:$C$10000,$BE90)</f>
        <v>52</v>
      </c>
      <c r="BH90">
        <f>SUMIFS('Pres Converted'!G$2:G$10000,'Pres Converted'!$E$2:$E$10000,$BF90,'Pres Converted'!$D$2:$D$10000,"ED",'Pres Converted'!$C$2:$C$10000,$BE90)</f>
        <v>27</v>
      </c>
      <c r="BI90">
        <f>SUMIFS('Pres Converted'!H$2:H$10000,'Pres Converted'!$E$2:$E$10000,$BF90,'Pres Converted'!$D$2:$D$10000,"ED",'Pres Converted'!$C$2:$C$10000,$BE90)</f>
        <v>22</v>
      </c>
      <c r="BJ90">
        <f>SUMIFS('Pres Converted'!I$2:I$10000,'Pres Converted'!$E$2:$E$10000,$BF90,'Pres Converted'!$D$2:$D$10000,"ED",'Pres Converted'!$C$2:$C$10000,$BE90)</f>
        <v>3</v>
      </c>
      <c r="BR90">
        <f>BG90/SUMIF('By HD'!$A$3:$A$42,$BE90,'By HD'!$B$3:$B$42)</f>
        <v>8.2881734140898954E-3</v>
      </c>
      <c r="BS90">
        <f>$BR90*SUMIF('By HD'!$A$3:$A$42,$BE90,'By HD'!W$3:W$42)</f>
        <v>8.0892572521517376</v>
      </c>
      <c r="BT90">
        <f>(DA90-SUMIF('By HD'!$A$3:$A$42,$BE90,'By HD'!M$3:M$42))*$BR90*SUMIF('By HD'!$A$3:$A$42,$BE90,'By HD'!$W$3:$W$42)+$BR90*SUMIF('By HD'!$A$3:$A$42,$BE90,'By HD'!X$3:X$42)</f>
        <v>4.3543903936775683</v>
      </c>
      <c r="BU90">
        <f>(DB90-SUMIF('By HD'!$A$3:$A$42,$BE90,'By HD'!N$3:N$42))*$BR90*SUMIF('By HD'!$A$3:$A$42,$BE90,'By HD'!$W$3:$W$42)+$BR90*SUMIF('By HD'!$A$3:$A$42,$BE90,'By HD'!Y$3:Y$42)</f>
        <v>3.2694788384932121</v>
      </c>
      <c r="BV90">
        <f>(DC90-SUMIF('By HD'!$A$3:$A$42,$BE90,'By HD'!O$3:O$42))*$BR90*SUMIF('By HD'!$A$3:$A$42,$BE90,'By HD'!$W$3:$W$42)+$BR90*SUMIF('By HD'!$A$3:$A$42,$BE90,'By HD'!Z$3:Z$42)</f>
        <v>0.46538801998095886</v>
      </c>
      <c r="BW90">
        <f>(DD90-SUMIF('By HD'!$A$3:$A$42,$BE90,'By HD'!P$3:P$42))*$BR90*SUMIF('By HD'!$A$3:$A$42,$BE90,'By HD'!$W$3:$W$42)+$BR90*SUMIF('By HD'!$A$3:$A$42,$BE90,'By HD'!AA$3:AA$42)</f>
        <v>0</v>
      </c>
      <c r="CD90">
        <f>$BR90*SUMIF('By HD'!$A$3:$A$42,$BE90,'By HD'!AR$3:AR$42)</f>
        <v>1.7156518967166083</v>
      </c>
      <c r="CE90">
        <f>(DA90-SUMIF('By HD'!$A$3:$A$42,$BE90,'By HD'!M$3:M$42))*$BR90*SUMIF('By HD'!$A$3:$A$42,$BE90,'By HD'!$AR$3:$AR$42)+$BR90*SUMIF('By HD'!$A$3:$A$42,$BE90,'By HD'!AS$3:AS$42)</f>
        <v>0.99420212993517088</v>
      </c>
      <c r="CF90">
        <f>(DB90-SUMIF('By HD'!$A$3:$A$42,$BE90,'By HD'!N$3:N$42))*$BR90*SUMIF('By HD'!$A$3:$A$42,$BE90,'By HD'!$AR$3:$AR$42)+$BR90*SUMIF('By HD'!$A$3:$A$42,$BE90,'By HD'!AT$3:AT$42)</f>
        <v>0.64710054671540407</v>
      </c>
      <c r="CG90">
        <f>(DC90-SUMIF('By HD'!$A$3:$A$42,$BE90,'By HD'!O$3:O$42))*$BR90*SUMIF('By HD'!$A$3:$A$42,$BE90,'By HD'!$AR$3:$AR$42)+$BR90*SUMIF('By HD'!$A$3:$A$42,$BE90,'By HD'!AU$3:AU$42)</f>
        <v>7.4349220066033464E-2</v>
      </c>
      <c r="CH90">
        <f>(DD90-SUMIF('By HD'!$A$3:$A$42,$BE90,'By HD'!P$3:P$42))*$BR90*SUMIF('By HD'!$A$3:$A$42,$BE90,'By HD'!$AR$3:$AR$42)+$BR90*SUMIF('By HD'!$A$3:$A$42,$BE90,'By HD'!AV$3:AV$42)</f>
        <v>0</v>
      </c>
      <c r="CO90">
        <f t="shared" si="46"/>
        <v>61.804909148868347</v>
      </c>
      <c r="CP90">
        <f t="shared" si="46"/>
        <v>32.348592523612737</v>
      </c>
      <c r="CQ90">
        <f t="shared" si="44"/>
        <v>25.916579385208617</v>
      </c>
      <c r="CR90">
        <f t="shared" si="44"/>
        <v>3.5397372400469922</v>
      </c>
      <c r="CS90">
        <f t="shared" si="44"/>
        <v>0</v>
      </c>
      <c r="CZ90" s="5"/>
      <c r="DA90">
        <f t="shared" si="45"/>
        <v>0.51923076923076927</v>
      </c>
      <c r="DB90">
        <f t="shared" si="45"/>
        <v>0.42307692307692307</v>
      </c>
      <c r="DC90">
        <f t="shared" si="45"/>
        <v>5.7692307692307696E-2</v>
      </c>
      <c r="DD90">
        <f t="shared" si="45"/>
        <v>0</v>
      </c>
      <c r="DE90">
        <f t="shared" si="45"/>
        <v>0</v>
      </c>
      <c r="DF90">
        <f t="shared" si="45"/>
        <v>0</v>
      </c>
      <c r="DG90">
        <f t="shared" si="45"/>
        <v>0</v>
      </c>
      <c r="DH90">
        <f t="shared" si="45"/>
        <v>0</v>
      </c>
      <c r="DI90">
        <f t="shared" si="45"/>
        <v>0</v>
      </c>
      <c r="DJ90">
        <f t="shared" si="45"/>
        <v>0</v>
      </c>
      <c r="DK90" s="5"/>
      <c r="DL90" s="5"/>
      <c r="DM90" s="5"/>
      <c r="DN90" s="5"/>
      <c r="DO90" s="5"/>
      <c r="DP90" s="5"/>
      <c r="DQ90" s="5"/>
      <c r="DR90" s="5"/>
      <c r="DS90" s="5"/>
      <c r="DT90" s="5"/>
      <c r="DU90" s="5"/>
      <c r="DV90" s="5"/>
      <c r="DW90" s="5"/>
      <c r="DX90" s="5"/>
      <c r="DY90" s="5"/>
      <c r="DZ90" s="5"/>
      <c r="EA90" s="5"/>
      <c r="EB90" s="5"/>
      <c r="EC90" s="5"/>
      <c r="ED90" s="5"/>
      <c r="EE90" s="5"/>
      <c r="EF90" s="5"/>
      <c r="EG90" s="5"/>
      <c r="EH90" s="5"/>
      <c r="EI90" s="5"/>
      <c r="EJ90" s="5"/>
      <c r="EK90" s="5"/>
      <c r="EL90" s="5"/>
      <c r="EM90" s="5"/>
      <c r="EN90" s="5"/>
      <c r="EO90" s="5"/>
      <c r="EP90" s="5"/>
      <c r="EQ90" s="5"/>
      <c r="ER90" s="5"/>
      <c r="ES90" s="5"/>
    </row>
    <row r="91" spans="1:149" x14ac:dyDescent="0.3">
      <c r="A91" t="s">
        <v>535</v>
      </c>
      <c r="B91" t="s">
        <v>536</v>
      </c>
      <c r="C91" t="s">
        <v>477</v>
      </c>
      <c r="D91" s="5">
        <f t="shared" si="41"/>
        <v>947.51248513674193</v>
      </c>
      <c r="E91" s="5">
        <f t="shared" si="38"/>
        <v>277.89179265383916</v>
      </c>
      <c r="F91" s="5">
        <f t="shared" si="38"/>
        <v>562.22569247583351</v>
      </c>
      <c r="G91" s="5">
        <f t="shared" si="38"/>
        <v>107.39500000706933</v>
      </c>
      <c r="H91" s="5">
        <f t="shared" si="38"/>
        <v>0</v>
      </c>
      <c r="I91" s="5">
        <f t="shared" si="38"/>
        <v>0</v>
      </c>
      <c r="J91" s="5">
        <f t="shared" si="38"/>
        <v>0</v>
      </c>
      <c r="K91" s="5">
        <f t="shared" si="38"/>
        <v>0</v>
      </c>
      <c r="L91" s="5">
        <f t="shared" si="38"/>
        <v>0</v>
      </c>
      <c r="M91" s="5">
        <f t="shared" si="38"/>
        <v>0</v>
      </c>
      <c r="N91" s="5">
        <f t="shared" si="38"/>
        <v>0</v>
      </c>
      <c r="O91" s="5">
        <f t="shared" si="39"/>
        <v>0.29328562632473887</v>
      </c>
      <c r="P91" s="5">
        <f t="shared" si="39"/>
        <v>0.5933702207572441</v>
      </c>
      <c r="Q91" s="5">
        <f t="shared" si="39"/>
        <v>0.11334415291801715</v>
      </c>
      <c r="R91" s="5">
        <f t="shared" si="39"/>
        <v>0</v>
      </c>
      <c r="S91" s="5">
        <f t="shared" si="39"/>
        <v>0</v>
      </c>
      <c r="T91" s="5">
        <f t="shared" si="39"/>
        <v>0</v>
      </c>
      <c r="U91" s="5">
        <f t="shared" si="39"/>
        <v>0</v>
      </c>
      <c r="V91" s="5">
        <f t="shared" si="39"/>
        <v>0</v>
      </c>
      <c r="W91" s="5">
        <f t="shared" si="39"/>
        <v>0</v>
      </c>
      <c r="X91" s="5">
        <f t="shared" si="39"/>
        <v>0</v>
      </c>
      <c r="Y91" s="6">
        <f t="shared" si="40"/>
        <v>0.5933702207572441</v>
      </c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V91" s="5"/>
      <c r="AW91" s="5"/>
      <c r="AX91" s="5"/>
      <c r="AY91" s="5"/>
      <c r="AZ91" s="5"/>
      <c r="BA91" s="5"/>
      <c r="BB91" s="10"/>
      <c r="BC91" s="2"/>
      <c r="BD91" s="5"/>
      <c r="BE91">
        <v>4</v>
      </c>
      <c r="BF91" t="s">
        <v>92</v>
      </c>
      <c r="BG91">
        <f>SUMIFS('Pres Converted'!J$2:J$10000,'Pres Converted'!$E$2:$E$10000,$BF91,'Pres Converted'!$D$2:$D$10000,"ED",'Pres Converted'!$C$2:$C$10000,$BE91)</f>
        <v>292</v>
      </c>
      <c r="BH91">
        <f>SUMIFS('Pres Converted'!G$2:G$10000,'Pres Converted'!$E$2:$E$10000,$BF91,'Pres Converted'!$D$2:$D$10000,"ED",'Pres Converted'!$C$2:$C$10000,$BE91)</f>
        <v>74</v>
      </c>
      <c r="BI91">
        <f>SUMIFS('Pres Converted'!H$2:H$10000,'Pres Converted'!$E$2:$E$10000,$BF91,'Pres Converted'!$D$2:$D$10000,"ED",'Pres Converted'!$C$2:$C$10000,$BE91)</f>
        <v>200</v>
      </c>
      <c r="BJ91">
        <f>SUMIFS('Pres Converted'!I$2:I$10000,'Pres Converted'!$E$2:$E$10000,$BF91,'Pres Converted'!$D$2:$D$10000,"ED",'Pres Converted'!$C$2:$C$10000,$BE91)</f>
        <v>18</v>
      </c>
      <c r="BR91">
        <f>BG91/SUMIF('By HD'!$A$3:$A$42,$BE91,'By HD'!$B$3:$B$42)</f>
        <v>4.6541281479120178E-2</v>
      </c>
      <c r="BS91">
        <f>$BR91*SUMIF('By HD'!$A$3:$A$42,$BE91,'By HD'!W$3:W$42)</f>
        <v>45.424290723621297</v>
      </c>
      <c r="BT91">
        <f>(DA91-SUMIF('By HD'!$A$3:$A$42,$BE91,'By HD'!M$3:M$42))*$BR91*SUMIF('By HD'!$A$3:$A$42,$BE91,'By HD'!$W$3:$W$42)+$BR91*SUMIF('By HD'!$A$3:$A$42,$BE91,'By HD'!X$3:X$42)</f>
        <v>12.377522732217368</v>
      </c>
      <c r="BU91">
        <f>(DB91-SUMIF('By HD'!$A$3:$A$42,$BE91,'By HD'!N$3:N$42))*$BR91*SUMIF('By HD'!$A$3:$A$42,$BE91,'By HD'!$W$3:$W$42)+$BR91*SUMIF('By HD'!$A$3:$A$42,$BE91,'By HD'!Y$3:Y$42)</f>
        <v>30.253939910590319</v>
      </c>
      <c r="BV91">
        <f>(DC91-SUMIF('By HD'!$A$3:$A$42,$BE91,'By HD'!O$3:O$42))*$BR91*SUMIF('By HD'!$A$3:$A$42,$BE91,'By HD'!$W$3:$W$42)+$BR91*SUMIF('By HD'!$A$3:$A$42,$BE91,'By HD'!Z$3:Z$42)</f>
        <v>2.792828080813603</v>
      </c>
      <c r="BW91">
        <f>(DD91-SUMIF('By HD'!$A$3:$A$42,$BE91,'By HD'!P$3:P$42))*$BR91*SUMIF('By HD'!$A$3:$A$42,$BE91,'By HD'!$W$3:$W$42)+$BR91*SUMIF('By HD'!$A$3:$A$42,$BE91,'By HD'!AA$3:AA$42)</f>
        <v>0</v>
      </c>
      <c r="CD91">
        <f>$BR91*SUMIF('By HD'!$A$3:$A$42,$BE91,'By HD'!AR$3:AR$42)</f>
        <v>9.6340452661778766</v>
      </c>
      <c r="CE91">
        <f>(DA91-SUMIF('By HD'!$A$3:$A$42,$BE91,'By HD'!M$3:M$42))*$BR91*SUMIF('By HD'!$A$3:$A$42,$BE91,'By HD'!$AR$3:$AR$42)+$BR91*SUMIF('By HD'!$A$3:$A$42,$BE91,'By HD'!AS$3:AS$42)</f>
        <v>3.0220392329095418</v>
      </c>
      <c r="CF91">
        <f>(DB91-SUMIF('By HD'!$A$3:$A$42,$BE91,'By HD'!N$3:N$42))*$BR91*SUMIF('By HD'!$A$3:$A$42,$BE91,'By HD'!$AR$3:$AR$42)+$BR91*SUMIF('By HD'!$A$3:$A$42,$BE91,'By HD'!AT$3:AT$42)</f>
        <v>6.1564373678520443</v>
      </c>
      <c r="CG91">
        <f>(DC91-SUMIF('By HD'!$A$3:$A$42,$BE91,'By HD'!O$3:O$42))*$BR91*SUMIF('By HD'!$A$3:$A$42,$BE91,'By HD'!$AR$3:$AR$42)+$BR91*SUMIF('By HD'!$A$3:$A$42,$BE91,'By HD'!AU$3:AU$42)</f>
        <v>0.45556866541629004</v>
      </c>
      <c r="CH91">
        <f>(DD91-SUMIF('By HD'!$A$3:$A$42,$BE91,'By HD'!P$3:P$42))*$BR91*SUMIF('By HD'!$A$3:$A$42,$BE91,'By HD'!$AR$3:$AR$42)+$BR91*SUMIF('By HD'!$A$3:$A$42,$BE91,'By HD'!AV$3:AV$42)</f>
        <v>0</v>
      </c>
      <c r="CO91">
        <f t="shared" si="46"/>
        <v>347.05833598979916</v>
      </c>
      <c r="CP91">
        <f t="shared" si="46"/>
        <v>89.399561965126907</v>
      </c>
      <c r="CQ91">
        <f t="shared" si="44"/>
        <v>236.41037727844235</v>
      </c>
      <c r="CR91">
        <f t="shared" si="44"/>
        <v>21.248396746229893</v>
      </c>
      <c r="CS91">
        <f t="shared" si="44"/>
        <v>0</v>
      </c>
      <c r="CZ91" s="5"/>
      <c r="DA91">
        <f t="shared" si="45"/>
        <v>0.25342465753424659</v>
      </c>
      <c r="DB91">
        <f t="shared" si="45"/>
        <v>0.68493150684931503</v>
      </c>
      <c r="DC91">
        <f t="shared" si="45"/>
        <v>6.1643835616438353E-2</v>
      </c>
      <c r="DD91">
        <f t="shared" si="45"/>
        <v>0</v>
      </c>
      <c r="DE91">
        <f t="shared" si="45"/>
        <v>0</v>
      </c>
      <c r="DF91">
        <f t="shared" si="45"/>
        <v>0</v>
      </c>
      <c r="DG91">
        <f t="shared" si="45"/>
        <v>0</v>
      </c>
      <c r="DH91">
        <f t="shared" si="45"/>
        <v>0</v>
      </c>
      <c r="DI91">
        <f t="shared" si="45"/>
        <v>0</v>
      </c>
      <c r="DJ91">
        <f t="shared" si="45"/>
        <v>0</v>
      </c>
      <c r="DK91" s="5"/>
      <c r="DL91" s="5"/>
      <c r="DM91" s="5"/>
      <c r="DN91" s="5"/>
      <c r="DO91" s="5"/>
      <c r="DP91" s="5"/>
      <c r="DQ91" s="5"/>
      <c r="DR91" s="5"/>
      <c r="DS91" s="5"/>
      <c r="DT91" s="5"/>
      <c r="DU91" s="5"/>
      <c r="DV91" s="5"/>
      <c r="DW91" s="5"/>
      <c r="DX91" s="5"/>
      <c r="DY91" s="5"/>
      <c r="DZ91" s="5"/>
      <c r="EA91" s="5"/>
      <c r="EB91" s="5"/>
      <c r="EC91" s="5"/>
      <c r="ED91" s="5"/>
      <c r="EE91" s="5"/>
      <c r="EF91" s="5"/>
      <c r="EG91" s="5"/>
      <c r="EH91" s="5"/>
      <c r="EI91" s="5"/>
      <c r="EJ91" s="5"/>
      <c r="EK91" s="5"/>
      <c r="EL91" s="5"/>
      <c r="EM91" s="5"/>
      <c r="EN91" s="5"/>
      <c r="EO91" s="5"/>
      <c r="EP91" s="5"/>
      <c r="EQ91" s="5"/>
      <c r="ER91" s="5"/>
      <c r="ES91" s="5"/>
    </row>
    <row r="92" spans="1:149" x14ac:dyDescent="0.3">
      <c r="A92" t="s">
        <v>537</v>
      </c>
      <c r="B92" t="s">
        <v>538</v>
      </c>
      <c r="C92" t="s">
        <v>464</v>
      </c>
      <c r="D92" s="5">
        <f t="shared" si="41"/>
        <v>1909.4776211032415</v>
      </c>
      <c r="E92" s="5">
        <f t="shared" si="38"/>
        <v>562.1246590640186</v>
      </c>
      <c r="F92" s="5">
        <f t="shared" si="38"/>
        <v>1074.2379469319767</v>
      </c>
      <c r="G92" s="5">
        <f t="shared" si="38"/>
        <v>273.11501510724611</v>
      </c>
      <c r="H92" s="5">
        <f t="shared" si="38"/>
        <v>0</v>
      </c>
      <c r="I92" s="5">
        <f t="shared" si="38"/>
        <v>0</v>
      </c>
      <c r="J92" s="5">
        <f t="shared" si="38"/>
        <v>0</v>
      </c>
      <c r="K92" s="5">
        <f t="shared" si="38"/>
        <v>0</v>
      </c>
      <c r="L92" s="5">
        <f t="shared" si="38"/>
        <v>0</v>
      </c>
      <c r="M92" s="5">
        <f t="shared" si="38"/>
        <v>0</v>
      </c>
      <c r="N92" s="5">
        <f t="shared" si="38"/>
        <v>0</v>
      </c>
      <c r="O92" s="5">
        <f t="shared" si="39"/>
        <v>0.29438661802134086</v>
      </c>
      <c r="P92" s="5">
        <f t="shared" si="39"/>
        <v>0.56258210887609816</v>
      </c>
      <c r="Q92" s="5">
        <f t="shared" si="39"/>
        <v>0.14303127310256095</v>
      </c>
      <c r="R92" s="5">
        <f t="shared" si="39"/>
        <v>0</v>
      </c>
      <c r="S92" s="5">
        <f t="shared" si="39"/>
        <v>0</v>
      </c>
      <c r="T92" s="5">
        <f t="shared" si="39"/>
        <v>0</v>
      </c>
      <c r="U92" s="5">
        <f t="shared" si="39"/>
        <v>0</v>
      </c>
      <c r="V92" s="5">
        <f t="shared" si="39"/>
        <v>0</v>
      </c>
      <c r="W92" s="5">
        <f t="shared" si="39"/>
        <v>0</v>
      </c>
      <c r="X92" s="5">
        <f t="shared" si="39"/>
        <v>0</v>
      </c>
      <c r="Y92" s="6">
        <f t="shared" si="40"/>
        <v>0.56258210887609816</v>
      </c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V92" s="5"/>
      <c r="AW92" s="5"/>
      <c r="AX92" s="5"/>
      <c r="AY92" s="5"/>
      <c r="AZ92" s="5"/>
      <c r="BA92" s="5"/>
      <c r="BD92" s="5"/>
      <c r="BE92">
        <v>5</v>
      </c>
      <c r="BF92" t="s">
        <v>463</v>
      </c>
      <c r="BG92">
        <f>SUMIFS('Pres Converted'!J$2:J$10000,'Pres Converted'!$E$2:$E$10000,$BF92,'Pres Converted'!$D$2:$D$10000,"ED",'Pres Converted'!$C$2:$C$10000,$BE92)</f>
        <v>735</v>
      </c>
      <c r="BH92">
        <f>SUMIFS('Pres Converted'!G$2:G$10000,'Pres Converted'!$E$2:$E$10000,$BF92,'Pres Converted'!$D$2:$D$10000,"ED",'Pres Converted'!$C$2:$C$10000,$BE92)</f>
        <v>217</v>
      </c>
      <c r="BI92">
        <f>SUMIFS('Pres Converted'!H$2:H$10000,'Pres Converted'!$E$2:$E$10000,$BF92,'Pres Converted'!$D$2:$D$10000,"ED",'Pres Converted'!$C$2:$C$10000,$BE92)</f>
        <v>475</v>
      </c>
      <c r="BJ92">
        <f>SUMIFS('Pres Converted'!I$2:I$10000,'Pres Converted'!$E$2:$E$10000,$BF92,'Pres Converted'!$D$2:$D$10000,"ED",'Pres Converted'!$C$2:$C$10000,$BE92)</f>
        <v>43</v>
      </c>
      <c r="BR92">
        <f>BG92/SUMIF('By HD'!$A$3:$A$42,$BE92,'By HD'!$B$3:$B$42)</f>
        <v>0.30727424749163879</v>
      </c>
      <c r="BS92">
        <f>$BR92*SUMIF('By HD'!$A$3:$A$42,$BE92,'By HD'!W$3:W$42)</f>
        <v>123.52424749163879</v>
      </c>
      <c r="BT92">
        <f>(DA92-SUMIF('By HD'!$A$3:$A$42,$BE92,'By HD'!M$3:M$42))*$BR92*SUMIF('By HD'!$A$3:$A$42,$BE92,'By HD'!$W$3:$W$42)+$BR92*SUMIF('By HD'!$A$3:$A$42,$BE92,'By HD'!X$3:X$42)</f>
        <v>35.334512477489056</v>
      </c>
      <c r="BU92">
        <f>(DB92-SUMIF('By HD'!$A$3:$A$42,$BE92,'By HD'!N$3:N$42))*$BR92*SUMIF('By HD'!$A$3:$A$42,$BE92,'By HD'!$W$3:$W$42)+$BR92*SUMIF('By HD'!$A$3:$A$42,$BE92,'By HD'!Y$3:Y$42)</f>
        <v>82.514418882339129</v>
      </c>
      <c r="BV92">
        <f>(DC92-SUMIF('By HD'!$A$3:$A$42,$BE92,'By HD'!O$3:O$42))*$BR92*SUMIF('By HD'!$A$3:$A$42,$BE92,'By HD'!$W$3:$W$42)+$BR92*SUMIF('By HD'!$A$3:$A$42,$BE92,'By HD'!Z$3:Z$42)</f>
        <v>5.6753161318106073</v>
      </c>
      <c r="BW92">
        <f>(DD92-SUMIF('By HD'!$A$3:$A$42,$BE92,'By HD'!P$3:P$42))*$BR92*SUMIF('By HD'!$A$3:$A$42,$BE92,'By HD'!$W$3:$W$42)+$BR92*SUMIF('By HD'!$A$3:$A$42,$BE92,'By HD'!AA$3:AA$42)</f>
        <v>0</v>
      </c>
      <c r="CD92">
        <f>$BR92*SUMIF('By HD'!$A$3:$A$42,$BE92,'By HD'!AR$3:AR$42)</f>
        <v>37.180183946488292</v>
      </c>
      <c r="CE92">
        <f>(DA92-SUMIF('By HD'!$A$3:$A$42,$BE92,'By HD'!M$3:M$42))*$BR92*SUMIF('By HD'!$A$3:$A$42,$BE92,'By HD'!$AR$3:$AR$42)+$BR92*SUMIF('By HD'!$A$3:$A$42,$BE92,'By HD'!AS$3:AS$42)</f>
        <v>13.978839722150758</v>
      </c>
      <c r="CF92">
        <f>(DB92-SUMIF('By HD'!$A$3:$A$42,$BE92,'By HD'!N$3:N$42))*$BR92*SUMIF('By HD'!$A$3:$A$42,$BE92,'By HD'!$AR$3:$AR$42)+$BR92*SUMIF('By HD'!$A$3:$A$42,$BE92,'By HD'!AT$3:AT$42)</f>
        <v>22.82691713459581</v>
      </c>
      <c r="CG92">
        <f>(DC92-SUMIF('By HD'!$A$3:$A$42,$BE92,'By HD'!O$3:O$42))*$BR92*SUMIF('By HD'!$A$3:$A$42,$BE92,'By HD'!$AR$3:$AR$42)+$BR92*SUMIF('By HD'!$A$3:$A$42,$BE92,'By HD'!AU$3:AU$42)</f>
        <v>0.37442708974172545</v>
      </c>
      <c r="CH92">
        <f>(DD92-SUMIF('By HD'!$A$3:$A$42,$BE92,'By HD'!P$3:P$42))*$BR92*SUMIF('By HD'!$A$3:$A$42,$BE92,'By HD'!$AR$3:$AR$42)+$BR92*SUMIF('By HD'!$A$3:$A$42,$BE92,'By HD'!AV$3:AV$42)</f>
        <v>0</v>
      </c>
      <c r="CO92">
        <f t="shared" si="46"/>
        <v>895.70443143812713</v>
      </c>
      <c r="CP92">
        <f t="shared" si="46"/>
        <v>266.31335219963984</v>
      </c>
      <c r="CQ92">
        <f t="shared" si="44"/>
        <v>580.34133601693497</v>
      </c>
      <c r="CR92">
        <f t="shared" si="44"/>
        <v>49.049743221552333</v>
      </c>
      <c r="CS92">
        <f t="shared" si="44"/>
        <v>0</v>
      </c>
      <c r="CZ92" s="5"/>
      <c r="DA92">
        <f t="shared" si="45"/>
        <v>0.29523809523809524</v>
      </c>
      <c r="DB92">
        <f t="shared" si="45"/>
        <v>0.6462585034013606</v>
      </c>
      <c r="DC92">
        <f t="shared" si="45"/>
        <v>5.8503401360544216E-2</v>
      </c>
      <c r="DD92">
        <f t="shared" si="45"/>
        <v>0</v>
      </c>
      <c r="DE92">
        <f t="shared" si="45"/>
        <v>0</v>
      </c>
      <c r="DF92">
        <f t="shared" si="45"/>
        <v>0</v>
      </c>
      <c r="DG92">
        <f t="shared" si="45"/>
        <v>0</v>
      </c>
      <c r="DH92">
        <f t="shared" si="45"/>
        <v>0</v>
      </c>
      <c r="DI92">
        <f t="shared" si="45"/>
        <v>0</v>
      </c>
      <c r="DJ92">
        <f t="shared" si="45"/>
        <v>0</v>
      </c>
      <c r="DK92" s="5"/>
      <c r="DL92" s="5"/>
      <c r="DM92" s="5"/>
      <c r="DN92" s="5"/>
      <c r="DO92" s="5"/>
      <c r="DP92" s="5"/>
      <c r="DQ92" s="5"/>
      <c r="DR92" s="5"/>
      <c r="DS92" s="5"/>
      <c r="DT92" s="5"/>
      <c r="DU92" s="5"/>
      <c r="DV92" s="5"/>
      <c r="DW92" s="5"/>
      <c r="DX92" s="5"/>
      <c r="DY92" s="5"/>
      <c r="DZ92" s="5"/>
      <c r="EA92" s="5"/>
      <c r="EB92" s="5"/>
      <c r="EC92" s="5"/>
      <c r="ED92" s="5"/>
      <c r="EE92" s="5"/>
      <c r="EF92" s="5"/>
      <c r="EG92" s="5"/>
      <c r="EH92" s="5"/>
      <c r="EI92" s="5"/>
      <c r="EJ92" s="5"/>
      <c r="EK92" s="5"/>
      <c r="EL92" s="5"/>
      <c r="EM92" s="5"/>
      <c r="EN92" s="5"/>
      <c r="EO92" s="5"/>
      <c r="EP92" s="5"/>
      <c r="EQ92" s="5"/>
      <c r="ER92" s="5"/>
      <c r="ES92" s="5"/>
    </row>
    <row r="93" spans="1:149" x14ac:dyDescent="0.3">
      <c r="A93" t="s">
        <v>539</v>
      </c>
      <c r="B93" t="s">
        <v>540</v>
      </c>
      <c r="C93" t="s">
        <v>474</v>
      </c>
      <c r="D93" s="5">
        <f t="shared" si="41"/>
        <v>996.24356541578777</v>
      </c>
      <c r="E93" s="5">
        <f t="shared" si="38"/>
        <v>524.61660206194779</v>
      </c>
      <c r="F93" s="5">
        <f t="shared" si="38"/>
        <v>428.96285611155804</v>
      </c>
      <c r="G93" s="5">
        <f t="shared" si="38"/>
        <v>42.664107242281851</v>
      </c>
      <c r="H93" s="5">
        <f t="shared" si="38"/>
        <v>0</v>
      </c>
      <c r="I93" s="5">
        <f t="shared" si="38"/>
        <v>0</v>
      </c>
      <c r="J93" s="5">
        <f t="shared" ref="J93:N96" si="47">SUMIF($BF$78:$BF$145,$C93,CU$78:CU$145)</f>
        <v>0</v>
      </c>
      <c r="K93" s="5">
        <f t="shared" si="47"/>
        <v>0</v>
      </c>
      <c r="L93" s="5">
        <f t="shared" si="47"/>
        <v>0</v>
      </c>
      <c r="M93" s="5">
        <f t="shared" si="47"/>
        <v>0</v>
      </c>
      <c r="N93" s="5">
        <f t="shared" si="47"/>
        <v>0</v>
      </c>
      <c r="O93" s="5">
        <f t="shared" si="39"/>
        <v>0.52659472068258339</v>
      </c>
      <c r="P93" s="5">
        <f t="shared" si="39"/>
        <v>0.43058030285247367</v>
      </c>
      <c r="Q93" s="5">
        <f t="shared" si="39"/>
        <v>4.2824976464942835E-2</v>
      </c>
      <c r="R93" s="5">
        <f t="shared" si="39"/>
        <v>0</v>
      </c>
      <c r="S93" s="5">
        <f t="shared" si="39"/>
        <v>0</v>
      </c>
      <c r="T93" s="5">
        <f t="shared" ref="T93:X97" si="48">J93/$D93</f>
        <v>0</v>
      </c>
      <c r="U93" s="5">
        <f t="shared" si="48"/>
        <v>0</v>
      </c>
      <c r="V93" s="5">
        <f t="shared" si="48"/>
        <v>0</v>
      </c>
      <c r="W93" s="5">
        <f t="shared" si="48"/>
        <v>0</v>
      </c>
      <c r="X93" s="5">
        <f t="shared" si="48"/>
        <v>0</v>
      </c>
      <c r="Y93" s="6">
        <f t="shared" si="40"/>
        <v>2.5265947206825832</v>
      </c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V93" s="5"/>
      <c r="AW93" s="5"/>
      <c r="AX93" s="5"/>
      <c r="AY93" s="5"/>
      <c r="AZ93" s="5"/>
      <c r="BA93" s="5"/>
      <c r="BD93" s="5"/>
      <c r="BE93">
        <v>5</v>
      </c>
      <c r="BF93" t="s">
        <v>464</v>
      </c>
      <c r="BG93">
        <f>SUMIFS('Pres Converted'!J$2:J$10000,'Pres Converted'!$E$2:$E$10000,$BF93,'Pres Converted'!$D$2:$D$10000,"ED",'Pres Converted'!$C$2:$C$10000,$BE93)</f>
        <v>1547</v>
      </c>
      <c r="BH93">
        <f>SUMIFS('Pres Converted'!G$2:G$10000,'Pres Converted'!$E$2:$E$10000,$BF93,'Pres Converted'!$D$2:$D$10000,"ED",'Pres Converted'!$C$2:$C$10000,$BE93)</f>
        <v>451</v>
      </c>
      <c r="BI93">
        <f>SUMIFS('Pres Converted'!H$2:H$10000,'Pres Converted'!$E$2:$E$10000,$BF93,'Pres Converted'!$D$2:$D$10000,"ED",'Pres Converted'!$C$2:$C$10000,$BE93)</f>
        <v>868</v>
      </c>
      <c r="BJ93">
        <f>SUMIFS('Pres Converted'!I$2:I$10000,'Pres Converted'!$E$2:$E$10000,$BF93,'Pres Converted'!$D$2:$D$10000,"ED",'Pres Converted'!$C$2:$C$10000,$BE93)</f>
        <v>228</v>
      </c>
      <c r="BR93">
        <f>BG93/SUMIF('By HD'!$A$3:$A$42,$BE93,'By HD'!$B$3:$B$42)</f>
        <v>0.64673913043478259</v>
      </c>
      <c r="BS93">
        <f>$BR93*SUMIF('By HD'!$A$3:$A$42,$BE93,'By HD'!W$3:W$42)</f>
        <v>259.98913043478262</v>
      </c>
      <c r="BT93">
        <f>(DA93-SUMIF('By HD'!$A$3:$A$42,$BE93,'By HD'!M$3:M$42))*$BR93*SUMIF('By HD'!$A$3:$A$42,$BE93,'By HD'!$W$3:$W$42)+$BR93*SUMIF('By HD'!$A$3:$A$42,$BE93,'By HD'!X$3:X$42)</f>
        <v>73.407190635451499</v>
      </c>
      <c r="BU93">
        <f>(DB93-SUMIF('By HD'!$A$3:$A$42,$BE93,'By HD'!N$3:N$42))*$BR93*SUMIF('By HD'!$A$3:$A$42,$BE93,'By HD'!$W$3:$W$42)+$BR93*SUMIF('By HD'!$A$3:$A$42,$BE93,'By HD'!Y$3:Y$42)</f>
        <v>151.52927330231205</v>
      </c>
      <c r="BV93">
        <f>(DC93-SUMIF('By HD'!$A$3:$A$42,$BE93,'By HD'!O$3:O$42))*$BR93*SUMIF('By HD'!$A$3:$A$42,$BE93,'By HD'!$W$3:$W$42)+$BR93*SUMIF('By HD'!$A$3:$A$42,$BE93,'By HD'!Z$3:Z$42)</f>
        <v>35.052666497019047</v>
      </c>
      <c r="BW93">
        <f>(DD93-SUMIF('By HD'!$A$3:$A$42,$BE93,'By HD'!P$3:P$42))*$BR93*SUMIF('By HD'!$A$3:$A$42,$BE93,'By HD'!$W$3:$W$42)+$BR93*SUMIF('By HD'!$A$3:$A$42,$BE93,'By HD'!AA$3:AA$42)</f>
        <v>0</v>
      </c>
      <c r="CD93">
        <f>$BR93*SUMIF('By HD'!$A$3:$A$42,$BE93,'By HD'!AR$3:AR$42)</f>
        <v>78.255434782608688</v>
      </c>
      <c r="CE93">
        <f>(DA93-SUMIF('By HD'!$A$3:$A$42,$BE93,'By HD'!M$3:M$42))*$BR93*SUMIF('By HD'!$A$3:$A$42,$BE93,'By HD'!$AR$3:$AR$42)+$BR93*SUMIF('By HD'!$A$3:$A$42,$BE93,'By HD'!AS$3:AS$42)</f>
        <v>29.132107023411372</v>
      </c>
      <c r="CF93">
        <f>(DB93-SUMIF('By HD'!$A$3:$A$42,$BE93,'By HD'!N$3:N$42))*$BR93*SUMIF('By HD'!$A$3:$A$42,$BE93,'By HD'!$AR$3:$AR$42)+$BR93*SUMIF('By HD'!$A$3:$A$42,$BE93,'By HD'!AT$3:AT$42)</f>
        <v>41.380012178275408</v>
      </c>
      <c r="CG93">
        <f>(DC93-SUMIF('By HD'!$A$3:$A$42,$BE93,'By HD'!O$3:O$42))*$BR93*SUMIF('By HD'!$A$3:$A$42,$BE93,'By HD'!$AR$3:$AR$42)+$BR93*SUMIF('By HD'!$A$3:$A$42,$BE93,'By HD'!AU$3:AU$42)</f>
        <v>7.7433155809219141</v>
      </c>
      <c r="CH93">
        <f>(DD93-SUMIF('By HD'!$A$3:$A$42,$BE93,'By HD'!P$3:P$42))*$BR93*SUMIF('By HD'!$A$3:$A$42,$BE93,'By HD'!$AR$3:$AR$42)+$BR93*SUMIF('By HD'!$A$3:$A$42,$BE93,'By HD'!AV$3:AV$42)</f>
        <v>0</v>
      </c>
      <c r="CO93">
        <f t="shared" si="46"/>
        <v>1885.2445652173913</v>
      </c>
      <c r="CP93">
        <f t="shared" si="46"/>
        <v>553.53929765886278</v>
      </c>
      <c r="CQ93">
        <f t="shared" si="44"/>
        <v>1060.9092854805874</v>
      </c>
      <c r="CR93">
        <f t="shared" si="44"/>
        <v>270.79598207794095</v>
      </c>
      <c r="CS93">
        <f t="shared" si="44"/>
        <v>0</v>
      </c>
      <c r="CZ93" s="5"/>
      <c r="DA93">
        <f t="shared" si="45"/>
        <v>0.29153199741435037</v>
      </c>
      <c r="DB93">
        <f t="shared" si="45"/>
        <v>0.56108597285067874</v>
      </c>
      <c r="DC93">
        <f t="shared" si="45"/>
        <v>0.14738202973497092</v>
      </c>
      <c r="DD93">
        <f t="shared" si="45"/>
        <v>0</v>
      </c>
      <c r="DE93">
        <f t="shared" si="45"/>
        <v>0</v>
      </c>
      <c r="DF93">
        <f t="shared" si="45"/>
        <v>0</v>
      </c>
      <c r="DG93">
        <f t="shared" si="45"/>
        <v>0</v>
      </c>
      <c r="DH93">
        <f t="shared" si="45"/>
        <v>0</v>
      </c>
      <c r="DI93">
        <f t="shared" si="45"/>
        <v>0</v>
      </c>
      <c r="DJ93">
        <f t="shared" si="45"/>
        <v>0</v>
      </c>
      <c r="DK93" s="5"/>
      <c r="DL93" s="5"/>
      <c r="DM93" s="5"/>
      <c r="DN93" s="5"/>
      <c r="DO93" s="5"/>
      <c r="DP93" s="5"/>
      <c r="DQ93" s="5"/>
      <c r="DR93" s="5"/>
      <c r="DS93" s="5"/>
      <c r="DT93" s="5"/>
      <c r="DU93" s="5"/>
      <c r="DV93" s="5"/>
      <c r="DW93" s="5"/>
      <c r="DX93" s="5"/>
      <c r="DY93" s="5"/>
      <c r="DZ93" s="5"/>
      <c r="EA93" s="5"/>
      <c r="EB93" s="5"/>
      <c r="EC93" s="5"/>
      <c r="ED93" s="5"/>
      <c r="EE93" s="5"/>
      <c r="EF93" s="5"/>
      <c r="EG93" s="5"/>
      <c r="EH93" s="5"/>
      <c r="EI93" s="5"/>
      <c r="EJ93" s="5"/>
      <c r="EK93" s="5"/>
      <c r="EL93" s="5"/>
      <c r="EM93" s="5"/>
      <c r="EN93" s="5"/>
      <c r="EO93" s="5"/>
      <c r="EP93" s="5"/>
      <c r="EQ93" s="5"/>
      <c r="ER93" s="5"/>
      <c r="ES93" s="5"/>
    </row>
    <row r="94" spans="1:149" x14ac:dyDescent="0.3">
      <c r="A94" t="s">
        <v>541</v>
      </c>
      <c r="B94" t="s">
        <v>460</v>
      </c>
      <c r="C94" t="s">
        <v>460</v>
      </c>
      <c r="D94" s="5">
        <f t="shared" si="41"/>
        <v>715.28773584905662</v>
      </c>
      <c r="E94" s="5">
        <f t="shared" si="41"/>
        <v>255.16479174083304</v>
      </c>
      <c r="F94" s="5">
        <f t="shared" si="41"/>
        <v>421.67192061231754</v>
      </c>
      <c r="G94" s="5">
        <f t="shared" si="41"/>
        <v>38.451023495906014</v>
      </c>
      <c r="H94" s="5">
        <f t="shared" si="41"/>
        <v>0</v>
      </c>
      <c r="I94" s="5">
        <f t="shared" si="41"/>
        <v>0</v>
      </c>
      <c r="J94" s="5">
        <f t="shared" si="47"/>
        <v>0</v>
      </c>
      <c r="K94" s="5">
        <f t="shared" si="47"/>
        <v>0</v>
      </c>
      <c r="L94" s="5">
        <f t="shared" si="47"/>
        <v>0</v>
      </c>
      <c r="M94" s="5">
        <f t="shared" si="47"/>
        <v>0</v>
      </c>
      <c r="N94" s="5">
        <f t="shared" si="47"/>
        <v>0</v>
      </c>
      <c r="O94" s="5">
        <f t="shared" ref="O94:S97" si="49">E94/$D94</f>
        <v>0.35673027643616573</v>
      </c>
      <c r="P94" s="5">
        <f t="shared" si="49"/>
        <v>0.58951370124050428</v>
      </c>
      <c r="Q94" s="5">
        <f t="shared" si="49"/>
        <v>5.3756022323329933E-2</v>
      </c>
      <c r="R94" s="5">
        <f t="shared" si="49"/>
        <v>0</v>
      </c>
      <c r="S94" s="5">
        <f t="shared" si="49"/>
        <v>0</v>
      </c>
      <c r="T94" s="5">
        <f t="shared" si="48"/>
        <v>0</v>
      </c>
      <c r="U94" s="5">
        <f t="shared" si="48"/>
        <v>0</v>
      </c>
      <c r="V94" s="5">
        <f t="shared" si="48"/>
        <v>0</v>
      </c>
      <c r="W94" s="5">
        <f t="shared" si="48"/>
        <v>0</v>
      </c>
      <c r="X94" s="5">
        <f t="shared" si="48"/>
        <v>0</v>
      </c>
      <c r="Y94" s="6">
        <f t="shared" si="40"/>
        <v>0.58951370124050428</v>
      </c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V94" s="5"/>
      <c r="AW94" s="5"/>
      <c r="AX94" s="5"/>
      <c r="AY94" s="5"/>
      <c r="AZ94" s="5"/>
      <c r="BA94" s="5"/>
      <c r="BD94" s="5"/>
      <c r="BE94">
        <v>5</v>
      </c>
      <c r="BF94" t="s">
        <v>465</v>
      </c>
      <c r="BG94">
        <f>SUMIFS('Pres Converted'!J$2:J$10000,'Pres Converted'!$E$2:$E$10000,$BF94,'Pres Converted'!$D$2:$D$10000,"ED",'Pres Converted'!$C$2:$C$10000,$BE94)</f>
        <v>110</v>
      </c>
      <c r="BH94">
        <f>SUMIFS('Pres Converted'!G$2:G$10000,'Pres Converted'!$E$2:$E$10000,$BF94,'Pres Converted'!$D$2:$D$10000,"ED",'Pres Converted'!$C$2:$C$10000,$BE94)</f>
        <v>68</v>
      </c>
      <c r="BI94">
        <f>SUMIFS('Pres Converted'!H$2:H$10000,'Pres Converted'!$E$2:$E$10000,$BF94,'Pres Converted'!$D$2:$D$10000,"ED",'Pres Converted'!$C$2:$C$10000,$BE94)</f>
        <v>39</v>
      </c>
      <c r="BJ94">
        <f>SUMIFS('Pres Converted'!I$2:I$10000,'Pres Converted'!$E$2:$E$10000,$BF94,'Pres Converted'!$D$2:$D$10000,"ED",'Pres Converted'!$C$2:$C$10000,$BE94)</f>
        <v>3</v>
      </c>
      <c r="BR94">
        <f>BG94/SUMIF('By HD'!$A$3:$A$42,$BE94,'By HD'!$B$3:$B$42)</f>
        <v>4.5986622073578592E-2</v>
      </c>
      <c r="BS94">
        <f>$BR94*SUMIF('By HD'!$A$3:$A$42,$BE94,'By HD'!W$3:W$42)</f>
        <v>18.486622073578594</v>
      </c>
      <c r="BT94">
        <f>(DA94-SUMIF('By HD'!$A$3:$A$42,$BE94,'By HD'!M$3:M$42))*$BR94*SUMIF('By HD'!$A$3:$A$42,$BE94,'By HD'!$W$3:$W$42)+$BR94*SUMIF('By HD'!$A$3:$A$42,$BE94,'By HD'!X$3:X$42)</f>
        <v>11.258296887059426</v>
      </c>
      <c r="BU94">
        <f>(DB94-SUMIF('By HD'!$A$3:$A$42,$BE94,'By HD'!N$3:N$42))*$BR94*SUMIF('By HD'!$A$3:$A$42,$BE94,'By HD'!$W$3:$W$42)+$BR94*SUMIF('By HD'!$A$3:$A$42,$BE94,'By HD'!Y$3:Y$42)</f>
        <v>6.9563078153488211</v>
      </c>
      <c r="BV94">
        <f>(DC94-SUMIF('By HD'!$A$3:$A$42,$BE94,'By HD'!O$3:O$42))*$BR94*SUMIF('By HD'!$A$3:$A$42,$BE94,'By HD'!$W$3:$W$42)+$BR94*SUMIF('By HD'!$A$3:$A$42,$BE94,'By HD'!Z$3:Z$42)</f>
        <v>0.27201737117034486</v>
      </c>
      <c r="BW94">
        <f>(DD94-SUMIF('By HD'!$A$3:$A$42,$BE94,'By HD'!P$3:P$42))*$BR94*SUMIF('By HD'!$A$3:$A$42,$BE94,'By HD'!$W$3:$W$42)+$BR94*SUMIF('By HD'!$A$3:$A$42,$BE94,'By HD'!AA$3:AA$42)</f>
        <v>0</v>
      </c>
      <c r="CD94">
        <f>$BR94*SUMIF('By HD'!$A$3:$A$42,$BE94,'By HD'!AR$3:AR$42)</f>
        <v>5.5643812709030094</v>
      </c>
      <c r="CE94">
        <f>(DA94-SUMIF('By HD'!$A$3:$A$42,$BE94,'By HD'!M$3:M$42))*$BR94*SUMIF('By HD'!$A$3:$A$42,$BE94,'By HD'!$AR$3:$AR$42)+$BR94*SUMIF('By HD'!$A$3:$A$42,$BE94,'By HD'!AS$3:AS$42)</f>
        <v>3.8890532544378695</v>
      </c>
      <c r="CF94">
        <f>(DB94-SUMIF('By HD'!$A$3:$A$42,$BE94,'By HD'!N$3:N$42))*$BR94*SUMIF('By HD'!$A$3:$A$42,$BE94,'By HD'!$AR$3:$AR$42)+$BR94*SUMIF('By HD'!$A$3:$A$42,$BE94,'By HD'!AT$3:AT$42)</f>
        <v>1.7930706871287789</v>
      </c>
      <c r="CG94">
        <f>(DC94-SUMIF('By HD'!$A$3:$A$42,$BE94,'By HD'!O$3:O$42))*$BR94*SUMIF('By HD'!$A$3:$A$42,$BE94,'By HD'!$AR$3:$AR$42)+$BR94*SUMIF('By HD'!$A$3:$A$42,$BE94,'By HD'!AU$3:AU$42)</f>
        <v>-0.11774267066363908</v>
      </c>
      <c r="CH94">
        <f>(DD94-SUMIF('By HD'!$A$3:$A$42,$BE94,'By HD'!P$3:P$42))*$BR94*SUMIF('By HD'!$A$3:$A$42,$BE94,'By HD'!$AR$3:$AR$42)+$BR94*SUMIF('By HD'!$A$3:$A$42,$BE94,'By HD'!AV$3:AV$42)</f>
        <v>0</v>
      </c>
      <c r="CO94">
        <f t="shared" si="46"/>
        <v>134.05100334448159</v>
      </c>
      <c r="CP94">
        <f t="shared" si="46"/>
        <v>83.147350141497299</v>
      </c>
      <c r="CQ94">
        <f t="shared" si="44"/>
        <v>47.749378502477597</v>
      </c>
      <c r="CR94">
        <f t="shared" si="44"/>
        <v>3.154274700506706</v>
      </c>
      <c r="CS94">
        <f t="shared" si="44"/>
        <v>0</v>
      </c>
      <c r="CZ94" s="5"/>
      <c r="DA94">
        <f t="shared" ref="DA94:DJ119" si="50">BH94/$BG94</f>
        <v>0.61818181818181817</v>
      </c>
      <c r="DB94">
        <f t="shared" si="50"/>
        <v>0.35454545454545455</v>
      </c>
      <c r="DC94">
        <f t="shared" si="50"/>
        <v>2.7272727272727271E-2</v>
      </c>
      <c r="DD94">
        <f t="shared" si="50"/>
        <v>0</v>
      </c>
      <c r="DE94">
        <f t="shared" si="50"/>
        <v>0</v>
      </c>
      <c r="DF94">
        <f t="shared" si="50"/>
        <v>0</v>
      </c>
      <c r="DG94">
        <f t="shared" si="50"/>
        <v>0</v>
      </c>
      <c r="DH94">
        <f t="shared" si="50"/>
        <v>0</v>
      </c>
      <c r="DI94">
        <f t="shared" si="50"/>
        <v>0</v>
      </c>
      <c r="DJ94">
        <f t="shared" si="50"/>
        <v>0</v>
      </c>
      <c r="DK94" s="5"/>
      <c r="DL94" s="5"/>
      <c r="DM94" s="5"/>
      <c r="DN94" s="5"/>
      <c r="DO94" s="5"/>
      <c r="DP94" s="5"/>
      <c r="DQ94" s="5"/>
      <c r="DR94" s="5"/>
      <c r="DS94" s="5"/>
      <c r="DT94" s="5"/>
      <c r="DU94" s="5"/>
      <c r="DV94" s="5"/>
      <c r="DW94" s="5"/>
      <c r="DX94" s="5"/>
      <c r="DY94" s="5"/>
      <c r="DZ94" s="5"/>
      <c r="EA94" s="5"/>
      <c r="EB94" s="5"/>
      <c r="EC94" s="5"/>
      <c r="ED94" s="5"/>
      <c r="EE94" s="5"/>
      <c r="EF94" s="5"/>
      <c r="EG94" s="5"/>
      <c r="EH94" s="5"/>
      <c r="EI94" s="5"/>
      <c r="EJ94" s="5"/>
      <c r="EK94" s="5"/>
      <c r="EL94" s="5"/>
      <c r="EM94" s="5"/>
      <c r="EN94" s="5"/>
      <c r="EO94" s="5"/>
      <c r="EP94" s="5"/>
      <c r="EQ94" s="5"/>
      <c r="ER94" s="5"/>
      <c r="ES94" s="5"/>
    </row>
    <row r="95" spans="1:149" x14ac:dyDescent="0.3">
      <c r="A95" t="s">
        <v>542</v>
      </c>
      <c r="B95" t="s">
        <v>67</v>
      </c>
      <c r="C95" t="s">
        <v>67</v>
      </c>
      <c r="D95" s="5">
        <f t="shared" si="41"/>
        <v>151.61485974222896</v>
      </c>
      <c r="E95" s="5">
        <f t="shared" si="41"/>
        <v>58.048764744122899</v>
      </c>
      <c r="F95" s="5">
        <f t="shared" si="41"/>
        <v>87.787751306070206</v>
      </c>
      <c r="G95" s="5">
        <f t="shared" si="41"/>
        <v>5.7783436920358602</v>
      </c>
      <c r="H95" s="5">
        <f t="shared" si="41"/>
        <v>0</v>
      </c>
      <c r="I95" s="5">
        <f t="shared" si="41"/>
        <v>0</v>
      </c>
      <c r="J95" s="5">
        <f t="shared" si="47"/>
        <v>0</v>
      </c>
      <c r="K95" s="5">
        <f t="shared" si="47"/>
        <v>0</v>
      </c>
      <c r="L95" s="5">
        <f t="shared" si="47"/>
        <v>0</v>
      </c>
      <c r="M95" s="5">
        <f t="shared" si="47"/>
        <v>0</v>
      </c>
      <c r="N95" s="5">
        <f t="shared" si="47"/>
        <v>0</v>
      </c>
      <c r="O95" s="5">
        <f t="shared" si="49"/>
        <v>0.38286989047653819</v>
      </c>
      <c r="P95" s="5">
        <f t="shared" si="49"/>
        <v>0.57901812167570055</v>
      </c>
      <c r="Q95" s="5">
        <f t="shared" si="49"/>
        <v>3.8111987847761278E-2</v>
      </c>
      <c r="R95" s="5">
        <f t="shared" si="49"/>
        <v>0</v>
      </c>
      <c r="S95" s="5">
        <f t="shared" si="49"/>
        <v>0</v>
      </c>
      <c r="T95" s="5">
        <f t="shared" si="48"/>
        <v>0</v>
      </c>
      <c r="U95" s="5">
        <f t="shared" si="48"/>
        <v>0</v>
      </c>
      <c r="V95" s="5">
        <f t="shared" si="48"/>
        <v>0</v>
      </c>
      <c r="W95" s="5">
        <f t="shared" si="48"/>
        <v>0</v>
      </c>
      <c r="X95" s="5">
        <f t="shared" si="48"/>
        <v>0</v>
      </c>
      <c r="Y95" s="6">
        <f t="shared" si="40"/>
        <v>0.57901812167570055</v>
      </c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V95" s="5"/>
      <c r="AW95" s="5"/>
      <c r="AX95" s="5"/>
      <c r="AY95" s="5"/>
      <c r="AZ95" s="5"/>
      <c r="BA95" s="5"/>
      <c r="BB95" s="5"/>
      <c r="BC95" s="2"/>
      <c r="BD95" s="5"/>
      <c r="BE95">
        <v>6</v>
      </c>
      <c r="BF95" t="s">
        <v>466</v>
      </c>
      <c r="BG95">
        <f>SUMIFS('Pres Converted'!J$2:J$10000,'Pres Converted'!$E$2:$E$10000,$BF95,'Pres Converted'!$D$2:$D$10000,"ED",'Pres Converted'!$C$2:$C$10000,$BE95)</f>
        <v>2466</v>
      </c>
      <c r="BH95">
        <f>SUMIFS('Pres Converted'!G$2:G$10000,'Pres Converted'!$E$2:$E$10000,$BF95,'Pres Converted'!$D$2:$D$10000,"ED",'Pres Converted'!$C$2:$C$10000,$BE95)</f>
        <v>564</v>
      </c>
      <c r="BI95">
        <f>SUMIFS('Pres Converted'!H$2:H$10000,'Pres Converted'!$E$2:$E$10000,$BF95,'Pres Converted'!$D$2:$D$10000,"ED",'Pres Converted'!$C$2:$C$10000,$BE95)</f>
        <v>1638</v>
      </c>
      <c r="BJ95">
        <f>SUMIFS('Pres Converted'!I$2:I$10000,'Pres Converted'!$E$2:$E$10000,$BF95,'Pres Converted'!$D$2:$D$10000,"ED",'Pres Converted'!$C$2:$C$10000,$BE95)</f>
        <v>264</v>
      </c>
      <c r="BR95">
        <f>BG95/SUMIF('By HD'!$A$3:$A$42,$BE95,'By HD'!$B$3:$B$42)</f>
        <v>0.78460069996818327</v>
      </c>
      <c r="BS95">
        <f>$BR95*SUMIF('By HD'!$A$3:$A$42,$BE95,'By HD'!W$3:W$42)</f>
        <v>251.85682468978683</v>
      </c>
      <c r="BT95">
        <f>(DA95-SUMIF('By HD'!$A$3:$A$42,$BE95,'By HD'!M$3:M$42))*$BR95*SUMIF('By HD'!$A$3:$A$42,$BE95,'By HD'!$W$3:$W$42)+$BR95*SUMIF('By HD'!$A$3:$A$42,$BE95,'By HD'!X$3:X$42)</f>
        <v>58.334468295579597</v>
      </c>
      <c r="BU95">
        <f>(DB95-SUMIF('By HD'!$A$3:$A$42,$BE95,'By HD'!N$3:N$42))*$BR95*SUMIF('By HD'!$A$3:$A$42,$BE95,'By HD'!$W$3:$W$42)+$BR95*SUMIF('By HD'!$A$3:$A$42,$BE95,'By HD'!Y$3:Y$42)</f>
        <v>183.63831467875167</v>
      </c>
      <c r="BV95">
        <f>(DC95-SUMIF('By HD'!$A$3:$A$42,$BE95,'By HD'!O$3:O$42))*$BR95*SUMIF('By HD'!$A$3:$A$42,$BE95,'By HD'!$W$3:$W$42)+$BR95*SUMIF('By HD'!$A$3:$A$42,$BE95,'By HD'!Z$3:Z$42)</f>
        <v>9.8840417154555311</v>
      </c>
      <c r="BW95">
        <f>(DD95-SUMIF('By HD'!$A$3:$A$42,$BE95,'By HD'!P$3:P$42))*$BR95*SUMIF('By HD'!$A$3:$A$42,$BE95,'By HD'!$W$3:$W$42)+$BR95*SUMIF('By HD'!$A$3:$A$42,$BE95,'By HD'!AA$3:AA$42)</f>
        <v>0</v>
      </c>
      <c r="CD95">
        <f>$BR95*SUMIF('By HD'!$A$3:$A$42,$BE95,'By HD'!AR$3:AR$42)</f>
        <v>134.95132039452753</v>
      </c>
      <c r="CE95">
        <f>(DA95-SUMIF('By HD'!$A$3:$A$42,$BE95,'By HD'!M$3:M$42))*$BR95*SUMIF('By HD'!$A$3:$A$42,$BE95,'By HD'!$AR$3:$AR$42)+$BR95*SUMIF('By HD'!$A$3:$A$42,$BE95,'By HD'!AS$3:AS$42)</f>
        <v>29.120833442577879</v>
      </c>
      <c r="CF95">
        <f>(DB95-SUMIF('By HD'!$A$3:$A$42,$BE95,'By HD'!N$3:N$42))*$BR95*SUMIF('By HD'!$A$3:$A$42,$BE95,'By HD'!$AR$3:$AR$42)+$BR95*SUMIF('By HD'!$A$3:$A$42,$BE95,'By HD'!AT$3:AT$42)</f>
        <v>84.87168177919429</v>
      </c>
      <c r="CG95">
        <f>(DC95-SUMIF('By HD'!$A$3:$A$42,$BE95,'By HD'!O$3:O$42))*$BR95*SUMIF('By HD'!$A$3:$A$42,$BE95,'By HD'!$AR$3:$AR$42)+$BR95*SUMIF('By HD'!$A$3:$A$42,$BE95,'By HD'!AU$3:AU$42)</f>
        <v>20.958805172755358</v>
      </c>
      <c r="CH95">
        <f>(DD95-SUMIF('By HD'!$A$3:$A$42,$BE95,'By HD'!P$3:P$42))*$BR95*SUMIF('By HD'!$A$3:$A$42,$BE95,'By HD'!$AR$3:$AR$42)+$BR95*SUMIF('By HD'!$A$3:$A$42,$BE95,'By HD'!AV$3:AV$42)</f>
        <v>0</v>
      </c>
      <c r="CO95">
        <f t="shared" si="46"/>
        <v>2852.8081450843142</v>
      </c>
      <c r="CP95">
        <f t="shared" si="46"/>
        <v>651.45530173815757</v>
      </c>
      <c r="CQ95">
        <f t="shared" si="44"/>
        <v>1906.5099964579458</v>
      </c>
      <c r="CR95">
        <f t="shared" si="44"/>
        <v>294.84284688821089</v>
      </c>
      <c r="CS95">
        <f t="shared" si="44"/>
        <v>0</v>
      </c>
      <c r="CZ95" s="5"/>
      <c r="DA95">
        <f t="shared" si="50"/>
        <v>0.22871046228710462</v>
      </c>
      <c r="DB95">
        <f t="shared" si="50"/>
        <v>0.66423357664233573</v>
      </c>
      <c r="DC95">
        <f t="shared" si="50"/>
        <v>0.1070559610705596</v>
      </c>
      <c r="DD95">
        <f t="shared" si="50"/>
        <v>0</v>
      </c>
      <c r="DE95">
        <f t="shared" si="50"/>
        <v>0</v>
      </c>
      <c r="DF95">
        <f t="shared" si="50"/>
        <v>0</v>
      </c>
      <c r="DG95">
        <f t="shared" si="50"/>
        <v>0</v>
      </c>
      <c r="DH95">
        <f t="shared" si="50"/>
        <v>0</v>
      </c>
      <c r="DI95">
        <f t="shared" si="50"/>
        <v>0</v>
      </c>
      <c r="DJ95">
        <f t="shared" si="50"/>
        <v>0</v>
      </c>
      <c r="DK95" s="5"/>
      <c r="DL95" s="5"/>
      <c r="DM95" s="5"/>
      <c r="DN95" s="5"/>
      <c r="DO95" s="5"/>
      <c r="DP95" s="5"/>
      <c r="DQ95" s="5"/>
      <c r="DR95" s="5"/>
      <c r="DS95" s="5"/>
      <c r="DT95" s="5"/>
      <c r="DU95" s="5"/>
      <c r="DV95" s="5"/>
      <c r="DW95" s="5"/>
      <c r="DX95" s="5"/>
      <c r="DY95" s="5"/>
      <c r="DZ95" s="5"/>
      <c r="EA95" s="5"/>
      <c r="EB95" s="5"/>
      <c r="EC95" s="5"/>
      <c r="ED95" s="5"/>
      <c r="EE95" s="5"/>
      <c r="EF95" s="5"/>
      <c r="EG95" s="5"/>
      <c r="EH95" s="5"/>
      <c r="EI95" s="5"/>
      <c r="EJ95" s="5"/>
      <c r="EK95" s="5"/>
      <c r="EL95" s="5"/>
      <c r="EM95" s="5"/>
      <c r="EN95" s="5"/>
      <c r="EO95" s="5"/>
      <c r="EP95" s="5"/>
      <c r="EQ95" s="5"/>
      <c r="ER95" s="5"/>
      <c r="ES95" s="5"/>
    </row>
    <row r="96" spans="1:149" x14ac:dyDescent="0.3">
      <c r="A96" t="s">
        <v>543</v>
      </c>
      <c r="B96" t="s">
        <v>544</v>
      </c>
      <c r="C96" t="s">
        <v>475</v>
      </c>
      <c r="D96" s="5">
        <f t="shared" si="41"/>
        <v>1729.0971264026721</v>
      </c>
      <c r="E96" s="5">
        <f t="shared" si="41"/>
        <v>797.20309632384772</v>
      </c>
      <c r="F96" s="5">
        <f t="shared" si="41"/>
        <v>835.43463180219965</v>
      </c>
      <c r="G96" s="5">
        <f t="shared" si="41"/>
        <v>96.459398276624597</v>
      </c>
      <c r="H96" s="5">
        <f t="shared" si="41"/>
        <v>0</v>
      </c>
      <c r="I96" s="5">
        <f t="shared" si="41"/>
        <v>0</v>
      </c>
      <c r="J96" s="5">
        <f t="shared" si="47"/>
        <v>0</v>
      </c>
      <c r="K96" s="5">
        <f t="shared" si="47"/>
        <v>0</v>
      </c>
      <c r="L96" s="5">
        <f t="shared" si="47"/>
        <v>0</v>
      </c>
      <c r="M96" s="5">
        <f t="shared" si="47"/>
        <v>0</v>
      </c>
      <c r="N96" s="5">
        <f t="shared" si="47"/>
        <v>0</v>
      </c>
      <c r="O96" s="5">
        <f t="shared" si="49"/>
        <v>0.46105165762573541</v>
      </c>
      <c r="P96" s="5">
        <f t="shared" si="49"/>
        <v>0.48316235048073503</v>
      </c>
      <c r="Q96" s="5">
        <f t="shared" si="49"/>
        <v>5.5785991893529487E-2</v>
      </c>
      <c r="R96" s="5">
        <f t="shared" si="49"/>
        <v>0</v>
      </c>
      <c r="S96" s="5">
        <f t="shared" si="49"/>
        <v>0</v>
      </c>
      <c r="T96" s="5">
        <f t="shared" si="48"/>
        <v>0</v>
      </c>
      <c r="U96" s="5">
        <f t="shared" si="48"/>
        <v>0</v>
      </c>
      <c r="V96" s="5">
        <f t="shared" si="48"/>
        <v>0</v>
      </c>
      <c r="W96" s="5">
        <f t="shared" si="48"/>
        <v>0</v>
      </c>
      <c r="X96" s="5">
        <f t="shared" si="48"/>
        <v>0</v>
      </c>
      <c r="Y96" s="6">
        <f t="shared" si="40"/>
        <v>0.48316235048073503</v>
      </c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V96" s="5"/>
      <c r="AW96" s="5"/>
      <c r="AX96" s="5"/>
      <c r="AY96" s="5"/>
      <c r="AZ96" s="5"/>
      <c r="BA96" s="5"/>
      <c r="BD96" s="5"/>
      <c r="BE96">
        <v>6</v>
      </c>
      <c r="BF96" t="s">
        <v>465</v>
      </c>
      <c r="BG96">
        <f>SUMIFS('Pres Converted'!J$2:J$10000,'Pres Converted'!$E$2:$E$10000,$BF96,'Pres Converted'!$D$2:$D$10000,"ED",'Pres Converted'!$C$2:$C$10000,$BE96)</f>
        <v>677</v>
      </c>
      <c r="BH96">
        <f>SUMIFS('Pres Converted'!G$2:G$10000,'Pres Converted'!$E$2:$E$10000,$BF96,'Pres Converted'!$D$2:$D$10000,"ED",'Pres Converted'!$C$2:$C$10000,$BE96)</f>
        <v>171</v>
      </c>
      <c r="BI96">
        <f>SUMIFS('Pres Converted'!H$2:H$10000,'Pres Converted'!$E$2:$E$10000,$BF96,'Pres Converted'!$D$2:$D$10000,"ED",'Pres Converted'!$C$2:$C$10000,$BE96)</f>
        <v>410</v>
      </c>
      <c r="BJ96">
        <f>SUMIFS('Pres Converted'!I$2:I$10000,'Pres Converted'!$E$2:$E$10000,$BF96,'Pres Converted'!$D$2:$D$10000,"ED",'Pres Converted'!$C$2:$C$10000,$BE96)</f>
        <v>96</v>
      </c>
      <c r="BR96">
        <f>BG96/SUMIF('By HD'!$A$3:$A$42,$BE96,'By HD'!$B$3:$B$42)</f>
        <v>0.21539930003181673</v>
      </c>
      <c r="BS96">
        <f>$BR96*SUMIF('By HD'!$A$3:$A$42,$BE96,'By HD'!W$3:W$42)</f>
        <v>69.143175310213167</v>
      </c>
      <c r="BT96">
        <f>(DA96-SUMIF('By HD'!$A$3:$A$42,$BE96,'By HD'!M$3:M$42))*$BR96*SUMIF('By HD'!$A$3:$A$42,$BE96,'By HD'!$W$3:$W$42)+$BR96*SUMIF('By HD'!$A$3:$A$42,$BE96,'By HD'!X$3:X$42)</f>
        <v>17.665531704420403</v>
      </c>
      <c r="BU96">
        <f>(DB96-SUMIF('By HD'!$A$3:$A$42,$BE96,'By HD'!N$3:N$42))*$BR96*SUMIF('By HD'!$A$3:$A$42,$BE96,'By HD'!$W$3:$W$42)+$BR96*SUMIF('By HD'!$A$3:$A$42,$BE96,'By HD'!Y$3:Y$42)</f>
        <v>46.361685321248302</v>
      </c>
      <c r="BV96">
        <f>(DC96-SUMIF('By HD'!$A$3:$A$42,$BE96,'By HD'!O$3:O$42))*$BR96*SUMIF('By HD'!$A$3:$A$42,$BE96,'By HD'!$W$3:$W$42)+$BR96*SUMIF('By HD'!$A$3:$A$42,$BE96,'By HD'!Z$3:Z$42)</f>
        <v>5.1159582845444671</v>
      </c>
      <c r="BW96">
        <f>(DD96-SUMIF('By HD'!$A$3:$A$42,$BE96,'By HD'!P$3:P$42))*$BR96*SUMIF('By HD'!$A$3:$A$42,$BE96,'By HD'!$W$3:$W$42)+$BR96*SUMIF('By HD'!$A$3:$A$42,$BE96,'By HD'!AA$3:AA$42)</f>
        <v>0</v>
      </c>
      <c r="CD96">
        <f>$BR96*SUMIF('By HD'!$A$3:$A$42,$BE96,'By HD'!AR$3:AR$42)</f>
        <v>37.048679605472479</v>
      </c>
      <c r="CE96">
        <f>(DA96-SUMIF('By HD'!$A$3:$A$42,$BE96,'By HD'!M$3:M$42))*$BR96*SUMIF('By HD'!$A$3:$A$42,$BE96,'By HD'!$AR$3:$AR$42)+$BR96*SUMIF('By HD'!$A$3:$A$42,$BE96,'By HD'!AS$3:AS$42)</f>
        <v>8.8791665574221224</v>
      </c>
      <c r="CF96">
        <f>(DB96-SUMIF('By HD'!$A$3:$A$42,$BE96,'By HD'!N$3:N$42))*$BR96*SUMIF('By HD'!$A$3:$A$42,$BE96,'By HD'!$AR$3:$AR$42)+$BR96*SUMIF('By HD'!$A$3:$A$42,$BE96,'By HD'!AT$3:AT$42)</f>
        <v>21.128318220805713</v>
      </c>
      <c r="CG96">
        <f>(DC96-SUMIF('By HD'!$A$3:$A$42,$BE96,'By HD'!O$3:O$42))*$BR96*SUMIF('By HD'!$A$3:$A$42,$BE96,'By HD'!$AR$3:$AR$42)+$BR96*SUMIF('By HD'!$A$3:$A$42,$BE96,'By HD'!AU$3:AU$42)</f>
        <v>7.0411948272446407</v>
      </c>
      <c r="CH96">
        <f>(DD96-SUMIF('By HD'!$A$3:$A$42,$BE96,'By HD'!P$3:P$42))*$BR96*SUMIF('By HD'!$A$3:$A$42,$BE96,'By HD'!$AR$3:$AR$42)+$BR96*SUMIF('By HD'!$A$3:$A$42,$BE96,'By HD'!AV$3:AV$42)</f>
        <v>0</v>
      </c>
      <c r="CO96">
        <f t="shared" si="46"/>
        <v>783.19185491568555</v>
      </c>
      <c r="CP96">
        <f t="shared" si="46"/>
        <v>197.54469826184251</v>
      </c>
      <c r="CQ96">
        <f t="shared" si="44"/>
        <v>477.49000354205401</v>
      </c>
      <c r="CR96">
        <f t="shared" si="44"/>
        <v>108.15715311178911</v>
      </c>
      <c r="CS96">
        <f t="shared" si="44"/>
        <v>0</v>
      </c>
      <c r="CZ96" s="5"/>
      <c r="DA96">
        <f t="shared" si="50"/>
        <v>0.25258493353028066</v>
      </c>
      <c r="DB96">
        <f t="shared" si="50"/>
        <v>0.60561299852289507</v>
      </c>
      <c r="DC96">
        <f t="shared" si="50"/>
        <v>0.14180206794682423</v>
      </c>
      <c r="DD96">
        <f t="shared" si="50"/>
        <v>0</v>
      </c>
      <c r="DE96">
        <f t="shared" si="50"/>
        <v>0</v>
      </c>
      <c r="DF96">
        <f t="shared" si="50"/>
        <v>0</v>
      </c>
      <c r="DG96">
        <f t="shared" si="50"/>
        <v>0</v>
      </c>
      <c r="DH96">
        <f t="shared" si="50"/>
        <v>0</v>
      </c>
      <c r="DI96">
        <f t="shared" si="50"/>
        <v>0</v>
      </c>
      <c r="DJ96">
        <f t="shared" si="50"/>
        <v>0</v>
      </c>
      <c r="DK96" s="5"/>
      <c r="DL96" s="5"/>
      <c r="DM96" s="5"/>
      <c r="DN96" s="5"/>
      <c r="DO96" s="5"/>
      <c r="DP96" s="5"/>
      <c r="DQ96" s="5"/>
      <c r="DR96" s="5"/>
      <c r="DS96" s="5"/>
      <c r="DT96" s="5"/>
      <c r="DU96" s="5"/>
      <c r="DV96" s="5"/>
      <c r="DW96" s="5"/>
      <c r="DX96" s="5"/>
      <c r="DY96" s="5"/>
      <c r="DZ96" s="5"/>
      <c r="EA96" s="5"/>
      <c r="EB96" s="5"/>
      <c r="EC96" s="5"/>
      <c r="ED96" s="5"/>
      <c r="EE96" s="5"/>
      <c r="EF96" s="5"/>
      <c r="EG96" s="5"/>
      <c r="EH96" s="5"/>
      <c r="EI96" s="5"/>
      <c r="EJ96" s="5"/>
      <c r="EK96" s="5"/>
      <c r="EL96" s="5"/>
      <c r="EM96" s="5"/>
      <c r="EN96" s="5"/>
      <c r="EO96" s="5"/>
      <c r="EP96" s="5"/>
      <c r="EQ96" s="5"/>
      <c r="ER96" s="5"/>
      <c r="ES96" s="5"/>
    </row>
    <row r="97" spans="2:149" x14ac:dyDescent="0.3">
      <c r="B97" t="s">
        <v>26</v>
      </c>
      <c r="D97" s="5">
        <f>SUM(D68:D96)</f>
        <v>95219</v>
      </c>
      <c r="E97" s="5">
        <f t="shared" ref="E97:N97" si="51">SUM(E68:E96)</f>
        <v>32967</v>
      </c>
      <c r="F97" s="5">
        <f t="shared" si="51"/>
        <v>55349</v>
      </c>
      <c r="G97" s="5">
        <f t="shared" si="51"/>
        <v>6903</v>
      </c>
      <c r="H97" s="5">
        <f t="shared" si="51"/>
        <v>0</v>
      </c>
      <c r="I97" s="5">
        <f t="shared" si="51"/>
        <v>0</v>
      </c>
      <c r="J97" s="5">
        <f t="shared" si="51"/>
        <v>0</v>
      </c>
      <c r="K97" s="5">
        <f t="shared" si="51"/>
        <v>0</v>
      </c>
      <c r="L97" s="5">
        <f t="shared" si="51"/>
        <v>0</v>
      </c>
      <c r="M97" s="5">
        <f t="shared" si="51"/>
        <v>0</v>
      </c>
      <c r="N97" s="5">
        <f t="shared" si="51"/>
        <v>0</v>
      </c>
      <c r="O97" s="5">
        <f t="shared" si="49"/>
        <v>0.34622291769499786</v>
      </c>
      <c r="P97" s="5">
        <f t="shared" si="49"/>
        <v>0.58128104684989346</v>
      </c>
      <c r="Q97" s="5">
        <f t="shared" si="49"/>
        <v>7.2496035455108743E-2</v>
      </c>
      <c r="R97" s="5">
        <f t="shared" si="49"/>
        <v>0</v>
      </c>
      <c r="S97" s="5">
        <f t="shared" si="49"/>
        <v>0</v>
      </c>
      <c r="T97" s="5">
        <f t="shared" si="48"/>
        <v>0</v>
      </c>
      <c r="U97" s="5">
        <f t="shared" si="48"/>
        <v>0</v>
      </c>
      <c r="V97" s="5">
        <f t="shared" si="48"/>
        <v>0</v>
      </c>
      <c r="W97" s="5">
        <f t="shared" si="48"/>
        <v>0</v>
      </c>
      <c r="X97" s="5">
        <f t="shared" si="48"/>
        <v>0</v>
      </c>
      <c r="Y97" s="6">
        <f t="shared" si="40"/>
        <v>0.58128104684989346</v>
      </c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V97" s="5"/>
      <c r="AW97" s="5"/>
      <c r="AX97" s="5"/>
      <c r="AY97" s="5"/>
      <c r="AZ97" s="5"/>
      <c r="BA97" s="5"/>
      <c r="BD97" s="5"/>
      <c r="BE97">
        <v>7</v>
      </c>
      <c r="BF97" t="s">
        <v>465</v>
      </c>
      <c r="BG97">
        <f>SUMIFS('Pres Converted'!J$2:J$10000,'Pres Converted'!$E$2:$E$10000,$BF97,'Pres Converted'!$D$2:$D$10000,"ED",'Pres Converted'!$C$2:$C$10000,$BE97)</f>
        <v>6766</v>
      </c>
      <c r="BH97">
        <f>SUMIFS('Pres Converted'!G$2:G$10000,'Pres Converted'!$E$2:$E$10000,$BF97,'Pres Converted'!$D$2:$D$10000,"ED",'Pres Converted'!$C$2:$C$10000,$BE97)</f>
        <v>2470</v>
      </c>
      <c r="BI97">
        <f>SUMIFS('Pres Converted'!H$2:H$10000,'Pres Converted'!$E$2:$E$10000,$BF97,'Pres Converted'!$D$2:$D$10000,"ED",'Pres Converted'!$C$2:$C$10000,$BE97)</f>
        <v>3861</v>
      </c>
      <c r="BJ97">
        <f>SUMIFS('Pres Converted'!I$2:I$10000,'Pres Converted'!$E$2:$E$10000,$BF97,'Pres Converted'!$D$2:$D$10000,"ED",'Pres Converted'!$C$2:$C$10000,$BE97)</f>
        <v>435</v>
      </c>
      <c r="BR97">
        <f>BG97/SUMIF('By HD'!$A$3:$A$42,$BE97,'By HD'!$B$3:$B$42)</f>
        <v>1</v>
      </c>
      <c r="BS97">
        <f>$BR97*SUMIF('By HD'!$A$3:$A$42,$BE97,'By HD'!W$3:W$42)</f>
        <v>815</v>
      </c>
      <c r="BT97">
        <f>(DA97-SUMIF('By HD'!$A$3:$A$42,$BE97,'By HD'!M$3:M$42))*$BR97*SUMIF('By HD'!$A$3:$A$42,$BE97,'By HD'!$W$3:$W$42)+$BR97*SUMIF('By HD'!$A$3:$A$42,$BE97,'By HD'!X$3:X$42)</f>
        <v>258</v>
      </c>
      <c r="BU97">
        <f>(DB97-SUMIF('By HD'!$A$3:$A$42,$BE97,'By HD'!N$3:N$42))*$BR97*SUMIF('By HD'!$A$3:$A$42,$BE97,'By HD'!$W$3:$W$42)+$BR97*SUMIF('By HD'!$A$3:$A$42,$BE97,'By HD'!Y$3:Y$42)</f>
        <v>532</v>
      </c>
      <c r="BV97">
        <f>(DC97-SUMIF('By HD'!$A$3:$A$42,$BE97,'By HD'!O$3:O$42))*$BR97*SUMIF('By HD'!$A$3:$A$42,$BE97,'By HD'!$W$3:$W$42)+$BR97*SUMIF('By HD'!$A$3:$A$42,$BE97,'By HD'!Z$3:Z$42)</f>
        <v>25</v>
      </c>
      <c r="BW97">
        <f>(DD97-SUMIF('By HD'!$A$3:$A$42,$BE97,'By HD'!P$3:P$42))*$BR97*SUMIF('By HD'!$A$3:$A$42,$BE97,'By HD'!$W$3:$W$42)+$BR97*SUMIF('By HD'!$A$3:$A$42,$BE97,'By HD'!AA$3:AA$42)</f>
        <v>0</v>
      </c>
      <c r="CD97">
        <f>$BR97*SUMIF('By HD'!$A$3:$A$42,$BE97,'By HD'!AR$3:AR$42)</f>
        <v>276</v>
      </c>
      <c r="CE97">
        <f>(DA97-SUMIF('By HD'!$A$3:$A$42,$BE97,'By HD'!M$3:M$42))*$BR97*SUMIF('By HD'!$A$3:$A$42,$BE97,'By HD'!$AR$3:$AR$42)+$BR97*SUMIF('By HD'!$A$3:$A$42,$BE97,'By HD'!AS$3:AS$42)</f>
        <v>126</v>
      </c>
      <c r="CF97">
        <f>(DB97-SUMIF('By HD'!$A$3:$A$42,$BE97,'By HD'!N$3:N$42))*$BR97*SUMIF('By HD'!$A$3:$A$42,$BE97,'By HD'!$AR$3:$AR$42)+$BR97*SUMIF('By HD'!$A$3:$A$42,$BE97,'By HD'!AT$3:AT$42)</f>
        <v>134</v>
      </c>
      <c r="CG97">
        <f>(DC97-SUMIF('By HD'!$A$3:$A$42,$BE97,'By HD'!O$3:O$42))*$BR97*SUMIF('By HD'!$A$3:$A$42,$BE97,'By HD'!$AR$3:$AR$42)+$BR97*SUMIF('By HD'!$A$3:$A$42,$BE97,'By HD'!AU$3:AU$42)</f>
        <v>16</v>
      </c>
      <c r="CH97">
        <f>(DD97-SUMIF('By HD'!$A$3:$A$42,$BE97,'By HD'!P$3:P$42))*$BR97*SUMIF('By HD'!$A$3:$A$42,$BE97,'By HD'!$AR$3:$AR$42)+$BR97*SUMIF('By HD'!$A$3:$A$42,$BE97,'By HD'!AV$3:AV$42)</f>
        <v>0</v>
      </c>
      <c r="CO97">
        <f t="shared" si="46"/>
        <v>7857</v>
      </c>
      <c r="CP97">
        <f t="shared" si="46"/>
        <v>2854</v>
      </c>
      <c r="CQ97">
        <f t="shared" si="44"/>
        <v>4527</v>
      </c>
      <c r="CR97">
        <f t="shared" si="44"/>
        <v>476</v>
      </c>
      <c r="CS97">
        <f t="shared" si="44"/>
        <v>0</v>
      </c>
      <c r="CZ97" s="5"/>
      <c r="DA97">
        <f t="shared" si="50"/>
        <v>0.36506059710316285</v>
      </c>
      <c r="DB97">
        <f t="shared" si="50"/>
        <v>0.5706473544191546</v>
      </c>
      <c r="DC97">
        <f t="shared" si="50"/>
        <v>6.4292048477682537E-2</v>
      </c>
      <c r="DD97">
        <f t="shared" si="50"/>
        <v>0</v>
      </c>
      <c r="DE97">
        <f t="shared" si="50"/>
        <v>0</v>
      </c>
      <c r="DF97">
        <f t="shared" si="50"/>
        <v>0</v>
      </c>
      <c r="DG97">
        <f t="shared" si="50"/>
        <v>0</v>
      </c>
      <c r="DH97">
        <f t="shared" si="50"/>
        <v>0</v>
      </c>
      <c r="DI97">
        <f t="shared" si="50"/>
        <v>0</v>
      </c>
      <c r="DJ97">
        <f t="shared" si="50"/>
        <v>0</v>
      </c>
      <c r="DK97" s="5"/>
      <c r="DL97" s="5"/>
      <c r="DM97" s="5"/>
      <c r="DN97" s="5"/>
      <c r="DO97" s="5"/>
      <c r="DP97" s="5"/>
      <c r="DQ97" s="5"/>
      <c r="DR97" s="5"/>
      <c r="DS97" s="5"/>
      <c r="DT97" s="5"/>
      <c r="DU97" s="5"/>
      <c r="DV97" s="5"/>
      <c r="DW97" s="5"/>
      <c r="DX97" s="5"/>
      <c r="DY97" s="5"/>
      <c r="DZ97" s="5"/>
      <c r="EA97" s="5"/>
      <c r="EB97" s="5"/>
      <c r="EC97" s="5"/>
      <c r="ED97" s="5"/>
      <c r="EE97" s="5"/>
      <c r="EF97" s="5"/>
      <c r="EG97" s="5"/>
      <c r="EH97" s="5"/>
      <c r="EI97" s="5"/>
      <c r="EJ97" s="5"/>
      <c r="EK97" s="5"/>
      <c r="EL97" s="5"/>
      <c r="EM97" s="5"/>
      <c r="EN97" s="5"/>
      <c r="EO97" s="5"/>
      <c r="EP97" s="5"/>
      <c r="EQ97" s="5"/>
      <c r="ER97" s="5"/>
      <c r="ES97" s="5"/>
    </row>
    <row r="98" spans="2:149" x14ac:dyDescent="0.3"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V98" s="5"/>
      <c r="AW98" s="5"/>
      <c r="AX98" s="5"/>
      <c r="AY98" s="5"/>
      <c r="AZ98" s="5"/>
      <c r="BA98" s="5"/>
      <c r="BD98" s="5"/>
      <c r="BE98">
        <v>8</v>
      </c>
      <c r="BF98" t="s">
        <v>465</v>
      </c>
      <c r="BG98">
        <f>SUMIFS('Pres Converted'!J$2:J$10000,'Pres Converted'!$E$2:$E$10000,$BF98,'Pres Converted'!$D$2:$D$10000,"ED",'Pres Converted'!$C$2:$C$10000,$BE98)</f>
        <v>7360</v>
      </c>
      <c r="BH98">
        <f>SUMIFS('Pres Converted'!G$2:G$10000,'Pres Converted'!$E$2:$E$10000,$BF98,'Pres Converted'!$D$2:$D$10000,"ED",'Pres Converted'!$C$2:$C$10000,$BE98)</f>
        <v>2113</v>
      </c>
      <c r="BI98">
        <f>SUMIFS('Pres Converted'!H$2:H$10000,'Pres Converted'!$E$2:$E$10000,$BF98,'Pres Converted'!$D$2:$D$10000,"ED",'Pres Converted'!$C$2:$C$10000,$BE98)</f>
        <v>4618</v>
      </c>
      <c r="BJ98">
        <f>SUMIFS('Pres Converted'!I$2:I$10000,'Pres Converted'!$E$2:$E$10000,$BF98,'Pres Converted'!$D$2:$D$10000,"ED",'Pres Converted'!$C$2:$C$10000,$BE98)</f>
        <v>629</v>
      </c>
      <c r="BR98">
        <f>BG98/SUMIF('By HD'!$A$3:$A$42,$BE98,'By HD'!$B$3:$B$42)</f>
        <v>1</v>
      </c>
      <c r="BS98">
        <f>$BR98*SUMIF('By HD'!$A$3:$A$42,$BE98,'By HD'!W$3:W$42)</f>
        <v>655</v>
      </c>
      <c r="BT98">
        <f>(DA98-SUMIF('By HD'!$A$3:$A$42,$BE98,'By HD'!M$3:M$42))*$BR98*SUMIF('By HD'!$A$3:$A$42,$BE98,'By HD'!$W$3:$W$42)+$BR98*SUMIF('By HD'!$A$3:$A$42,$BE98,'By HD'!X$3:X$42)</f>
        <v>201</v>
      </c>
      <c r="BU98">
        <f>(DB98-SUMIF('By HD'!$A$3:$A$42,$BE98,'By HD'!N$3:N$42))*$BR98*SUMIF('By HD'!$A$3:$A$42,$BE98,'By HD'!$W$3:$W$42)+$BR98*SUMIF('By HD'!$A$3:$A$42,$BE98,'By HD'!Y$3:Y$42)</f>
        <v>432</v>
      </c>
      <c r="BV98">
        <f>(DC98-SUMIF('By HD'!$A$3:$A$42,$BE98,'By HD'!O$3:O$42))*$BR98*SUMIF('By HD'!$A$3:$A$42,$BE98,'By HD'!$W$3:$W$42)+$BR98*SUMIF('By HD'!$A$3:$A$42,$BE98,'By HD'!Z$3:Z$42)</f>
        <v>22</v>
      </c>
      <c r="BW98">
        <f>(DD98-SUMIF('By HD'!$A$3:$A$42,$BE98,'By HD'!P$3:P$42))*$BR98*SUMIF('By HD'!$A$3:$A$42,$BE98,'By HD'!$W$3:$W$42)+$BR98*SUMIF('By HD'!$A$3:$A$42,$BE98,'By HD'!AA$3:AA$42)</f>
        <v>0</v>
      </c>
      <c r="CD98">
        <f>$BR98*SUMIF('By HD'!$A$3:$A$42,$BE98,'By HD'!AR$3:AR$42)</f>
        <v>387</v>
      </c>
      <c r="CE98">
        <f>(DA98-SUMIF('By HD'!$A$3:$A$42,$BE98,'By HD'!M$3:M$42))*$BR98*SUMIF('By HD'!$A$3:$A$42,$BE98,'By HD'!$AR$3:$AR$42)+$BR98*SUMIF('By HD'!$A$3:$A$42,$BE98,'By HD'!AS$3:AS$42)</f>
        <v>140</v>
      </c>
      <c r="CF98">
        <f>(DB98-SUMIF('By HD'!$A$3:$A$42,$BE98,'By HD'!N$3:N$42))*$BR98*SUMIF('By HD'!$A$3:$A$42,$BE98,'By HD'!$AR$3:$AR$42)+$BR98*SUMIF('By HD'!$A$3:$A$42,$BE98,'By HD'!AT$3:AT$42)</f>
        <v>225</v>
      </c>
      <c r="CG98">
        <f>(DC98-SUMIF('By HD'!$A$3:$A$42,$BE98,'By HD'!O$3:O$42))*$BR98*SUMIF('By HD'!$A$3:$A$42,$BE98,'By HD'!$AR$3:$AR$42)+$BR98*SUMIF('By HD'!$A$3:$A$42,$BE98,'By HD'!AU$3:AU$42)</f>
        <v>22</v>
      </c>
      <c r="CH98">
        <f>(DD98-SUMIF('By HD'!$A$3:$A$42,$BE98,'By HD'!P$3:P$42))*$BR98*SUMIF('By HD'!$A$3:$A$42,$BE98,'By HD'!$AR$3:$AR$42)+$BR98*SUMIF('By HD'!$A$3:$A$42,$BE98,'By HD'!AV$3:AV$42)</f>
        <v>0</v>
      </c>
      <c r="CO98">
        <f t="shared" si="46"/>
        <v>8402</v>
      </c>
      <c r="CP98">
        <f t="shared" si="46"/>
        <v>2454</v>
      </c>
      <c r="CQ98">
        <f t="shared" si="44"/>
        <v>5275</v>
      </c>
      <c r="CR98">
        <f t="shared" si="44"/>
        <v>673</v>
      </c>
      <c r="CS98">
        <f t="shared" si="44"/>
        <v>0</v>
      </c>
      <c r="CZ98" s="5"/>
      <c r="DA98">
        <f t="shared" si="50"/>
        <v>0.28709239130434783</v>
      </c>
      <c r="DB98">
        <f t="shared" si="50"/>
        <v>0.62744565217391302</v>
      </c>
      <c r="DC98">
        <f t="shared" si="50"/>
        <v>8.546195652173913E-2</v>
      </c>
      <c r="DD98">
        <f t="shared" si="50"/>
        <v>0</v>
      </c>
      <c r="DE98">
        <f t="shared" si="50"/>
        <v>0</v>
      </c>
      <c r="DF98">
        <f t="shared" si="50"/>
        <v>0</v>
      </c>
      <c r="DG98">
        <f t="shared" si="50"/>
        <v>0</v>
      </c>
      <c r="DH98">
        <f t="shared" si="50"/>
        <v>0</v>
      </c>
      <c r="DI98">
        <f t="shared" si="50"/>
        <v>0</v>
      </c>
      <c r="DJ98">
        <f t="shared" si="50"/>
        <v>0</v>
      </c>
      <c r="DK98" s="5"/>
      <c r="DL98" s="5"/>
      <c r="DM98" s="5"/>
      <c r="DN98" s="5"/>
      <c r="DO98" s="5"/>
      <c r="DP98" s="5"/>
      <c r="DQ98" s="5"/>
      <c r="DR98" s="5"/>
      <c r="DS98" s="5"/>
      <c r="DT98" s="5"/>
      <c r="DU98" s="5"/>
      <c r="DV98" s="5"/>
      <c r="DW98" s="5"/>
      <c r="DX98" s="5"/>
      <c r="DY98" s="5"/>
      <c r="DZ98" s="5"/>
      <c r="EA98" s="5"/>
      <c r="EB98" s="5"/>
      <c r="EC98" s="5"/>
      <c r="ED98" s="5"/>
      <c r="EE98" s="5"/>
      <c r="EF98" s="5"/>
      <c r="EG98" s="5"/>
      <c r="EH98" s="5"/>
      <c r="EI98" s="5"/>
      <c r="EJ98" s="5"/>
      <c r="EK98" s="5"/>
      <c r="EL98" s="5"/>
      <c r="EM98" s="5"/>
      <c r="EN98" s="5"/>
      <c r="EO98" s="5"/>
      <c r="EP98" s="5"/>
      <c r="EQ98" s="5"/>
      <c r="ER98" s="5"/>
      <c r="ES98" s="5"/>
    </row>
    <row r="99" spans="2:149" x14ac:dyDescent="0.3"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V99" s="5"/>
      <c r="AW99" s="5"/>
      <c r="AX99" s="5"/>
      <c r="AY99" s="5"/>
      <c r="AZ99" s="5"/>
      <c r="BA99" s="5"/>
      <c r="BD99" s="5"/>
      <c r="BE99">
        <v>9</v>
      </c>
      <c r="BF99" t="s">
        <v>465</v>
      </c>
      <c r="BG99">
        <f>SUMIFS('Pres Converted'!J$2:J$10000,'Pres Converted'!$E$2:$E$10000,$BF99,'Pres Converted'!$D$2:$D$10000,"ED",'Pres Converted'!$C$2:$C$10000,$BE99)</f>
        <v>8863</v>
      </c>
      <c r="BH99">
        <f>SUMIFS('Pres Converted'!G$2:G$10000,'Pres Converted'!$E$2:$E$10000,$BF99,'Pres Converted'!$D$2:$D$10000,"ED",'Pres Converted'!$C$2:$C$10000,$BE99)</f>
        <v>2199</v>
      </c>
      <c r="BI99">
        <f>SUMIFS('Pres Converted'!H$2:H$10000,'Pres Converted'!$E$2:$E$10000,$BF99,'Pres Converted'!$D$2:$D$10000,"ED",'Pres Converted'!$C$2:$C$10000,$BE99)</f>
        <v>5933</v>
      </c>
      <c r="BJ99">
        <f>SUMIFS('Pres Converted'!I$2:I$10000,'Pres Converted'!$E$2:$E$10000,$BF99,'Pres Converted'!$D$2:$D$10000,"ED",'Pres Converted'!$C$2:$C$10000,$BE99)</f>
        <v>731</v>
      </c>
      <c r="BR99">
        <f>BG99/SUMIF('By HD'!$A$3:$A$42,$BE99,'By HD'!$B$3:$B$42)</f>
        <v>1</v>
      </c>
      <c r="BS99">
        <f>$BR99*SUMIF('By HD'!$A$3:$A$42,$BE99,'By HD'!W$3:W$42)</f>
        <v>866</v>
      </c>
      <c r="BT99">
        <f>(DA99-SUMIF('By HD'!$A$3:$A$42,$BE99,'By HD'!M$3:M$42))*$BR99*SUMIF('By HD'!$A$3:$A$42,$BE99,'By HD'!$W$3:$W$42)+$BR99*SUMIF('By HD'!$A$3:$A$42,$BE99,'By HD'!X$3:X$42)</f>
        <v>214</v>
      </c>
      <c r="BU99">
        <f>(DB99-SUMIF('By HD'!$A$3:$A$42,$BE99,'By HD'!N$3:N$42))*$BR99*SUMIF('By HD'!$A$3:$A$42,$BE99,'By HD'!$W$3:$W$42)+$BR99*SUMIF('By HD'!$A$3:$A$42,$BE99,'By HD'!Y$3:Y$42)</f>
        <v>628</v>
      </c>
      <c r="BV99">
        <f>(DC99-SUMIF('By HD'!$A$3:$A$42,$BE99,'By HD'!O$3:O$42))*$BR99*SUMIF('By HD'!$A$3:$A$42,$BE99,'By HD'!$W$3:$W$42)+$BR99*SUMIF('By HD'!$A$3:$A$42,$BE99,'By HD'!Z$3:Z$42)</f>
        <v>24</v>
      </c>
      <c r="BW99">
        <f>(DD99-SUMIF('By HD'!$A$3:$A$42,$BE99,'By HD'!P$3:P$42))*$BR99*SUMIF('By HD'!$A$3:$A$42,$BE99,'By HD'!$W$3:$W$42)+$BR99*SUMIF('By HD'!$A$3:$A$42,$BE99,'By HD'!AA$3:AA$42)</f>
        <v>0</v>
      </c>
      <c r="CD99">
        <f>$BR99*SUMIF('By HD'!$A$3:$A$42,$BE99,'By HD'!AR$3:AR$42)</f>
        <v>316</v>
      </c>
      <c r="CE99">
        <f>(DA99-SUMIF('By HD'!$A$3:$A$42,$BE99,'By HD'!M$3:M$42))*$BR99*SUMIF('By HD'!$A$3:$A$42,$BE99,'By HD'!$AR$3:$AR$42)+$BR99*SUMIF('By HD'!$A$3:$A$42,$BE99,'By HD'!AS$3:AS$42)</f>
        <v>88</v>
      </c>
      <c r="CF99">
        <f>(DB99-SUMIF('By HD'!$A$3:$A$42,$BE99,'By HD'!N$3:N$42))*$BR99*SUMIF('By HD'!$A$3:$A$42,$BE99,'By HD'!$AR$3:$AR$42)+$BR99*SUMIF('By HD'!$A$3:$A$42,$BE99,'By HD'!AT$3:AT$42)</f>
        <v>198</v>
      </c>
      <c r="CG99">
        <f>(DC99-SUMIF('By HD'!$A$3:$A$42,$BE99,'By HD'!O$3:O$42))*$BR99*SUMIF('By HD'!$A$3:$A$42,$BE99,'By HD'!$AR$3:$AR$42)+$BR99*SUMIF('By HD'!$A$3:$A$42,$BE99,'By HD'!AU$3:AU$42)</f>
        <v>30</v>
      </c>
      <c r="CH99">
        <f>(DD99-SUMIF('By HD'!$A$3:$A$42,$BE99,'By HD'!P$3:P$42))*$BR99*SUMIF('By HD'!$A$3:$A$42,$BE99,'By HD'!$AR$3:$AR$42)+$BR99*SUMIF('By HD'!$A$3:$A$42,$BE99,'By HD'!AV$3:AV$42)</f>
        <v>0</v>
      </c>
      <c r="CO99">
        <f t="shared" si="46"/>
        <v>10045</v>
      </c>
      <c r="CP99">
        <f t="shared" si="46"/>
        <v>2501</v>
      </c>
      <c r="CQ99">
        <f t="shared" si="44"/>
        <v>6759</v>
      </c>
      <c r="CR99">
        <f t="shared" si="44"/>
        <v>785</v>
      </c>
      <c r="CS99">
        <f t="shared" si="44"/>
        <v>0</v>
      </c>
      <c r="CZ99" s="5"/>
      <c r="DA99">
        <f t="shared" si="50"/>
        <v>0.24811012072661626</v>
      </c>
      <c r="DB99">
        <f t="shared" si="50"/>
        <v>0.66941216292451766</v>
      </c>
      <c r="DC99">
        <f t="shared" si="50"/>
        <v>8.2477716348866068E-2</v>
      </c>
      <c r="DD99">
        <f t="shared" si="50"/>
        <v>0</v>
      </c>
      <c r="DE99">
        <f t="shared" si="50"/>
        <v>0</v>
      </c>
      <c r="DF99">
        <f t="shared" si="50"/>
        <v>0</v>
      </c>
      <c r="DG99">
        <f t="shared" si="50"/>
        <v>0</v>
      </c>
      <c r="DH99">
        <f t="shared" si="50"/>
        <v>0</v>
      </c>
      <c r="DI99">
        <f t="shared" si="50"/>
        <v>0</v>
      </c>
      <c r="DJ99">
        <f t="shared" si="50"/>
        <v>0</v>
      </c>
      <c r="DK99" s="5"/>
      <c r="DL99" s="5"/>
      <c r="DM99" s="5"/>
      <c r="DN99" s="5"/>
      <c r="DO99" s="5"/>
      <c r="DP99" s="5"/>
      <c r="DQ99" s="5"/>
      <c r="DR99" s="5"/>
      <c r="DS99" s="5"/>
      <c r="DT99" s="5"/>
      <c r="DU99" s="5"/>
      <c r="DV99" s="5"/>
      <c r="DW99" s="5"/>
      <c r="DX99" s="5"/>
      <c r="DY99" s="5"/>
      <c r="DZ99" s="5"/>
      <c r="EA99" s="5"/>
      <c r="EB99" s="5"/>
      <c r="EC99" s="5"/>
      <c r="ED99" s="5"/>
      <c r="EE99" s="5"/>
      <c r="EF99" s="5"/>
      <c r="EG99" s="5"/>
      <c r="EH99" s="5"/>
      <c r="EI99" s="5"/>
      <c r="EJ99" s="5"/>
      <c r="EK99" s="5"/>
      <c r="EL99" s="5"/>
      <c r="EM99" s="5"/>
      <c r="EN99" s="5"/>
      <c r="EO99" s="5"/>
      <c r="EP99" s="5"/>
      <c r="EQ99" s="5"/>
      <c r="ER99" s="5"/>
      <c r="ES99" s="5"/>
    </row>
    <row r="100" spans="2:149" x14ac:dyDescent="0.3"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V100" s="5"/>
      <c r="AW100" s="5"/>
      <c r="AX100" s="5"/>
      <c r="AY100" s="5"/>
      <c r="AZ100" s="5"/>
      <c r="BA100" s="5"/>
      <c r="BD100" s="5"/>
      <c r="BE100">
        <v>10</v>
      </c>
      <c r="BF100" t="s">
        <v>465</v>
      </c>
      <c r="BG100">
        <f>SUMIFS('Pres Converted'!J$2:J$10000,'Pres Converted'!$E$2:$E$10000,$BF100,'Pres Converted'!$D$2:$D$10000,"ED",'Pres Converted'!$C$2:$C$10000,$BE100)</f>
        <v>8523</v>
      </c>
      <c r="BH100">
        <f>SUMIFS('Pres Converted'!G$2:G$10000,'Pres Converted'!$E$2:$E$10000,$BF100,'Pres Converted'!$D$2:$D$10000,"ED",'Pres Converted'!$C$2:$C$10000,$BE100)</f>
        <v>2267</v>
      </c>
      <c r="BI100">
        <f>SUMIFS('Pres Converted'!H$2:H$10000,'Pres Converted'!$E$2:$E$10000,$BF100,'Pres Converted'!$D$2:$D$10000,"ED",'Pres Converted'!$C$2:$C$10000,$BE100)</f>
        <v>5504</v>
      </c>
      <c r="BJ100">
        <f>SUMIFS('Pres Converted'!I$2:I$10000,'Pres Converted'!$E$2:$E$10000,$BF100,'Pres Converted'!$D$2:$D$10000,"ED",'Pres Converted'!$C$2:$C$10000,$BE100)</f>
        <v>752</v>
      </c>
      <c r="BR100">
        <f>BG100/SUMIF('By HD'!$A$3:$A$42,$BE100,'By HD'!$B$3:$B$42)</f>
        <v>1</v>
      </c>
      <c r="BS100">
        <f>$BR100*SUMIF('By HD'!$A$3:$A$42,$BE100,'By HD'!W$3:W$42)</f>
        <v>734</v>
      </c>
      <c r="BT100">
        <f>(DA100-SUMIF('By HD'!$A$3:$A$42,$BE100,'By HD'!M$3:M$42))*$BR100*SUMIF('By HD'!$A$3:$A$42,$BE100,'By HD'!$W$3:$W$42)+$BR100*SUMIF('By HD'!$A$3:$A$42,$BE100,'By HD'!X$3:X$42)</f>
        <v>217</v>
      </c>
      <c r="BU100">
        <f>(DB100-SUMIF('By HD'!$A$3:$A$42,$BE100,'By HD'!N$3:N$42))*$BR100*SUMIF('By HD'!$A$3:$A$42,$BE100,'By HD'!$W$3:$W$42)+$BR100*SUMIF('By HD'!$A$3:$A$42,$BE100,'By HD'!Y$3:Y$42)</f>
        <v>482</v>
      </c>
      <c r="BV100">
        <f>(DC100-SUMIF('By HD'!$A$3:$A$42,$BE100,'By HD'!O$3:O$42))*$BR100*SUMIF('By HD'!$A$3:$A$42,$BE100,'By HD'!$W$3:$W$42)+$BR100*SUMIF('By HD'!$A$3:$A$42,$BE100,'By HD'!Z$3:Z$42)</f>
        <v>35</v>
      </c>
      <c r="BW100">
        <f>(DD100-SUMIF('By HD'!$A$3:$A$42,$BE100,'By HD'!P$3:P$42))*$BR100*SUMIF('By HD'!$A$3:$A$42,$BE100,'By HD'!$W$3:$W$42)+$BR100*SUMIF('By HD'!$A$3:$A$42,$BE100,'By HD'!AA$3:AA$42)</f>
        <v>0</v>
      </c>
      <c r="CD100">
        <f>$BR100*SUMIF('By HD'!$A$3:$A$42,$BE100,'By HD'!AR$3:AR$42)</f>
        <v>1375</v>
      </c>
      <c r="CE100">
        <f>(DA100-SUMIF('By HD'!$A$3:$A$42,$BE100,'By HD'!M$3:M$42))*$BR100*SUMIF('By HD'!$A$3:$A$42,$BE100,'By HD'!$AR$3:$AR$42)+$BR100*SUMIF('By HD'!$A$3:$A$42,$BE100,'By HD'!AS$3:AS$42)</f>
        <v>370</v>
      </c>
      <c r="CF100">
        <f>(DB100-SUMIF('By HD'!$A$3:$A$42,$BE100,'By HD'!N$3:N$42))*$BR100*SUMIF('By HD'!$A$3:$A$42,$BE100,'By HD'!$AR$3:$AR$42)+$BR100*SUMIF('By HD'!$A$3:$A$42,$BE100,'By HD'!AT$3:AT$42)</f>
        <v>896</v>
      </c>
      <c r="CG100">
        <f>(DC100-SUMIF('By HD'!$A$3:$A$42,$BE100,'By HD'!O$3:O$42))*$BR100*SUMIF('By HD'!$A$3:$A$42,$BE100,'By HD'!$AR$3:$AR$42)+$BR100*SUMIF('By HD'!$A$3:$A$42,$BE100,'By HD'!AU$3:AU$42)</f>
        <v>109</v>
      </c>
      <c r="CH100">
        <f>(DD100-SUMIF('By HD'!$A$3:$A$42,$BE100,'By HD'!P$3:P$42))*$BR100*SUMIF('By HD'!$A$3:$A$42,$BE100,'By HD'!$AR$3:$AR$42)+$BR100*SUMIF('By HD'!$A$3:$A$42,$BE100,'By HD'!AV$3:AV$42)</f>
        <v>0</v>
      </c>
      <c r="CO100">
        <f t="shared" si="46"/>
        <v>10632</v>
      </c>
      <c r="CP100">
        <f t="shared" si="46"/>
        <v>2854</v>
      </c>
      <c r="CQ100">
        <f t="shared" si="44"/>
        <v>6882</v>
      </c>
      <c r="CR100">
        <f t="shared" si="44"/>
        <v>896</v>
      </c>
      <c r="CS100">
        <f t="shared" si="44"/>
        <v>0</v>
      </c>
      <c r="CZ100" s="5"/>
      <c r="DA100">
        <f t="shared" si="50"/>
        <v>0.26598615510970314</v>
      </c>
      <c r="DB100">
        <f t="shared" si="50"/>
        <v>0.64578200164261412</v>
      </c>
      <c r="DC100">
        <f t="shared" si="50"/>
        <v>8.823184324768274E-2</v>
      </c>
      <c r="DD100">
        <f t="shared" si="50"/>
        <v>0</v>
      </c>
      <c r="DE100">
        <f t="shared" si="50"/>
        <v>0</v>
      </c>
      <c r="DF100">
        <f t="shared" si="50"/>
        <v>0</v>
      </c>
      <c r="DG100">
        <f t="shared" si="50"/>
        <v>0</v>
      </c>
      <c r="DH100">
        <f t="shared" si="50"/>
        <v>0</v>
      </c>
      <c r="DI100">
        <f t="shared" si="50"/>
        <v>0</v>
      </c>
      <c r="DJ100">
        <f t="shared" si="50"/>
        <v>0</v>
      </c>
      <c r="DK100" s="5"/>
      <c r="DL100" s="5"/>
      <c r="DM100" s="5"/>
      <c r="DN100" s="5"/>
      <c r="DO100" s="5"/>
      <c r="DP100" s="5"/>
      <c r="DQ100" s="5"/>
      <c r="DR100" s="5"/>
      <c r="DS100" s="5"/>
      <c r="DT100" s="5"/>
      <c r="DU100" s="5"/>
      <c r="DV100" s="5"/>
      <c r="DW100" s="5"/>
      <c r="DX100" s="5"/>
      <c r="DY100" s="5"/>
      <c r="DZ100" s="5"/>
      <c r="EA100" s="5"/>
      <c r="EB100" s="5"/>
      <c r="EC100" s="5"/>
      <c r="ED100" s="5"/>
      <c r="EE100" s="5"/>
      <c r="EF100" s="5"/>
      <c r="EG100" s="5"/>
      <c r="EH100" s="5"/>
      <c r="EI100" s="5"/>
      <c r="EJ100" s="5"/>
      <c r="EK100" s="5"/>
      <c r="EL100" s="5"/>
      <c r="EM100" s="5"/>
      <c r="EN100" s="5"/>
      <c r="EO100" s="5"/>
      <c r="EP100" s="5"/>
      <c r="EQ100" s="5"/>
      <c r="ER100" s="5"/>
      <c r="ES100" s="5"/>
    </row>
    <row r="101" spans="2:149" x14ac:dyDescent="0.3"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V101" s="5"/>
      <c r="AW101" s="5"/>
      <c r="AX101" s="5"/>
      <c r="AY101" s="5"/>
      <c r="AZ101" s="5"/>
      <c r="BA101" s="5"/>
      <c r="BD101" s="5"/>
      <c r="BE101">
        <v>11</v>
      </c>
      <c r="BF101" t="s">
        <v>463</v>
      </c>
      <c r="BG101">
        <f>SUMIFS('Pres Converted'!J$2:J$10000,'Pres Converted'!$E$2:$E$10000,$BF101,'Pres Converted'!$D$2:$D$10000,"ED",'Pres Converted'!$C$2:$C$10000,$BE101)</f>
        <v>4041</v>
      </c>
      <c r="BH101">
        <f>SUMIFS('Pres Converted'!G$2:G$10000,'Pres Converted'!$E$2:$E$10000,$BF101,'Pres Converted'!$D$2:$D$10000,"ED",'Pres Converted'!$C$2:$C$10000,$BE101)</f>
        <v>1044</v>
      </c>
      <c r="BI101">
        <f>SUMIFS('Pres Converted'!H$2:H$10000,'Pres Converted'!$E$2:$E$10000,$BF101,'Pres Converted'!$D$2:$D$10000,"ED",'Pres Converted'!$C$2:$C$10000,$BE101)</f>
        <v>2267</v>
      </c>
      <c r="BJ101">
        <f>SUMIFS('Pres Converted'!I$2:I$10000,'Pres Converted'!$E$2:$E$10000,$BF101,'Pres Converted'!$D$2:$D$10000,"ED",'Pres Converted'!$C$2:$C$10000,$BE101)</f>
        <v>730</v>
      </c>
      <c r="BR101">
        <f>BG101/SUMIF('By HD'!$A$3:$A$42,$BE101,'By HD'!$B$3:$B$42)</f>
        <v>0.96906474820143884</v>
      </c>
      <c r="BS101">
        <f>$BR101*SUMIF('By HD'!$A$3:$A$42,$BE101,'By HD'!W$3:W$42)</f>
        <v>500.03741007194242</v>
      </c>
      <c r="BT101">
        <f>(DA101-SUMIF('By HD'!$A$3:$A$42,$BE101,'By HD'!M$3:M$42))*$BR101*SUMIF('By HD'!$A$3:$A$42,$BE101,'By HD'!$W$3:$W$42)+$BR101*SUMIF('By HD'!$A$3:$A$42,$BE101,'By HD'!X$3:X$42)</f>
        <v>145.56768593758088</v>
      </c>
      <c r="BU101">
        <f>(DB101-SUMIF('By HD'!$A$3:$A$42,$BE101,'By HD'!N$3:N$42))*$BR101*SUMIF('By HD'!$A$3:$A$42,$BE101,'By HD'!$W$3:$W$42)+$BR101*SUMIF('By HD'!$A$3:$A$42,$BE101,'By HD'!Y$3:Y$42)</f>
        <v>298.72673153563488</v>
      </c>
      <c r="BV101">
        <f>(DC101-SUMIF('By HD'!$A$3:$A$42,$BE101,'By HD'!O$3:O$42))*$BR101*SUMIF('By HD'!$A$3:$A$42,$BE101,'By HD'!$W$3:$W$42)+$BR101*SUMIF('By HD'!$A$3:$A$42,$BE101,'By HD'!Z$3:Z$42)</f>
        <v>55.742992598726779</v>
      </c>
      <c r="BW101">
        <f>(DD101-SUMIF('By HD'!$A$3:$A$42,$BE101,'By HD'!P$3:P$42))*$BR101*SUMIF('By HD'!$A$3:$A$42,$BE101,'By HD'!$W$3:$W$42)+$BR101*SUMIF('By HD'!$A$3:$A$42,$BE101,'By HD'!AA$3:AA$42)</f>
        <v>0</v>
      </c>
      <c r="CD101">
        <f>$BR101*SUMIF('By HD'!$A$3:$A$42,$BE101,'By HD'!AR$3:AR$42)</f>
        <v>153.11223021582734</v>
      </c>
      <c r="CE101">
        <f>(DA101-SUMIF('By HD'!$A$3:$A$42,$BE101,'By HD'!M$3:M$42))*$BR101*SUMIF('By HD'!$A$3:$A$42,$BE101,'By HD'!$AR$3:$AR$42)+$BR101*SUMIF('By HD'!$A$3:$A$42,$BE101,'By HD'!AS$3:AS$42)</f>
        <v>62.538309611303767</v>
      </c>
      <c r="CF101">
        <f>(DB101-SUMIF('By HD'!$A$3:$A$42,$BE101,'By HD'!N$3:N$42))*$BR101*SUMIF('By HD'!$A$3:$A$42,$BE101,'By HD'!$AR$3:$AR$42)+$BR101*SUMIF('By HD'!$A$3:$A$42,$BE101,'By HD'!AT$3:AT$42)</f>
        <v>66.864607076928394</v>
      </c>
      <c r="CG101">
        <f>(DC101-SUMIF('By HD'!$A$3:$A$42,$BE101,'By HD'!O$3:O$42))*$BR101*SUMIF('By HD'!$A$3:$A$42,$BE101,'By HD'!$AR$3:$AR$42)+$BR101*SUMIF('By HD'!$A$3:$A$42,$BE101,'By HD'!AU$3:AU$42)</f>
        <v>23.709313527595192</v>
      </c>
      <c r="CH101">
        <f>(DD101-SUMIF('By HD'!$A$3:$A$42,$BE101,'By HD'!P$3:P$42))*$BR101*SUMIF('By HD'!$A$3:$A$42,$BE101,'By HD'!$AR$3:$AR$42)+$BR101*SUMIF('By HD'!$A$3:$A$42,$BE101,'By HD'!AV$3:AV$42)</f>
        <v>0</v>
      </c>
      <c r="CO101">
        <f t="shared" si="46"/>
        <v>4694.1496402877701</v>
      </c>
      <c r="CP101">
        <f t="shared" si="46"/>
        <v>1252.1059955488845</v>
      </c>
      <c r="CQ101">
        <f t="shared" si="44"/>
        <v>2632.591338612563</v>
      </c>
      <c r="CR101">
        <f t="shared" si="44"/>
        <v>809.45230612632201</v>
      </c>
      <c r="CS101">
        <f t="shared" si="44"/>
        <v>0</v>
      </c>
      <c r="CZ101" s="5"/>
      <c r="DA101">
        <f t="shared" si="50"/>
        <v>0.25835189309576839</v>
      </c>
      <c r="DB101">
        <f t="shared" si="50"/>
        <v>0.56099975253650092</v>
      </c>
      <c r="DC101">
        <f t="shared" si="50"/>
        <v>0.18064835436773077</v>
      </c>
      <c r="DD101">
        <f t="shared" si="50"/>
        <v>0</v>
      </c>
      <c r="DE101">
        <f t="shared" si="50"/>
        <v>0</v>
      </c>
      <c r="DF101">
        <f t="shared" si="50"/>
        <v>0</v>
      </c>
      <c r="DG101">
        <f t="shared" si="50"/>
        <v>0</v>
      </c>
      <c r="DH101">
        <f t="shared" si="50"/>
        <v>0</v>
      </c>
      <c r="DI101">
        <f t="shared" si="50"/>
        <v>0</v>
      </c>
      <c r="DJ101">
        <f t="shared" si="50"/>
        <v>0</v>
      </c>
      <c r="DK101" s="5"/>
      <c r="DL101" s="5"/>
      <c r="DM101" s="5"/>
      <c r="DN101" s="5"/>
      <c r="DO101" s="5"/>
      <c r="DP101" s="5"/>
      <c r="DQ101" s="5"/>
      <c r="DR101" s="5"/>
      <c r="DS101" s="5"/>
      <c r="DT101" s="5"/>
      <c r="DU101" s="5"/>
      <c r="DV101" s="5"/>
      <c r="DW101" s="5"/>
      <c r="DX101" s="5"/>
      <c r="DY101" s="5"/>
      <c r="DZ101" s="5"/>
      <c r="EA101" s="5"/>
      <c r="EB101" s="5"/>
      <c r="EC101" s="5"/>
      <c r="ED101" s="5"/>
      <c r="EE101" s="5"/>
      <c r="EF101" s="5"/>
      <c r="EG101" s="5"/>
      <c r="EH101" s="5"/>
      <c r="EI101" s="5"/>
      <c r="EJ101" s="5"/>
      <c r="EK101" s="5"/>
      <c r="EL101" s="5"/>
      <c r="EM101" s="5"/>
      <c r="EN101" s="5"/>
      <c r="EO101" s="5"/>
      <c r="EP101" s="5"/>
      <c r="EQ101" s="5"/>
      <c r="ER101" s="5"/>
      <c r="ES101" s="5"/>
    </row>
    <row r="102" spans="2:149" x14ac:dyDescent="0.3"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V102" s="5"/>
      <c r="AW102" s="5"/>
      <c r="AX102" s="5"/>
      <c r="AY102" s="5"/>
      <c r="AZ102" s="5"/>
      <c r="BA102" s="5"/>
      <c r="BD102" s="5"/>
      <c r="BE102">
        <v>11</v>
      </c>
      <c r="BF102" t="s">
        <v>468</v>
      </c>
      <c r="BG102">
        <f>SUMIFS('Pres Converted'!J$2:J$10000,'Pres Converted'!$E$2:$E$10000,$BF102,'Pres Converted'!$D$2:$D$10000,"ED",'Pres Converted'!$C$2:$C$10000,$BE102)</f>
        <v>129</v>
      </c>
      <c r="BH102">
        <f>SUMIFS('Pres Converted'!G$2:G$10000,'Pres Converted'!$E$2:$E$10000,$BF102,'Pres Converted'!$D$2:$D$10000,"ED",'Pres Converted'!$C$2:$C$10000,$BE102)</f>
        <v>72</v>
      </c>
      <c r="BI102">
        <f>SUMIFS('Pres Converted'!H$2:H$10000,'Pres Converted'!$E$2:$E$10000,$BF102,'Pres Converted'!$D$2:$D$10000,"ED",'Pres Converted'!$C$2:$C$10000,$BE102)</f>
        <v>46</v>
      </c>
      <c r="BJ102">
        <f>SUMIFS('Pres Converted'!I$2:I$10000,'Pres Converted'!$E$2:$E$10000,$BF102,'Pres Converted'!$D$2:$D$10000,"ED",'Pres Converted'!$C$2:$C$10000,$BE102)</f>
        <v>11</v>
      </c>
      <c r="BR102">
        <f>BG102/SUMIF('By HD'!$A$3:$A$42,$BE102,'By HD'!$B$3:$B$42)</f>
        <v>3.0935251798561152E-2</v>
      </c>
      <c r="BS102">
        <f>$BR102*SUMIF('By HD'!$A$3:$A$42,$BE102,'By HD'!W$3:W$42)</f>
        <v>15.962589928057554</v>
      </c>
      <c r="BT102">
        <f>(DA102-SUMIF('By HD'!$A$3:$A$42,$BE102,'By HD'!M$3:M$42))*$BR102*SUMIF('By HD'!$A$3:$A$42,$BE102,'By HD'!$W$3:$W$42)+$BR102*SUMIF('By HD'!$A$3:$A$42,$BE102,'By HD'!X$3:X$42)</f>
        <v>9.4323140624191293</v>
      </c>
      <c r="BU102">
        <f>(DB102-SUMIF('By HD'!$A$3:$A$42,$BE102,'By HD'!N$3:N$42))*$BR102*SUMIF('By HD'!$A$3:$A$42,$BE102,'By HD'!$W$3:$W$42)+$BR102*SUMIF('By HD'!$A$3:$A$42,$BE102,'By HD'!Y$3:Y$42)</f>
        <v>6.2732684643651986</v>
      </c>
      <c r="BV102">
        <f>(DC102-SUMIF('By HD'!$A$3:$A$42,$BE102,'By HD'!O$3:O$42))*$BR102*SUMIF('By HD'!$A$3:$A$42,$BE102,'By HD'!$W$3:$W$42)+$BR102*SUMIF('By HD'!$A$3:$A$42,$BE102,'By HD'!Z$3:Z$42)</f>
        <v>0.25700740127322597</v>
      </c>
      <c r="BW102">
        <f>(DD102-SUMIF('By HD'!$A$3:$A$42,$BE102,'By HD'!P$3:P$42))*$BR102*SUMIF('By HD'!$A$3:$A$42,$BE102,'By HD'!$W$3:$W$42)+$BR102*SUMIF('By HD'!$A$3:$A$42,$BE102,'By HD'!AA$3:AA$42)</f>
        <v>0</v>
      </c>
      <c r="CD102">
        <f>$BR102*SUMIF('By HD'!$A$3:$A$42,$BE102,'By HD'!AR$3:AR$42)</f>
        <v>4.8877697841726624</v>
      </c>
      <c r="CE102">
        <f>(DA102-SUMIF('By HD'!$A$3:$A$42,$BE102,'By HD'!M$3:M$42))*$BR102*SUMIF('By HD'!$A$3:$A$42,$BE102,'By HD'!$AR$3:$AR$42)+$BR102*SUMIF('By HD'!$A$3:$A$42,$BE102,'By HD'!AS$3:AS$42)</f>
        <v>3.4616903886962369</v>
      </c>
      <c r="CF102">
        <f>(DB102-SUMIF('By HD'!$A$3:$A$42,$BE102,'By HD'!N$3:N$42))*$BR102*SUMIF('By HD'!$A$3:$A$42,$BE102,'By HD'!$AR$3:$AR$42)+$BR102*SUMIF('By HD'!$A$3:$A$42,$BE102,'By HD'!AT$3:AT$42)</f>
        <v>1.1353929230716151</v>
      </c>
      <c r="CG102">
        <f>(DC102-SUMIF('By HD'!$A$3:$A$42,$BE102,'By HD'!O$3:O$42))*$BR102*SUMIF('By HD'!$A$3:$A$42,$BE102,'By HD'!$AR$3:$AR$42)+$BR102*SUMIF('By HD'!$A$3:$A$42,$BE102,'By HD'!AU$3:AU$42)</f>
        <v>0.29068647240480994</v>
      </c>
      <c r="CH102">
        <f>(DD102-SUMIF('By HD'!$A$3:$A$42,$BE102,'By HD'!P$3:P$42))*$BR102*SUMIF('By HD'!$A$3:$A$42,$BE102,'By HD'!$AR$3:$AR$42)+$BR102*SUMIF('By HD'!$A$3:$A$42,$BE102,'By HD'!AV$3:AV$42)</f>
        <v>0</v>
      </c>
      <c r="CO102">
        <f t="shared" si="46"/>
        <v>149.85035971223022</v>
      </c>
      <c r="CP102">
        <f t="shared" si="46"/>
        <v>84.894004451115364</v>
      </c>
      <c r="CQ102">
        <f t="shared" si="44"/>
        <v>53.408661387436815</v>
      </c>
      <c r="CR102">
        <f t="shared" si="44"/>
        <v>11.547693873678035</v>
      </c>
      <c r="CS102">
        <f t="shared" si="44"/>
        <v>0</v>
      </c>
      <c r="CZ102" s="5"/>
      <c r="DA102">
        <f t="shared" si="50"/>
        <v>0.55813953488372092</v>
      </c>
      <c r="DB102">
        <f t="shared" si="50"/>
        <v>0.35658914728682173</v>
      </c>
      <c r="DC102">
        <f t="shared" si="50"/>
        <v>8.5271317829457363E-2</v>
      </c>
      <c r="DD102">
        <f t="shared" si="50"/>
        <v>0</v>
      </c>
      <c r="DE102">
        <f t="shared" si="50"/>
        <v>0</v>
      </c>
      <c r="DF102">
        <f t="shared" si="50"/>
        <v>0</v>
      </c>
      <c r="DG102">
        <f t="shared" si="50"/>
        <v>0</v>
      </c>
      <c r="DH102">
        <f t="shared" si="50"/>
        <v>0</v>
      </c>
      <c r="DI102">
        <f t="shared" si="50"/>
        <v>0</v>
      </c>
      <c r="DJ102">
        <f t="shared" si="50"/>
        <v>0</v>
      </c>
      <c r="DK102" s="5"/>
      <c r="DL102" s="5"/>
      <c r="DM102" s="5"/>
      <c r="DN102" s="5"/>
      <c r="DO102" s="5"/>
      <c r="DP102" s="5"/>
      <c r="DQ102" s="5"/>
      <c r="DR102" s="5"/>
      <c r="DS102" s="5"/>
      <c r="DT102" s="5"/>
      <c r="DU102" s="5"/>
      <c r="DV102" s="5"/>
      <c r="DW102" s="5"/>
      <c r="DX102" s="5"/>
      <c r="DY102" s="5"/>
      <c r="DZ102" s="5"/>
      <c r="EA102" s="5"/>
      <c r="EB102" s="5"/>
      <c r="EC102" s="5"/>
      <c r="ED102" s="5"/>
      <c r="EE102" s="5"/>
      <c r="EF102" s="5"/>
      <c r="EG102" s="5"/>
      <c r="EH102" s="5"/>
      <c r="EI102" s="5"/>
      <c r="EJ102" s="5"/>
      <c r="EK102" s="5"/>
      <c r="EL102" s="5"/>
      <c r="EM102" s="5"/>
      <c r="EN102" s="5"/>
      <c r="EO102" s="5"/>
      <c r="EP102" s="5"/>
      <c r="EQ102" s="5"/>
      <c r="ER102" s="5"/>
      <c r="ES102" s="5"/>
    </row>
    <row r="103" spans="2:149" x14ac:dyDescent="0.3"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V103" s="5"/>
      <c r="AW103" s="5"/>
      <c r="AX103" s="5"/>
      <c r="AY103" s="5"/>
      <c r="AZ103" s="5"/>
      <c r="BA103" s="5"/>
      <c r="BD103" s="5"/>
      <c r="BE103">
        <v>12</v>
      </c>
      <c r="BF103" t="s">
        <v>469</v>
      </c>
      <c r="BG103">
        <f>SUMIFS('Pres Converted'!J$2:J$10000,'Pres Converted'!$E$2:$E$10000,$BF103,'Pres Converted'!$D$2:$D$10000,"ED",'Pres Converted'!$C$2:$C$10000,$BE103)</f>
        <v>1526</v>
      </c>
      <c r="BH103">
        <f>SUMIFS('Pres Converted'!G$2:G$10000,'Pres Converted'!$E$2:$E$10000,$BF103,'Pres Converted'!$D$2:$D$10000,"ED",'Pres Converted'!$C$2:$C$10000,$BE103)</f>
        <v>568</v>
      </c>
      <c r="BI103">
        <f>SUMIFS('Pres Converted'!H$2:H$10000,'Pres Converted'!$E$2:$E$10000,$BF103,'Pres Converted'!$D$2:$D$10000,"ED",'Pres Converted'!$C$2:$C$10000,$BE103)</f>
        <v>914</v>
      </c>
      <c r="BJ103">
        <f>SUMIFS('Pres Converted'!I$2:I$10000,'Pres Converted'!$E$2:$E$10000,$BF103,'Pres Converted'!$D$2:$D$10000,"ED",'Pres Converted'!$C$2:$C$10000,$BE103)</f>
        <v>44</v>
      </c>
      <c r="BR103">
        <f>BG103/SUMIF('By HD'!$A$3:$A$42,$BE103,'By HD'!$B$3:$B$42)</f>
        <v>1</v>
      </c>
      <c r="BS103">
        <f>$BR103*SUMIF('By HD'!$A$3:$A$42,$BE103,'By HD'!W$3:W$42)</f>
        <v>220</v>
      </c>
      <c r="BT103">
        <f>(DA103-SUMIF('By HD'!$A$3:$A$42,$BE103,'By HD'!M$3:M$42))*$BR103*SUMIF('By HD'!$A$3:$A$42,$BE103,'By HD'!$W$3:$W$42)+$BR103*SUMIF('By HD'!$A$3:$A$42,$BE103,'By HD'!X$3:X$42)</f>
        <v>87</v>
      </c>
      <c r="BU103">
        <f>(DB103-SUMIF('By HD'!$A$3:$A$42,$BE103,'By HD'!N$3:N$42))*$BR103*SUMIF('By HD'!$A$3:$A$42,$BE103,'By HD'!$W$3:$W$42)+$BR103*SUMIF('By HD'!$A$3:$A$42,$BE103,'By HD'!Y$3:Y$42)</f>
        <v>131</v>
      </c>
      <c r="BV103">
        <f>(DC103-SUMIF('By HD'!$A$3:$A$42,$BE103,'By HD'!O$3:O$42))*$BR103*SUMIF('By HD'!$A$3:$A$42,$BE103,'By HD'!$W$3:$W$42)+$BR103*SUMIF('By HD'!$A$3:$A$42,$BE103,'By HD'!Z$3:Z$42)</f>
        <v>2</v>
      </c>
      <c r="BW103">
        <f>(DD103-SUMIF('By HD'!$A$3:$A$42,$BE103,'By HD'!P$3:P$42))*$BR103*SUMIF('By HD'!$A$3:$A$42,$BE103,'By HD'!$W$3:$W$42)+$BR103*SUMIF('By HD'!$A$3:$A$42,$BE103,'By HD'!AA$3:AA$42)</f>
        <v>0</v>
      </c>
      <c r="CD103">
        <f>$BR103*SUMIF('By HD'!$A$3:$A$42,$BE103,'By HD'!AR$3:AR$42)</f>
        <v>154</v>
      </c>
      <c r="CE103">
        <f>(DA103-SUMIF('By HD'!$A$3:$A$42,$BE103,'By HD'!M$3:M$42))*$BR103*SUMIF('By HD'!$A$3:$A$42,$BE103,'By HD'!$AR$3:$AR$42)+$BR103*SUMIF('By HD'!$A$3:$A$42,$BE103,'By HD'!AS$3:AS$42)</f>
        <v>72</v>
      </c>
      <c r="CF103">
        <f>(DB103-SUMIF('By HD'!$A$3:$A$42,$BE103,'By HD'!N$3:N$42))*$BR103*SUMIF('By HD'!$A$3:$A$42,$BE103,'By HD'!$AR$3:$AR$42)+$BR103*SUMIF('By HD'!$A$3:$A$42,$BE103,'By HD'!AT$3:AT$42)</f>
        <v>72</v>
      </c>
      <c r="CG103">
        <f>(DC103-SUMIF('By HD'!$A$3:$A$42,$BE103,'By HD'!O$3:O$42))*$BR103*SUMIF('By HD'!$A$3:$A$42,$BE103,'By HD'!$AR$3:$AR$42)+$BR103*SUMIF('By HD'!$A$3:$A$42,$BE103,'By HD'!AU$3:AU$42)</f>
        <v>10</v>
      </c>
      <c r="CH103">
        <f>(DD103-SUMIF('By HD'!$A$3:$A$42,$BE103,'By HD'!P$3:P$42))*$BR103*SUMIF('By HD'!$A$3:$A$42,$BE103,'By HD'!$AR$3:$AR$42)+$BR103*SUMIF('By HD'!$A$3:$A$42,$BE103,'By HD'!AV$3:AV$42)</f>
        <v>0</v>
      </c>
      <c r="CO103">
        <f t="shared" si="46"/>
        <v>1900</v>
      </c>
      <c r="CP103">
        <f t="shared" si="46"/>
        <v>727</v>
      </c>
      <c r="CQ103">
        <f t="shared" si="44"/>
        <v>1117</v>
      </c>
      <c r="CR103">
        <f t="shared" si="44"/>
        <v>56</v>
      </c>
      <c r="CS103">
        <f t="shared" si="44"/>
        <v>0</v>
      </c>
      <c r="CZ103" s="5"/>
      <c r="DA103">
        <f t="shared" si="50"/>
        <v>0.37221494102228048</v>
      </c>
      <c r="DB103">
        <f t="shared" si="50"/>
        <v>0.59895150720838797</v>
      </c>
      <c r="DC103">
        <f t="shared" si="50"/>
        <v>2.8833551769331587E-2</v>
      </c>
      <c r="DD103">
        <f t="shared" si="50"/>
        <v>0</v>
      </c>
      <c r="DE103">
        <f t="shared" si="50"/>
        <v>0</v>
      </c>
      <c r="DF103">
        <f t="shared" si="50"/>
        <v>0</v>
      </c>
      <c r="DG103">
        <f t="shared" si="50"/>
        <v>0</v>
      </c>
      <c r="DH103">
        <f t="shared" si="50"/>
        <v>0</v>
      </c>
      <c r="DI103">
        <f t="shared" si="50"/>
        <v>0</v>
      </c>
      <c r="DJ103">
        <f t="shared" si="50"/>
        <v>0</v>
      </c>
      <c r="DK103" s="5"/>
      <c r="DL103" s="5"/>
      <c r="DM103" s="5"/>
      <c r="DN103" s="5"/>
      <c r="DO103" s="5"/>
      <c r="DP103" s="5"/>
      <c r="DQ103" s="5"/>
      <c r="DR103" s="5"/>
      <c r="DS103" s="5"/>
      <c r="DT103" s="5"/>
      <c r="DU103" s="5"/>
      <c r="DV103" s="5"/>
      <c r="DW103" s="5"/>
      <c r="DX103" s="5"/>
      <c r="DY103" s="5"/>
      <c r="DZ103" s="5"/>
      <c r="EA103" s="5"/>
      <c r="EB103" s="5"/>
      <c r="EC103" s="5"/>
      <c r="ED103" s="5"/>
      <c r="EE103" s="5"/>
      <c r="EF103" s="5"/>
      <c r="EG103" s="5"/>
      <c r="EH103" s="5"/>
      <c r="EI103" s="5"/>
      <c r="EJ103" s="5"/>
      <c r="EK103" s="5"/>
      <c r="EL103" s="5"/>
      <c r="EM103" s="5"/>
      <c r="EN103" s="5"/>
      <c r="EO103" s="5"/>
      <c r="EP103" s="5"/>
      <c r="EQ103" s="5"/>
      <c r="ER103" s="5"/>
      <c r="ES103" s="5"/>
    </row>
    <row r="104" spans="2:149" x14ac:dyDescent="0.3"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V104" s="5"/>
      <c r="AW104" s="5"/>
      <c r="AX104" s="5"/>
      <c r="AY104" s="5"/>
      <c r="AZ104" s="5"/>
      <c r="BA104" s="5"/>
      <c r="BD104" s="5"/>
      <c r="BE104">
        <v>13</v>
      </c>
      <c r="BF104" t="s">
        <v>470</v>
      </c>
      <c r="BG104">
        <f>SUMIFS('Pres Converted'!J$2:J$10000,'Pres Converted'!$E$2:$E$10000,$BF104,'Pres Converted'!$D$2:$D$10000,"ED",'Pres Converted'!$C$2:$C$10000,$BE104)</f>
        <v>271</v>
      </c>
      <c r="BH104">
        <f>SUMIFS('Pres Converted'!G$2:G$10000,'Pres Converted'!$E$2:$E$10000,$BF104,'Pres Converted'!$D$2:$D$10000,"ED",'Pres Converted'!$C$2:$C$10000,$BE104)</f>
        <v>44</v>
      </c>
      <c r="BI104">
        <f>SUMIFS('Pres Converted'!H$2:H$10000,'Pres Converted'!$E$2:$E$10000,$BF104,'Pres Converted'!$D$2:$D$10000,"ED",'Pres Converted'!$C$2:$C$10000,$BE104)</f>
        <v>215</v>
      </c>
      <c r="BJ104">
        <f>SUMIFS('Pres Converted'!I$2:I$10000,'Pres Converted'!$E$2:$E$10000,$BF104,'Pres Converted'!$D$2:$D$10000,"ED",'Pres Converted'!$C$2:$C$10000,$BE104)</f>
        <v>12</v>
      </c>
      <c r="BR104">
        <f>BG104/SUMIF('By HD'!$A$3:$A$42,$BE104,'By HD'!$B$3:$B$42)</f>
        <v>0.61036036036036034</v>
      </c>
      <c r="BS104">
        <f>$BR104*SUMIF('By HD'!$A$3:$A$42,$BE104,'By HD'!W$3:W$42)</f>
        <v>25.024774774774773</v>
      </c>
      <c r="BT104">
        <f>(DA104-SUMIF('By HD'!$A$3:$A$42,$BE104,'By HD'!M$3:M$42))*$BR104*SUMIF('By HD'!$A$3:$A$42,$BE104,'By HD'!$W$3:$W$42)+$BR104*SUMIF('By HD'!$A$3:$A$42,$BE104,'By HD'!X$3:X$42)</f>
        <v>3.3647228309390469</v>
      </c>
      <c r="BU104">
        <f>(DB104-SUMIF('By HD'!$A$3:$A$42,$BE104,'By HD'!N$3:N$42))*$BR104*SUMIF('By HD'!$A$3:$A$42,$BE104,'By HD'!$W$3:$W$42)+$BR104*SUMIF('By HD'!$A$3:$A$42,$BE104,'By HD'!Y$3:Y$42)</f>
        <v>20.787015055596136</v>
      </c>
      <c r="BV104">
        <f>(DC104-SUMIF('By HD'!$A$3:$A$42,$BE104,'By HD'!O$3:O$42))*$BR104*SUMIF('By HD'!$A$3:$A$42,$BE104,'By HD'!$W$3:$W$42)+$BR104*SUMIF('By HD'!$A$3:$A$42,$BE104,'By HD'!Z$3:Z$42)</f>
        <v>0.8730368882395908</v>
      </c>
      <c r="BW104">
        <f>(DD104-SUMIF('By HD'!$A$3:$A$42,$BE104,'By HD'!P$3:P$42))*$BR104*SUMIF('By HD'!$A$3:$A$42,$BE104,'By HD'!$W$3:$W$42)+$BR104*SUMIF('By HD'!$A$3:$A$42,$BE104,'By HD'!AA$3:AA$42)</f>
        <v>0</v>
      </c>
      <c r="CD104">
        <f>$BR104*SUMIF('By HD'!$A$3:$A$42,$BE104,'By HD'!AR$3:AR$42)</f>
        <v>1.8310810810810811</v>
      </c>
      <c r="CE104">
        <f>(DA104-SUMIF('By HD'!$A$3:$A$42,$BE104,'By HD'!M$3:M$42))*$BR104*SUMIF('By HD'!$A$3:$A$42,$BE104,'By HD'!$AR$3:$AR$42)+$BR104*SUMIF('By HD'!$A$3:$A$42,$BE104,'By HD'!AS$3:AS$42)</f>
        <v>-0.37904796688580472</v>
      </c>
      <c r="CF104">
        <f>(DB104-SUMIF('By HD'!$A$3:$A$42,$BE104,'By HD'!N$3:N$42))*$BR104*SUMIF('By HD'!$A$3:$A$42,$BE104,'By HD'!$AR$3:$AR$42)+$BR104*SUMIF('By HD'!$A$3:$A$42,$BE104,'By HD'!AT$3:AT$42)</f>
        <v>1.5805484538592647</v>
      </c>
      <c r="CG104">
        <f>(DC104-SUMIF('By HD'!$A$3:$A$42,$BE104,'By HD'!O$3:O$42))*$BR104*SUMIF('By HD'!$A$3:$A$42,$BE104,'By HD'!$AR$3:$AR$42)+$BR104*SUMIF('By HD'!$A$3:$A$42,$BE104,'By HD'!AU$3:AU$42)</f>
        <v>0.62958059410762113</v>
      </c>
      <c r="CH104">
        <f>(DD104-SUMIF('By HD'!$A$3:$A$42,$BE104,'By HD'!P$3:P$42))*$BR104*SUMIF('By HD'!$A$3:$A$42,$BE104,'By HD'!$AR$3:$AR$42)+$BR104*SUMIF('By HD'!$A$3:$A$42,$BE104,'By HD'!AV$3:AV$42)</f>
        <v>0</v>
      </c>
      <c r="CO104">
        <f t="shared" si="46"/>
        <v>297.85585585585585</v>
      </c>
      <c r="CP104">
        <f t="shared" si="46"/>
        <v>46.985674864053237</v>
      </c>
      <c r="CQ104">
        <f t="shared" si="44"/>
        <v>237.36756350945541</v>
      </c>
      <c r="CR104">
        <f t="shared" si="44"/>
        <v>13.502617482347212</v>
      </c>
      <c r="CS104">
        <f t="shared" si="44"/>
        <v>0</v>
      </c>
      <c r="CZ104" s="5"/>
      <c r="DA104">
        <f t="shared" si="50"/>
        <v>0.16236162361623616</v>
      </c>
      <c r="DB104">
        <f t="shared" si="50"/>
        <v>0.79335793357933582</v>
      </c>
      <c r="DC104">
        <f t="shared" si="50"/>
        <v>4.4280442804428041E-2</v>
      </c>
      <c r="DD104">
        <f t="shared" si="50"/>
        <v>0</v>
      </c>
      <c r="DE104">
        <f t="shared" si="50"/>
        <v>0</v>
      </c>
      <c r="DF104">
        <f t="shared" si="50"/>
        <v>0</v>
      </c>
      <c r="DG104">
        <f t="shared" si="50"/>
        <v>0</v>
      </c>
      <c r="DH104">
        <f t="shared" si="50"/>
        <v>0</v>
      </c>
      <c r="DI104">
        <f t="shared" si="50"/>
        <v>0</v>
      </c>
      <c r="DJ104">
        <f t="shared" si="50"/>
        <v>0</v>
      </c>
      <c r="DK104" s="5"/>
      <c r="DL104" s="5"/>
      <c r="DM104" s="5"/>
      <c r="DN104" s="5"/>
      <c r="DO104" s="5"/>
      <c r="DP104" s="5"/>
      <c r="DQ104" s="5"/>
      <c r="DR104" s="5"/>
      <c r="DS104" s="5"/>
      <c r="DT104" s="5"/>
      <c r="DU104" s="5"/>
      <c r="DV104" s="5"/>
      <c r="DW104" s="5"/>
      <c r="DX104" s="5"/>
      <c r="DY104" s="5"/>
      <c r="DZ104" s="5"/>
      <c r="EA104" s="5"/>
      <c r="EB104" s="5"/>
      <c r="EC104" s="5"/>
      <c r="ED104" s="5"/>
      <c r="EE104" s="5"/>
      <c r="EF104" s="5"/>
      <c r="EG104" s="5"/>
      <c r="EH104" s="5"/>
      <c r="EI104" s="5"/>
      <c r="EJ104" s="5"/>
      <c r="EK104" s="5"/>
      <c r="EL104" s="5"/>
      <c r="EM104" s="5"/>
      <c r="EN104" s="5"/>
      <c r="EO104" s="5"/>
      <c r="EP104" s="5"/>
      <c r="EQ104" s="5"/>
      <c r="ER104" s="5"/>
      <c r="ES104" s="5"/>
    </row>
    <row r="105" spans="2:149" x14ac:dyDescent="0.3"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V105" s="5"/>
      <c r="AW105" s="5"/>
      <c r="AX105" s="5"/>
      <c r="AY105" s="5"/>
      <c r="AZ105" s="5"/>
      <c r="BA105" s="5"/>
      <c r="BD105" s="5"/>
      <c r="BE105">
        <v>13</v>
      </c>
      <c r="BF105" t="s">
        <v>469</v>
      </c>
      <c r="BG105">
        <f>SUMIFS('Pres Converted'!J$2:J$10000,'Pres Converted'!$E$2:$E$10000,$BF105,'Pres Converted'!$D$2:$D$10000,"ED",'Pres Converted'!$C$2:$C$10000,$BE105)</f>
        <v>173</v>
      </c>
      <c r="BH105">
        <f>SUMIFS('Pres Converted'!G$2:G$10000,'Pres Converted'!$E$2:$E$10000,$BF105,'Pres Converted'!$D$2:$D$10000,"ED",'Pres Converted'!$C$2:$C$10000,$BE105)</f>
        <v>120</v>
      </c>
      <c r="BI105">
        <f>SUMIFS('Pres Converted'!H$2:H$10000,'Pres Converted'!$E$2:$E$10000,$BF105,'Pres Converted'!$D$2:$D$10000,"ED",'Pres Converted'!$C$2:$C$10000,$BE105)</f>
        <v>50</v>
      </c>
      <c r="BJ105">
        <f>SUMIFS('Pres Converted'!I$2:I$10000,'Pres Converted'!$E$2:$E$10000,$BF105,'Pres Converted'!$D$2:$D$10000,"ED",'Pres Converted'!$C$2:$C$10000,$BE105)</f>
        <v>3</v>
      </c>
      <c r="BR105">
        <f>BG105/SUMIF('By HD'!$A$3:$A$42,$BE105,'By HD'!$B$3:$B$42)</f>
        <v>0.38963963963963966</v>
      </c>
      <c r="BS105">
        <f>$BR105*SUMIF('By HD'!$A$3:$A$42,$BE105,'By HD'!W$3:W$42)</f>
        <v>15.975225225225225</v>
      </c>
      <c r="BT105">
        <f>(DA105-SUMIF('By HD'!$A$3:$A$42,$BE105,'By HD'!M$3:M$42))*$BR105*SUMIF('By HD'!$A$3:$A$42,$BE105,'By HD'!$W$3:$W$42)+$BR105*SUMIF('By HD'!$A$3:$A$42,$BE105,'By HD'!X$3:X$42)</f>
        <v>10.635277169060952</v>
      </c>
      <c r="BU105">
        <f>(DB105-SUMIF('By HD'!$A$3:$A$42,$BE105,'By HD'!N$3:N$42))*$BR105*SUMIF('By HD'!$A$3:$A$42,$BE105,'By HD'!$W$3:$W$42)+$BR105*SUMIF('By HD'!$A$3:$A$42,$BE105,'By HD'!Y$3:Y$42)</f>
        <v>5.2129849444038632</v>
      </c>
      <c r="BV105">
        <f>(DC105-SUMIF('By HD'!$A$3:$A$42,$BE105,'By HD'!O$3:O$42))*$BR105*SUMIF('By HD'!$A$3:$A$42,$BE105,'By HD'!$W$3:$W$42)+$BR105*SUMIF('By HD'!$A$3:$A$42,$BE105,'By HD'!Z$3:Z$42)</f>
        <v>0.12696311176040903</v>
      </c>
      <c r="BW105">
        <f>(DD105-SUMIF('By HD'!$A$3:$A$42,$BE105,'By HD'!P$3:P$42))*$BR105*SUMIF('By HD'!$A$3:$A$42,$BE105,'By HD'!$W$3:$W$42)+$BR105*SUMIF('By HD'!$A$3:$A$42,$BE105,'By HD'!AA$3:AA$42)</f>
        <v>0</v>
      </c>
      <c r="CD105">
        <f>$BR105*SUMIF('By HD'!$A$3:$A$42,$BE105,'By HD'!AR$3:AR$42)</f>
        <v>1.1689189189189189</v>
      </c>
      <c r="CE105">
        <f>(DA105-SUMIF('By HD'!$A$3:$A$42,$BE105,'By HD'!M$3:M$42))*$BR105*SUMIF('By HD'!$A$3:$A$42,$BE105,'By HD'!$AR$3:$AR$42)+$BR105*SUMIF('By HD'!$A$3:$A$42,$BE105,'By HD'!AS$3:AS$42)</f>
        <v>0.37904796688580472</v>
      </c>
      <c r="CF105">
        <f>(DB105-SUMIF('By HD'!$A$3:$A$42,$BE105,'By HD'!N$3:N$42))*$BR105*SUMIF('By HD'!$A$3:$A$42,$BE105,'By HD'!$AR$3:$AR$42)+$BR105*SUMIF('By HD'!$A$3:$A$42,$BE105,'By HD'!AT$3:AT$42)</f>
        <v>0.41945154614073538</v>
      </c>
      <c r="CG105">
        <f>(DC105-SUMIF('By HD'!$A$3:$A$42,$BE105,'By HD'!O$3:O$42))*$BR105*SUMIF('By HD'!$A$3:$A$42,$BE105,'By HD'!$AR$3:$AR$42)+$BR105*SUMIF('By HD'!$A$3:$A$42,$BE105,'By HD'!AU$3:AU$42)</f>
        <v>0.37041940589237887</v>
      </c>
      <c r="CH105">
        <f>(DD105-SUMIF('By HD'!$A$3:$A$42,$BE105,'By HD'!P$3:P$42))*$BR105*SUMIF('By HD'!$A$3:$A$42,$BE105,'By HD'!$AR$3:$AR$42)+$BR105*SUMIF('By HD'!$A$3:$A$42,$BE105,'By HD'!AV$3:AV$42)</f>
        <v>0</v>
      </c>
      <c r="CO105">
        <f t="shared" si="46"/>
        <v>190.14414414414412</v>
      </c>
      <c r="CP105">
        <f t="shared" si="46"/>
        <v>131.01432513594673</v>
      </c>
      <c r="CQ105">
        <f t="shared" si="44"/>
        <v>55.632436490544599</v>
      </c>
      <c r="CR105">
        <f t="shared" si="44"/>
        <v>3.4973825176527877</v>
      </c>
      <c r="CS105">
        <f t="shared" si="44"/>
        <v>0</v>
      </c>
      <c r="CZ105" s="5"/>
      <c r="DA105">
        <f t="shared" si="50"/>
        <v>0.69364161849710981</v>
      </c>
      <c r="DB105">
        <f t="shared" si="50"/>
        <v>0.28901734104046245</v>
      </c>
      <c r="DC105">
        <f t="shared" si="50"/>
        <v>1.7341040462427744E-2</v>
      </c>
      <c r="DD105">
        <f t="shared" si="50"/>
        <v>0</v>
      </c>
      <c r="DE105">
        <f t="shared" si="50"/>
        <v>0</v>
      </c>
      <c r="DF105">
        <f t="shared" si="50"/>
        <v>0</v>
      </c>
      <c r="DG105">
        <f t="shared" si="50"/>
        <v>0</v>
      </c>
      <c r="DH105">
        <f t="shared" si="50"/>
        <v>0</v>
      </c>
      <c r="DI105">
        <f t="shared" si="50"/>
        <v>0</v>
      </c>
      <c r="DJ105">
        <f t="shared" si="50"/>
        <v>0</v>
      </c>
      <c r="DK105" s="5"/>
      <c r="DL105" s="5"/>
      <c r="DM105" s="5"/>
      <c r="DN105" s="5"/>
      <c r="DO105" s="5"/>
      <c r="DP105" s="5"/>
      <c r="DQ105" s="5"/>
      <c r="DR105" s="5"/>
      <c r="DS105" s="5"/>
      <c r="DT105" s="5"/>
      <c r="DU105" s="5"/>
      <c r="DV105" s="5"/>
      <c r="DW105" s="5"/>
      <c r="DX105" s="5"/>
      <c r="DY105" s="5"/>
      <c r="DZ105" s="5"/>
      <c r="EA105" s="5"/>
      <c r="EB105" s="5"/>
      <c r="EC105" s="5"/>
      <c r="ED105" s="5"/>
      <c r="EE105" s="5"/>
      <c r="EF105" s="5"/>
      <c r="EG105" s="5"/>
      <c r="EH105" s="5"/>
      <c r="EI105" s="5"/>
      <c r="EJ105" s="5"/>
      <c r="EK105" s="5"/>
      <c r="EL105" s="5"/>
      <c r="EM105" s="5"/>
      <c r="EN105" s="5"/>
      <c r="EO105" s="5"/>
      <c r="EP105" s="5"/>
      <c r="EQ105" s="5"/>
      <c r="ER105" s="5"/>
      <c r="ES105" s="5"/>
    </row>
    <row r="106" spans="2:149" x14ac:dyDescent="0.3"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V106" s="5"/>
      <c r="AW106" s="5"/>
      <c r="AX106" s="5"/>
      <c r="AY106" s="5"/>
      <c r="AZ106" s="5"/>
      <c r="BA106" s="5"/>
      <c r="BD106" s="5"/>
      <c r="BE106">
        <v>14</v>
      </c>
      <c r="BF106" t="s">
        <v>471</v>
      </c>
      <c r="BG106">
        <f>SUMIFS('Pres Converted'!J$2:J$10000,'Pres Converted'!$E$2:$E$10000,$BF106,'Pres Converted'!$D$2:$D$10000,"ED",'Pres Converted'!$C$2:$C$10000,$BE106)</f>
        <v>248</v>
      </c>
      <c r="BH106">
        <f>SUMIFS('Pres Converted'!G$2:G$10000,'Pres Converted'!$E$2:$E$10000,$BF106,'Pres Converted'!$D$2:$D$10000,"ED",'Pres Converted'!$C$2:$C$10000,$BE106)</f>
        <v>78</v>
      </c>
      <c r="BI106">
        <f>SUMIFS('Pres Converted'!H$2:H$10000,'Pres Converted'!$E$2:$E$10000,$BF106,'Pres Converted'!$D$2:$D$10000,"ED",'Pres Converted'!$C$2:$C$10000,$BE106)</f>
        <v>161</v>
      </c>
      <c r="BJ106">
        <f>SUMIFS('Pres Converted'!I$2:I$10000,'Pres Converted'!$E$2:$E$10000,$BF106,'Pres Converted'!$D$2:$D$10000,"ED",'Pres Converted'!$C$2:$C$10000,$BE106)</f>
        <v>9</v>
      </c>
      <c r="BR106">
        <f>BG106/SUMIF('By HD'!$A$3:$A$42,$BE106,'By HD'!$B$3:$B$42)</f>
        <v>0.14155251141552511</v>
      </c>
      <c r="BS106">
        <f>$BR106*SUMIF('By HD'!$A$3:$A$42,$BE106,'By HD'!W$3:W$42)</f>
        <v>23.639269406392692</v>
      </c>
      <c r="BT106">
        <f>(DA106-SUMIF('By HD'!$A$3:$A$42,$BE106,'By HD'!M$3:M$42))*$BR106*SUMIF('By HD'!$A$3:$A$42,$BE106,'By HD'!$W$3:$W$42)+$BR106*SUMIF('By HD'!$A$3:$A$42,$BE106,'By HD'!X$3:X$42)</f>
        <v>6.3543816851191597</v>
      </c>
      <c r="BU106">
        <f>(DB106-SUMIF('By HD'!$A$3:$A$42,$BE106,'By HD'!N$3:N$42))*$BR106*SUMIF('By HD'!$A$3:$A$42,$BE106,'By HD'!$W$3:$W$42)+$BR106*SUMIF('By HD'!$A$3:$A$42,$BE106,'By HD'!Y$3:Y$42)</f>
        <v>16.865888430182856</v>
      </c>
      <c r="BV106">
        <f>(DC106-SUMIF('By HD'!$A$3:$A$42,$BE106,'By HD'!O$3:O$42))*$BR106*SUMIF('By HD'!$A$3:$A$42,$BE106,'By HD'!$W$3:$W$42)+$BR106*SUMIF('By HD'!$A$3:$A$42,$BE106,'By HD'!Z$3:Z$42)</f>
        <v>0.41899929109067791</v>
      </c>
      <c r="BW106">
        <f>(DD106-SUMIF('By HD'!$A$3:$A$42,$BE106,'By HD'!P$3:P$42))*$BR106*SUMIF('By HD'!$A$3:$A$42,$BE106,'By HD'!$W$3:$W$42)+$BR106*SUMIF('By HD'!$A$3:$A$42,$BE106,'By HD'!AA$3:AA$42)</f>
        <v>0</v>
      </c>
      <c r="CD106">
        <f>$BR106*SUMIF('By HD'!$A$3:$A$42,$BE106,'By HD'!AR$3:AR$42)</f>
        <v>5.237442922374429</v>
      </c>
      <c r="CE106">
        <f>(DA106-SUMIF('By HD'!$A$3:$A$42,$BE106,'By HD'!M$3:M$42))*$BR106*SUMIF('By HD'!$A$3:$A$42,$BE106,'By HD'!$AR$3:$AR$42)+$BR106*SUMIF('By HD'!$A$3:$A$42,$BE106,'By HD'!AS$3:AS$42)</f>
        <v>1.6341715143554136</v>
      </c>
      <c r="CF106">
        <f>(DB106-SUMIF('By HD'!$A$3:$A$42,$BE106,'By HD'!N$3:N$42))*$BR106*SUMIF('By HD'!$A$3:$A$42,$BE106,'By HD'!$AR$3:$AR$42)+$BR106*SUMIF('By HD'!$A$3:$A$42,$BE106,'By HD'!AT$3:AT$42)</f>
        <v>3.0383149850920534</v>
      </c>
      <c r="CG106">
        <f>(DC106-SUMIF('By HD'!$A$3:$A$42,$BE106,'By HD'!O$3:O$42))*$BR106*SUMIF('By HD'!$A$3:$A$42,$BE106,'By HD'!$AR$3:$AR$42)+$BR106*SUMIF('By HD'!$A$3:$A$42,$BE106,'By HD'!AU$3:AU$42)</f>
        <v>0.56495642292696147</v>
      </c>
      <c r="CH106">
        <f>(DD106-SUMIF('By HD'!$A$3:$A$42,$BE106,'By HD'!P$3:P$42))*$BR106*SUMIF('By HD'!$A$3:$A$42,$BE106,'By HD'!$AR$3:$AR$42)+$BR106*SUMIF('By HD'!$A$3:$A$42,$BE106,'By HD'!AV$3:AV$42)</f>
        <v>0</v>
      </c>
      <c r="CO106">
        <f t="shared" si="46"/>
        <v>276.87671232876716</v>
      </c>
      <c r="CP106">
        <f t="shared" si="46"/>
        <v>85.98855319947458</v>
      </c>
      <c r="CQ106">
        <f t="shared" si="44"/>
        <v>180.90420341527491</v>
      </c>
      <c r="CR106">
        <f t="shared" si="44"/>
        <v>9.9839557140176396</v>
      </c>
      <c r="CS106">
        <f t="shared" si="44"/>
        <v>0</v>
      </c>
      <c r="CZ106" s="5"/>
      <c r="DA106">
        <f t="shared" si="50"/>
        <v>0.31451612903225806</v>
      </c>
      <c r="DB106">
        <f t="shared" si="50"/>
        <v>0.64919354838709675</v>
      </c>
      <c r="DC106">
        <f t="shared" si="50"/>
        <v>3.6290322580645164E-2</v>
      </c>
      <c r="DD106">
        <f t="shared" si="50"/>
        <v>0</v>
      </c>
      <c r="DE106">
        <f t="shared" si="50"/>
        <v>0</v>
      </c>
      <c r="DF106">
        <f t="shared" si="50"/>
        <v>0</v>
      </c>
      <c r="DG106">
        <f t="shared" si="50"/>
        <v>0</v>
      </c>
      <c r="DH106">
        <f t="shared" si="50"/>
        <v>0</v>
      </c>
      <c r="DI106">
        <f t="shared" si="50"/>
        <v>0</v>
      </c>
      <c r="DJ106">
        <f t="shared" si="50"/>
        <v>0</v>
      </c>
      <c r="DK106" s="5"/>
      <c r="DL106" s="5"/>
      <c r="DM106" s="5"/>
      <c r="DN106" s="5"/>
      <c r="DO106" s="5"/>
      <c r="DP106" s="5"/>
      <c r="DQ106" s="5"/>
      <c r="DR106" s="5"/>
      <c r="DS106" s="5"/>
      <c r="DT106" s="5"/>
      <c r="DU106" s="5"/>
      <c r="DV106" s="5"/>
      <c r="DW106" s="5"/>
      <c r="DX106" s="5"/>
      <c r="DY106" s="5"/>
      <c r="DZ106" s="5"/>
      <c r="EA106" s="5"/>
      <c r="EB106" s="5"/>
      <c r="EC106" s="5"/>
      <c r="ED106" s="5"/>
      <c r="EE106" s="5"/>
      <c r="EF106" s="5"/>
      <c r="EG106" s="5"/>
      <c r="EH106" s="5"/>
      <c r="EI106" s="5"/>
      <c r="EJ106" s="5"/>
      <c r="EK106" s="5"/>
      <c r="EL106" s="5"/>
      <c r="EM106" s="5"/>
      <c r="EN106" s="5"/>
      <c r="EO106" s="5"/>
      <c r="EP106" s="5"/>
      <c r="EQ106" s="5"/>
      <c r="ER106" s="5"/>
      <c r="ES106" s="5"/>
    </row>
    <row r="107" spans="2:149" x14ac:dyDescent="0.3"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V107" s="5"/>
      <c r="AW107" s="5"/>
      <c r="AX107" s="5"/>
      <c r="AY107" s="5"/>
      <c r="AZ107" s="5"/>
      <c r="BA107" s="5"/>
      <c r="BD107" s="5"/>
      <c r="BE107">
        <v>14</v>
      </c>
      <c r="BF107" t="s">
        <v>246</v>
      </c>
      <c r="BG107">
        <f>SUMIFS('Pres Converted'!J$2:J$10000,'Pres Converted'!$E$2:$E$10000,$BF107,'Pres Converted'!$D$2:$D$10000,"ED",'Pres Converted'!$C$2:$C$10000,$BE107)</f>
        <v>633</v>
      </c>
      <c r="BH107">
        <f>SUMIFS('Pres Converted'!G$2:G$10000,'Pres Converted'!$E$2:$E$10000,$BF107,'Pres Converted'!$D$2:$D$10000,"ED",'Pres Converted'!$C$2:$C$10000,$BE107)</f>
        <v>282</v>
      </c>
      <c r="BI107">
        <f>SUMIFS('Pres Converted'!H$2:H$10000,'Pres Converted'!$E$2:$E$10000,$BF107,'Pres Converted'!$D$2:$D$10000,"ED",'Pres Converted'!$C$2:$C$10000,$BE107)</f>
        <v>324</v>
      </c>
      <c r="BJ107">
        <f>SUMIFS('Pres Converted'!I$2:I$10000,'Pres Converted'!$E$2:$E$10000,$BF107,'Pres Converted'!$D$2:$D$10000,"ED",'Pres Converted'!$C$2:$C$10000,$BE107)</f>
        <v>27</v>
      </c>
      <c r="BR107">
        <f>BG107/SUMIF('By HD'!$A$3:$A$42,$BE107,'By HD'!$B$3:$B$42)</f>
        <v>0.3613013698630137</v>
      </c>
      <c r="BS107">
        <f>$BR107*SUMIF('By HD'!$A$3:$A$42,$BE107,'By HD'!W$3:W$42)</f>
        <v>60.337328767123289</v>
      </c>
      <c r="BT107">
        <f>(DA107-SUMIF('By HD'!$A$3:$A$42,$BE107,'By HD'!M$3:M$42))*$BR107*SUMIF('By HD'!$A$3:$A$42,$BE107,'By HD'!$W$3:$W$42)+$BR107*SUMIF('By HD'!$A$3:$A$42,$BE107,'By HD'!X$3:X$42)</f>
        <v>24.122120707449803</v>
      </c>
      <c r="BU107">
        <f>(DB107-SUMIF('By HD'!$A$3:$A$42,$BE107,'By HD'!N$3:N$42))*$BR107*SUMIF('By HD'!$A$3:$A$42,$BE107,'By HD'!$W$3:$W$42)+$BR107*SUMIF('By HD'!$A$3:$A$42,$BE107,'By HD'!Y$3:Y$42)</f>
        <v>34.761777147056982</v>
      </c>
      <c r="BV107">
        <f>(DC107-SUMIF('By HD'!$A$3:$A$42,$BE107,'By HD'!O$3:O$42))*$BR107*SUMIF('By HD'!$A$3:$A$42,$BE107,'By HD'!$W$3:$W$42)+$BR107*SUMIF('By HD'!$A$3:$A$42,$BE107,'By HD'!Z$3:Z$42)</f>
        <v>1.4534309126165013</v>
      </c>
      <c r="BW107">
        <f>(DD107-SUMIF('By HD'!$A$3:$A$42,$BE107,'By HD'!P$3:P$42))*$BR107*SUMIF('By HD'!$A$3:$A$42,$BE107,'By HD'!$W$3:$W$42)+$BR107*SUMIF('By HD'!$A$3:$A$42,$BE107,'By HD'!AA$3:AA$42)</f>
        <v>0</v>
      </c>
      <c r="CD107">
        <f>$BR107*SUMIF('By HD'!$A$3:$A$42,$BE107,'By HD'!AR$3:AR$42)</f>
        <v>13.368150684931507</v>
      </c>
      <c r="CE107">
        <f>(DA107-SUMIF('By HD'!$A$3:$A$42,$BE107,'By HD'!M$3:M$42))*$BR107*SUMIF('By HD'!$A$3:$A$42,$BE107,'By HD'!$AR$3:$AR$42)+$BR107*SUMIF('By HD'!$A$3:$A$42,$BE107,'By HD'!AS$3:AS$42)</f>
        <v>5.92207144867705</v>
      </c>
      <c r="CF107">
        <f>(DB107-SUMIF('By HD'!$A$3:$A$42,$BE107,'By HD'!N$3:N$42))*$BR107*SUMIF('By HD'!$A$3:$A$42,$BE107,'By HD'!$AR$3:$AR$42)+$BR107*SUMIF('By HD'!$A$3:$A$42,$BE107,'By HD'!AT$3:AT$42)</f>
        <v>5.9190025489460183</v>
      </c>
      <c r="CG107">
        <f>(DC107-SUMIF('By HD'!$A$3:$A$42,$BE107,'By HD'!O$3:O$42))*$BR107*SUMIF('By HD'!$A$3:$A$42,$BE107,'By HD'!$AR$3:$AR$42)+$BR107*SUMIF('By HD'!$A$3:$A$42,$BE107,'By HD'!AU$3:AU$42)</f>
        <v>1.5270766873084383</v>
      </c>
      <c r="CH107">
        <f>(DD107-SUMIF('By HD'!$A$3:$A$42,$BE107,'By HD'!P$3:P$42))*$BR107*SUMIF('By HD'!$A$3:$A$42,$BE107,'By HD'!$AR$3:$AR$42)+$BR107*SUMIF('By HD'!$A$3:$A$42,$BE107,'By HD'!AV$3:AV$42)</f>
        <v>0</v>
      </c>
      <c r="CO107">
        <f t="shared" si="46"/>
        <v>706.70547945205476</v>
      </c>
      <c r="CP107">
        <f t="shared" si="46"/>
        <v>312.04419215612688</v>
      </c>
      <c r="CQ107">
        <f t="shared" si="44"/>
        <v>364.68077969600301</v>
      </c>
      <c r="CR107">
        <f t="shared" si="44"/>
        <v>29.980507599924941</v>
      </c>
      <c r="CS107">
        <f t="shared" si="44"/>
        <v>0</v>
      </c>
      <c r="CZ107" s="5"/>
      <c r="DA107">
        <f t="shared" si="50"/>
        <v>0.44549763033175355</v>
      </c>
      <c r="DB107">
        <f t="shared" si="50"/>
        <v>0.51184834123222744</v>
      </c>
      <c r="DC107">
        <f t="shared" si="50"/>
        <v>4.2654028436018961E-2</v>
      </c>
      <c r="DD107">
        <f t="shared" si="50"/>
        <v>0</v>
      </c>
      <c r="DE107">
        <f t="shared" si="50"/>
        <v>0</v>
      </c>
      <c r="DF107">
        <f t="shared" si="50"/>
        <v>0</v>
      </c>
      <c r="DG107">
        <f t="shared" si="50"/>
        <v>0</v>
      </c>
      <c r="DH107">
        <f t="shared" si="50"/>
        <v>0</v>
      </c>
      <c r="DI107">
        <f t="shared" si="50"/>
        <v>0</v>
      </c>
      <c r="DJ107">
        <f t="shared" si="50"/>
        <v>0</v>
      </c>
      <c r="DK107" s="5"/>
      <c r="DL107" s="5"/>
      <c r="DM107" s="5"/>
      <c r="DN107" s="5"/>
      <c r="DO107" s="5"/>
      <c r="DP107" s="5"/>
      <c r="DQ107" s="5"/>
      <c r="DR107" s="5"/>
      <c r="DS107" s="5"/>
      <c r="DT107" s="5"/>
      <c r="DU107" s="5"/>
      <c r="DV107" s="5"/>
      <c r="DW107" s="5"/>
      <c r="DX107" s="5"/>
      <c r="DY107" s="5"/>
      <c r="DZ107" s="5"/>
      <c r="EA107" s="5"/>
      <c r="EB107" s="5"/>
      <c r="EC107" s="5"/>
      <c r="ED107" s="5"/>
      <c r="EE107" s="5"/>
      <c r="EF107" s="5"/>
      <c r="EG107" s="5"/>
      <c r="EH107" s="5"/>
      <c r="EI107" s="5"/>
      <c r="EJ107" s="5"/>
      <c r="EK107" s="5"/>
      <c r="EL107" s="5"/>
      <c r="EM107" s="5"/>
      <c r="EN107" s="5"/>
      <c r="EO107" s="5"/>
      <c r="EP107" s="5"/>
      <c r="EQ107" s="5"/>
      <c r="ER107" s="5"/>
      <c r="ES107" s="5"/>
    </row>
    <row r="108" spans="2:149" x14ac:dyDescent="0.3"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V108" s="5"/>
      <c r="AW108" s="5"/>
      <c r="AX108" s="5"/>
      <c r="AY108" s="5"/>
      <c r="AZ108" s="5"/>
      <c r="BA108" s="5"/>
      <c r="BD108" s="5"/>
      <c r="BE108">
        <v>14</v>
      </c>
      <c r="BF108" t="s">
        <v>470</v>
      </c>
      <c r="BG108">
        <f>SUMIFS('Pres Converted'!J$2:J$10000,'Pres Converted'!$E$2:$E$10000,$BF108,'Pres Converted'!$D$2:$D$10000,"ED",'Pres Converted'!$C$2:$C$10000,$BE108)</f>
        <v>245</v>
      </c>
      <c r="BH108">
        <f>SUMIFS('Pres Converted'!G$2:G$10000,'Pres Converted'!$E$2:$E$10000,$BF108,'Pres Converted'!$D$2:$D$10000,"ED",'Pres Converted'!$C$2:$C$10000,$BE108)</f>
        <v>118</v>
      </c>
      <c r="BI108">
        <f>SUMIFS('Pres Converted'!H$2:H$10000,'Pres Converted'!$E$2:$E$10000,$BF108,'Pres Converted'!$D$2:$D$10000,"ED",'Pres Converted'!$C$2:$C$10000,$BE108)</f>
        <v>119</v>
      </c>
      <c r="BJ108">
        <f>SUMIFS('Pres Converted'!I$2:I$10000,'Pres Converted'!$E$2:$E$10000,$BF108,'Pres Converted'!$D$2:$D$10000,"ED",'Pres Converted'!$C$2:$C$10000,$BE108)</f>
        <v>8</v>
      </c>
      <c r="BR108">
        <f>BG108/SUMIF('By HD'!$A$3:$A$42,$BE108,'By HD'!$B$3:$B$42)</f>
        <v>0.13984018264840184</v>
      </c>
      <c r="BS108">
        <f>$BR108*SUMIF('By HD'!$A$3:$A$42,$BE108,'By HD'!W$3:W$42)</f>
        <v>23.353310502283108</v>
      </c>
      <c r="BT108">
        <f>(DA108-SUMIF('By HD'!$A$3:$A$42,$BE108,'By HD'!M$3:M$42))*$BR108*SUMIF('By HD'!$A$3:$A$42,$BE108,'By HD'!$W$3:$W$42)+$BR108*SUMIF('By HD'!$A$3:$A$42,$BE108,'By HD'!X$3:X$42)</f>
        <v>10.180238240445362</v>
      </c>
      <c r="BU108">
        <f>(DB108-SUMIF('By HD'!$A$3:$A$42,$BE108,'By HD'!N$3:N$42))*$BR108*SUMIF('By HD'!$A$3:$A$42,$BE108,'By HD'!$W$3:$W$42)+$BR108*SUMIF('By HD'!$A$3:$A$42,$BE108,'By HD'!Y$3:Y$42)</f>
        <v>12.844083604386897</v>
      </c>
      <c r="BV108">
        <f>(DC108-SUMIF('By HD'!$A$3:$A$42,$BE108,'By HD'!O$3:O$42))*$BR108*SUMIF('By HD'!$A$3:$A$42,$BE108,'By HD'!$W$3:$W$42)+$BR108*SUMIF('By HD'!$A$3:$A$42,$BE108,'By HD'!Z$3:Z$42)</f>
        <v>0.32898865745084566</v>
      </c>
      <c r="BW108">
        <f>(DD108-SUMIF('By HD'!$A$3:$A$42,$BE108,'By HD'!P$3:P$42))*$BR108*SUMIF('By HD'!$A$3:$A$42,$BE108,'By HD'!$W$3:$W$42)+$BR108*SUMIF('By HD'!$A$3:$A$42,$BE108,'By HD'!AA$3:AA$42)</f>
        <v>0</v>
      </c>
      <c r="CD108">
        <f>$BR108*SUMIF('By HD'!$A$3:$A$42,$BE108,'By HD'!AR$3:AR$42)</f>
        <v>5.1740867579908683</v>
      </c>
      <c r="CE108">
        <f>(DA108-SUMIF('By HD'!$A$3:$A$42,$BE108,'By HD'!M$3:M$42))*$BR108*SUMIF('By HD'!$A$3:$A$42,$BE108,'By HD'!$AR$3:$AR$42)+$BR108*SUMIF('By HD'!$A$3:$A$42,$BE108,'By HD'!AS$3:AS$42)</f>
        <v>2.4790787045724652</v>
      </c>
      <c r="CF108">
        <f>(DB108-SUMIF('By HD'!$A$3:$A$42,$BE108,'By HD'!N$3:N$42))*$BR108*SUMIF('By HD'!$A$3:$A$42,$BE108,'By HD'!$AR$3:$AR$42)+$BR108*SUMIF('By HD'!$A$3:$A$42,$BE108,'By HD'!AT$3:AT$42)</f>
        <v>2.1557052865870183</v>
      </c>
      <c r="CG108">
        <f>(DC108-SUMIF('By HD'!$A$3:$A$42,$BE108,'By HD'!O$3:O$42))*$BR108*SUMIF('By HD'!$A$3:$A$42,$BE108,'By HD'!$AR$3:$AR$42)+$BR108*SUMIF('By HD'!$A$3:$A$42,$BE108,'By HD'!AU$3:AU$42)</f>
        <v>0.5393027668313839</v>
      </c>
      <c r="CH108">
        <f>(DD108-SUMIF('By HD'!$A$3:$A$42,$BE108,'By HD'!P$3:P$42))*$BR108*SUMIF('By HD'!$A$3:$A$42,$BE108,'By HD'!$AR$3:$AR$42)+$BR108*SUMIF('By HD'!$A$3:$A$42,$BE108,'By HD'!AV$3:AV$42)</f>
        <v>0</v>
      </c>
      <c r="CO108">
        <f t="shared" si="46"/>
        <v>273.52739726027397</v>
      </c>
      <c r="CP108">
        <f t="shared" si="46"/>
        <v>130.65931694501782</v>
      </c>
      <c r="CQ108">
        <f t="shared" si="44"/>
        <v>133.99978889097392</v>
      </c>
      <c r="CR108">
        <f t="shared" si="44"/>
        <v>8.8682914242822299</v>
      </c>
      <c r="CS108">
        <f t="shared" si="44"/>
        <v>0</v>
      </c>
      <c r="CZ108" s="5"/>
      <c r="DA108">
        <f t="shared" si="50"/>
        <v>0.48163265306122449</v>
      </c>
      <c r="DB108">
        <f t="shared" si="50"/>
        <v>0.48571428571428571</v>
      </c>
      <c r="DC108">
        <f t="shared" si="50"/>
        <v>3.2653061224489799E-2</v>
      </c>
      <c r="DD108">
        <f t="shared" si="50"/>
        <v>0</v>
      </c>
      <c r="DE108">
        <f t="shared" si="50"/>
        <v>0</v>
      </c>
      <c r="DF108">
        <f t="shared" si="50"/>
        <v>0</v>
      </c>
      <c r="DG108">
        <f t="shared" si="50"/>
        <v>0</v>
      </c>
      <c r="DH108">
        <f t="shared" si="50"/>
        <v>0</v>
      </c>
      <c r="DI108">
        <f t="shared" si="50"/>
        <v>0</v>
      </c>
      <c r="DJ108">
        <f t="shared" si="50"/>
        <v>0</v>
      </c>
      <c r="DK108" s="5"/>
      <c r="DL108" s="5"/>
      <c r="DM108" s="5"/>
      <c r="DN108" s="5"/>
      <c r="DO108" s="5"/>
      <c r="DP108" s="5"/>
      <c r="DQ108" s="5"/>
      <c r="DR108" s="5"/>
      <c r="DS108" s="5"/>
      <c r="DT108" s="5"/>
      <c r="DU108" s="5"/>
      <c r="DV108" s="5"/>
      <c r="DW108" s="5"/>
      <c r="DX108" s="5"/>
      <c r="DY108" s="5"/>
      <c r="DZ108" s="5"/>
      <c r="EA108" s="5"/>
      <c r="EB108" s="5"/>
      <c r="EC108" s="5"/>
      <c r="ED108" s="5"/>
      <c r="EE108" s="5"/>
      <c r="EF108" s="5"/>
      <c r="EG108" s="5"/>
      <c r="EH108" s="5"/>
      <c r="EI108" s="5"/>
      <c r="EJ108" s="5"/>
      <c r="EK108" s="5"/>
      <c r="EL108" s="5"/>
      <c r="EM108" s="5"/>
      <c r="EN108" s="5"/>
      <c r="EO108" s="5"/>
      <c r="EP108" s="5"/>
      <c r="EQ108" s="5"/>
      <c r="ER108" s="5"/>
      <c r="ES108" s="5"/>
    </row>
    <row r="109" spans="2:149" x14ac:dyDescent="0.3"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V109" s="5"/>
      <c r="AW109" s="5"/>
      <c r="AX109" s="5"/>
      <c r="AY109" s="5"/>
      <c r="AZ109" s="5"/>
      <c r="BA109" s="5"/>
      <c r="BD109" s="5"/>
      <c r="BE109">
        <v>14</v>
      </c>
      <c r="BF109" t="s">
        <v>468</v>
      </c>
      <c r="BG109">
        <f>SUMIFS('Pres Converted'!J$2:J$10000,'Pres Converted'!$E$2:$E$10000,$BF109,'Pres Converted'!$D$2:$D$10000,"ED",'Pres Converted'!$C$2:$C$10000,$BE109)</f>
        <v>196</v>
      </c>
      <c r="BH109">
        <f>SUMIFS('Pres Converted'!G$2:G$10000,'Pres Converted'!$E$2:$E$10000,$BF109,'Pres Converted'!$D$2:$D$10000,"ED",'Pres Converted'!$C$2:$C$10000,$BE109)</f>
        <v>77</v>
      </c>
      <c r="BI109">
        <f>SUMIFS('Pres Converted'!H$2:H$10000,'Pres Converted'!$E$2:$E$10000,$BF109,'Pres Converted'!$D$2:$D$10000,"ED",'Pres Converted'!$C$2:$C$10000,$BE109)</f>
        <v>113</v>
      </c>
      <c r="BJ109">
        <f>SUMIFS('Pres Converted'!I$2:I$10000,'Pres Converted'!$E$2:$E$10000,$BF109,'Pres Converted'!$D$2:$D$10000,"ED",'Pres Converted'!$C$2:$C$10000,$BE109)</f>
        <v>6</v>
      </c>
      <c r="BR109">
        <f>BG109/SUMIF('By HD'!$A$3:$A$42,$BE109,'By HD'!$B$3:$B$42)</f>
        <v>0.11187214611872145</v>
      </c>
      <c r="BS109">
        <f>$BR109*SUMIF('By HD'!$A$3:$A$42,$BE109,'By HD'!W$3:W$42)</f>
        <v>18.682648401826484</v>
      </c>
      <c r="BT109">
        <f>(DA109-SUMIF('By HD'!$A$3:$A$42,$BE109,'By HD'!M$3:M$42))*$BR109*SUMIF('By HD'!$A$3:$A$42,$BE109,'By HD'!$W$3:$W$42)+$BR109*SUMIF('By HD'!$A$3:$A$42,$BE109,'By HD'!X$3:X$42)</f>
        <v>6.485628948520672</v>
      </c>
      <c r="BU109">
        <f>(DB109-SUMIF('By HD'!$A$3:$A$42,$BE109,'By HD'!N$3:N$42))*$BR109*SUMIF('By HD'!$A$3:$A$42,$BE109,'By HD'!$W$3:$W$42)+$BR109*SUMIF('By HD'!$A$3:$A$42,$BE109,'By HD'!Y$3:Y$42)</f>
        <v>11.971956381226413</v>
      </c>
      <c r="BV109">
        <f>(DC109-SUMIF('By HD'!$A$3:$A$42,$BE109,'By HD'!O$3:O$42))*$BR109*SUMIF('By HD'!$A$3:$A$42,$BE109,'By HD'!$W$3:$W$42)+$BR109*SUMIF('By HD'!$A$3:$A$42,$BE109,'By HD'!Z$3:Z$42)</f>
        <v>0.22506307207939788</v>
      </c>
      <c r="BW109">
        <f>(DD109-SUMIF('By HD'!$A$3:$A$42,$BE109,'By HD'!P$3:P$42))*$BR109*SUMIF('By HD'!$A$3:$A$42,$BE109,'By HD'!$W$3:$W$42)+$BR109*SUMIF('By HD'!$A$3:$A$42,$BE109,'By HD'!AA$3:AA$42)</f>
        <v>0</v>
      </c>
      <c r="CD109">
        <f>$BR109*SUMIF('By HD'!$A$3:$A$42,$BE109,'By HD'!AR$3:AR$42)</f>
        <v>4.1392694063926943</v>
      </c>
      <c r="CE109">
        <f>(DA109-SUMIF('By HD'!$A$3:$A$42,$BE109,'By HD'!M$3:M$42))*$BR109*SUMIF('By HD'!$A$3:$A$42,$BE109,'By HD'!$AR$3:$AR$42)+$BR109*SUMIF('By HD'!$A$3:$A$42,$BE109,'By HD'!AS$3:AS$42)</f>
        <v>1.6157972102333145</v>
      </c>
      <c r="CF109">
        <f>(DB109-SUMIF('By HD'!$A$3:$A$42,$BE109,'By HD'!N$3:N$42))*$BR109*SUMIF('By HD'!$A$3:$A$42,$BE109,'By HD'!$AR$3:$AR$42)+$BR109*SUMIF('By HD'!$A$3:$A$42,$BE109,'By HD'!AT$3:AT$42)</f>
        <v>2.1004774712787473</v>
      </c>
      <c r="CG109">
        <f>(DC109-SUMIF('By HD'!$A$3:$A$42,$BE109,'By HD'!O$3:O$42))*$BR109*SUMIF('By HD'!$A$3:$A$42,$BE109,'By HD'!$AR$3:$AR$42)+$BR109*SUMIF('By HD'!$A$3:$A$42,$BE109,'By HD'!AU$3:AU$42)</f>
        <v>0.42299472488063217</v>
      </c>
      <c r="CH109">
        <f>(DD109-SUMIF('By HD'!$A$3:$A$42,$BE109,'By HD'!P$3:P$42))*$BR109*SUMIF('By HD'!$A$3:$A$42,$BE109,'By HD'!$AR$3:$AR$42)+$BR109*SUMIF('By HD'!$A$3:$A$42,$BE109,'By HD'!AV$3:AV$42)</f>
        <v>0</v>
      </c>
      <c r="CO109">
        <f t="shared" si="46"/>
        <v>218.82191780821918</v>
      </c>
      <c r="CP109">
        <f t="shared" si="46"/>
        <v>85.101426158753981</v>
      </c>
      <c r="CQ109">
        <f t="shared" si="44"/>
        <v>127.07243385250516</v>
      </c>
      <c r="CR109">
        <f t="shared" si="44"/>
        <v>6.6480577969600301</v>
      </c>
      <c r="CS109">
        <f t="shared" si="44"/>
        <v>0</v>
      </c>
      <c r="CZ109" s="5"/>
      <c r="DA109">
        <f t="shared" si="50"/>
        <v>0.39285714285714285</v>
      </c>
      <c r="DB109">
        <f t="shared" si="50"/>
        <v>0.57653061224489799</v>
      </c>
      <c r="DC109">
        <f t="shared" si="50"/>
        <v>3.0612244897959183E-2</v>
      </c>
      <c r="DD109">
        <f t="shared" si="50"/>
        <v>0</v>
      </c>
      <c r="DE109">
        <f t="shared" si="50"/>
        <v>0</v>
      </c>
      <c r="DF109">
        <f t="shared" si="50"/>
        <v>0</v>
      </c>
      <c r="DG109">
        <f t="shared" si="50"/>
        <v>0</v>
      </c>
      <c r="DH109">
        <f t="shared" si="50"/>
        <v>0</v>
      </c>
      <c r="DI109">
        <f t="shared" si="50"/>
        <v>0</v>
      </c>
      <c r="DJ109">
        <f t="shared" si="50"/>
        <v>0</v>
      </c>
      <c r="DK109" s="5"/>
      <c r="DL109" s="5"/>
      <c r="DM109" s="5"/>
      <c r="DN109" s="5"/>
      <c r="DO109" s="5"/>
      <c r="DP109" s="5"/>
      <c r="DQ109" s="5"/>
      <c r="DR109" s="5"/>
      <c r="DS109" s="5"/>
      <c r="DT109" s="5"/>
      <c r="DU109" s="5"/>
      <c r="DV109" s="5"/>
      <c r="DW109" s="5"/>
      <c r="DX109" s="5"/>
      <c r="DY109" s="5"/>
      <c r="DZ109" s="5"/>
      <c r="EA109" s="5"/>
      <c r="EB109" s="5"/>
      <c r="EC109" s="5"/>
      <c r="ED109" s="5"/>
      <c r="EE109" s="5"/>
      <c r="EF109" s="5"/>
      <c r="EG109" s="5"/>
      <c r="EH109" s="5"/>
      <c r="EI109" s="5"/>
      <c r="EJ109" s="5"/>
      <c r="EK109" s="5"/>
      <c r="EL109" s="5"/>
      <c r="EM109" s="5"/>
      <c r="EN109" s="5"/>
      <c r="EO109" s="5"/>
      <c r="EP109" s="5"/>
      <c r="EQ109" s="5"/>
      <c r="ER109" s="5"/>
      <c r="ES109" s="5"/>
    </row>
    <row r="110" spans="2:149" x14ac:dyDescent="0.3"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V110" s="5"/>
      <c r="AW110" s="5"/>
      <c r="AX110" s="5"/>
      <c r="AY110" s="5"/>
      <c r="AZ110" s="5"/>
      <c r="BA110" s="5"/>
      <c r="BD110" s="5"/>
      <c r="BE110">
        <v>14</v>
      </c>
      <c r="BF110" t="s">
        <v>472</v>
      </c>
      <c r="BG110">
        <f>SUMIFS('Pres Converted'!J$2:J$10000,'Pres Converted'!$E$2:$E$10000,$BF110,'Pres Converted'!$D$2:$D$10000,"ED",'Pres Converted'!$C$2:$C$10000,$BE110)</f>
        <v>168</v>
      </c>
      <c r="BH110">
        <f>SUMIFS('Pres Converted'!G$2:G$10000,'Pres Converted'!$E$2:$E$10000,$BF110,'Pres Converted'!$D$2:$D$10000,"ED",'Pres Converted'!$C$2:$C$10000,$BE110)</f>
        <v>106</v>
      </c>
      <c r="BI110">
        <f>SUMIFS('Pres Converted'!H$2:H$10000,'Pres Converted'!$E$2:$E$10000,$BF110,'Pres Converted'!$D$2:$D$10000,"ED",'Pres Converted'!$C$2:$C$10000,$BE110)</f>
        <v>61</v>
      </c>
      <c r="BJ110">
        <f>SUMIFS('Pres Converted'!I$2:I$10000,'Pres Converted'!$E$2:$E$10000,$BF110,'Pres Converted'!$D$2:$D$10000,"ED",'Pres Converted'!$C$2:$C$10000,$BE110)</f>
        <v>1</v>
      </c>
      <c r="BR110">
        <f>BG110/SUMIF('By HD'!$A$3:$A$42,$BE110,'By HD'!$B$3:$B$42)</f>
        <v>9.5890410958904104E-2</v>
      </c>
      <c r="BS110">
        <f>$BR110*SUMIF('By HD'!$A$3:$A$42,$BE110,'By HD'!W$3:W$42)</f>
        <v>16.013698630136986</v>
      </c>
      <c r="BT110">
        <f>(DA110-SUMIF('By HD'!$A$3:$A$42,$BE110,'By HD'!M$3:M$42))*$BR110*SUMIF('By HD'!$A$3:$A$42,$BE110,'By HD'!$W$3:$W$42)+$BR110*SUMIF('By HD'!$A$3:$A$42,$BE110,'By HD'!X$3:X$42)</f>
        <v>9.3718959154312866</v>
      </c>
      <c r="BU110">
        <f>(DB110-SUMIF('By HD'!$A$3:$A$42,$BE110,'By HD'!N$3:N$42))*$BR110*SUMIF('By HD'!$A$3:$A$42,$BE110,'By HD'!$W$3:$W$42)+$BR110*SUMIF('By HD'!$A$3:$A$42,$BE110,'By HD'!Y$3:Y$42)</f>
        <v>6.8437871395508845</v>
      </c>
      <c r="BV110">
        <f>(DC110-SUMIF('By HD'!$A$3:$A$42,$BE110,'By HD'!O$3:O$42))*$BR110*SUMIF('By HD'!$A$3:$A$42,$BE110,'By HD'!$W$3:$W$42)+$BR110*SUMIF('By HD'!$A$3:$A$42,$BE110,'By HD'!Z$3:Z$42)</f>
        <v>-0.20198442484518664</v>
      </c>
      <c r="BW110">
        <f>(DD110-SUMIF('By HD'!$A$3:$A$42,$BE110,'By HD'!P$3:P$42))*$BR110*SUMIF('By HD'!$A$3:$A$42,$BE110,'By HD'!$W$3:$W$42)+$BR110*SUMIF('By HD'!$A$3:$A$42,$BE110,'By HD'!AA$3:AA$42)</f>
        <v>0</v>
      </c>
      <c r="CD110">
        <f>$BR110*SUMIF('By HD'!$A$3:$A$42,$BE110,'By HD'!AR$3:AR$42)</f>
        <v>3.547945205479452</v>
      </c>
      <c r="CE110">
        <f>(DA110-SUMIF('By HD'!$A$3:$A$42,$BE110,'By HD'!M$3:M$42))*$BR110*SUMIF('By HD'!$A$3:$A$42,$BE110,'By HD'!$AR$3:$AR$42)+$BR110*SUMIF('By HD'!$A$3:$A$42,$BE110,'By HD'!AS$3:AS$42)</f>
        <v>2.2297178957903294</v>
      </c>
      <c r="CF110">
        <f>(DB110-SUMIF('By HD'!$A$3:$A$42,$BE110,'By HD'!N$3:N$42))*$BR110*SUMIF('By HD'!$A$3:$A$42,$BE110,'By HD'!$AR$3:$AR$42)+$BR110*SUMIF('By HD'!$A$3:$A$42,$BE110,'By HD'!AT$3:AT$42)</f>
        <v>1.0431522487020701</v>
      </c>
      <c r="CG110">
        <f>(DC110-SUMIF('By HD'!$A$3:$A$42,$BE110,'By HD'!O$3:O$42))*$BR110*SUMIF('By HD'!$A$3:$A$42,$BE110,'By HD'!$AR$3:$AR$42)+$BR110*SUMIF('By HD'!$A$3:$A$42,$BE110,'By HD'!AU$3:AU$42)</f>
        <v>0.27507506098705198</v>
      </c>
      <c r="CH110">
        <f>(DD110-SUMIF('By HD'!$A$3:$A$42,$BE110,'By HD'!P$3:P$42))*$BR110*SUMIF('By HD'!$A$3:$A$42,$BE110,'By HD'!$AR$3:$AR$42)+$BR110*SUMIF('By HD'!$A$3:$A$42,$BE110,'By HD'!AV$3:AV$42)</f>
        <v>0</v>
      </c>
      <c r="CO110">
        <f t="shared" si="46"/>
        <v>187.56164383561645</v>
      </c>
      <c r="CP110">
        <f t="shared" si="46"/>
        <v>117.60161381122161</v>
      </c>
      <c r="CQ110">
        <f t="shared" ref="CQ110:CS128" si="52">CF110+BU110+BI110</f>
        <v>68.886939388252955</v>
      </c>
      <c r="CR110">
        <f t="shared" si="52"/>
        <v>1.0730906361418653</v>
      </c>
      <c r="CS110">
        <f t="shared" si="52"/>
        <v>0</v>
      </c>
      <c r="CZ110" s="5"/>
      <c r="DA110">
        <f t="shared" si="50"/>
        <v>0.63095238095238093</v>
      </c>
      <c r="DB110">
        <f t="shared" si="50"/>
        <v>0.36309523809523808</v>
      </c>
      <c r="DC110">
        <f t="shared" si="50"/>
        <v>5.9523809523809521E-3</v>
      </c>
      <c r="DD110">
        <f t="shared" si="50"/>
        <v>0</v>
      </c>
      <c r="DE110">
        <f t="shared" si="50"/>
        <v>0</v>
      </c>
      <c r="DF110">
        <f t="shared" si="50"/>
        <v>0</v>
      </c>
      <c r="DG110">
        <f t="shared" si="50"/>
        <v>0</v>
      </c>
      <c r="DH110">
        <f t="shared" si="50"/>
        <v>0</v>
      </c>
      <c r="DI110">
        <f t="shared" si="50"/>
        <v>0</v>
      </c>
      <c r="DJ110">
        <f t="shared" si="50"/>
        <v>0</v>
      </c>
      <c r="DK110" s="5"/>
      <c r="DL110" s="5"/>
      <c r="DM110" s="5"/>
      <c r="DN110" s="5"/>
      <c r="DO110" s="5"/>
      <c r="DP110" s="5"/>
      <c r="DQ110" s="5"/>
      <c r="DR110" s="5"/>
      <c r="DS110" s="5"/>
      <c r="DT110" s="5"/>
      <c r="DU110" s="5"/>
      <c r="DV110" s="5"/>
      <c r="DW110" s="5"/>
      <c r="DX110" s="5"/>
      <c r="DY110" s="5"/>
      <c r="DZ110" s="5"/>
      <c r="EA110" s="5"/>
      <c r="EB110" s="5"/>
      <c r="EC110" s="5"/>
      <c r="ED110" s="5"/>
      <c r="EE110" s="5"/>
      <c r="EF110" s="5"/>
      <c r="EG110" s="5"/>
      <c r="EH110" s="5"/>
      <c r="EI110" s="5"/>
      <c r="EJ110" s="5"/>
      <c r="EK110" s="5"/>
      <c r="EL110" s="5"/>
      <c r="EM110" s="5"/>
      <c r="EN110" s="5"/>
      <c r="EO110" s="5"/>
      <c r="EP110" s="5"/>
      <c r="EQ110" s="5"/>
      <c r="ER110" s="5"/>
      <c r="ES110" s="5"/>
    </row>
    <row r="111" spans="2:149" x14ac:dyDescent="0.3"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V111" s="5"/>
      <c r="AW111" s="5"/>
      <c r="AX111" s="5"/>
      <c r="AY111" s="5"/>
      <c r="AZ111" s="5"/>
      <c r="BA111" s="5"/>
      <c r="BD111" s="5"/>
      <c r="BE111">
        <v>14</v>
      </c>
      <c r="BF111" t="s">
        <v>473</v>
      </c>
      <c r="BG111">
        <f>SUMIFS('Pres Converted'!J$2:J$10000,'Pres Converted'!$E$2:$E$10000,$BF111,'Pres Converted'!$D$2:$D$10000,"ED",'Pres Converted'!$C$2:$C$10000,$BE111)</f>
        <v>262</v>
      </c>
      <c r="BH111">
        <f>SUMIFS('Pres Converted'!G$2:G$10000,'Pres Converted'!$E$2:$E$10000,$BF111,'Pres Converted'!$D$2:$D$10000,"ED",'Pres Converted'!$C$2:$C$10000,$BE111)</f>
        <v>101</v>
      </c>
      <c r="BI111">
        <f>SUMIFS('Pres Converted'!H$2:H$10000,'Pres Converted'!$E$2:$E$10000,$BF111,'Pres Converted'!$D$2:$D$10000,"ED",'Pres Converted'!$C$2:$C$10000,$BE111)</f>
        <v>148</v>
      </c>
      <c r="BJ111">
        <f>SUMIFS('Pres Converted'!I$2:I$10000,'Pres Converted'!$E$2:$E$10000,$BF111,'Pres Converted'!$D$2:$D$10000,"ED",'Pres Converted'!$C$2:$C$10000,$BE111)</f>
        <v>13</v>
      </c>
      <c r="BR111">
        <f>BG111/SUMIF('By HD'!$A$3:$A$42,$BE111,'By HD'!$B$3:$B$42)</f>
        <v>0.1495433789954338</v>
      </c>
      <c r="BS111">
        <f>$BR111*SUMIF('By HD'!$A$3:$A$42,$BE111,'By HD'!W$3:W$42)</f>
        <v>24.973744292237445</v>
      </c>
      <c r="BT111">
        <f>(DA111-SUMIF('By HD'!$A$3:$A$42,$BE111,'By HD'!M$3:M$42))*$BR111*SUMIF('By HD'!$A$3:$A$42,$BE111,'By HD'!$W$3:$W$42)+$BR111*SUMIF('By HD'!$A$3:$A$42,$BE111,'By HD'!X$3:X$42)</f>
        <v>8.4857345030337132</v>
      </c>
      <c r="BU111">
        <f>(DB111-SUMIF('By HD'!$A$3:$A$42,$BE111,'By HD'!N$3:N$42))*$BR111*SUMIF('By HD'!$A$3:$A$42,$BE111,'By HD'!$W$3:$W$42)+$BR111*SUMIF('By HD'!$A$3:$A$42,$BE111,'By HD'!Y$3:Y$42)</f>
        <v>15.712507297595964</v>
      </c>
      <c r="BV111">
        <f>(DC111-SUMIF('By HD'!$A$3:$A$42,$BE111,'By HD'!O$3:O$42))*$BR111*SUMIF('By HD'!$A$3:$A$42,$BE111,'By HD'!$W$3:$W$42)+$BR111*SUMIF('By HD'!$A$3:$A$42,$BE111,'By HD'!Z$3:Z$42)</f>
        <v>0.77550249160776463</v>
      </c>
      <c r="BW111">
        <f>(DD111-SUMIF('By HD'!$A$3:$A$42,$BE111,'By HD'!P$3:P$42))*$BR111*SUMIF('By HD'!$A$3:$A$42,$BE111,'By HD'!$W$3:$W$42)+$BR111*SUMIF('By HD'!$A$3:$A$42,$BE111,'By HD'!AA$3:AA$42)</f>
        <v>0</v>
      </c>
      <c r="CD111">
        <f>$BR111*SUMIF('By HD'!$A$3:$A$42,$BE111,'By HD'!AR$3:AR$42)</f>
        <v>5.5331050228310508</v>
      </c>
      <c r="CE111">
        <f>(DA111-SUMIF('By HD'!$A$3:$A$42,$BE111,'By HD'!M$3:M$42))*$BR111*SUMIF('By HD'!$A$3:$A$42,$BE111,'By HD'!$AR$3:$AR$42)+$BR111*SUMIF('By HD'!$A$3:$A$42,$BE111,'By HD'!AS$3:AS$42)</f>
        <v>2.1191632263714268</v>
      </c>
      <c r="CF111">
        <f>(DB111-SUMIF('By HD'!$A$3:$A$42,$BE111,'By HD'!N$3:N$42))*$BR111*SUMIF('By HD'!$A$3:$A$42,$BE111,'By HD'!$AR$3:$AR$42)+$BR111*SUMIF('By HD'!$A$3:$A$42,$BE111,'By HD'!AT$3:AT$42)</f>
        <v>2.7433474593940912</v>
      </c>
      <c r="CG111">
        <f>(DC111-SUMIF('By HD'!$A$3:$A$42,$BE111,'By HD'!O$3:O$42))*$BR111*SUMIF('By HD'!$A$3:$A$42,$BE111,'By HD'!$AR$3:$AR$42)+$BR111*SUMIF('By HD'!$A$3:$A$42,$BE111,'By HD'!AU$3:AU$42)</f>
        <v>0.6705943370655324</v>
      </c>
      <c r="CH111">
        <f>(DD111-SUMIF('By HD'!$A$3:$A$42,$BE111,'By HD'!P$3:P$42))*$BR111*SUMIF('By HD'!$A$3:$A$42,$BE111,'By HD'!$AR$3:$AR$42)+$BR111*SUMIF('By HD'!$A$3:$A$42,$BE111,'By HD'!AV$3:AV$42)</f>
        <v>0</v>
      </c>
      <c r="CO111">
        <f t="shared" si="46"/>
        <v>292.50684931506845</v>
      </c>
      <c r="CP111">
        <f t="shared" si="46"/>
        <v>111.60489772940514</v>
      </c>
      <c r="CQ111">
        <f t="shared" si="52"/>
        <v>166.45585475699005</v>
      </c>
      <c r="CR111">
        <f t="shared" si="52"/>
        <v>14.446096828673298</v>
      </c>
      <c r="CS111">
        <f t="shared" si="52"/>
        <v>0</v>
      </c>
      <c r="CZ111" s="5"/>
      <c r="DA111">
        <f t="shared" si="50"/>
        <v>0.38549618320610685</v>
      </c>
      <c r="DB111">
        <f t="shared" si="50"/>
        <v>0.56488549618320616</v>
      </c>
      <c r="DC111">
        <f t="shared" si="50"/>
        <v>4.9618320610687022E-2</v>
      </c>
      <c r="DD111">
        <f t="shared" si="50"/>
        <v>0</v>
      </c>
      <c r="DE111">
        <f t="shared" si="50"/>
        <v>0</v>
      </c>
      <c r="DF111">
        <f t="shared" si="50"/>
        <v>0</v>
      </c>
      <c r="DG111">
        <f t="shared" si="50"/>
        <v>0</v>
      </c>
      <c r="DH111">
        <f t="shared" si="50"/>
        <v>0</v>
      </c>
      <c r="DI111">
        <f t="shared" si="50"/>
        <v>0</v>
      </c>
      <c r="DJ111">
        <f t="shared" si="50"/>
        <v>0</v>
      </c>
      <c r="DK111" s="5"/>
      <c r="DL111" s="5"/>
      <c r="DM111" s="5"/>
      <c r="DN111" s="5"/>
      <c r="DO111" s="5"/>
      <c r="DP111" s="5"/>
      <c r="DQ111" s="5"/>
      <c r="DR111" s="5"/>
      <c r="DS111" s="5"/>
      <c r="DT111" s="5"/>
      <c r="DU111" s="5"/>
      <c r="DV111" s="5"/>
      <c r="DW111" s="5"/>
      <c r="DX111" s="5"/>
      <c r="DY111" s="5"/>
      <c r="DZ111" s="5"/>
      <c r="EA111" s="5"/>
      <c r="EB111" s="5"/>
      <c r="EC111" s="5"/>
      <c r="ED111" s="5"/>
      <c r="EE111" s="5"/>
      <c r="EF111" s="5"/>
      <c r="EG111" s="5"/>
      <c r="EH111" s="5"/>
      <c r="EI111" s="5"/>
      <c r="EJ111" s="5"/>
      <c r="EK111" s="5"/>
      <c r="EL111" s="5"/>
      <c r="EM111" s="5"/>
      <c r="EN111" s="5"/>
      <c r="EO111" s="5"/>
      <c r="EP111" s="5"/>
      <c r="EQ111" s="5"/>
      <c r="ER111" s="5"/>
      <c r="ES111" s="5"/>
    </row>
    <row r="112" spans="2:149" x14ac:dyDescent="0.3"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V112" s="5"/>
      <c r="AW112" s="5"/>
      <c r="AX112" s="5"/>
      <c r="AY112" s="5"/>
      <c r="AZ112" s="5"/>
      <c r="BA112" s="5"/>
      <c r="BD112" s="5"/>
      <c r="BE112">
        <v>15</v>
      </c>
      <c r="BF112" t="s">
        <v>472</v>
      </c>
      <c r="BG112">
        <f>SUMIFS('Pres Converted'!J$2:J$10000,'Pres Converted'!$E$2:$E$10000,$BF112,'Pres Converted'!$D$2:$D$10000,"ED",'Pres Converted'!$C$2:$C$10000,$BE112)</f>
        <v>1877</v>
      </c>
      <c r="BH112">
        <f>SUMIFS('Pres Converted'!G$2:G$10000,'Pres Converted'!$E$2:$E$10000,$BF112,'Pres Converted'!$D$2:$D$10000,"ED",'Pres Converted'!$C$2:$C$10000,$BE112)</f>
        <v>1030</v>
      </c>
      <c r="BI112">
        <f>SUMIFS('Pres Converted'!H$2:H$10000,'Pres Converted'!$E$2:$E$10000,$BF112,'Pres Converted'!$D$2:$D$10000,"ED",'Pres Converted'!$C$2:$C$10000,$BE112)</f>
        <v>772</v>
      </c>
      <c r="BJ112">
        <f>SUMIFS('Pres Converted'!I$2:I$10000,'Pres Converted'!$E$2:$E$10000,$BF112,'Pres Converted'!$D$2:$D$10000,"ED",'Pres Converted'!$C$2:$C$10000,$BE112)</f>
        <v>75</v>
      </c>
      <c r="BR112">
        <f>BG112/SUMIF('By HD'!$A$3:$A$42,$BE112,'By HD'!$B$3:$B$42)</f>
        <v>0.93662674650698607</v>
      </c>
      <c r="BS112">
        <f>$BR112*SUMIF('By HD'!$A$3:$A$42,$BE112,'By HD'!W$3:W$42)</f>
        <v>78.676646706586837</v>
      </c>
      <c r="BT112">
        <f>(DA112-SUMIF('By HD'!$A$3:$A$42,$BE112,'By HD'!M$3:M$42))*$BR112*SUMIF('By HD'!$A$3:$A$42,$BE112,'By HD'!$W$3:$W$42)+$BR112*SUMIF('By HD'!$A$3:$A$42,$BE112,'By HD'!X$3:X$42)</f>
        <v>34.368239568766661</v>
      </c>
      <c r="BU112">
        <f>(DB112-SUMIF('By HD'!$A$3:$A$42,$BE112,'By HD'!N$3:N$42))*$BR112*SUMIF('By HD'!$A$3:$A$42,$BE112,'By HD'!$W$3:$W$42)+$BR112*SUMIF('By HD'!$A$3:$A$42,$BE112,'By HD'!Y$3:Y$42)</f>
        <v>42.392965565874242</v>
      </c>
      <c r="BV112">
        <f>(DC112-SUMIF('By HD'!$A$3:$A$42,$BE112,'By HD'!O$3:O$42))*$BR112*SUMIF('By HD'!$A$3:$A$42,$BE112,'By HD'!$W$3:$W$42)+$BR112*SUMIF('By HD'!$A$3:$A$42,$BE112,'By HD'!Z$3:Z$42)</f>
        <v>1.9154415719459286</v>
      </c>
      <c r="BW112">
        <f>(DD112-SUMIF('By HD'!$A$3:$A$42,$BE112,'By HD'!P$3:P$42))*$BR112*SUMIF('By HD'!$A$3:$A$42,$BE112,'By HD'!$W$3:$W$42)+$BR112*SUMIF('By HD'!$A$3:$A$42,$BE112,'By HD'!AA$3:AA$42)</f>
        <v>0</v>
      </c>
      <c r="CD112">
        <f>$BR112*SUMIF('By HD'!$A$3:$A$42,$BE112,'By HD'!AR$3:AR$42)</f>
        <v>140.49401197604791</v>
      </c>
      <c r="CE112">
        <f>(DA112-SUMIF('By HD'!$A$3:$A$42,$BE112,'By HD'!M$3:M$42))*$BR112*SUMIF('By HD'!$A$3:$A$42,$BE112,'By HD'!$AR$3:$AR$42)+$BR112*SUMIF('By HD'!$A$3:$A$42,$BE112,'By HD'!AS$3:AS$42)</f>
        <v>84.720623125007478</v>
      </c>
      <c r="CF112">
        <f>(DB112-SUMIF('By HD'!$A$3:$A$42,$BE112,'By HD'!N$3:N$42))*$BR112*SUMIF('By HD'!$A$3:$A$42,$BE112,'By HD'!$AR$3:$AR$42)+$BR112*SUMIF('By HD'!$A$3:$A$42,$BE112,'By HD'!AT$3:AT$42)</f>
        <v>52.888172756283836</v>
      </c>
      <c r="CG112">
        <f>(DC112-SUMIF('By HD'!$A$3:$A$42,$BE112,'By HD'!O$3:O$42))*$BR112*SUMIF('By HD'!$A$3:$A$42,$BE112,'By HD'!$AR$3:$AR$42)+$BR112*SUMIF('By HD'!$A$3:$A$42,$BE112,'By HD'!AU$3:AU$42)</f>
        <v>2.8852160947565948</v>
      </c>
      <c r="CH112">
        <f>(DD112-SUMIF('By HD'!$A$3:$A$42,$BE112,'By HD'!P$3:P$42))*$BR112*SUMIF('By HD'!$A$3:$A$42,$BE112,'By HD'!$AR$3:$AR$42)+$BR112*SUMIF('By HD'!$A$3:$A$42,$BE112,'By HD'!AV$3:AV$42)</f>
        <v>0</v>
      </c>
      <c r="CO112">
        <f t="shared" si="46"/>
        <v>2096.1706586826349</v>
      </c>
      <c r="CP112">
        <f t="shared" si="46"/>
        <v>1149.0888626937742</v>
      </c>
      <c r="CQ112">
        <f t="shared" si="52"/>
        <v>867.28113832215809</v>
      </c>
      <c r="CR112">
        <f t="shared" si="52"/>
        <v>79.80065766670252</v>
      </c>
      <c r="CS112">
        <f t="shared" si="52"/>
        <v>0</v>
      </c>
      <c r="CZ112" s="5"/>
      <c r="DA112">
        <f t="shared" si="50"/>
        <v>0.54874800213106023</v>
      </c>
      <c r="DB112">
        <f t="shared" si="50"/>
        <v>0.41129461907298881</v>
      </c>
      <c r="DC112">
        <f t="shared" si="50"/>
        <v>3.9957378795950987E-2</v>
      </c>
      <c r="DD112">
        <f t="shared" si="50"/>
        <v>0</v>
      </c>
      <c r="DE112">
        <f t="shared" si="50"/>
        <v>0</v>
      </c>
      <c r="DF112">
        <f t="shared" si="50"/>
        <v>0</v>
      </c>
      <c r="DG112">
        <f t="shared" si="50"/>
        <v>0</v>
      </c>
      <c r="DH112">
        <f t="shared" si="50"/>
        <v>0</v>
      </c>
      <c r="DI112">
        <f t="shared" si="50"/>
        <v>0</v>
      </c>
      <c r="DJ112">
        <f t="shared" si="50"/>
        <v>0</v>
      </c>
      <c r="DK112" s="5"/>
      <c r="DL112" s="5"/>
      <c r="DM112" s="5"/>
      <c r="DN112" s="5"/>
      <c r="DO112" s="5"/>
      <c r="DP112" s="5"/>
      <c r="DQ112" s="5"/>
      <c r="DR112" s="5"/>
      <c r="DS112" s="5"/>
      <c r="DT112" s="5"/>
      <c r="DU112" s="5"/>
      <c r="DV112" s="5"/>
      <c r="DW112" s="5"/>
      <c r="DX112" s="5"/>
      <c r="DY112" s="5"/>
      <c r="DZ112" s="5"/>
      <c r="EA112" s="5"/>
      <c r="EB112" s="5"/>
      <c r="EC112" s="5"/>
      <c r="ED112" s="5"/>
      <c r="EE112" s="5"/>
      <c r="EF112" s="5"/>
      <c r="EG112" s="5"/>
      <c r="EH112" s="5"/>
      <c r="EI112" s="5"/>
      <c r="EJ112" s="5"/>
      <c r="EK112" s="5"/>
      <c r="EL112" s="5"/>
      <c r="EM112" s="5"/>
      <c r="EN112" s="5"/>
      <c r="EO112" s="5"/>
      <c r="EP112" s="5"/>
      <c r="EQ112" s="5"/>
      <c r="ER112" s="5"/>
      <c r="ES112" s="5"/>
    </row>
    <row r="113" spans="4:149" x14ac:dyDescent="0.3"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V113" s="5"/>
      <c r="AW113" s="5"/>
      <c r="AX113" s="5"/>
      <c r="AY113" s="5"/>
      <c r="AZ113" s="5"/>
      <c r="BA113" s="5"/>
      <c r="BD113" s="5"/>
      <c r="BE113">
        <v>15</v>
      </c>
      <c r="BF113" t="s">
        <v>474</v>
      </c>
      <c r="BG113">
        <f>SUMIFS('Pres Converted'!J$2:J$10000,'Pres Converted'!$E$2:$E$10000,$BF113,'Pres Converted'!$D$2:$D$10000,"ED",'Pres Converted'!$C$2:$C$10000,$BE113)</f>
        <v>127</v>
      </c>
      <c r="BH113">
        <f>SUMIFS('Pres Converted'!G$2:G$10000,'Pres Converted'!$E$2:$E$10000,$BF113,'Pres Converted'!$D$2:$D$10000,"ED",'Pres Converted'!$C$2:$C$10000,$BE113)</f>
        <v>77</v>
      </c>
      <c r="BI113">
        <f>SUMIFS('Pres Converted'!H$2:H$10000,'Pres Converted'!$E$2:$E$10000,$BF113,'Pres Converted'!$D$2:$D$10000,"ED",'Pres Converted'!$C$2:$C$10000,$BE113)</f>
        <v>46</v>
      </c>
      <c r="BJ113">
        <f>SUMIFS('Pres Converted'!I$2:I$10000,'Pres Converted'!$E$2:$E$10000,$BF113,'Pres Converted'!$D$2:$D$10000,"ED",'Pres Converted'!$C$2:$C$10000,$BE113)</f>
        <v>4</v>
      </c>
      <c r="BR113">
        <f>BG113/SUMIF('By HD'!$A$3:$A$42,$BE113,'By HD'!$B$3:$B$42)</f>
        <v>6.3373253493013967E-2</v>
      </c>
      <c r="BS113">
        <f>$BR113*SUMIF('By HD'!$A$3:$A$42,$BE113,'By HD'!W$3:W$42)</f>
        <v>5.3233532934131729</v>
      </c>
      <c r="BT113">
        <f>(DA113-SUMIF('By HD'!$A$3:$A$42,$BE113,'By HD'!M$3:M$42))*$BR113*SUMIF('By HD'!$A$3:$A$42,$BE113,'By HD'!$W$3:$W$42)+$BR113*SUMIF('By HD'!$A$3:$A$42,$BE113,'By HD'!X$3:X$42)</f>
        <v>2.6317604312333414</v>
      </c>
      <c r="BU113">
        <f>(DB113-SUMIF('By HD'!$A$3:$A$42,$BE113,'By HD'!N$3:N$42))*$BR113*SUMIF('By HD'!$A$3:$A$42,$BE113,'By HD'!$W$3:$W$42)+$BR113*SUMIF('By HD'!$A$3:$A$42,$BE113,'By HD'!Y$3:Y$42)</f>
        <v>2.6070344341257603</v>
      </c>
      <c r="BV113">
        <f>(DC113-SUMIF('By HD'!$A$3:$A$42,$BE113,'By HD'!O$3:O$42))*$BR113*SUMIF('By HD'!$A$3:$A$42,$BE113,'By HD'!$W$3:$W$42)+$BR113*SUMIF('By HD'!$A$3:$A$42,$BE113,'By HD'!Z$3:Z$42)</f>
        <v>8.4558428054071488E-2</v>
      </c>
      <c r="BW113">
        <f>(DD113-SUMIF('By HD'!$A$3:$A$42,$BE113,'By HD'!P$3:P$42))*$BR113*SUMIF('By HD'!$A$3:$A$42,$BE113,'By HD'!$W$3:$W$42)+$BR113*SUMIF('By HD'!$A$3:$A$42,$BE113,'By HD'!AA$3:AA$42)</f>
        <v>0</v>
      </c>
      <c r="CD113">
        <f>$BR113*SUMIF('By HD'!$A$3:$A$42,$BE113,'By HD'!AR$3:AR$42)</f>
        <v>9.5059880239520957</v>
      </c>
      <c r="CE113">
        <f>(DA113-SUMIF('By HD'!$A$3:$A$42,$BE113,'By HD'!M$3:M$42))*$BR113*SUMIF('By HD'!$A$3:$A$42,$BE113,'By HD'!$AR$3:$AR$42)+$BR113*SUMIF('By HD'!$A$3:$A$42,$BE113,'By HD'!AS$3:AS$42)</f>
        <v>6.2793768749925292</v>
      </c>
      <c r="CF113">
        <f>(DB113-SUMIF('By HD'!$A$3:$A$42,$BE113,'By HD'!N$3:N$42))*$BR113*SUMIF('By HD'!$A$3:$A$42,$BE113,'By HD'!$AR$3:$AR$42)+$BR113*SUMIF('By HD'!$A$3:$A$42,$BE113,'By HD'!AT$3:AT$42)</f>
        <v>3.11182724371616</v>
      </c>
      <c r="CG113">
        <f>(DC113-SUMIF('By HD'!$A$3:$A$42,$BE113,'By HD'!O$3:O$42))*$BR113*SUMIF('By HD'!$A$3:$A$42,$BE113,'By HD'!$AR$3:$AR$42)+$BR113*SUMIF('By HD'!$A$3:$A$42,$BE113,'By HD'!AU$3:AU$42)</f>
        <v>0.11478390524340537</v>
      </c>
      <c r="CH113">
        <f>(DD113-SUMIF('By HD'!$A$3:$A$42,$BE113,'By HD'!P$3:P$42))*$BR113*SUMIF('By HD'!$A$3:$A$42,$BE113,'By HD'!$AR$3:$AR$42)+$BR113*SUMIF('By HD'!$A$3:$A$42,$BE113,'By HD'!AV$3:AV$42)</f>
        <v>0</v>
      </c>
      <c r="CO113">
        <f t="shared" si="46"/>
        <v>141.82934131736525</v>
      </c>
      <c r="CP113">
        <f t="shared" si="46"/>
        <v>85.911137306225868</v>
      </c>
      <c r="CQ113">
        <f t="shared" si="52"/>
        <v>51.718861677841922</v>
      </c>
      <c r="CR113">
        <f t="shared" si="52"/>
        <v>4.1993423332974764</v>
      </c>
      <c r="CS113">
        <f t="shared" si="52"/>
        <v>0</v>
      </c>
      <c r="CZ113" s="5"/>
      <c r="DA113">
        <f t="shared" si="50"/>
        <v>0.60629921259842523</v>
      </c>
      <c r="DB113">
        <f t="shared" si="50"/>
        <v>0.36220472440944884</v>
      </c>
      <c r="DC113">
        <f t="shared" si="50"/>
        <v>3.1496062992125984E-2</v>
      </c>
      <c r="DD113">
        <f t="shared" si="50"/>
        <v>0</v>
      </c>
      <c r="DE113">
        <f t="shared" si="50"/>
        <v>0</v>
      </c>
      <c r="DF113">
        <f t="shared" si="50"/>
        <v>0</v>
      </c>
      <c r="DG113">
        <f t="shared" si="50"/>
        <v>0</v>
      </c>
      <c r="DH113">
        <f t="shared" si="50"/>
        <v>0</v>
      </c>
      <c r="DI113">
        <f t="shared" si="50"/>
        <v>0</v>
      </c>
      <c r="DJ113">
        <f t="shared" si="50"/>
        <v>0</v>
      </c>
      <c r="DK113" s="5"/>
      <c r="DL113" s="5"/>
      <c r="DM113" s="5"/>
      <c r="DN113" s="5"/>
      <c r="DO113" s="5"/>
      <c r="DP113" s="5"/>
      <c r="DQ113" s="5"/>
      <c r="DR113" s="5"/>
      <c r="DS113" s="5"/>
      <c r="DT113" s="5"/>
      <c r="DU113" s="5"/>
      <c r="DV113" s="5"/>
      <c r="DW113" s="5"/>
      <c r="DX113" s="5"/>
      <c r="DY113" s="5"/>
      <c r="DZ113" s="5"/>
      <c r="EA113" s="5"/>
      <c r="EB113" s="5"/>
      <c r="EC113" s="5"/>
      <c r="ED113" s="5"/>
      <c r="EE113" s="5"/>
      <c r="EF113" s="5"/>
      <c r="EG113" s="5"/>
      <c r="EH113" s="5"/>
      <c r="EI113" s="5"/>
      <c r="EJ113" s="5"/>
      <c r="EK113" s="5"/>
      <c r="EL113" s="5"/>
      <c r="EM113" s="5"/>
      <c r="EN113" s="5"/>
      <c r="EO113" s="5"/>
      <c r="EP113" s="5"/>
      <c r="EQ113" s="5"/>
      <c r="ER113" s="5"/>
      <c r="ES113" s="5"/>
    </row>
    <row r="114" spans="4:149" x14ac:dyDescent="0.3"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V114" s="5"/>
      <c r="AW114" s="5"/>
      <c r="AX114" s="5"/>
      <c r="AY114" s="5"/>
      <c r="AZ114" s="5"/>
      <c r="BA114" s="5"/>
      <c r="BD114" s="5"/>
      <c r="BE114">
        <v>16</v>
      </c>
      <c r="BF114" t="s">
        <v>475</v>
      </c>
      <c r="BG114">
        <f>SUMIFS('Pres Converted'!J$2:J$10000,'Pres Converted'!$E$2:$E$10000,$BF114,'Pres Converted'!$D$2:$D$10000,"ED",'Pres Converted'!$C$2:$C$10000,$BE114)</f>
        <v>1271</v>
      </c>
      <c r="BH114">
        <f>SUMIFS('Pres Converted'!G$2:G$10000,'Pres Converted'!$E$2:$E$10000,$BF114,'Pres Converted'!$D$2:$D$10000,"ED",'Pres Converted'!$C$2:$C$10000,$BE114)</f>
        <v>604</v>
      </c>
      <c r="BI114">
        <f>SUMIFS('Pres Converted'!H$2:H$10000,'Pres Converted'!$E$2:$E$10000,$BF114,'Pres Converted'!$D$2:$D$10000,"ED",'Pres Converted'!$C$2:$C$10000,$BE114)</f>
        <v>604</v>
      </c>
      <c r="BJ114">
        <f>SUMIFS('Pres Converted'!I$2:I$10000,'Pres Converted'!$E$2:$E$10000,$BF114,'Pres Converted'!$D$2:$D$10000,"ED",'Pres Converted'!$C$2:$C$10000,$BE114)</f>
        <v>63</v>
      </c>
      <c r="BR114">
        <f>BG114/SUMIF('By HD'!$A$3:$A$42,$BE114,'By HD'!$B$3:$B$42)</f>
        <v>0.72920252438324729</v>
      </c>
      <c r="BS114">
        <f>$BR114*SUMIF('By HD'!$A$3:$A$42,$BE114,'By HD'!W$3:W$42)</f>
        <v>110.83878370625359</v>
      </c>
      <c r="BT114">
        <f>(DA114-SUMIF('By HD'!$A$3:$A$42,$BE114,'By HD'!M$3:M$42))*$BR114*SUMIF('By HD'!$A$3:$A$42,$BE114,'By HD'!$W$3:$W$42)+$BR114*SUMIF('By HD'!$A$3:$A$42,$BE114,'By HD'!X$3:X$42)</f>
        <v>39.417485037272272</v>
      </c>
      <c r="BU114">
        <f>(DB114-SUMIF('By HD'!$A$3:$A$42,$BE114,'By HD'!N$3:N$42))*$BR114*SUMIF('By HD'!$A$3:$A$42,$BE114,'By HD'!$W$3:$W$42)+$BR114*SUMIF('By HD'!$A$3:$A$42,$BE114,'By HD'!Y$3:Y$42)</f>
        <v>66.35530565833534</v>
      </c>
      <c r="BV114">
        <f>(DC114-SUMIF('By HD'!$A$3:$A$42,$BE114,'By HD'!O$3:O$42))*$BR114*SUMIF('By HD'!$A$3:$A$42,$BE114,'By HD'!$W$3:$W$42)+$BR114*SUMIF('By HD'!$A$3:$A$42,$BE114,'By HD'!Z$3:Z$42)</f>
        <v>5.0659930106459781</v>
      </c>
      <c r="BW114">
        <f>(DD114-SUMIF('By HD'!$A$3:$A$42,$BE114,'By HD'!P$3:P$42))*$BR114*SUMIF('By HD'!$A$3:$A$42,$BE114,'By HD'!$W$3:$W$42)+$BR114*SUMIF('By HD'!$A$3:$A$42,$BE114,'By HD'!AA$3:AA$42)</f>
        <v>0</v>
      </c>
      <c r="CD114">
        <f>$BR114*SUMIF('By HD'!$A$3:$A$42,$BE114,'By HD'!AR$3:AR$42)</f>
        <v>79.483075157773953</v>
      </c>
      <c r="CE114">
        <f>(DA114-SUMIF('By HD'!$A$3:$A$42,$BE114,'By HD'!M$3:M$42))*$BR114*SUMIF('By HD'!$A$3:$A$42,$BE114,'By HD'!$AR$3:$AR$42)+$BR114*SUMIF('By HD'!$A$3:$A$42,$BE114,'By HD'!AS$3:AS$42)</f>
        <v>41.166654323218616</v>
      </c>
      <c r="CF114">
        <f>(DB114-SUMIF('By HD'!$A$3:$A$42,$BE114,'By HD'!N$3:N$42))*$BR114*SUMIF('By HD'!$A$3:$A$42,$BE114,'By HD'!$AR$3:$AR$42)+$BR114*SUMIF('By HD'!$A$3:$A$42,$BE114,'By HD'!AT$3:AT$42)</f>
        <v>35.427165262969758</v>
      </c>
      <c r="CG114">
        <f>(DC114-SUMIF('By HD'!$A$3:$A$42,$BE114,'By HD'!O$3:O$42))*$BR114*SUMIF('By HD'!$A$3:$A$42,$BE114,'By HD'!$AR$3:$AR$42)+$BR114*SUMIF('By HD'!$A$3:$A$42,$BE114,'By HD'!AU$3:AU$42)</f>
        <v>2.8892555715855806</v>
      </c>
      <c r="CH114">
        <f>(DD114-SUMIF('By HD'!$A$3:$A$42,$BE114,'By HD'!P$3:P$42))*$BR114*SUMIF('By HD'!$A$3:$A$42,$BE114,'By HD'!$AR$3:$AR$42)+$BR114*SUMIF('By HD'!$A$3:$A$42,$BE114,'By HD'!AV$3:AV$42)</f>
        <v>0</v>
      </c>
      <c r="CO114">
        <f t="shared" si="46"/>
        <v>1461.3218588640277</v>
      </c>
      <c r="CP114">
        <f t="shared" si="46"/>
        <v>684.58413936049089</v>
      </c>
      <c r="CQ114">
        <f t="shared" si="52"/>
        <v>705.78247092130505</v>
      </c>
      <c r="CR114">
        <f t="shared" si="52"/>
        <v>70.955248582231562</v>
      </c>
      <c r="CS114">
        <f t="shared" si="52"/>
        <v>0</v>
      </c>
      <c r="CZ114" s="5"/>
      <c r="DA114">
        <f t="shared" si="50"/>
        <v>0.47521636506687648</v>
      </c>
      <c r="DB114">
        <f t="shared" si="50"/>
        <v>0.47521636506687648</v>
      </c>
      <c r="DC114">
        <f t="shared" si="50"/>
        <v>4.956726986624705E-2</v>
      </c>
      <c r="DD114">
        <f t="shared" si="50"/>
        <v>0</v>
      </c>
      <c r="DE114">
        <f t="shared" si="50"/>
        <v>0</v>
      </c>
      <c r="DF114">
        <f t="shared" si="50"/>
        <v>0</v>
      </c>
      <c r="DG114">
        <f t="shared" si="50"/>
        <v>0</v>
      </c>
      <c r="DH114">
        <f t="shared" si="50"/>
        <v>0</v>
      </c>
      <c r="DI114">
        <f t="shared" si="50"/>
        <v>0</v>
      </c>
      <c r="DJ114">
        <f t="shared" si="50"/>
        <v>0</v>
      </c>
      <c r="DK114" s="5"/>
      <c r="DL114" s="5"/>
      <c r="DM114" s="5"/>
      <c r="DN114" s="5"/>
      <c r="DO114" s="5"/>
      <c r="DP114" s="5"/>
      <c r="DQ114" s="5"/>
      <c r="DR114" s="5"/>
      <c r="DS114" s="5"/>
      <c r="DT114" s="5"/>
      <c r="DU114" s="5"/>
      <c r="DV114" s="5"/>
      <c r="DW114" s="5"/>
      <c r="DX114" s="5"/>
      <c r="DY114" s="5"/>
      <c r="DZ114" s="5"/>
      <c r="EA114" s="5"/>
      <c r="EB114" s="5"/>
      <c r="EC114" s="5"/>
      <c r="ED114" s="5"/>
      <c r="EE114" s="5"/>
      <c r="EF114" s="5"/>
      <c r="EG114" s="5"/>
      <c r="EH114" s="5"/>
      <c r="EI114" s="5"/>
      <c r="EJ114" s="5"/>
      <c r="EK114" s="5"/>
      <c r="EL114" s="5"/>
      <c r="EM114" s="5"/>
      <c r="EN114" s="5"/>
      <c r="EO114" s="5"/>
      <c r="EP114" s="5"/>
      <c r="EQ114" s="5"/>
      <c r="ER114" s="5"/>
      <c r="ES114" s="5"/>
    </row>
    <row r="115" spans="4:149" x14ac:dyDescent="0.3"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V115" s="5"/>
      <c r="AW115" s="5"/>
      <c r="AX115" s="5"/>
      <c r="AY115" s="5"/>
      <c r="AZ115" s="5"/>
      <c r="BA115" s="5"/>
      <c r="BD115" s="5"/>
      <c r="BE115">
        <v>16</v>
      </c>
      <c r="BF115" t="s">
        <v>472</v>
      </c>
      <c r="BG115">
        <f>SUMIFS('Pres Converted'!J$2:J$10000,'Pres Converted'!$E$2:$E$10000,$BF115,'Pres Converted'!$D$2:$D$10000,"ED",'Pres Converted'!$C$2:$C$10000,$BE115)</f>
        <v>228</v>
      </c>
      <c r="BH115">
        <f>SUMIFS('Pres Converted'!G$2:G$10000,'Pres Converted'!$E$2:$E$10000,$BF115,'Pres Converted'!$D$2:$D$10000,"ED",'Pres Converted'!$C$2:$C$10000,$BE115)</f>
        <v>139</v>
      </c>
      <c r="BI115">
        <f>SUMIFS('Pres Converted'!H$2:H$10000,'Pres Converted'!$E$2:$E$10000,$BF115,'Pres Converted'!$D$2:$D$10000,"ED",'Pres Converted'!$C$2:$C$10000,$BE115)</f>
        <v>83</v>
      </c>
      <c r="BJ115">
        <f>SUMIFS('Pres Converted'!I$2:I$10000,'Pres Converted'!$E$2:$E$10000,$BF115,'Pres Converted'!$D$2:$D$10000,"ED",'Pres Converted'!$C$2:$C$10000,$BE115)</f>
        <v>6</v>
      </c>
      <c r="BR115">
        <f>BG115/SUMIF('By HD'!$A$3:$A$42,$BE115,'By HD'!$B$3:$B$42)</f>
        <v>0.13080895008605853</v>
      </c>
      <c r="BS115">
        <f>$BR115*SUMIF('By HD'!$A$3:$A$42,$BE115,'By HD'!W$3:W$42)</f>
        <v>19.882960413080895</v>
      </c>
      <c r="BT115">
        <f>(DA115-SUMIF('By HD'!$A$3:$A$42,$BE115,'By HD'!M$3:M$42))*$BR115*SUMIF('By HD'!$A$3:$A$42,$BE115,'By HD'!$W$3:$W$42)+$BR115*SUMIF('By HD'!$A$3:$A$42,$BE115,'By HD'!X$3:X$42)</f>
        <v>9.7438783903748742</v>
      </c>
      <c r="BU115">
        <f>(DB115-SUMIF('By HD'!$A$3:$A$42,$BE115,'By HD'!N$3:N$42))*$BR115*SUMIF('By HD'!$A$3:$A$42,$BE115,'By HD'!$W$3:$W$42)+$BR115*SUMIF('By HD'!$A$3:$A$42,$BE115,'By HD'!Y$3:Y$42)</f>
        <v>9.6926204942711607</v>
      </c>
      <c r="BV115">
        <f>(DC115-SUMIF('By HD'!$A$3:$A$42,$BE115,'By HD'!O$3:O$42))*$BR115*SUMIF('By HD'!$A$3:$A$42,$BE115,'By HD'!$W$3:$W$42)+$BR115*SUMIF('By HD'!$A$3:$A$42,$BE115,'By HD'!Z$3:Z$42)</f>
        <v>0.44646152843486075</v>
      </c>
      <c r="BW115">
        <f>(DD115-SUMIF('By HD'!$A$3:$A$42,$BE115,'By HD'!P$3:P$42))*$BR115*SUMIF('By HD'!$A$3:$A$42,$BE115,'By HD'!$W$3:$W$42)+$BR115*SUMIF('By HD'!$A$3:$A$42,$BE115,'By HD'!AA$3:AA$42)</f>
        <v>0</v>
      </c>
      <c r="CD115">
        <f>$BR115*SUMIF('By HD'!$A$3:$A$42,$BE115,'By HD'!AR$3:AR$42)</f>
        <v>14.25817555938038</v>
      </c>
      <c r="CE115">
        <f>(DA115-SUMIF('By HD'!$A$3:$A$42,$BE115,'By HD'!M$3:M$42))*$BR115*SUMIF('By HD'!$A$3:$A$42,$BE115,'By HD'!$AR$3:$AR$42)+$BR115*SUMIF('By HD'!$A$3:$A$42,$BE115,'By HD'!AS$3:AS$42)</f>
        <v>9.3015000745544256</v>
      </c>
      <c r="CF115">
        <f>(DB115-SUMIF('By HD'!$A$3:$A$42,$BE115,'By HD'!N$3:N$42))*$BR115*SUMIF('By HD'!$A$3:$A$42,$BE115,'By HD'!$AR$3:$AR$42)+$BR115*SUMIF('By HD'!$A$3:$A$42,$BE115,'By HD'!AT$3:AT$42)</f>
        <v>4.7699062786676594</v>
      </c>
      <c r="CG115">
        <f>(DC115-SUMIF('By HD'!$A$3:$A$42,$BE115,'By HD'!O$3:O$42))*$BR115*SUMIF('By HD'!$A$3:$A$42,$BE115,'By HD'!$AR$3:$AR$42)+$BR115*SUMIF('By HD'!$A$3:$A$42,$BE115,'By HD'!AU$3:AU$42)</f>
        <v>0.1867692061582944</v>
      </c>
      <c r="CH115">
        <f>(DD115-SUMIF('By HD'!$A$3:$A$42,$BE115,'By HD'!P$3:P$42))*$BR115*SUMIF('By HD'!$A$3:$A$42,$BE115,'By HD'!$AR$3:$AR$42)+$BR115*SUMIF('By HD'!$A$3:$A$42,$BE115,'By HD'!AV$3:AV$42)</f>
        <v>0</v>
      </c>
      <c r="CO115">
        <f t="shared" si="46"/>
        <v>262.14113597246126</v>
      </c>
      <c r="CP115">
        <f t="shared" si="46"/>
        <v>158.04537846492929</v>
      </c>
      <c r="CQ115">
        <f t="shared" si="52"/>
        <v>97.462526772938816</v>
      </c>
      <c r="CR115">
        <f t="shared" si="52"/>
        <v>6.6332307345931554</v>
      </c>
      <c r="CS115">
        <f t="shared" si="52"/>
        <v>0</v>
      </c>
      <c r="CZ115" s="5"/>
      <c r="DA115">
        <f t="shared" si="50"/>
        <v>0.60964912280701755</v>
      </c>
      <c r="DB115">
        <f t="shared" si="50"/>
        <v>0.36403508771929827</v>
      </c>
      <c r="DC115">
        <f t="shared" si="50"/>
        <v>2.6315789473684209E-2</v>
      </c>
      <c r="DD115">
        <f t="shared" si="50"/>
        <v>0</v>
      </c>
      <c r="DE115">
        <f t="shared" si="50"/>
        <v>0</v>
      </c>
      <c r="DF115">
        <f t="shared" si="50"/>
        <v>0</v>
      </c>
      <c r="DG115">
        <f t="shared" si="50"/>
        <v>0</v>
      </c>
      <c r="DH115">
        <f t="shared" si="50"/>
        <v>0</v>
      </c>
      <c r="DI115">
        <f t="shared" si="50"/>
        <v>0</v>
      </c>
      <c r="DJ115">
        <f t="shared" si="50"/>
        <v>0</v>
      </c>
      <c r="DK115" s="5"/>
      <c r="DL115" s="5"/>
      <c r="DM115" s="5"/>
      <c r="DN115" s="5"/>
      <c r="DO115" s="5"/>
      <c r="DP115" s="5"/>
      <c r="DQ115" s="5"/>
      <c r="DR115" s="5"/>
      <c r="DS115" s="5"/>
      <c r="DT115" s="5"/>
      <c r="DU115" s="5"/>
      <c r="DV115" s="5"/>
      <c r="DW115" s="5"/>
      <c r="DX115" s="5"/>
      <c r="DY115" s="5"/>
      <c r="DZ115" s="5"/>
      <c r="EA115" s="5"/>
      <c r="EB115" s="5"/>
      <c r="EC115" s="5"/>
      <c r="ED115" s="5"/>
      <c r="EE115" s="5"/>
      <c r="EF115" s="5"/>
      <c r="EG115" s="5"/>
      <c r="EH115" s="5"/>
      <c r="EI115" s="5"/>
      <c r="EJ115" s="5"/>
      <c r="EK115" s="5"/>
      <c r="EL115" s="5"/>
      <c r="EM115" s="5"/>
      <c r="EN115" s="5"/>
      <c r="EO115" s="5"/>
      <c r="EP115" s="5"/>
      <c r="EQ115" s="5"/>
      <c r="ER115" s="5"/>
      <c r="ES115" s="5"/>
    </row>
    <row r="116" spans="4:149" x14ac:dyDescent="0.3"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V116" s="5"/>
      <c r="AW116" s="5"/>
      <c r="AX116" s="5"/>
      <c r="AY116" s="5"/>
      <c r="AZ116" s="5"/>
      <c r="BA116" s="5"/>
      <c r="BD116" s="5"/>
      <c r="BE116">
        <v>16</v>
      </c>
      <c r="BF116" t="s">
        <v>474</v>
      </c>
      <c r="BG116">
        <f>SUMIFS('Pres Converted'!J$2:J$10000,'Pres Converted'!$E$2:$E$10000,$BF116,'Pres Converted'!$D$2:$D$10000,"ED",'Pres Converted'!$C$2:$C$10000,$BE116)</f>
        <v>244</v>
      </c>
      <c r="BH116">
        <f>SUMIFS('Pres Converted'!G$2:G$10000,'Pres Converted'!$E$2:$E$10000,$BF116,'Pres Converted'!$D$2:$D$10000,"ED",'Pres Converted'!$C$2:$C$10000,$BE116)</f>
        <v>142</v>
      </c>
      <c r="BI116">
        <f>SUMIFS('Pres Converted'!H$2:H$10000,'Pres Converted'!$E$2:$E$10000,$BF116,'Pres Converted'!$D$2:$D$10000,"ED",'Pres Converted'!$C$2:$C$10000,$BE116)</f>
        <v>84</v>
      </c>
      <c r="BJ116">
        <f>SUMIFS('Pres Converted'!I$2:I$10000,'Pres Converted'!$E$2:$E$10000,$BF116,'Pres Converted'!$D$2:$D$10000,"ED",'Pres Converted'!$C$2:$C$10000,$BE116)</f>
        <v>18</v>
      </c>
      <c r="BR116">
        <f>BG116/SUMIF('By HD'!$A$3:$A$42,$BE116,'By HD'!$B$3:$B$42)</f>
        <v>0.13998852553069421</v>
      </c>
      <c r="BS116">
        <f>$BR116*SUMIF('By HD'!$A$3:$A$42,$BE116,'By HD'!W$3:W$42)</f>
        <v>21.278255880665519</v>
      </c>
      <c r="BT116">
        <f>(DA116-SUMIF('By HD'!$A$3:$A$42,$BE116,'By HD'!M$3:M$42))*$BR116*SUMIF('By HD'!$A$3:$A$42,$BE116,'By HD'!$W$3:$W$42)+$BR116*SUMIF('By HD'!$A$3:$A$42,$BE116,'By HD'!X$3:X$42)</f>
        <v>9.8386365723528488</v>
      </c>
      <c r="BU116">
        <f>(DB116-SUMIF('By HD'!$A$3:$A$42,$BE116,'By HD'!N$3:N$42))*$BR116*SUMIF('By HD'!$A$3:$A$42,$BE116,'By HD'!$W$3:$W$42)+$BR116*SUMIF('By HD'!$A$3:$A$42,$BE116,'By HD'!Y$3:Y$42)</f>
        <v>9.9520738473935086</v>
      </c>
      <c r="BV116">
        <f>(DC116-SUMIF('By HD'!$A$3:$A$42,$BE116,'By HD'!O$3:O$42))*$BR116*SUMIF('By HD'!$A$3:$A$42,$BE116,'By HD'!$W$3:$W$42)+$BR116*SUMIF('By HD'!$A$3:$A$42,$BE116,'By HD'!Z$3:Z$42)</f>
        <v>1.4875454609191623</v>
      </c>
      <c r="BW116">
        <f>(DD116-SUMIF('By HD'!$A$3:$A$42,$BE116,'By HD'!P$3:P$42))*$BR116*SUMIF('By HD'!$A$3:$A$42,$BE116,'By HD'!$W$3:$W$42)+$BR116*SUMIF('By HD'!$A$3:$A$42,$BE116,'By HD'!AA$3:AA$42)</f>
        <v>0</v>
      </c>
      <c r="CD116">
        <f>$BR116*SUMIF('By HD'!$A$3:$A$42,$BE116,'By HD'!AR$3:AR$42)</f>
        <v>15.258749282845669</v>
      </c>
      <c r="CE116">
        <f>(DA116-SUMIF('By HD'!$A$3:$A$42,$BE116,'By HD'!M$3:M$42))*$BR116*SUMIF('By HD'!$A$3:$A$42,$BE116,'By HD'!$AR$3:$AR$42)+$BR116*SUMIF('By HD'!$A$3:$A$42,$BE116,'By HD'!AS$3:AS$42)</f>
        <v>9.5318456022269551</v>
      </c>
      <c r="CF116">
        <f>(DB116-SUMIF('By HD'!$A$3:$A$42,$BE116,'By HD'!N$3:N$42))*$BR116*SUMIF('By HD'!$A$3:$A$42,$BE116,'By HD'!$AR$3:$AR$42)+$BR116*SUMIF('By HD'!$A$3:$A$42,$BE116,'By HD'!AT$3:AT$42)</f>
        <v>4.8029284583625884</v>
      </c>
      <c r="CG116">
        <f>(DC116-SUMIF('By HD'!$A$3:$A$42,$BE116,'By HD'!O$3:O$42))*$BR116*SUMIF('By HD'!$A$3:$A$42,$BE116,'By HD'!$AR$3:$AR$42)+$BR116*SUMIF('By HD'!$A$3:$A$42,$BE116,'By HD'!AU$3:AU$42)</f>
        <v>0.92397522225612561</v>
      </c>
      <c r="CH116">
        <f>(DD116-SUMIF('By HD'!$A$3:$A$42,$BE116,'By HD'!P$3:P$42))*$BR116*SUMIF('By HD'!$A$3:$A$42,$BE116,'By HD'!$AR$3:$AR$42)+$BR116*SUMIF('By HD'!$A$3:$A$42,$BE116,'By HD'!AV$3:AV$42)</f>
        <v>0</v>
      </c>
      <c r="CO116">
        <f t="shared" si="46"/>
        <v>280.5370051635112</v>
      </c>
      <c r="CP116">
        <f t="shared" si="46"/>
        <v>161.37048217457979</v>
      </c>
      <c r="CQ116">
        <f t="shared" si="52"/>
        <v>98.755002305756094</v>
      </c>
      <c r="CR116">
        <f t="shared" si="52"/>
        <v>20.411520683175286</v>
      </c>
      <c r="CS116">
        <f t="shared" si="52"/>
        <v>0</v>
      </c>
      <c r="CZ116" s="5"/>
      <c r="DA116">
        <f t="shared" si="50"/>
        <v>0.58196721311475408</v>
      </c>
      <c r="DB116">
        <f t="shared" si="50"/>
        <v>0.34426229508196721</v>
      </c>
      <c r="DC116">
        <f t="shared" si="50"/>
        <v>7.3770491803278687E-2</v>
      </c>
      <c r="DD116">
        <f t="shared" si="50"/>
        <v>0</v>
      </c>
      <c r="DE116">
        <f t="shared" si="50"/>
        <v>0</v>
      </c>
      <c r="DF116">
        <f t="shared" si="50"/>
        <v>0</v>
      </c>
      <c r="DG116">
        <f t="shared" si="50"/>
        <v>0</v>
      </c>
      <c r="DH116">
        <f t="shared" si="50"/>
        <v>0</v>
      </c>
      <c r="DI116">
        <f t="shared" si="50"/>
        <v>0</v>
      </c>
      <c r="DJ116">
        <f t="shared" si="50"/>
        <v>0</v>
      </c>
      <c r="DK116" s="5"/>
      <c r="DL116" s="5"/>
      <c r="DM116" s="5"/>
      <c r="DN116" s="5"/>
      <c r="DO116" s="5"/>
      <c r="DP116" s="5"/>
      <c r="DQ116" s="5"/>
      <c r="DR116" s="5"/>
      <c r="DS116" s="5"/>
      <c r="DT116" s="5"/>
      <c r="DU116" s="5"/>
      <c r="DV116" s="5"/>
      <c r="DW116" s="5"/>
      <c r="DX116" s="5"/>
      <c r="DY116" s="5"/>
      <c r="DZ116" s="5"/>
      <c r="EA116" s="5"/>
      <c r="EB116" s="5"/>
      <c r="EC116" s="5"/>
      <c r="ED116" s="5"/>
      <c r="EE116" s="5"/>
      <c r="EF116" s="5"/>
      <c r="EG116" s="5"/>
      <c r="EH116" s="5"/>
      <c r="EI116" s="5"/>
      <c r="EJ116" s="5"/>
      <c r="EK116" s="5"/>
      <c r="EL116" s="5"/>
      <c r="EM116" s="5"/>
      <c r="EN116" s="5"/>
      <c r="EO116" s="5"/>
      <c r="EP116" s="5"/>
      <c r="EQ116" s="5"/>
      <c r="ER116" s="5"/>
      <c r="ES116" s="5"/>
    </row>
    <row r="117" spans="4:149" x14ac:dyDescent="0.3"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V117" s="5"/>
      <c r="AW117" s="5"/>
      <c r="AX117" s="5"/>
      <c r="AY117" s="5"/>
      <c r="AZ117" s="5"/>
      <c r="BA117" s="5"/>
      <c r="BD117" s="5"/>
      <c r="BE117">
        <v>17</v>
      </c>
      <c r="BF117" t="s">
        <v>467</v>
      </c>
      <c r="BG117">
        <f>SUMIFS('Pres Converted'!J$2:J$10000,'Pres Converted'!$E$2:$E$10000,$BF117,'Pres Converted'!$D$2:$D$10000,"ED",'Pres Converted'!$C$2:$C$10000,$BE117)</f>
        <v>12590</v>
      </c>
      <c r="BH117">
        <f>SUMIFS('Pres Converted'!G$2:G$10000,'Pres Converted'!$E$2:$E$10000,$BF117,'Pres Converted'!$D$2:$D$10000,"ED",'Pres Converted'!$C$2:$C$10000,$BE117)</f>
        <v>4783</v>
      </c>
      <c r="BI117">
        <f>SUMIFS('Pres Converted'!H$2:H$10000,'Pres Converted'!$E$2:$E$10000,$BF117,'Pres Converted'!$D$2:$D$10000,"ED",'Pres Converted'!$C$2:$C$10000,$BE117)</f>
        <v>6773</v>
      </c>
      <c r="BJ117">
        <f>SUMIFS('Pres Converted'!I$2:I$10000,'Pres Converted'!$E$2:$E$10000,$BF117,'Pres Converted'!$D$2:$D$10000,"ED",'Pres Converted'!$C$2:$C$10000,$BE117)</f>
        <v>1034</v>
      </c>
      <c r="BR117">
        <f>BG117/SUMIF('By HD'!$A$3:$A$42,$BE117,'By HD'!$B$3:$B$42)</f>
        <v>1</v>
      </c>
      <c r="BS117">
        <f>$BR117*SUMIF('By HD'!$A$3:$A$42,$BE117,'By HD'!W$3:W$42)</f>
        <v>1232</v>
      </c>
      <c r="BT117">
        <f>(DA117-SUMIF('By HD'!$A$3:$A$42,$BE117,'By HD'!M$3:M$42))*$BR117*SUMIF('By HD'!$A$3:$A$42,$BE117,'By HD'!$W$3:$W$42)+$BR117*SUMIF('By HD'!$A$3:$A$42,$BE117,'By HD'!X$3:X$42)</f>
        <v>505</v>
      </c>
      <c r="BU117">
        <f>(DB117-SUMIF('By HD'!$A$3:$A$42,$BE117,'By HD'!N$3:N$42))*$BR117*SUMIF('By HD'!$A$3:$A$42,$BE117,'By HD'!$W$3:$W$42)+$BR117*SUMIF('By HD'!$A$3:$A$42,$BE117,'By HD'!Y$3:Y$42)</f>
        <v>681</v>
      </c>
      <c r="BV117">
        <f>(DC117-SUMIF('By HD'!$A$3:$A$42,$BE117,'By HD'!O$3:O$42))*$BR117*SUMIF('By HD'!$A$3:$A$42,$BE117,'By HD'!$W$3:$W$42)+$BR117*SUMIF('By HD'!$A$3:$A$42,$BE117,'By HD'!Z$3:Z$42)</f>
        <v>46</v>
      </c>
      <c r="BW117">
        <f>(DD117-SUMIF('By HD'!$A$3:$A$42,$BE117,'By HD'!P$3:P$42))*$BR117*SUMIF('By HD'!$A$3:$A$42,$BE117,'By HD'!$W$3:$W$42)+$BR117*SUMIF('By HD'!$A$3:$A$42,$BE117,'By HD'!AA$3:AA$42)</f>
        <v>0</v>
      </c>
      <c r="CD117">
        <f>$BR117*SUMIF('By HD'!$A$3:$A$42,$BE117,'By HD'!AR$3:AR$42)</f>
        <v>493</v>
      </c>
      <c r="CE117">
        <f>(DA117-SUMIF('By HD'!$A$3:$A$42,$BE117,'By HD'!M$3:M$42))*$BR117*SUMIF('By HD'!$A$3:$A$42,$BE117,'By HD'!$AR$3:$AR$42)+$BR117*SUMIF('By HD'!$A$3:$A$42,$BE117,'By HD'!AS$3:AS$42)</f>
        <v>247</v>
      </c>
      <c r="CF117">
        <f>(DB117-SUMIF('By HD'!$A$3:$A$42,$BE117,'By HD'!N$3:N$42))*$BR117*SUMIF('By HD'!$A$3:$A$42,$BE117,'By HD'!$AR$3:$AR$42)+$BR117*SUMIF('By HD'!$A$3:$A$42,$BE117,'By HD'!AT$3:AT$42)</f>
        <v>218</v>
      </c>
      <c r="CG117">
        <f>(DC117-SUMIF('By HD'!$A$3:$A$42,$BE117,'By HD'!O$3:O$42))*$BR117*SUMIF('By HD'!$A$3:$A$42,$BE117,'By HD'!$AR$3:$AR$42)+$BR117*SUMIF('By HD'!$A$3:$A$42,$BE117,'By HD'!AU$3:AU$42)</f>
        <v>28</v>
      </c>
      <c r="CH117">
        <f>(DD117-SUMIF('By HD'!$A$3:$A$42,$BE117,'By HD'!P$3:P$42))*$BR117*SUMIF('By HD'!$A$3:$A$42,$BE117,'By HD'!$AR$3:$AR$42)+$BR117*SUMIF('By HD'!$A$3:$A$42,$BE117,'By HD'!AV$3:AV$42)</f>
        <v>0</v>
      </c>
      <c r="CO117">
        <f t="shared" si="46"/>
        <v>14315</v>
      </c>
      <c r="CP117">
        <f t="shared" si="46"/>
        <v>5535</v>
      </c>
      <c r="CQ117">
        <f t="shared" si="52"/>
        <v>7672</v>
      </c>
      <c r="CR117">
        <f t="shared" si="52"/>
        <v>1108</v>
      </c>
      <c r="CS117">
        <f t="shared" si="52"/>
        <v>0</v>
      </c>
      <c r="CZ117" s="5"/>
      <c r="DA117">
        <f t="shared" si="50"/>
        <v>0.37990468625893564</v>
      </c>
      <c r="DB117">
        <f t="shared" si="50"/>
        <v>0.53796664019062745</v>
      </c>
      <c r="DC117">
        <f t="shared" si="50"/>
        <v>8.2128673550436848E-2</v>
      </c>
      <c r="DD117">
        <f t="shared" si="50"/>
        <v>0</v>
      </c>
      <c r="DE117">
        <f t="shared" si="50"/>
        <v>0</v>
      </c>
      <c r="DF117">
        <f t="shared" si="50"/>
        <v>0</v>
      </c>
      <c r="DG117">
        <f t="shared" si="50"/>
        <v>0</v>
      </c>
      <c r="DH117">
        <f t="shared" si="50"/>
        <v>0</v>
      </c>
      <c r="DI117">
        <f t="shared" si="50"/>
        <v>0</v>
      </c>
      <c r="DJ117">
        <f t="shared" si="50"/>
        <v>0</v>
      </c>
      <c r="DK117" s="5"/>
      <c r="DL117" s="5"/>
      <c r="DM117" s="5"/>
      <c r="DN117" s="5"/>
      <c r="DO117" s="5"/>
      <c r="DP117" s="5"/>
      <c r="DQ117" s="5"/>
      <c r="DR117" s="5"/>
      <c r="DS117" s="5"/>
      <c r="DT117" s="5"/>
      <c r="DU117" s="5"/>
      <c r="DV117" s="5"/>
      <c r="DW117" s="5"/>
      <c r="DX117" s="5"/>
      <c r="DY117" s="5"/>
      <c r="DZ117" s="5"/>
      <c r="EA117" s="5"/>
      <c r="EB117" s="5"/>
      <c r="EC117" s="5"/>
      <c r="ED117" s="5"/>
      <c r="EE117" s="5"/>
      <c r="EF117" s="5"/>
      <c r="EG117" s="5"/>
      <c r="EH117" s="5"/>
      <c r="EI117" s="5"/>
      <c r="EJ117" s="5"/>
      <c r="EK117" s="5"/>
      <c r="EL117" s="5"/>
      <c r="EM117" s="5"/>
      <c r="EN117" s="5"/>
      <c r="EO117" s="5"/>
      <c r="EP117" s="5"/>
      <c r="EQ117" s="5"/>
      <c r="ER117" s="5"/>
      <c r="ES117" s="5"/>
    </row>
    <row r="118" spans="4:149" x14ac:dyDescent="0.3"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V118" s="5"/>
      <c r="AW118" s="5"/>
      <c r="AX118" s="5"/>
      <c r="AY118" s="5"/>
      <c r="AZ118" s="5"/>
      <c r="BA118" s="5"/>
      <c r="BD118" s="5"/>
      <c r="BE118">
        <v>18</v>
      </c>
      <c r="BF118" t="s">
        <v>476</v>
      </c>
      <c r="BG118">
        <f>SUMIFS('Pres Converted'!J$2:J$10000,'Pres Converted'!$E$2:$E$10000,$BF118,'Pres Converted'!$D$2:$D$10000,"ED",'Pres Converted'!$C$2:$C$10000,$BE118)</f>
        <v>503</v>
      </c>
      <c r="BH118">
        <f>SUMIFS('Pres Converted'!G$2:G$10000,'Pres Converted'!$E$2:$E$10000,$BF118,'Pres Converted'!$D$2:$D$10000,"ED",'Pres Converted'!$C$2:$C$10000,$BE118)</f>
        <v>160</v>
      </c>
      <c r="BI118">
        <f>SUMIFS('Pres Converted'!H$2:H$10000,'Pres Converted'!$E$2:$E$10000,$BF118,'Pres Converted'!$D$2:$D$10000,"ED",'Pres Converted'!$C$2:$C$10000,$BE118)</f>
        <v>306</v>
      </c>
      <c r="BJ118">
        <f>SUMIFS('Pres Converted'!I$2:I$10000,'Pres Converted'!$E$2:$E$10000,$BF118,'Pres Converted'!$D$2:$D$10000,"ED",'Pres Converted'!$C$2:$C$10000,$BE118)</f>
        <v>37</v>
      </c>
      <c r="BR118">
        <f>BG118/SUMIF('By HD'!$A$3:$A$42,$BE118,'By HD'!$B$3:$B$42)</f>
        <v>0.29904875148632581</v>
      </c>
      <c r="BS118">
        <f>$BR118*SUMIF('By HD'!$A$3:$A$42,$BE118,'By HD'!W$3:W$42)</f>
        <v>73.565992865636147</v>
      </c>
      <c r="BT118">
        <f>(DA118-SUMIF('By HD'!$A$3:$A$42,$BE118,'By HD'!M$3:M$42))*$BR118*SUMIF('By HD'!$A$3:$A$42,$BE118,'By HD'!$W$3:$W$42)+$BR118*SUMIF('By HD'!$A$3:$A$42,$BE118,'By HD'!X$3:X$42)</f>
        <v>24.836574148040171</v>
      </c>
      <c r="BU118">
        <f>(DB118-SUMIF('By HD'!$A$3:$A$42,$BE118,'By HD'!N$3:N$42))*$BR118*SUMIF('By HD'!$A$3:$A$42,$BE118,'By HD'!$W$3:$W$42)+$BR118*SUMIF('By HD'!$A$3:$A$42,$BE118,'By HD'!Y$3:Y$42)</f>
        <v>45.924812768899493</v>
      </c>
      <c r="BV118">
        <f>(DC118-SUMIF('By HD'!$A$3:$A$42,$BE118,'By HD'!O$3:O$42))*$BR118*SUMIF('By HD'!$A$3:$A$42,$BE118,'By HD'!$W$3:$W$42)+$BR118*SUMIF('By HD'!$A$3:$A$42,$BE118,'By HD'!Z$3:Z$42)</f>
        <v>2.8046059486964872</v>
      </c>
      <c r="BW118">
        <f>(DD118-SUMIF('By HD'!$A$3:$A$42,$BE118,'By HD'!P$3:P$42))*$BR118*SUMIF('By HD'!$A$3:$A$42,$BE118,'By HD'!$W$3:$W$42)+$BR118*SUMIF('By HD'!$A$3:$A$42,$BE118,'By HD'!AA$3:AA$42)</f>
        <v>0</v>
      </c>
      <c r="CD118">
        <f>$BR118*SUMIF('By HD'!$A$3:$A$42,$BE118,'By HD'!AR$3:AR$42)</f>
        <v>32.895362663495838</v>
      </c>
      <c r="CE118">
        <f>(DA118-SUMIF('By HD'!$A$3:$A$42,$BE118,'By HD'!M$3:M$42))*$BR118*SUMIF('By HD'!$A$3:$A$42,$BE118,'By HD'!$AR$3:$AR$42)+$BR118*SUMIF('By HD'!$A$3:$A$42,$BE118,'By HD'!AS$3:AS$42)</f>
        <v>11.638237843233455</v>
      </c>
      <c r="CF118">
        <f>(DB118-SUMIF('By HD'!$A$3:$A$42,$BE118,'By HD'!N$3:N$42))*$BR118*SUMIF('By HD'!$A$3:$A$42,$BE118,'By HD'!$AR$3:$AR$42)+$BR118*SUMIF('By HD'!$A$3:$A$42,$BE118,'By HD'!AT$3:AT$42)</f>
        <v>18.853032246023858</v>
      </c>
      <c r="CG118">
        <f>(DC118-SUMIF('By HD'!$A$3:$A$42,$BE118,'By HD'!O$3:O$42))*$BR118*SUMIF('By HD'!$A$3:$A$42,$BE118,'By HD'!$AR$3:$AR$42)+$BR118*SUMIF('By HD'!$A$3:$A$42,$BE118,'By HD'!AU$3:AU$42)</f>
        <v>2.4040925742385282</v>
      </c>
      <c r="CH118">
        <f>(DD118-SUMIF('By HD'!$A$3:$A$42,$BE118,'By HD'!P$3:P$42))*$BR118*SUMIF('By HD'!$A$3:$A$42,$BE118,'By HD'!$AR$3:$AR$42)+$BR118*SUMIF('By HD'!$A$3:$A$42,$BE118,'By HD'!AV$3:AV$42)</f>
        <v>0</v>
      </c>
      <c r="CO118">
        <f t="shared" si="46"/>
        <v>609.46135552913199</v>
      </c>
      <c r="CP118">
        <f t="shared" si="46"/>
        <v>196.47481199127361</v>
      </c>
      <c r="CQ118">
        <f t="shared" si="52"/>
        <v>370.77784501492334</v>
      </c>
      <c r="CR118">
        <f t="shared" si="52"/>
        <v>42.208698522935016</v>
      </c>
      <c r="CS118">
        <f t="shared" si="52"/>
        <v>0</v>
      </c>
      <c r="CZ118" s="5"/>
      <c r="DA118">
        <f t="shared" si="50"/>
        <v>0.31809145129224653</v>
      </c>
      <c r="DB118">
        <f t="shared" si="50"/>
        <v>0.60834990059642147</v>
      </c>
      <c r="DC118">
        <f t="shared" si="50"/>
        <v>7.3558648111332003E-2</v>
      </c>
      <c r="DD118">
        <f t="shared" si="50"/>
        <v>0</v>
      </c>
      <c r="DE118">
        <f t="shared" si="50"/>
        <v>0</v>
      </c>
      <c r="DF118">
        <f t="shared" si="50"/>
        <v>0</v>
      </c>
      <c r="DG118">
        <f t="shared" si="50"/>
        <v>0</v>
      </c>
      <c r="DH118">
        <f t="shared" si="50"/>
        <v>0</v>
      </c>
      <c r="DI118">
        <f t="shared" si="50"/>
        <v>0</v>
      </c>
      <c r="DJ118">
        <f t="shared" si="50"/>
        <v>0</v>
      </c>
      <c r="DK118" s="5"/>
      <c r="DL118" s="5"/>
      <c r="DM118" s="5"/>
      <c r="DN118" s="5"/>
      <c r="DO118" s="5"/>
      <c r="DP118" s="5"/>
      <c r="DQ118" s="5"/>
      <c r="DR118" s="5"/>
      <c r="DS118" s="5"/>
      <c r="DT118" s="5"/>
      <c r="DU118" s="5"/>
      <c r="DV118" s="5"/>
      <c r="DW118" s="5"/>
      <c r="DX118" s="5"/>
      <c r="DY118" s="5"/>
      <c r="DZ118" s="5"/>
      <c r="EA118" s="5"/>
      <c r="EB118" s="5"/>
      <c r="EC118" s="5"/>
      <c r="ED118" s="5"/>
      <c r="EE118" s="5"/>
      <c r="EF118" s="5"/>
      <c r="EG118" s="5"/>
      <c r="EH118" s="5"/>
      <c r="EI118" s="5"/>
      <c r="EJ118" s="5"/>
      <c r="EK118" s="5"/>
      <c r="EL118" s="5"/>
      <c r="EM118" s="5"/>
      <c r="EN118" s="5"/>
      <c r="EO118" s="5"/>
      <c r="EP118" s="5"/>
      <c r="EQ118" s="5"/>
      <c r="ER118" s="5"/>
      <c r="ES118" s="5"/>
    </row>
    <row r="119" spans="4:149" x14ac:dyDescent="0.3"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V119" s="5"/>
      <c r="AW119" s="5"/>
      <c r="AX119" s="5"/>
      <c r="AY119" s="5"/>
      <c r="AZ119" s="5"/>
      <c r="BA119" s="5"/>
      <c r="BD119" s="5"/>
      <c r="BE119">
        <v>18</v>
      </c>
      <c r="BF119" t="s">
        <v>477</v>
      </c>
      <c r="BG119">
        <f>SUMIFS('Pres Converted'!J$2:J$10000,'Pres Converted'!$E$2:$E$10000,$BF119,'Pres Converted'!$D$2:$D$10000,"ED",'Pres Converted'!$C$2:$C$10000,$BE119)</f>
        <v>782</v>
      </c>
      <c r="BH119">
        <f>SUMIFS('Pres Converted'!G$2:G$10000,'Pres Converted'!$E$2:$E$10000,$BF119,'Pres Converted'!$D$2:$D$10000,"ED",'Pres Converted'!$C$2:$C$10000,$BE119)</f>
        <v>226</v>
      </c>
      <c r="BI119">
        <f>SUMIFS('Pres Converted'!H$2:H$10000,'Pres Converted'!$E$2:$E$10000,$BF119,'Pres Converted'!$D$2:$D$10000,"ED",'Pres Converted'!$C$2:$C$10000,$BE119)</f>
        <v>464</v>
      </c>
      <c r="BJ119">
        <f>SUMIFS('Pres Converted'!I$2:I$10000,'Pres Converted'!$E$2:$E$10000,$BF119,'Pres Converted'!$D$2:$D$10000,"ED",'Pres Converted'!$C$2:$C$10000,$BE119)</f>
        <v>92</v>
      </c>
      <c r="BR119">
        <f>BG119/SUMIF('By HD'!$A$3:$A$42,$BE119,'By HD'!$B$3:$B$42)</f>
        <v>0.46492271105826399</v>
      </c>
      <c r="BS119">
        <f>$BR119*SUMIF('By HD'!$A$3:$A$42,$BE119,'By HD'!W$3:W$42)</f>
        <v>114.37098692033294</v>
      </c>
      <c r="BT119">
        <f>(DA119-SUMIF('By HD'!$A$3:$A$42,$BE119,'By HD'!M$3:M$42))*$BR119*SUMIF('By HD'!$A$3:$A$42,$BE119,'By HD'!$W$3:$W$42)+$BR119*SUMIF('By HD'!$A$3:$A$42,$BE119,'By HD'!X$3:X$42)</f>
        <v>35.285800127530642</v>
      </c>
      <c r="BU119">
        <f>(DB119-SUMIF('By HD'!$A$3:$A$42,$BE119,'By HD'!N$3:N$42))*$BR119*SUMIF('By HD'!$A$3:$A$42,$BE119,'By HD'!$W$3:$W$42)+$BR119*SUMIF('By HD'!$A$3:$A$42,$BE119,'By HD'!Y$3:Y$42)</f>
        <v>69.682509497639572</v>
      </c>
      <c r="BV119">
        <f>(DC119-SUMIF('By HD'!$A$3:$A$42,$BE119,'By HD'!O$3:O$42))*$BR119*SUMIF('By HD'!$A$3:$A$42,$BE119,'By HD'!$W$3:$W$42)+$BR119*SUMIF('By HD'!$A$3:$A$42,$BE119,'By HD'!Z$3:Z$42)</f>
        <v>9.4026772951627429</v>
      </c>
      <c r="BW119">
        <f>(DD119-SUMIF('By HD'!$A$3:$A$42,$BE119,'By HD'!P$3:P$42))*$BR119*SUMIF('By HD'!$A$3:$A$42,$BE119,'By HD'!$W$3:$W$42)+$BR119*SUMIF('By HD'!$A$3:$A$42,$BE119,'By HD'!AA$3:AA$42)</f>
        <v>0</v>
      </c>
      <c r="CD119">
        <f>$BR119*SUMIF('By HD'!$A$3:$A$42,$BE119,'By HD'!AR$3:AR$42)</f>
        <v>51.14149821640904</v>
      </c>
      <c r="CE119">
        <f>(DA119-SUMIF('By HD'!$A$3:$A$42,$BE119,'By HD'!M$3:M$42))*$BR119*SUMIF('By HD'!$A$3:$A$42,$BE119,'By HD'!$AR$3:$AR$42)+$BR119*SUMIF('By HD'!$A$3:$A$42,$BE119,'By HD'!AS$3:AS$42)</f>
        <v>16.605992526308494</v>
      </c>
      <c r="CF119">
        <f>(DB119-SUMIF('By HD'!$A$3:$A$42,$BE119,'By HD'!N$3:N$42))*$BR119*SUMIF('By HD'!$A$3:$A$42,$BE119,'By HD'!$AR$3:$AR$42)+$BR119*SUMIF('By HD'!$A$3:$A$42,$BE119,'By HD'!AT$3:AT$42)</f>
        <v>28.543182978193958</v>
      </c>
      <c r="CG119">
        <f>(DC119-SUMIF('By HD'!$A$3:$A$42,$BE119,'By HD'!O$3:O$42))*$BR119*SUMIF('By HD'!$A$3:$A$42,$BE119,'By HD'!$AR$3:$AR$42)+$BR119*SUMIF('By HD'!$A$3:$A$42,$BE119,'By HD'!AU$3:AU$42)</f>
        <v>5.9923227119065832</v>
      </c>
      <c r="CH119">
        <f>(DD119-SUMIF('By HD'!$A$3:$A$42,$BE119,'By HD'!P$3:P$42))*$BR119*SUMIF('By HD'!$A$3:$A$42,$BE119,'By HD'!$AR$3:$AR$42)+$BR119*SUMIF('By HD'!$A$3:$A$42,$BE119,'By HD'!AV$3:AV$42)</f>
        <v>0</v>
      </c>
      <c r="CO119">
        <f t="shared" si="46"/>
        <v>947.51248513674193</v>
      </c>
      <c r="CP119">
        <f t="shared" si="46"/>
        <v>277.89179265383916</v>
      </c>
      <c r="CQ119">
        <f t="shared" si="52"/>
        <v>562.22569247583351</v>
      </c>
      <c r="CR119">
        <f t="shared" si="52"/>
        <v>107.39500000706933</v>
      </c>
      <c r="CS119">
        <f t="shared" si="52"/>
        <v>0</v>
      </c>
      <c r="CZ119" s="5"/>
      <c r="DA119">
        <f t="shared" si="50"/>
        <v>0.28900255754475701</v>
      </c>
      <c r="DB119">
        <f t="shared" si="50"/>
        <v>0.59335038363171355</v>
      </c>
      <c r="DC119">
        <f t="shared" si="50"/>
        <v>0.11764705882352941</v>
      </c>
      <c r="DD119">
        <f t="shared" si="50"/>
        <v>0</v>
      </c>
      <c r="DE119">
        <f t="shared" si="50"/>
        <v>0</v>
      </c>
      <c r="DF119">
        <f t="shared" ref="DF119:DJ128" si="53">BM119/$BG119</f>
        <v>0</v>
      </c>
      <c r="DG119">
        <f t="shared" si="53"/>
        <v>0</v>
      </c>
      <c r="DH119">
        <f t="shared" si="53"/>
        <v>0</v>
      </c>
      <c r="DI119">
        <f t="shared" si="53"/>
        <v>0</v>
      </c>
      <c r="DJ119">
        <f t="shared" si="53"/>
        <v>0</v>
      </c>
      <c r="DK119" s="5"/>
      <c r="DL119" s="5"/>
      <c r="DM119" s="5"/>
      <c r="DN119" s="5"/>
      <c r="DO119" s="5"/>
      <c r="DP119" s="5"/>
      <c r="DQ119" s="5"/>
      <c r="DR119" s="5"/>
      <c r="DS119" s="5"/>
      <c r="DT119" s="5"/>
      <c r="DU119" s="5"/>
      <c r="DV119" s="5"/>
      <c r="DW119" s="5"/>
      <c r="DX119" s="5"/>
      <c r="DY119" s="5"/>
      <c r="DZ119" s="5"/>
      <c r="EA119" s="5"/>
      <c r="EB119" s="5"/>
      <c r="EC119" s="5"/>
      <c r="ED119" s="5"/>
      <c r="EE119" s="5"/>
      <c r="EF119" s="5"/>
      <c r="EG119" s="5"/>
      <c r="EH119" s="5"/>
      <c r="EI119" s="5"/>
      <c r="EJ119" s="5"/>
      <c r="EK119" s="5"/>
      <c r="EL119" s="5"/>
      <c r="EM119" s="5"/>
      <c r="EN119" s="5"/>
      <c r="EO119" s="5"/>
      <c r="EP119" s="5"/>
      <c r="EQ119" s="5"/>
      <c r="ER119" s="5"/>
      <c r="ES119" s="5"/>
    </row>
    <row r="120" spans="4:149" x14ac:dyDescent="0.3"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V120" s="5"/>
      <c r="AW120" s="5"/>
      <c r="AX120" s="5"/>
      <c r="AY120" s="5"/>
      <c r="AZ120" s="5"/>
      <c r="BA120" s="5"/>
      <c r="BD120" s="5"/>
      <c r="BE120">
        <v>18</v>
      </c>
      <c r="BF120" t="s">
        <v>467</v>
      </c>
      <c r="BG120">
        <f>SUMIFS('Pres Converted'!J$2:J$10000,'Pres Converted'!$E$2:$E$10000,$BF120,'Pres Converted'!$D$2:$D$10000,"ED",'Pres Converted'!$C$2:$C$10000,$BE120)</f>
        <v>30</v>
      </c>
      <c r="BH120">
        <f>SUMIFS('Pres Converted'!G$2:G$10000,'Pres Converted'!$E$2:$E$10000,$BF120,'Pres Converted'!$D$2:$D$10000,"ED",'Pres Converted'!$C$2:$C$10000,$BE120)</f>
        <v>2</v>
      </c>
      <c r="BI120">
        <f>SUMIFS('Pres Converted'!H$2:H$10000,'Pres Converted'!$E$2:$E$10000,$BF120,'Pres Converted'!$D$2:$D$10000,"ED",'Pres Converted'!$C$2:$C$10000,$BE120)</f>
        <v>24</v>
      </c>
      <c r="BJ120">
        <f>SUMIFS('Pres Converted'!I$2:I$10000,'Pres Converted'!$E$2:$E$10000,$BF120,'Pres Converted'!$D$2:$D$10000,"ED",'Pres Converted'!$C$2:$C$10000,$BE120)</f>
        <v>4</v>
      </c>
      <c r="BR120">
        <f>BG120/SUMIF('By HD'!$A$3:$A$42,$BE120,'By HD'!$B$3:$B$42)</f>
        <v>1.78359096313912E-2</v>
      </c>
      <c r="BS120">
        <f>$BR120*SUMIF('By HD'!$A$3:$A$42,$BE120,'By HD'!W$3:W$42)</f>
        <v>4.3876337693222354</v>
      </c>
      <c r="BT120">
        <f>(DA120-SUMIF('By HD'!$A$3:$A$42,$BE120,'By HD'!M$3:M$42))*$BR120*SUMIF('By HD'!$A$3:$A$42,$BE120,'By HD'!$W$3:$W$42)+$BR120*SUMIF('By HD'!$A$3:$A$42,$BE120,'By HD'!X$3:X$42)</f>
        <v>0.37814673375928365</v>
      </c>
      <c r="BU120">
        <f>(DB120-SUMIF('By HD'!$A$3:$A$42,$BE120,'By HD'!N$3:N$42))*$BR120*SUMIF('By HD'!$A$3:$A$42,$BE120,'By HD'!$W$3:$W$42)+$BR120*SUMIF('By HD'!$A$3:$A$42,$BE120,'By HD'!Y$3:Y$42)</f>
        <v>3.5799448875340918</v>
      </c>
      <c r="BV120">
        <f>(DC120-SUMIF('By HD'!$A$3:$A$42,$BE120,'By HD'!O$3:O$42))*$BR120*SUMIF('By HD'!$A$3:$A$42,$BE120,'By HD'!$W$3:$W$42)+$BR120*SUMIF('By HD'!$A$3:$A$42,$BE120,'By HD'!Z$3:Z$42)</f>
        <v>0.42954214802885982</v>
      </c>
      <c r="BW120">
        <f>(DD120-SUMIF('By HD'!$A$3:$A$42,$BE120,'By HD'!P$3:P$42))*$BR120*SUMIF('By HD'!$A$3:$A$42,$BE120,'By HD'!$W$3:$W$42)+$BR120*SUMIF('By HD'!$A$3:$A$42,$BE120,'By HD'!AA$3:AA$42)</f>
        <v>0</v>
      </c>
      <c r="CD120">
        <f>$BR120*SUMIF('By HD'!$A$3:$A$42,$BE120,'By HD'!AR$3:AR$42)</f>
        <v>1.9619500594530321</v>
      </c>
      <c r="CE120">
        <f>(DA120-SUMIF('By HD'!$A$3:$A$42,$BE120,'By HD'!M$3:M$42))*$BR120*SUMIF('By HD'!$A$3:$A$42,$BE120,'By HD'!$AR$3:$AR$42)+$BR120*SUMIF('By HD'!$A$3:$A$42,$BE120,'By HD'!AS$3:AS$42)</f>
        <v>0.20084662248809171</v>
      </c>
      <c r="CF120">
        <f>(DB120-SUMIF('By HD'!$A$3:$A$42,$BE120,'By HD'!N$3:N$42))*$BR120*SUMIF('By HD'!$A$3:$A$42,$BE120,'By HD'!$AR$3:$AR$42)+$BR120*SUMIF('By HD'!$A$3:$A$42,$BE120,'By HD'!AT$3:AT$42)</f>
        <v>1.5004432467435149</v>
      </c>
      <c r="CG120">
        <f>(DC120-SUMIF('By HD'!$A$3:$A$42,$BE120,'By HD'!O$3:O$42))*$BR120*SUMIF('By HD'!$A$3:$A$42,$BE120,'By HD'!$AR$3:$AR$42)+$BR120*SUMIF('By HD'!$A$3:$A$42,$BE120,'By HD'!AU$3:AU$42)</f>
        <v>0.26066019022142545</v>
      </c>
      <c r="CH120">
        <f>(DD120-SUMIF('By HD'!$A$3:$A$42,$BE120,'By HD'!P$3:P$42))*$BR120*SUMIF('By HD'!$A$3:$A$42,$BE120,'By HD'!$AR$3:$AR$42)+$BR120*SUMIF('By HD'!$A$3:$A$42,$BE120,'By HD'!AV$3:AV$42)</f>
        <v>0</v>
      </c>
      <c r="CO120">
        <f t="shared" si="46"/>
        <v>36.349583828775266</v>
      </c>
      <c r="CP120">
        <f t="shared" si="46"/>
        <v>2.5789933562473752</v>
      </c>
      <c r="CQ120">
        <f t="shared" si="52"/>
        <v>29.080388134277605</v>
      </c>
      <c r="CR120">
        <f t="shared" si="52"/>
        <v>4.6902023382502858</v>
      </c>
      <c r="CS120">
        <f t="shared" si="52"/>
        <v>0</v>
      </c>
      <c r="CZ120" s="5"/>
      <c r="DA120">
        <f t="shared" ref="DA120:DE128" si="54">BH120/$BG120</f>
        <v>6.6666666666666666E-2</v>
      </c>
      <c r="DB120">
        <f t="shared" si="54"/>
        <v>0.8</v>
      </c>
      <c r="DC120">
        <f t="shared" si="54"/>
        <v>0.13333333333333333</v>
      </c>
      <c r="DD120">
        <f t="shared" si="54"/>
        <v>0</v>
      </c>
      <c r="DE120">
        <f t="shared" si="54"/>
        <v>0</v>
      </c>
      <c r="DF120">
        <f t="shared" si="53"/>
        <v>0</v>
      </c>
      <c r="DG120">
        <f t="shared" si="53"/>
        <v>0</v>
      </c>
      <c r="DH120">
        <f t="shared" si="53"/>
        <v>0</v>
      </c>
      <c r="DI120">
        <f t="shared" si="53"/>
        <v>0</v>
      </c>
      <c r="DJ120">
        <f t="shared" si="53"/>
        <v>0</v>
      </c>
      <c r="DK120" s="5"/>
      <c r="DL120" s="5"/>
      <c r="DM120" s="5"/>
      <c r="DN120" s="5"/>
      <c r="DO120" s="5"/>
      <c r="DP120" s="5"/>
      <c r="DQ120" s="5"/>
      <c r="DR120" s="5"/>
      <c r="DS120" s="5"/>
      <c r="DT120" s="5"/>
      <c r="DU120" s="5"/>
      <c r="DV120" s="5"/>
      <c r="DW120" s="5"/>
      <c r="DX120" s="5"/>
      <c r="DY120" s="5"/>
      <c r="DZ120" s="5"/>
      <c r="EA120" s="5"/>
      <c r="EB120" s="5"/>
      <c r="EC120" s="5"/>
      <c r="ED120" s="5"/>
      <c r="EE120" s="5"/>
      <c r="EF120" s="5"/>
      <c r="EG120" s="5"/>
      <c r="EH120" s="5"/>
      <c r="EI120" s="5"/>
      <c r="EJ120" s="5"/>
      <c r="EK120" s="5"/>
      <c r="EL120" s="5"/>
      <c r="EM120" s="5"/>
      <c r="EN120" s="5"/>
      <c r="EO120" s="5"/>
      <c r="EP120" s="5"/>
      <c r="EQ120" s="5"/>
      <c r="ER120" s="5"/>
      <c r="ES120" s="5"/>
    </row>
    <row r="121" spans="4:149" x14ac:dyDescent="0.3"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V121" s="5"/>
      <c r="AW121" s="5"/>
      <c r="AX121" s="5"/>
      <c r="AY121" s="5"/>
      <c r="AZ121" s="5"/>
      <c r="BA121" s="5"/>
      <c r="BD121" s="5"/>
      <c r="BE121">
        <v>18</v>
      </c>
      <c r="BF121" t="s">
        <v>475</v>
      </c>
      <c r="BG121">
        <f>SUMIFS('Pres Converted'!J$2:J$10000,'Pres Converted'!$E$2:$E$10000,$BF121,'Pres Converted'!$D$2:$D$10000,"ED",'Pres Converted'!$C$2:$C$10000,$BE121)</f>
        <v>221</v>
      </c>
      <c r="BH121">
        <f>SUMIFS('Pres Converted'!G$2:G$10000,'Pres Converted'!$E$2:$E$10000,$BF121,'Pres Converted'!$D$2:$D$10000,"ED",'Pres Converted'!$C$2:$C$10000,$BE121)</f>
        <v>92</v>
      </c>
      <c r="BI121">
        <f>SUMIFS('Pres Converted'!H$2:H$10000,'Pres Converted'!$E$2:$E$10000,$BF121,'Pres Converted'!$D$2:$D$10000,"ED",'Pres Converted'!$C$2:$C$10000,$BE121)</f>
        <v>107</v>
      </c>
      <c r="BJ121">
        <f>SUMIFS('Pres Converted'!I$2:I$10000,'Pres Converted'!$E$2:$E$10000,$BF121,'Pres Converted'!$D$2:$D$10000,"ED",'Pres Converted'!$C$2:$C$10000,$BE121)</f>
        <v>22</v>
      </c>
      <c r="BR121">
        <f>BG121/SUMIF('By HD'!$A$3:$A$42,$BE121,'By HD'!$B$3:$B$42)</f>
        <v>0.13139120095124851</v>
      </c>
      <c r="BS121">
        <f>$BR121*SUMIF('By HD'!$A$3:$A$42,$BE121,'By HD'!W$3:W$42)</f>
        <v>32.322235434007133</v>
      </c>
      <c r="BT121">
        <f>(DA121-SUMIF('By HD'!$A$3:$A$42,$BE121,'By HD'!M$3:M$42))*$BR121*SUMIF('By HD'!$A$3:$A$42,$BE121,'By HD'!$W$3:$W$42)+$BR121*SUMIF('By HD'!$A$3:$A$42,$BE121,'By HD'!X$3:X$42)</f>
        <v>14.086275469014437</v>
      </c>
      <c r="BU121">
        <f>(DB121-SUMIF('By HD'!$A$3:$A$42,$BE121,'By HD'!N$3:N$42))*$BR121*SUMIF('By HD'!$A$3:$A$42,$BE121,'By HD'!$W$3:$W$42)+$BR121*SUMIF('By HD'!$A$3:$A$42,$BE121,'By HD'!Y$3:Y$42)</f>
        <v>16.163699434878076</v>
      </c>
      <c r="BV121">
        <f>(DC121-SUMIF('By HD'!$A$3:$A$42,$BE121,'By HD'!O$3:O$42))*$BR121*SUMIF('By HD'!$A$3:$A$42,$BE121,'By HD'!$W$3:$W$42)+$BR121*SUMIF('By HD'!$A$3:$A$42,$BE121,'By HD'!Z$3:Z$42)</f>
        <v>2.072260530114622</v>
      </c>
      <c r="BW121">
        <f>(DD121-SUMIF('By HD'!$A$3:$A$42,$BE121,'By HD'!P$3:P$42))*$BR121*SUMIF('By HD'!$A$3:$A$42,$BE121,'By HD'!$W$3:$W$42)+$BR121*SUMIF('By HD'!$A$3:$A$42,$BE121,'By HD'!AA$3:AA$42)</f>
        <v>0</v>
      </c>
      <c r="CD121">
        <f>$BR121*SUMIF('By HD'!$A$3:$A$42,$BE121,'By HD'!AR$3:AR$42)</f>
        <v>14.453032104637336</v>
      </c>
      <c r="CE121">
        <f>(DA121-SUMIF('By HD'!$A$3:$A$42,$BE121,'By HD'!M$3:M$42))*$BR121*SUMIF('By HD'!$A$3:$A$42,$BE121,'By HD'!$AR$3:$AR$42)+$BR121*SUMIF('By HD'!$A$3:$A$42,$BE121,'By HD'!AS$3:AS$42)</f>
        <v>6.5326814943424187</v>
      </c>
      <c r="CF121">
        <f>(DB121-SUMIF('By HD'!$A$3:$A$42,$BE121,'By HD'!N$3:N$42))*$BR121*SUMIF('By HD'!$A$3:$A$42,$BE121,'By HD'!$AR$3:$AR$42)+$BR121*SUMIF('By HD'!$A$3:$A$42,$BE121,'By HD'!AT$3:AT$42)</f>
        <v>6.4884614460165055</v>
      </c>
      <c r="CG121">
        <f>(DC121-SUMIF('By HD'!$A$3:$A$42,$BE121,'By HD'!O$3:O$42))*$BR121*SUMIF('By HD'!$A$3:$A$42,$BE121,'By HD'!$AR$3:$AR$42)+$BR121*SUMIF('By HD'!$A$3:$A$42,$BE121,'By HD'!AU$3:AU$42)</f>
        <v>1.4318891642784126</v>
      </c>
      <c r="CH121">
        <f>(DD121-SUMIF('By HD'!$A$3:$A$42,$BE121,'By HD'!P$3:P$42))*$BR121*SUMIF('By HD'!$A$3:$A$42,$BE121,'By HD'!$AR$3:$AR$42)+$BR121*SUMIF('By HD'!$A$3:$A$42,$BE121,'By HD'!AV$3:AV$42)</f>
        <v>0</v>
      </c>
      <c r="CO121">
        <f t="shared" si="46"/>
        <v>267.77526753864447</v>
      </c>
      <c r="CP121">
        <f t="shared" si="46"/>
        <v>112.61895696335685</v>
      </c>
      <c r="CQ121">
        <f t="shared" si="52"/>
        <v>129.65216088089457</v>
      </c>
      <c r="CR121">
        <f t="shared" si="52"/>
        <v>25.504149694393035</v>
      </c>
      <c r="CS121">
        <f t="shared" si="52"/>
        <v>0</v>
      </c>
      <c r="CZ121" s="5"/>
      <c r="DA121">
        <f t="shared" si="54"/>
        <v>0.41628959276018102</v>
      </c>
      <c r="DB121">
        <f t="shared" si="54"/>
        <v>0.48416289592760181</v>
      </c>
      <c r="DC121">
        <f t="shared" si="54"/>
        <v>9.9547511312217188E-2</v>
      </c>
      <c r="DD121">
        <f t="shared" si="54"/>
        <v>0</v>
      </c>
      <c r="DE121">
        <f t="shared" si="54"/>
        <v>0</v>
      </c>
      <c r="DF121">
        <f t="shared" si="53"/>
        <v>0</v>
      </c>
      <c r="DG121">
        <f t="shared" si="53"/>
        <v>0</v>
      </c>
      <c r="DH121">
        <f t="shared" si="53"/>
        <v>0</v>
      </c>
      <c r="DI121">
        <f t="shared" si="53"/>
        <v>0</v>
      </c>
      <c r="DJ121">
        <f t="shared" si="53"/>
        <v>0</v>
      </c>
      <c r="DK121" s="5"/>
      <c r="DL121" s="5"/>
      <c r="DM121" s="5"/>
      <c r="DN121" s="5"/>
      <c r="DO121" s="5"/>
      <c r="DP121" s="5"/>
      <c r="DQ121" s="5"/>
      <c r="DR121" s="5"/>
      <c r="DS121" s="5"/>
      <c r="DT121" s="5"/>
      <c r="DU121" s="5"/>
      <c r="DV121" s="5"/>
      <c r="DW121" s="5"/>
      <c r="DX121" s="5"/>
      <c r="DY121" s="5"/>
      <c r="DZ121" s="5"/>
      <c r="EA121" s="5"/>
      <c r="EB121" s="5"/>
      <c r="EC121" s="5"/>
      <c r="ED121" s="5"/>
      <c r="EE121" s="5"/>
      <c r="EF121" s="5"/>
      <c r="EG121" s="5"/>
      <c r="EH121" s="5"/>
      <c r="EI121" s="5"/>
      <c r="EJ121" s="5"/>
      <c r="EK121" s="5"/>
      <c r="EL121" s="5"/>
      <c r="EM121" s="5"/>
      <c r="EN121" s="5"/>
      <c r="EO121" s="5"/>
      <c r="EP121" s="5"/>
      <c r="EQ121" s="5"/>
      <c r="ER121" s="5"/>
      <c r="ES121" s="5"/>
    </row>
    <row r="122" spans="4:149" x14ac:dyDescent="0.3"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V122" s="5"/>
      <c r="AW122" s="5"/>
      <c r="AX122" s="5"/>
      <c r="AY122" s="5"/>
      <c r="AZ122" s="5"/>
      <c r="BA122" s="5"/>
      <c r="BB122" s="5"/>
      <c r="BC122" s="2"/>
      <c r="BD122" s="5"/>
      <c r="BE122">
        <v>18</v>
      </c>
      <c r="BF122" t="s">
        <v>464</v>
      </c>
      <c r="BG122">
        <f>SUMIFS('Pres Converted'!J$2:J$10000,'Pres Converted'!$E$2:$E$10000,$BF122,'Pres Converted'!$D$2:$D$10000,"ED",'Pres Converted'!$C$2:$C$10000,$BE122)</f>
        <v>20</v>
      </c>
      <c r="BH122">
        <f>SUMIFS('Pres Converted'!G$2:G$10000,'Pres Converted'!$E$2:$E$10000,$BF122,'Pres Converted'!$D$2:$D$10000,"ED",'Pres Converted'!$C$2:$C$10000,$BE122)</f>
        <v>7</v>
      </c>
      <c r="BI122">
        <f>SUMIFS('Pres Converted'!H$2:H$10000,'Pres Converted'!$E$2:$E$10000,$BF122,'Pres Converted'!$D$2:$D$10000,"ED",'Pres Converted'!$C$2:$C$10000,$BE122)</f>
        <v>11</v>
      </c>
      <c r="BJ122">
        <f>SUMIFS('Pres Converted'!I$2:I$10000,'Pres Converted'!$E$2:$E$10000,$BF122,'Pres Converted'!$D$2:$D$10000,"ED",'Pres Converted'!$C$2:$C$10000,$BE122)</f>
        <v>2</v>
      </c>
      <c r="BR122">
        <f>BG122/SUMIF('By HD'!$A$3:$A$42,$BE122,'By HD'!$B$3:$B$42)</f>
        <v>1.1890606420927468E-2</v>
      </c>
      <c r="BS122">
        <f>$BR122*SUMIF('By HD'!$A$3:$A$42,$BE122,'By HD'!W$3:W$42)</f>
        <v>2.9250891795481571</v>
      </c>
      <c r="BT122">
        <f>(DA122-SUMIF('By HD'!$A$3:$A$42,$BE122,'By HD'!M$3:M$42))*$BR122*SUMIF('By HD'!$A$3:$A$42,$BE122,'By HD'!$W$3:$W$42)+$BR122*SUMIF('By HD'!$A$3:$A$42,$BE122,'By HD'!X$3:X$42)</f>
        <v>1.0808730900448338</v>
      </c>
      <c r="BU122">
        <f>(DB122-SUMIF('By HD'!$A$3:$A$42,$BE122,'By HD'!N$3:N$42))*$BR122*SUMIF('By HD'!$A$3:$A$42,$BE122,'By HD'!$W$3:$W$42)+$BR122*SUMIF('By HD'!$A$3:$A$42,$BE122,'By HD'!Y$3:Y$42)</f>
        <v>1.6553576301356892</v>
      </c>
      <c r="BV122">
        <f>(DC122-SUMIF('By HD'!$A$3:$A$42,$BE122,'By HD'!O$3:O$42))*$BR122*SUMIF('By HD'!$A$3:$A$42,$BE122,'By HD'!$W$3:$W$42)+$BR122*SUMIF('By HD'!$A$3:$A$42,$BE122,'By HD'!Z$3:Z$42)</f>
        <v>0.18885845936763468</v>
      </c>
      <c r="BW122">
        <f>(DD122-SUMIF('By HD'!$A$3:$A$42,$BE122,'By HD'!P$3:P$42))*$BR122*SUMIF('By HD'!$A$3:$A$42,$BE122,'By HD'!$W$3:$W$42)+$BR122*SUMIF('By HD'!$A$3:$A$42,$BE122,'By HD'!AA$3:AA$42)</f>
        <v>0</v>
      </c>
      <c r="CD122">
        <f>$BR122*SUMIF('By HD'!$A$3:$A$42,$BE122,'By HD'!AR$3:AR$42)</f>
        <v>1.3079667063020215</v>
      </c>
      <c r="CE122">
        <f>(DA122-SUMIF('By HD'!$A$3:$A$42,$BE122,'By HD'!M$3:M$42))*$BR122*SUMIF('By HD'!$A$3:$A$42,$BE122,'By HD'!$AR$3:$AR$42)+$BR122*SUMIF('By HD'!$A$3:$A$42,$BE122,'By HD'!AS$3:AS$42)</f>
        <v>0.50448831511096726</v>
      </c>
      <c r="CF122">
        <f>(DB122-SUMIF('By HD'!$A$3:$A$42,$BE122,'By HD'!N$3:N$42))*$BR122*SUMIF('By HD'!$A$3:$A$42,$BE122,'By HD'!$AR$3:$AR$42)+$BR122*SUMIF('By HD'!$A$3:$A$42,$BE122,'By HD'!AT$3:AT$42)</f>
        <v>0.67330382125350474</v>
      </c>
      <c r="CG122">
        <f>(DC122-SUMIF('By HD'!$A$3:$A$42,$BE122,'By HD'!O$3:O$42))*$BR122*SUMIF('By HD'!$A$3:$A$42,$BE122,'By HD'!$AR$3:$AR$42)+$BR122*SUMIF('By HD'!$A$3:$A$42,$BE122,'By HD'!AU$3:AU$42)</f>
        <v>0.13017456993754958</v>
      </c>
      <c r="CH122">
        <f>(DD122-SUMIF('By HD'!$A$3:$A$42,$BE122,'By HD'!P$3:P$42))*$BR122*SUMIF('By HD'!$A$3:$A$42,$BE122,'By HD'!$AR$3:$AR$42)+$BR122*SUMIF('By HD'!$A$3:$A$42,$BE122,'By HD'!AV$3:AV$42)</f>
        <v>0</v>
      </c>
      <c r="CO122">
        <f t="shared" si="46"/>
        <v>24.233055885850177</v>
      </c>
      <c r="CP122">
        <f t="shared" si="46"/>
        <v>8.5853614051558012</v>
      </c>
      <c r="CQ122">
        <f t="shared" si="52"/>
        <v>13.328661451389195</v>
      </c>
      <c r="CR122">
        <f t="shared" si="52"/>
        <v>2.3190330293051842</v>
      </c>
      <c r="CS122">
        <f t="shared" si="52"/>
        <v>0</v>
      </c>
      <c r="CZ122" s="5"/>
      <c r="DA122">
        <f t="shared" si="54"/>
        <v>0.35</v>
      </c>
      <c r="DB122">
        <f t="shared" si="54"/>
        <v>0.55000000000000004</v>
      </c>
      <c r="DC122">
        <f t="shared" si="54"/>
        <v>0.1</v>
      </c>
      <c r="DD122">
        <f t="shared" si="54"/>
        <v>0</v>
      </c>
      <c r="DE122">
        <f t="shared" si="54"/>
        <v>0</v>
      </c>
      <c r="DF122">
        <f t="shared" si="53"/>
        <v>0</v>
      </c>
      <c r="DG122">
        <f t="shared" si="53"/>
        <v>0</v>
      </c>
      <c r="DH122">
        <f t="shared" si="53"/>
        <v>0</v>
      </c>
      <c r="DI122">
        <f t="shared" si="53"/>
        <v>0</v>
      </c>
      <c r="DJ122">
        <f t="shared" si="53"/>
        <v>0</v>
      </c>
      <c r="DK122" s="5"/>
      <c r="DL122" s="5"/>
      <c r="DM122" s="5"/>
      <c r="DN122" s="5"/>
      <c r="DO122" s="5"/>
      <c r="DP122" s="5"/>
      <c r="DQ122" s="5"/>
      <c r="DR122" s="5"/>
      <c r="DS122" s="5"/>
      <c r="DT122" s="5"/>
      <c r="DU122" s="5"/>
      <c r="DV122" s="5"/>
      <c r="DW122" s="5"/>
      <c r="DX122" s="5"/>
      <c r="DY122" s="5"/>
      <c r="DZ122" s="5"/>
      <c r="EA122" s="5"/>
      <c r="EB122" s="5"/>
      <c r="EC122" s="5"/>
      <c r="ED122" s="5"/>
      <c r="EE122" s="5"/>
      <c r="EF122" s="5"/>
      <c r="EG122" s="5"/>
      <c r="EH122" s="5"/>
      <c r="EI122" s="5"/>
      <c r="EJ122" s="5"/>
      <c r="EK122" s="5"/>
      <c r="EL122" s="5"/>
      <c r="EM122" s="5"/>
      <c r="EN122" s="5"/>
      <c r="EO122" s="5"/>
      <c r="EP122" s="5"/>
      <c r="EQ122" s="5"/>
      <c r="ER122" s="5"/>
      <c r="ES122" s="5"/>
    </row>
    <row r="123" spans="4:149" x14ac:dyDescent="0.3"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V123" s="5"/>
      <c r="AW123" s="5"/>
      <c r="AX123" s="5"/>
      <c r="AY123" s="5"/>
      <c r="AZ123" s="5"/>
      <c r="BA123" s="5"/>
      <c r="BD123" s="5"/>
      <c r="BE123">
        <v>18</v>
      </c>
      <c r="BF123" t="s">
        <v>466</v>
      </c>
      <c r="BG123">
        <f>SUMIFS('Pres Converted'!J$2:J$10000,'Pres Converted'!$E$2:$E$10000,$BF123,'Pres Converted'!$D$2:$D$10000,"ED",'Pres Converted'!$C$2:$C$10000,$BE123)</f>
        <v>126</v>
      </c>
      <c r="BH123">
        <f>SUMIFS('Pres Converted'!G$2:G$10000,'Pres Converted'!$E$2:$E$10000,$BF123,'Pres Converted'!$D$2:$D$10000,"ED",'Pres Converted'!$C$2:$C$10000,$BE123)</f>
        <v>34</v>
      </c>
      <c r="BI123">
        <f>SUMIFS('Pres Converted'!H$2:H$10000,'Pres Converted'!$E$2:$E$10000,$BF123,'Pres Converted'!$D$2:$D$10000,"ED",'Pres Converted'!$C$2:$C$10000,$BE123)</f>
        <v>80</v>
      </c>
      <c r="BJ123">
        <f>SUMIFS('Pres Converted'!I$2:I$10000,'Pres Converted'!$E$2:$E$10000,$BF123,'Pres Converted'!$D$2:$D$10000,"ED",'Pres Converted'!$C$2:$C$10000,$BE123)</f>
        <v>12</v>
      </c>
      <c r="BR123">
        <f>BG123/SUMIF('By HD'!$A$3:$A$42,$BE123,'By HD'!$B$3:$B$42)</f>
        <v>7.4910820451843038E-2</v>
      </c>
      <c r="BS123">
        <f>$BR123*SUMIF('By HD'!$A$3:$A$42,$BE123,'By HD'!W$3:W$42)</f>
        <v>18.428061831153386</v>
      </c>
      <c r="BT123">
        <f>(DA123-SUMIF('By HD'!$A$3:$A$42,$BE123,'By HD'!M$3:M$42))*$BR123*SUMIF('By HD'!$A$3:$A$42,$BE123,'By HD'!$W$3:$W$42)+$BR123*SUMIF('By HD'!$A$3:$A$42,$BE123,'By HD'!X$3:X$42)</f>
        <v>5.3323304316106324</v>
      </c>
      <c r="BU123">
        <f>(DB123-SUMIF('By HD'!$A$3:$A$42,$BE123,'By HD'!N$3:N$42))*$BR123*SUMIF('By HD'!$A$3:$A$42,$BE123,'By HD'!$W$3:$W$42)+$BR123*SUMIF('By HD'!$A$3:$A$42,$BE123,'By HD'!Y$3:Y$42)</f>
        <v>11.993675780913101</v>
      </c>
      <c r="BV123">
        <f>(DC123-SUMIF('By HD'!$A$3:$A$42,$BE123,'By HD'!O$3:O$42))*$BR123*SUMIF('By HD'!$A$3:$A$42,$BE123,'By HD'!$W$3:$W$42)+$BR123*SUMIF('By HD'!$A$3:$A$42,$BE123,'By HD'!Z$3:Z$42)</f>
        <v>1.1020556186296535</v>
      </c>
      <c r="BW123">
        <f>(DD123-SUMIF('By HD'!$A$3:$A$42,$BE123,'By HD'!P$3:P$42))*$BR123*SUMIF('By HD'!$A$3:$A$42,$BE123,'By HD'!$W$3:$W$42)+$BR123*SUMIF('By HD'!$A$3:$A$42,$BE123,'By HD'!AA$3:AA$42)</f>
        <v>0</v>
      </c>
      <c r="CD123">
        <f>$BR123*SUMIF('By HD'!$A$3:$A$42,$BE123,'By HD'!AR$3:AR$42)</f>
        <v>8.2401902497027351</v>
      </c>
      <c r="CE123">
        <f>(DA123-SUMIF('By HD'!$A$3:$A$42,$BE123,'By HD'!M$3:M$42))*$BR123*SUMIF('By HD'!$A$3:$A$42,$BE123,'By HD'!$AR$3:$AR$42)+$BR123*SUMIF('By HD'!$A$3:$A$42,$BE123,'By HD'!AS$3:AS$42)</f>
        <v>2.5177531985165724</v>
      </c>
      <c r="CF123">
        <f>(DB123-SUMIF('By HD'!$A$3:$A$42,$BE123,'By HD'!N$3:N$42))*$BR123*SUMIF('By HD'!$A$3:$A$42,$BE123,'By HD'!$AR$3:$AR$42)+$BR123*SUMIF('By HD'!$A$3:$A$42,$BE123,'By HD'!AT$3:AT$42)</f>
        <v>4.9415762617686596</v>
      </c>
      <c r="CG123">
        <f>(DC123-SUMIF('By HD'!$A$3:$A$42,$BE123,'By HD'!O$3:O$42))*$BR123*SUMIF('By HD'!$A$3:$A$42,$BE123,'By HD'!$AR$3:$AR$42)+$BR123*SUMIF('By HD'!$A$3:$A$42,$BE123,'By HD'!AU$3:AU$42)</f>
        <v>0.7808607894175017</v>
      </c>
      <c r="CH123">
        <f>(DD123-SUMIF('By HD'!$A$3:$A$42,$BE123,'By HD'!P$3:P$42))*$BR123*SUMIF('By HD'!$A$3:$A$42,$BE123,'By HD'!$AR$3:$AR$42)+$BR123*SUMIF('By HD'!$A$3:$A$42,$BE123,'By HD'!AV$3:AV$42)</f>
        <v>0</v>
      </c>
      <c r="CO123">
        <f t="shared" si="46"/>
        <v>152.66825208085612</v>
      </c>
      <c r="CP123">
        <f t="shared" si="46"/>
        <v>41.850083630127202</v>
      </c>
      <c r="CQ123">
        <f t="shared" si="52"/>
        <v>96.935252042681753</v>
      </c>
      <c r="CR123">
        <f t="shared" si="52"/>
        <v>13.882916408047155</v>
      </c>
      <c r="CS123">
        <f t="shared" si="52"/>
        <v>0</v>
      </c>
      <c r="CZ123" s="5"/>
      <c r="DA123">
        <f t="shared" si="54"/>
        <v>0.26984126984126983</v>
      </c>
      <c r="DB123">
        <f t="shared" si="54"/>
        <v>0.63492063492063489</v>
      </c>
      <c r="DC123">
        <f t="shared" si="54"/>
        <v>9.5238095238095233E-2</v>
      </c>
      <c r="DD123">
        <f t="shared" si="54"/>
        <v>0</v>
      </c>
      <c r="DE123">
        <f t="shared" si="54"/>
        <v>0</v>
      </c>
      <c r="DF123">
        <f t="shared" si="53"/>
        <v>0</v>
      </c>
      <c r="DG123">
        <f t="shared" si="53"/>
        <v>0</v>
      </c>
      <c r="DH123">
        <f t="shared" si="53"/>
        <v>0</v>
      </c>
      <c r="DI123">
        <f t="shared" si="53"/>
        <v>0</v>
      </c>
      <c r="DJ123">
        <f t="shared" si="53"/>
        <v>0</v>
      </c>
      <c r="DK123" s="5"/>
      <c r="DL123" s="5"/>
      <c r="DM123" s="5"/>
      <c r="DN123" s="5"/>
      <c r="DO123" s="5"/>
      <c r="DP123" s="5"/>
      <c r="DQ123" s="5"/>
      <c r="DR123" s="5"/>
      <c r="DS123" s="5"/>
      <c r="DT123" s="5"/>
      <c r="DU123" s="5"/>
      <c r="DV123" s="5"/>
      <c r="DW123" s="5"/>
      <c r="DX123" s="5"/>
      <c r="DY123" s="5"/>
      <c r="DZ123" s="5"/>
      <c r="EA123" s="5"/>
      <c r="EB123" s="5"/>
      <c r="EC123" s="5"/>
      <c r="ED123" s="5"/>
      <c r="EE123" s="5"/>
      <c r="EF123" s="5"/>
      <c r="EG123" s="5"/>
      <c r="EH123" s="5"/>
      <c r="EI123" s="5"/>
      <c r="EJ123" s="5"/>
      <c r="EK123" s="5"/>
      <c r="EL123" s="5"/>
      <c r="EM123" s="5"/>
      <c r="EN123" s="5"/>
      <c r="EO123" s="5"/>
      <c r="EP123" s="5"/>
      <c r="EQ123" s="5"/>
      <c r="ER123" s="5"/>
      <c r="ES123" s="5"/>
    </row>
    <row r="124" spans="4:149" x14ac:dyDescent="0.3"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V124" s="5"/>
      <c r="AW124" s="5"/>
      <c r="AX124" s="5"/>
      <c r="AY124" s="5"/>
      <c r="AZ124" s="5"/>
      <c r="BA124" s="5"/>
      <c r="BD124" s="5"/>
      <c r="BE124">
        <v>19</v>
      </c>
      <c r="BF124" t="s">
        <v>478</v>
      </c>
      <c r="BG124">
        <f>SUMIFS('Pres Converted'!J$2:J$10000,'Pres Converted'!$E$2:$E$10000,$BF124,'Pres Converted'!$D$2:$D$10000,"ED",'Pres Converted'!$C$2:$C$10000,$BE124)</f>
        <v>1178</v>
      </c>
      <c r="BH124">
        <f>SUMIFS('Pres Converted'!G$2:G$10000,'Pres Converted'!$E$2:$E$10000,$BF124,'Pres Converted'!$D$2:$D$10000,"ED",'Pres Converted'!$C$2:$C$10000,$BE124)</f>
        <v>489</v>
      </c>
      <c r="BI124">
        <f>SUMIFS('Pres Converted'!H$2:H$10000,'Pres Converted'!$E$2:$E$10000,$BF124,'Pres Converted'!$D$2:$D$10000,"ED",'Pres Converted'!$C$2:$C$10000,$BE124)</f>
        <v>669</v>
      </c>
      <c r="BJ124">
        <f>SUMIFS('Pres Converted'!I$2:I$10000,'Pres Converted'!$E$2:$E$10000,$BF124,'Pres Converted'!$D$2:$D$10000,"ED",'Pres Converted'!$C$2:$C$10000,$BE124)</f>
        <v>20</v>
      </c>
      <c r="BR124">
        <f>BG124/SUMIF('By HD'!$A$3:$A$42,$BE124,'By HD'!$B$3:$B$42)</f>
        <v>0.56417624521072796</v>
      </c>
      <c r="BS124">
        <f>$BR124*SUMIF('By HD'!$A$3:$A$42,$BE124,'By HD'!W$3:W$42)</f>
        <v>68.829501915708818</v>
      </c>
      <c r="BT124">
        <f>(DA124-SUMIF('By HD'!$A$3:$A$42,$BE124,'By HD'!M$3:M$42))*$BR124*SUMIF('By HD'!$A$3:$A$42,$BE124,'By HD'!$W$3:$W$42)+$BR124*SUMIF('By HD'!$A$3:$A$42,$BE124,'By HD'!X$3:X$42)</f>
        <v>31.355973194756391</v>
      </c>
      <c r="BU124">
        <f>(DB124-SUMIF('By HD'!$A$3:$A$42,$BE124,'By HD'!N$3:N$42))*$BR124*SUMIF('By HD'!$A$3:$A$42,$BE124,'By HD'!$W$3:$W$42)+$BR124*SUMIF('By HD'!$A$3:$A$42,$BE124,'By HD'!Y$3:Y$42)</f>
        <v>36.491383897770142</v>
      </c>
      <c r="BV124">
        <f>(DC124-SUMIF('By HD'!$A$3:$A$42,$BE124,'By HD'!O$3:O$42))*$BR124*SUMIF('By HD'!$A$3:$A$42,$BE124,'By HD'!$W$3:$W$42)+$BR124*SUMIF('By HD'!$A$3:$A$42,$BE124,'By HD'!Z$3:Z$42)</f>
        <v>0.98214482318227858</v>
      </c>
      <c r="BW124">
        <f>(DD124-SUMIF('By HD'!$A$3:$A$42,$BE124,'By HD'!P$3:P$42))*$BR124*SUMIF('By HD'!$A$3:$A$42,$BE124,'By HD'!$W$3:$W$42)+$BR124*SUMIF('By HD'!$A$3:$A$42,$BE124,'By HD'!AA$3:AA$42)</f>
        <v>0</v>
      </c>
      <c r="CD124">
        <f>$BR124*SUMIF('By HD'!$A$3:$A$42,$BE124,'By HD'!AR$3:AR$42)</f>
        <v>69.957854406130267</v>
      </c>
      <c r="CE124">
        <f>(DA124-SUMIF('By HD'!$A$3:$A$42,$BE124,'By HD'!M$3:M$42))*$BR124*SUMIF('By HD'!$A$3:$A$42,$BE124,'By HD'!$AR$3:$AR$42)+$BR124*SUMIF('By HD'!$A$3:$A$42,$BE124,'By HD'!AS$3:AS$42)</f>
        <v>29.576305397748122</v>
      </c>
      <c r="CF124">
        <f>(DB124-SUMIF('By HD'!$A$3:$A$42,$BE124,'By HD'!N$3:N$42))*$BR124*SUMIF('By HD'!$A$3:$A$42,$BE124,'By HD'!$AR$3:$AR$42)+$BR124*SUMIF('By HD'!$A$3:$A$42,$BE124,'By HD'!AT$3:AT$42)</f>
        <v>38.282697332687427</v>
      </c>
      <c r="CG124">
        <f>(DC124-SUMIF('By HD'!$A$3:$A$42,$BE124,'By HD'!O$3:O$42))*$BR124*SUMIF('By HD'!$A$3:$A$42,$BE124,'By HD'!$AR$3:$AR$42)+$BR124*SUMIF('By HD'!$A$3:$A$42,$BE124,'By HD'!AU$3:AU$42)</f>
        <v>2.0988516756947195</v>
      </c>
      <c r="CH124">
        <f>(DD124-SUMIF('By HD'!$A$3:$A$42,$BE124,'By HD'!P$3:P$42))*$BR124*SUMIF('By HD'!$A$3:$A$42,$BE124,'By HD'!$AR$3:$AR$42)+$BR124*SUMIF('By HD'!$A$3:$A$42,$BE124,'By HD'!AV$3:AV$42)</f>
        <v>0</v>
      </c>
      <c r="CO124">
        <f t="shared" si="46"/>
        <v>1316.7873563218391</v>
      </c>
      <c r="CP124">
        <f t="shared" si="46"/>
        <v>549.93227859250453</v>
      </c>
      <c r="CQ124">
        <f t="shared" si="52"/>
        <v>743.77408123045757</v>
      </c>
      <c r="CR124">
        <f t="shared" si="52"/>
        <v>23.080996498876999</v>
      </c>
      <c r="CS124">
        <f t="shared" si="52"/>
        <v>0</v>
      </c>
      <c r="CZ124" s="5"/>
      <c r="DA124">
        <f t="shared" si="54"/>
        <v>0.41511035653650252</v>
      </c>
      <c r="DB124">
        <f t="shared" si="54"/>
        <v>0.56791171477079794</v>
      </c>
      <c r="DC124">
        <f t="shared" si="54"/>
        <v>1.6977928692699491E-2</v>
      </c>
      <c r="DD124">
        <f t="shared" si="54"/>
        <v>0</v>
      </c>
      <c r="DE124">
        <f t="shared" si="54"/>
        <v>0</v>
      </c>
      <c r="DF124">
        <f t="shared" si="53"/>
        <v>0</v>
      </c>
      <c r="DG124">
        <f t="shared" si="53"/>
        <v>0</v>
      </c>
      <c r="DH124">
        <f t="shared" si="53"/>
        <v>0</v>
      </c>
      <c r="DI124">
        <f t="shared" si="53"/>
        <v>0</v>
      </c>
      <c r="DJ124">
        <f t="shared" si="53"/>
        <v>0</v>
      </c>
      <c r="DK124" s="5"/>
      <c r="DL124" s="5"/>
      <c r="DM124" s="5"/>
      <c r="DN124" s="5"/>
      <c r="DO124" s="5"/>
      <c r="DP124" s="5"/>
      <c r="DQ124" s="5"/>
      <c r="DR124" s="5"/>
      <c r="DS124" s="5"/>
      <c r="DT124" s="5"/>
      <c r="DU124" s="5"/>
      <c r="DV124" s="5"/>
      <c r="DW124" s="5"/>
      <c r="DX124" s="5"/>
      <c r="DY124" s="5"/>
      <c r="DZ124" s="5"/>
      <c r="EA124" s="5"/>
      <c r="EB124" s="5"/>
      <c r="EC124" s="5"/>
      <c r="ED124" s="5"/>
      <c r="EE124" s="5"/>
      <c r="EF124" s="5"/>
      <c r="EG124" s="5"/>
      <c r="EH124" s="5"/>
      <c r="EI124" s="5"/>
      <c r="EJ124" s="5"/>
      <c r="EK124" s="5"/>
      <c r="EL124" s="5"/>
      <c r="EM124" s="5"/>
      <c r="EN124" s="5"/>
      <c r="EO124" s="5"/>
      <c r="EP124" s="5"/>
      <c r="EQ124" s="5"/>
      <c r="ER124" s="5"/>
      <c r="ES124" s="5"/>
    </row>
    <row r="125" spans="4:149" x14ac:dyDescent="0.3"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V125" s="5"/>
      <c r="AW125" s="5"/>
      <c r="AX125" s="5"/>
      <c r="AY125" s="5"/>
      <c r="AZ125" s="5"/>
      <c r="BA125" s="5"/>
      <c r="BD125" s="5"/>
      <c r="BE125">
        <v>19</v>
      </c>
      <c r="BF125" t="s">
        <v>479</v>
      </c>
      <c r="BG125">
        <f>SUMIFS('Pres Converted'!J$2:J$10000,'Pres Converted'!$E$2:$E$10000,$BF125,'Pres Converted'!$D$2:$D$10000,"ED",'Pres Converted'!$C$2:$C$10000,$BE125)</f>
        <v>828</v>
      </c>
      <c r="BH125">
        <f>SUMIFS('Pres Converted'!G$2:G$10000,'Pres Converted'!$E$2:$E$10000,$BF125,'Pres Converted'!$D$2:$D$10000,"ED",'Pres Converted'!$C$2:$C$10000,$BE125)</f>
        <v>499</v>
      </c>
      <c r="BI125">
        <f>SUMIFS('Pres Converted'!H$2:H$10000,'Pres Converted'!$E$2:$E$10000,$BF125,'Pres Converted'!$D$2:$D$10000,"ED",'Pres Converted'!$C$2:$C$10000,$BE125)</f>
        <v>293</v>
      </c>
      <c r="BJ125">
        <f>SUMIFS('Pres Converted'!I$2:I$10000,'Pres Converted'!$E$2:$E$10000,$BF125,'Pres Converted'!$D$2:$D$10000,"ED",'Pres Converted'!$C$2:$C$10000,$BE125)</f>
        <v>36</v>
      </c>
      <c r="BR125">
        <f>BG125/SUMIF('By HD'!$A$3:$A$42,$BE125,'By HD'!$B$3:$B$42)</f>
        <v>0.39655172413793105</v>
      </c>
      <c r="BS125">
        <f>$BR125*SUMIF('By HD'!$A$3:$A$42,$BE125,'By HD'!W$3:W$42)</f>
        <v>48.379310344827587</v>
      </c>
      <c r="BT125">
        <f>(DA125-SUMIF('By HD'!$A$3:$A$42,$BE125,'By HD'!M$3:M$42))*$BR125*SUMIF('By HD'!$A$3:$A$42,$BE125,'By HD'!$W$3:$W$42)+$BR125*SUMIF('By HD'!$A$3:$A$42,$BE125,'By HD'!X$3:X$42)</f>
        <v>31.113059849385657</v>
      </c>
      <c r="BU125">
        <f>(DB125-SUMIF('By HD'!$A$3:$A$42,$BE125,'By HD'!N$3:N$42))*$BR125*SUMIF('By HD'!$A$3:$A$42,$BE125,'By HD'!$W$3:$W$42)+$BR125*SUMIF('By HD'!$A$3:$A$42,$BE125,'By HD'!Y$3:Y$42)</f>
        <v>15.293846611177173</v>
      </c>
      <c r="BV125">
        <f>(DC125-SUMIF('By HD'!$A$3:$A$42,$BE125,'By HD'!O$3:O$42))*$BR125*SUMIF('By HD'!$A$3:$A$42,$BE125,'By HD'!$W$3:$W$42)+$BR125*SUMIF('By HD'!$A$3:$A$42,$BE125,'By HD'!Z$3:Z$42)</f>
        <v>1.972403884264764</v>
      </c>
      <c r="BW125">
        <f>(DD125-SUMIF('By HD'!$A$3:$A$42,$BE125,'By HD'!P$3:P$42))*$BR125*SUMIF('By HD'!$A$3:$A$42,$BE125,'By HD'!$W$3:$W$42)+$BR125*SUMIF('By HD'!$A$3:$A$42,$BE125,'By HD'!AA$3:AA$42)</f>
        <v>0</v>
      </c>
      <c r="CD125">
        <f>$BR125*SUMIF('By HD'!$A$3:$A$42,$BE125,'By HD'!AR$3:AR$42)</f>
        <v>49.172413793103452</v>
      </c>
      <c r="CE125">
        <f>(DA125-SUMIF('By HD'!$A$3:$A$42,$BE125,'By HD'!M$3:M$42))*$BR125*SUMIF('By HD'!$A$3:$A$42,$BE125,'By HD'!$AR$3:$AR$42)+$BR125*SUMIF('By HD'!$A$3:$A$42,$BE125,'By HD'!AS$3:AS$42)</f>
        <v>30.010899722552519</v>
      </c>
      <c r="CF125">
        <f>(DB125-SUMIF('By HD'!$A$3:$A$42,$BE125,'By HD'!N$3:N$42))*$BR125*SUMIF('By HD'!$A$3:$A$42,$BE125,'By HD'!$AR$3:$AR$42)+$BR125*SUMIF('By HD'!$A$3:$A$42,$BE125,'By HD'!AT$3:AT$42)</f>
        <v>16.383174791914392</v>
      </c>
      <c r="CG125">
        <f>(DC125-SUMIF('By HD'!$A$3:$A$42,$BE125,'By HD'!O$3:O$42))*$BR125*SUMIF('By HD'!$A$3:$A$42,$BE125,'By HD'!$AR$3:$AR$42)+$BR125*SUMIF('By HD'!$A$3:$A$42,$BE125,'By HD'!AU$3:AU$42)</f>
        <v>2.778339278636544</v>
      </c>
      <c r="CH125">
        <f>(DD125-SUMIF('By HD'!$A$3:$A$42,$BE125,'By HD'!P$3:P$42))*$BR125*SUMIF('By HD'!$A$3:$A$42,$BE125,'By HD'!$AR$3:$AR$42)+$BR125*SUMIF('By HD'!$A$3:$A$42,$BE125,'By HD'!AV$3:AV$42)</f>
        <v>0</v>
      </c>
      <c r="CO125">
        <f t="shared" si="46"/>
        <v>925.55172413793105</v>
      </c>
      <c r="CP125">
        <f t="shared" si="46"/>
        <v>560.12395957193814</v>
      </c>
      <c r="CQ125">
        <f t="shared" si="52"/>
        <v>324.67702140309154</v>
      </c>
      <c r="CR125">
        <f t="shared" si="52"/>
        <v>40.750743162901308</v>
      </c>
      <c r="CS125">
        <f t="shared" si="52"/>
        <v>0</v>
      </c>
      <c r="CZ125" s="5"/>
      <c r="DA125">
        <f t="shared" si="54"/>
        <v>0.60265700483091789</v>
      </c>
      <c r="DB125">
        <f t="shared" si="54"/>
        <v>0.35386473429951693</v>
      </c>
      <c r="DC125">
        <f t="shared" si="54"/>
        <v>4.3478260869565216E-2</v>
      </c>
      <c r="DD125">
        <f t="shared" si="54"/>
        <v>0</v>
      </c>
      <c r="DE125">
        <f t="shared" si="54"/>
        <v>0</v>
      </c>
      <c r="DF125">
        <f t="shared" si="53"/>
        <v>0</v>
      </c>
      <c r="DG125">
        <f t="shared" si="53"/>
        <v>0</v>
      </c>
      <c r="DH125">
        <f t="shared" si="53"/>
        <v>0</v>
      </c>
      <c r="DI125">
        <f t="shared" si="53"/>
        <v>0</v>
      </c>
      <c r="DJ125">
        <f t="shared" si="53"/>
        <v>0</v>
      </c>
      <c r="DK125" s="5"/>
      <c r="DL125" s="5"/>
      <c r="DM125" s="5"/>
      <c r="DN125" s="5"/>
      <c r="DO125" s="5"/>
      <c r="DP125" s="5"/>
      <c r="DQ125" s="5"/>
      <c r="DR125" s="5"/>
      <c r="DS125" s="5"/>
      <c r="DT125" s="5"/>
      <c r="DU125" s="5"/>
      <c r="DV125" s="5"/>
      <c r="DW125" s="5"/>
      <c r="DX125" s="5"/>
      <c r="DY125" s="5"/>
      <c r="DZ125" s="5"/>
      <c r="EA125" s="5"/>
      <c r="EB125" s="5"/>
      <c r="EC125" s="5"/>
      <c r="ED125" s="5"/>
      <c r="EE125" s="5"/>
      <c r="EF125" s="5"/>
      <c r="EG125" s="5"/>
      <c r="EH125" s="5"/>
      <c r="EI125" s="5"/>
      <c r="EJ125" s="5"/>
      <c r="EK125" s="5"/>
      <c r="EL125" s="5"/>
      <c r="EM125" s="5"/>
      <c r="EN125" s="5"/>
      <c r="EO125" s="5"/>
      <c r="EP125" s="5"/>
      <c r="EQ125" s="5"/>
      <c r="ER125" s="5"/>
      <c r="ES125" s="5"/>
    </row>
    <row r="126" spans="4:149" x14ac:dyDescent="0.3"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V126" s="5"/>
      <c r="AW126" s="5"/>
      <c r="AX126" s="5"/>
      <c r="AY126" s="5"/>
      <c r="AZ126" s="5"/>
      <c r="BA126" s="5"/>
      <c r="BB126" s="5"/>
      <c r="BC126" s="2"/>
      <c r="BD126" s="5"/>
      <c r="BE126">
        <v>19</v>
      </c>
      <c r="BF126" t="s">
        <v>480</v>
      </c>
      <c r="BG126">
        <f>SUMIFS('Pres Converted'!J$2:J$10000,'Pres Converted'!$E$2:$E$10000,$BF126,'Pres Converted'!$D$2:$D$10000,"ED",'Pres Converted'!$C$2:$C$10000,$BE126)</f>
        <v>82</v>
      </c>
      <c r="BH126">
        <f>SUMIFS('Pres Converted'!G$2:G$10000,'Pres Converted'!$E$2:$E$10000,$BF126,'Pres Converted'!$D$2:$D$10000,"ED",'Pres Converted'!$C$2:$C$10000,$BE126)</f>
        <v>40</v>
      </c>
      <c r="BI126">
        <f>SUMIFS('Pres Converted'!H$2:H$10000,'Pres Converted'!$E$2:$E$10000,$BF126,'Pres Converted'!$D$2:$D$10000,"ED",'Pres Converted'!$C$2:$C$10000,$BE126)</f>
        <v>41</v>
      </c>
      <c r="BJ126">
        <f>SUMIFS('Pres Converted'!I$2:I$10000,'Pres Converted'!$E$2:$E$10000,$BF126,'Pres Converted'!$D$2:$D$10000,"ED",'Pres Converted'!$C$2:$C$10000,$BE126)</f>
        <v>1</v>
      </c>
      <c r="BR126">
        <f>BG126/SUMIF('By HD'!$A$3:$A$42,$BE126,'By HD'!$B$3:$B$42)</f>
        <v>3.9272030651340994E-2</v>
      </c>
      <c r="BS126">
        <f>$BR126*SUMIF('By HD'!$A$3:$A$42,$BE126,'By HD'!W$3:W$42)</f>
        <v>4.7911877394636013</v>
      </c>
      <c r="BT126">
        <f>(DA126-SUMIF('By HD'!$A$3:$A$42,$BE126,'By HD'!M$3:M$42))*$BR126*SUMIF('By HD'!$A$3:$A$42,$BE126,'By HD'!$W$3:$W$42)+$BR126*SUMIF('By HD'!$A$3:$A$42,$BE126,'By HD'!X$3:X$42)</f>
        <v>2.5309669558579584</v>
      </c>
      <c r="BU126">
        <f>(DB126-SUMIF('By HD'!$A$3:$A$42,$BE126,'By HD'!N$3:N$42))*$BR126*SUMIF('By HD'!$A$3:$A$42,$BE126,'By HD'!$W$3:$W$42)+$BR126*SUMIF('By HD'!$A$3:$A$42,$BE126,'By HD'!Y$3:Y$42)</f>
        <v>2.2147694910526856</v>
      </c>
      <c r="BV126">
        <f>(DC126-SUMIF('By HD'!$A$3:$A$42,$BE126,'By HD'!O$3:O$42))*$BR126*SUMIF('By HD'!$A$3:$A$42,$BE126,'By HD'!$W$3:$W$42)+$BR126*SUMIF('By HD'!$A$3:$A$42,$BE126,'By HD'!Z$3:Z$42)</f>
        <v>4.5451292552957226E-2</v>
      </c>
      <c r="BW126">
        <f>(DD126-SUMIF('By HD'!$A$3:$A$42,$BE126,'By HD'!P$3:P$42))*$BR126*SUMIF('By HD'!$A$3:$A$42,$BE126,'By HD'!$W$3:$W$42)+$BR126*SUMIF('By HD'!$A$3:$A$42,$BE126,'By HD'!AA$3:AA$42)</f>
        <v>0</v>
      </c>
      <c r="CD126">
        <f>$BR126*SUMIF('By HD'!$A$3:$A$42,$BE126,'By HD'!AR$3:AR$42)</f>
        <v>4.8697318007662833</v>
      </c>
      <c r="CE126">
        <f>(DA126-SUMIF('By HD'!$A$3:$A$42,$BE126,'By HD'!M$3:M$42))*$BR126*SUMIF('By HD'!$A$3:$A$42,$BE126,'By HD'!$AR$3:$AR$42)+$BR126*SUMIF('By HD'!$A$3:$A$42,$BE126,'By HD'!AS$3:AS$42)</f>
        <v>2.4127948796993586</v>
      </c>
      <c r="CF126">
        <f>(DB126-SUMIF('By HD'!$A$3:$A$42,$BE126,'By HD'!N$3:N$42))*$BR126*SUMIF('By HD'!$A$3:$A$42,$BE126,'By HD'!$AR$3:$AR$42)+$BR126*SUMIF('By HD'!$A$3:$A$42,$BE126,'By HD'!AT$3:AT$42)</f>
        <v>2.3341278753981882</v>
      </c>
      <c r="CG126">
        <f>(DC126-SUMIF('By HD'!$A$3:$A$42,$BE126,'By HD'!O$3:O$42))*$BR126*SUMIF('By HD'!$A$3:$A$42,$BE126,'By HD'!$AR$3:$AR$42)+$BR126*SUMIF('By HD'!$A$3:$A$42,$BE126,'By HD'!AU$3:AU$42)</f>
        <v>0.1228090456687365</v>
      </c>
      <c r="CH126">
        <f>(DD126-SUMIF('By HD'!$A$3:$A$42,$BE126,'By HD'!P$3:P$42))*$BR126*SUMIF('By HD'!$A$3:$A$42,$BE126,'By HD'!$AR$3:$AR$42)+$BR126*SUMIF('By HD'!$A$3:$A$42,$BE126,'By HD'!AV$3:AV$42)</f>
        <v>0</v>
      </c>
      <c r="CO126">
        <f t="shared" si="46"/>
        <v>91.660919540229884</v>
      </c>
      <c r="CP126">
        <f t="shared" si="46"/>
        <v>44.943761835557311</v>
      </c>
      <c r="CQ126">
        <f t="shared" si="52"/>
        <v>45.548897366450873</v>
      </c>
      <c r="CR126">
        <f t="shared" si="52"/>
        <v>1.1682603382216938</v>
      </c>
      <c r="CS126">
        <f t="shared" si="52"/>
        <v>0</v>
      </c>
      <c r="CZ126" s="5"/>
      <c r="DA126">
        <f t="shared" si="54"/>
        <v>0.48780487804878048</v>
      </c>
      <c r="DB126">
        <f t="shared" si="54"/>
        <v>0.5</v>
      </c>
      <c r="DC126">
        <f t="shared" si="54"/>
        <v>1.2195121951219513E-2</v>
      </c>
      <c r="DD126">
        <f t="shared" si="54"/>
        <v>0</v>
      </c>
      <c r="DE126">
        <f t="shared" si="54"/>
        <v>0</v>
      </c>
      <c r="DF126">
        <f t="shared" si="53"/>
        <v>0</v>
      </c>
      <c r="DG126">
        <f t="shared" si="53"/>
        <v>0</v>
      </c>
      <c r="DH126">
        <f t="shared" si="53"/>
        <v>0</v>
      </c>
      <c r="DI126">
        <f t="shared" si="53"/>
        <v>0</v>
      </c>
      <c r="DJ126">
        <f t="shared" si="53"/>
        <v>0</v>
      </c>
      <c r="DK126" s="5"/>
      <c r="DL126" s="5"/>
      <c r="DM126" s="5"/>
      <c r="DN126" s="5"/>
      <c r="DO126" s="5"/>
      <c r="DP126" s="5"/>
      <c r="DQ126" s="5"/>
      <c r="DR126" s="5"/>
      <c r="DS126" s="5"/>
      <c r="DT126" s="5"/>
      <c r="DU126" s="5"/>
      <c r="DV126" s="5"/>
      <c r="DW126" s="5"/>
      <c r="DX126" s="5"/>
      <c r="DY126" s="5"/>
      <c r="DZ126" s="5"/>
      <c r="EA126" s="5"/>
      <c r="EB126" s="5"/>
      <c r="EC126" s="5"/>
      <c r="ED126" s="5"/>
      <c r="EE126" s="5"/>
      <c r="EF126" s="5"/>
      <c r="EG126" s="5"/>
      <c r="EH126" s="5"/>
      <c r="EI126" s="5"/>
      <c r="EJ126" s="5"/>
      <c r="EK126" s="5"/>
      <c r="EL126" s="5"/>
      <c r="EM126" s="5"/>
      <c r="EN126" s="5"/>
      <c r="EO126" s="5"/>
      <c r="EP126" s="5"/>
      <c r="EQ126" s="5"/>
      <c r="ER126" s="5"/>
      <c r="ES126" s="5"/>
    </row>
    <row r="127" spans="4:149" x14ac:dyDescent="0.3"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V127" s="5"/>
      <c r="AW127" s="5"/>
      <c r="AX127" s="5"/>
      <c r="AY127" s="5"/>
      <c r="AZ127" s="5"/>
      <c r="BA127" s="5"/>
      <c r="BD127" s="5"/>
      <c r="BE127">
        <v>20</v>
      </c>
      <c r="BF127" t="s">
        <v>474</v>
      </c>
      <c r="BG127">
        <f>SUMIFS('Pres Converted'!J$2:J$10000,'Pres Converted'!$E$2:$E$10000,$BF127,'Pres Converted'!$D$2:$D$10000,"ED",'Pres Converted'!$C$2:$C$10000,$BE127)</f>
        <v>501</v>
      </c>
      <c r="BH127">
        <f>SUMIFS('Pres Converted'!G$2:G$10000,'Pres Converted'!$E$2:$E$10000,$BF127,'Pres Converted'!$D$2:$D$10000,"ED",'Pres Converted'!$C$2:$C$10000,$BE127)</f>
        <v>243</v>
      </c>
      <c r="BI127">
        <f>SUMIFS('Pres Converted'!H$2:H$10000,'Pres Converted'!$E$2:$E$10000,$BF127,'Pres Converted'!$D$2:$D$10000,"ED",'Pres Converted'!$C$2:$C$10000,$BE127)</f>
        <v>241</v>
      </c>
      <c r="BJ127">
        <f>SUMIFS('Pres Converted'!I$2:I$10000,'Pres Converted'!$E$2:$E$10000,$BF127,'Pres Converted'!$D$2:$D$10000,"ED",'Pres Converted'!$C$2:$C$10000,$BE127)</f>
        <v>17</v>
      </c>
      <c r="BR127">
        <f>BG127/SUMIF('By HD'!$A$3:$A$42,$BE127,'By HD'!$B$3:$B$42)</f>
        <v>0.24704142011834321</v>
      </c>
      <c r="BS127">
        <f>$BR127*SUMIF('By HD'!$A$3:$A$42,$BE127,'By HD'!W$3:W$42)</f>
        <v>39.032544378698226</v>
      </c>
      <c r="BT127">
        <f>(DA127-SUMIF('By HD'!$A$3:$A$42,$BE127,'By HD'!M$3:M$42))*$BR127*SUMIF('By HD'!$A$3:$A$42,$BE127,'By HD'!$W$3:$W$42)+$BR127*SUMIF('By HD'!$A$3:$A$42,$BE127,'By HD'!X$3:X$42)</f>
        <v>17.13176621967018</v>
      </c>
      <c r="BU127">
        <f>(DB127-SUMIF('By HD'!$A$3:$A$42,$BE127,'By HD'!N$3:N$42))*$BR127*SUMIF('By HD'!$A$3:$A$42,$BE127,'By HD'!$W$3:$W$42)+$BR127*SUMIF('By HD'!$A$3:$A$42,$BE127,'By HD'!Y$3:Y$42)</f>
        <v>21.936266528949737</v>
      </c>
      <c r="BV127">
        <f>(DC127-SUMIF('By HD'!$A$3:$A$42,$BE127,'By HD'!O$3:O$42))*$BR127*SUMIF('By HD'!$A$3:$A$42,$BE127,'By HD'!$W$3:$W$42)+$BR127*SUMIF('By HD'!$A$3:$A$42,$BE127,'By HD'!Z$3:Z$42)</f>
        <v>-3.5488369921688023E-2</v>
      </c>
      <c r="BW127">
        <f>(DD127-SUMIF('By HD'!$A$3:$A$42,$BE127,'By HD'!P$3:P$42))*$BR127*SUMIF('By HD'!$A$3:$A$42,$BE127,'By HD'!$W$3:$W$42)+$BR127*SUMIF('By HD'!$A$3:$A$42,$BE127,'By HD'!AA$3:AA$42)</f>
        <v>0</v>
      </c>
      <c r="CD127">
        <f>$BR127*SUMIF('By HD'!$A$3:$A$42,$BE127,'By HD'!AR$3:AR$42)</f>
        <v>33.844674556213022</v>
      </c>
      <c r="CE127">
        <f>(DA127-SUMIF('By HD'!$A$3:$A$42,$BE127,'By HD'!M$3:M$42))*$BR127*SUMIF('By HD'!$A$3:$A$42,$BE127,'By HD'!$AR$3:$AR$42)+$BR127*SUMIF('By HD'!$A$3:$A$42,$BE127,'By HD'!AS$3:AS$42)</f>
        <v>17.203216361471942</v>
      </c>
      <c r="CF127">
        <f>(DB127-SUMIF('By HD'!$A$3:$A$42,$BE127,'By HD'!N$3:N$42))*$BR127*SUMIF('By HD'!$A$3:$A$42,$BE127,'By HD'!$AR$3:$AR$42)+$BR127*SUMIF('By HD'!$A$3:$A$42,$BE127,'By HD'!AT$3:AT$42)</f>
        <v>15.552725599010307</v>
      </c>
      <c r="CG127">
        <f>(DC127-SUMIF('By HD'!$A$3:$A$42,$BE127,'By HD'!O$3:O$42))*$BR127*SUMIF('By HD'!$A$3:$A$42,$BE127,'By HD'!$AR$3:$AR$42)+$BR127*SUMIF('By HD'!$A$3:$A$42,$BE127,'By HD'!AU$3:AU$42)</f>
        <v>1.0887325957307752</v>
      </c>
      <c r="CH127">
        <f>(DD127-SUMIF('By HD'!$A$3:$A$42,$BE127,'By HD'!P$3:P$42))*$BR127*SUMIF('By HD'!$A$3:$A$42,$BE127,'By HD'!$AR$3:$AR$42)+$BR127*SUMIF('By HD'!$A$3:$A$42,$BE127,'By HD'!AV$3:AV$42)</f>
        <v>0</v>
      </c>
      <c r="CO127">
        <f t="shared" si="46"/>
        <v>573.8772189349113</v>
      </c>
      <c r="CP127">
        <f t="shared" si="46"/>
        <v>277.33498258114213</v>
      </c>
      <c r="CQ127">
        <f t="shared" si="52"/>
        <v>278.48899212796005</v>
      </c>
      <c r="CR127">
        <f t="shared" si="52"/>
        <v>18.053244225809088</v>
      </c>
      <c r="CS127">
        <f t="shared" si="52"/>
        <v>0</v>
      </c>
      <c r="CZ127" s="5"/>
      <c r="DA127">
        <f t="shared" si="54"/>
        <v>0.48502994011976047</v>
      </c>
      <c r="DB127">
        <f t="shared" si="54"/>
        <v>0.48103792415169661</v>
      </c>
      <c r="DC127">
        <f t="shared" si="54"/>
        <v>3.3932135728542916E-2</v>
      </c>
      <c r="DD127">
        <f t="shared" si="54"/>
        <v>0</v>
      </c>
      <c r="DE127">
        <f t="shared" si="54"/>
        <v>0</v>
      </c>
      <c r="DF127">
        <f t="shared" si="53"/>
        <v>0</v>
      </c>
      <c r="DG127">
        <f t="shared" si="53"/>
        <v>0</v>
      </c>
      <c r="DH127">
        <f t="shared" si="53"/>
        <v>0</v>
      </c>
      <c r="DI127">
        <f t="shared" si="53"/>
        <v>0</v>
      </c>
      <c r="DJ127">
        <f t="shared" si="53"/>
        <v>0</v>
      </c>
      <c r="DK127" s="5"/>
      <c r="DL127" s="5"/>
      <c r="DM127" s="5"/>
      <c r="DN127" s="5"/>
      <c r="DO127" s="5"/>
      <c r="DP127" s="5"/>
      <c r="DQ127" s="5"/>
      <c r="DR127" s="5"/>
      <c r="DS127" s="5"/>
      <c r="DT127" s="5"/>
      <c r="DU127" s="5"/>
      <c r="DV127" s="5"/>
      <c r="DW127" s="5"/>
      <c r="DX127" s="5"/>
      <c r="DY127" s="5"/>
      <c r="DZ127" s="5"/>
      <c r="EA127" s="5"/>
      <c r="EB127" s="5"/>
      <c r="EC127" s="5"/>
      <c r="ED127" s="5"/>
      <c r="EE127" s="5"/>
      <c r="EF127" s="5"/>
      <c r="EG127" s="5"/>
      <c r="EH127" s="5"/>
      <c r="EI127" s="5"/>
      <c r="EJ127" s="5"/>
      <c r="EK127" s="5"/>
      <c r="EL127" s="5"/>
      <c r="EM127" s="5"/>
      <c r="EN127" s="5"/>
      <c r="EO127" s="5"/>
      <c r="EP127" s="5"/>
      <c r="EQ127" s="5"/>
      <c r="ER127" s="5"/>
      <c r="ES127" s="5"/>
    </row>
    <row r="128" spans="4:149" x14ac:dyDescent="0.3"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V128" s="5"/>
      <c r="AW128" s="5"/>
      <c r="AX128" s="5"/>
      <c r="AY128" s="5"/>
      <c r="AZ128" s="5"/>
      <c r="BA128" s="5"/>
      <c r="BD128" s="5"/>
      <c r="BE128">
        <v>20</v>
      </c>
      <c r="BF128" t="s">
        <v>480</v>
      </c>
      <c r="BG128">
        <f>SUMIFS('Pres Converted'!J$2:J$10000,'Pres Converted'!$E$2:$E$10000,$BF128,'Pres Converted'!$D$2:$D$10000,"ED",'Pres Converted'!$C$2:$C$10000,$BE128)</f>
        <v>1527</v>
      </c>
      <c r="BH128">
        <f>SUMIFS('Pres Converted'!G$2:G$10000,'Pres Converted'!$E$2:$E$10000,$BF128,'Pres Converted'!$D$2:$D$10000,"ED",'Pres Converted'!$C$2:$C$10000,$BE128)</f>
        <v>672</v>
      </c>
      <c r="BI128">
        <f>SUMIFS('Pres Converted'!H$2:H$10000,'Pres Converted'!$E$2:$E$10000,$BF128,'Pres Converted'!$D$2:$D$10000,"ED",'Pres Converted'!$C$2:$C$10000,$BE128)</f>
        <v>750</v>
      </c>
      <c r="BJ128">
        <f>SUMIFS('Pres Converted'!I$2:I$10000,'Pres Converted'!$E$2:$E$10000,$BF128,'Pres Converted'!$D$2:$D$10000,"ED",'Pres Converted'!$C$2:$C$10000,$BE128)</f>
        <v>105</v>
      </c>
      <c r="BR128">
        <f>BG128/SUMIF('By HD'!$A$3:$A$42,$BE128,'By HD'!$B$3:$B$42)</f>
        <v>0.75295857988165682</v>
      </c>
      <c r="BS128">
        <f>$BR128*SUMIF('By HD'!$A$3:$A$42,$BE128,'By HD'!W$3:W$42)</f>
        <v>118.96745562130178</v>
      </c>
      <c r="BT128">
        <f>(DA128-SUMIF('By HD'!$A$3:$A$42,$BE128,'By HD'!M$3:M$42))*$BR128*SUMIF('By HD'!$A$3:$A$42,$BE128,'By HD'!$W$3:$W$42)+$BR128*SUMIF('By HD'!$A$3:$A$42,$BE128,'By HD'!X$3:X$42)</f>
        <v>46.868233780329824</v>
      </c>
      <c r="BU128">
        <f>(DB128-SUMIF('By HD'!$A$3:$A$42,$BE128,'By HD'!N$3:N$42))*$BR128*SUMIF('By HD'!$A$3:$A$42,$BE128,'By HD'!$W$3:$W$42)+$BR128*SUMIF('By HD'!$A$3:$A$42,$BE128,'By HD'!Y$3:Y$42)</f>
        <v>68.06373347105027</v>
      </c>
      <c r="BV128">
        <f>(DC128-SUMIF('By HD'!$A$3:$A$42,$BE128,'By HD'!O$3:O$42))*$BR128*SUMIF('By HD'!$A$3:$A$42,$BE128,'By HD'!$W$3:$W$42)+$BR128*SUMIF('By HD'!$A$3:$A$42,$BE128,'By HD'!Z$3:Z$42)</f>
        <v>4.0354883699216888</v>
      </c>
      <c r="BW128">
        <f>(DD128-SUMIF('By HD'!$A$3:$A$42,$BE128,'By HD'!P$3:P$42))*$BR128*SUMIF('By HD'!$A$3:$A$42,$BE128,'By HD'!$W$3:$W$42)+$BR128*SUMIF('By HD'!$A$3:$A$42,$BE128,'By HD'!AA$3:AA$42)</f>
        <v>0</v>
      </c>
      <c r="CD128">
        <f>$BR128*SUMIF('By HD'!$A$3:$A$42,$BE128,'By HD'!AR$3:AR$42)</f>
        <v>103.15532544378698</v>
      </c>
      <c r="CE128">
        <f>(DA128-SUMIF('By HD'!$A$3:$A$42,$BE128,'By HD'!M$3:M$42))*$BR128*SUMIF('By HD'!$A$3:$A$42,$BE128,'By HD'!$AR$3:$AR$42)+$BR128*SUMIF('By HD'!$A$3:$A$42,$BE128,'By HD'!AS$3:AS$42)</f>
        <v>47.796783638528069</v>
      </c>
      <c r="CF128">
        <f>(DB128-SUMIF('By HD'!$A$3:$A$42,$BE128,'By HD'!N$3:N$42))*$BR128*SUMIF('By HD'!$A$3:$A$42,$BE128,'By HD'!$AR$3:$AR$42)+$BR128*SUMIF('By HD'!$A$3:$A$42,$BE128,'By HD'!AT$3:AT$42)</f>
        <v>48.447274400989699</v>
      </c>
      <c r="CG128">
        <f>(DC128-SUMIF('By HD'!$A$3:$A$42,$BE128,'By HD'!O$3:O$42))*$BR128*SUMIF('By HD'!$A$3:$A$42,$BE128,'By HD'!$AR$3:$AR$42)+$BR128*SUMIF('By HD'!$A$3:$A$42,$BE128,'By HD'!AU$3:AU$42)</f>
        <v>6.9112674042692257</v>
      </c>
      <c r="CH128">
        <f>(DD128-SUMIF('By HD'!$A$3:$A$42,$BE128,'By HD'!P$3:P$42))*$BR128*SUMIF('By HD'!$A$3:$A$42,$BE128,'By HD'!$AR$3:$AR$42)+$BR128*SUMIF('By HD'!$A$3:$A$42,$BE128,'By HD'!AV$3:AV$42)</f>
        <v>0</v>
      </c>
      <c r="CO128">
        <f t="shared" si="46"/>
        <v>1749.1227810650887</v>
      </c>
      <c r="CP128">
        <f t="shared" si="46"/>
        <v>766.66501741885781</v>
      </c>
      <c r="CQ128">
        <f t="shared" si="52"/>
        <v>866.51100787203995</v>
      </c>
      <c r="CR128">
        <f t="shared" si="52"/>
        <v>115.94675577419092</v>
      </c>
      <c r="CS128">
        <f>CH128+BW128+BK128</f>
        <v>0</v>
      </c>
      <c r="CZ128" s="5"/>
      <c r="DA128">
        <f t="shared" si="54"/>
        <v>0.4400785854616896</v>
      </c>
      <c r="DB128">
        <f t="shared" si="54"/>
        <v>0.49115913555992141</v>
      </c>
      <c r="DC128">
        <f t="shared" si="54"/>
        <v>6.8762278978389005E-2</v>
      </c>
      <c r="DD128">
        <f t="shared" si="54"/>
        <v>0</v>
      </c>
      <c r="DE128">
        <f t="shared" si="54"/>
        <v>0</v>
      </c>
      <c r="DF128">
        <f t="shared" si="53"/>
        <v>0</v>
      </c>
      <c r="DG128">
        <f t="shared" si="53"/>
        <v>0</v>
      </c>
      <c r="DH128">
        <f t="shared" si="53"/>
        <v>0</v>
      </c>
      <c r="DI128">
        <f t="shared" si="53"/>
        <v>0</v>
      </c>
      <c r="DJ128">
        <f t="shared" si="53"/>
        <v>0</v>
      </c>
      <c r="DK128" s="5"/>
      <c r="DL128" s="5"/>
      <c r="DM128" s="5"/>
      <c r="DN128" s="5"/>
      <c r="DO128" s="5"/>
      <c r="DP128" s="5"/>
      <c r="DQ128" s="5"/>
      <c r="DR128" s="5"/>
      <c r="DS128" s="5"/>
      <c r="DT128" s="5"/>
      <c r="DU128" s="5"/>
      <c r="DV128" s="5"/>
      <c r="DW128" s="5"/>
      <c r="DX128" s="5"/>
      <c r="DY128" s="5"/>
      <c r="DZ128" s="5"/>
      <c r="EA128" s="5"/>
      <c r="EB128" s="5"/>
      <c r="EC128" s="5"/>
      <c r="ED128" s="5"/>
      <c r="EE128" s="5"/>
      <c r="EF128" s="5"/>
      <c r="EG128" s="5"/>
      <c r="EH128" s="5"/>
      <c r="EI128" s="5"/>
      <c r="EJ128" s="5"/>
      <c r="EK128" s="5"/>
      <c r="EL128" s="5"/>
      <c r="EM128" s="5"/>
      <c r="EN128" s="5"/>
      <c r="EO128" s="5"/>
      <c r="EP128" s="5"/>
      <c r="EQ128" s="5"/>
      <c r="ER128" s="5"/>
      <c r="ES128" s="5"/>
    </row>
    <row r="129" spans="4:149" x14ac:dyDescent="0.3"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V129" s="5"/>
      <c r="AW129" s="5"/>
      <c r="AX129" s="5"/>
      <c r="AY129" s="5"/>
      <c r="AZ129" s="5"/>
      <c r="BA129" s="5"/>
      <c r="BD129" s="5"/>
      <c r="CZ129" s="5"/>
      <c r="DK129" s="5"/>
      <c r="DL129" s="5"/>
      <c r="DM129" s="5"/>
      <c r="DN129" s="5"/>
      <c r="DO129" s="5"/>
      <c r="DP129" s="5"/>
      <c r="DQ129" s="5"/>
      <c r="DR129" s="5"/>
      <c r="DS129" s="5"/>
      <c r="DT129" s="5"/>
      <c r="DU129" s="5"/>
      <c r="DV129" s="5"/>
      <c r="DW129" s="5"/>
      <c r="DX129" s="5"/>
      <c r="DY129" s="5"/>
      <c r="DZ129" s="5"/>
      <c r="EA129" s="5"/>
      <c r="EB129" s="5"/>
      <c r="EC129" s="5"/>
      <c r="ED129" s="5"/>
      <c r="EE129" s="5"/>
      <c r="EF129" s="5"/>
      <c r="EG129" s="5"/>
      <c r="EH129" s="5"/>
      <c r="EI129" s="5"/>
      <c r="EJ129" s="5"/>
      <c r="EK129" s="5"/>
      <c r="EL129" s="5"/>
      <c r="EM129" s="5"/>
      <c r="EN129" s="5"/>
      <c r="EO129" s="5"/>
      <c r="EP129" s="5"/>
      <c r="EQ129" s="5"/>
      <c r="ER129" s="5"/>
      <c r="ES129" s="5"/>
    </row>
    <row r="130" spans="4:149" x14ac:dyDescent="0.3"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V130" s="5"/>
      <c r="AW130" s="5"/>
      <c r="AX130" s="5"/>
      <c r="AY130" s="5"/>
      <c r="AZ130" s="5"/>
      <c r="BA130" s="5"/>
      <c r="BD130" s="5"/>
      <c r="CZ130" s="5"/>
      <c r="DK130" s="5"/>
      <c r="DL130" s="5"/>
      <c r="DM130" s="5"/>
      <c r="DN130" s="5"/>
      <c r="DO130" s="5"/>
      <c r="DP130" s="5"/>
      <c r="DQ130" s="5"/>
      <c r="DR130" s="5"/>
      <c r="DS130" s="5"/>
      <c r="DT130" s="5"/>
      <c r="DU130" s="5"/>
      <c r="DV130" s="5"/>
      <c r="DW130" s="5"/>
      <c r="DX130" s="5"/>
      <c r="DY130" s="5"/>
      <c r="DZ130" s="5"/>
      <c r="EA130" s="5"/>
      <c r="EB130" s="5"/>
      <c r="EC130" s="5"/>
      <c r="ED130" s="5"/>
      <c r="EE130" s="5"/>
      <c r="EF130" s="5"/>
      <c r="EG130" s="5"/>
      <c r="EH130" s="5"/>
      <c r="EI130" s="5"/>
      <c r="EJ130" s="5"/>
      <c r="EK130" s="5"/>
      <c r="EL130" s="5"/>
      <c r="EM130" s="5"/>
      <c r="EN130" s="5"/>
      <c r="EO130" s="5"/>
      <c r="EP130" s="5"/>
      <c r="EQ130" s="5"/>
      <c r="ER130" s="5"/>
      <c r="ES130" s="5"/>
    </row>
    <row r="131" spans="4:149" x14ac:dyDescent="0.3"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V131" s="5"/>
      <c r="AW131" s="5"/>
      <c r="AX131" s="5"/>
      <c r="AY131" s="5"/>
      <c r="AZ131" s="5"/>
      <c r="BA131" s="5"/>
      <c r="BC131" s="1"/>
      <c r="BD131" s="5"/>
      <c r="CZ131" s="5"/>
      <c r="DK131" s="5"/>
      <c r="DL131" s="5"/>
      <c r="DM131" s="5"/>
      <c r="DN131" s="5"/>
      <c r="DO131" s="5"/>
      <c r="DP131" s="5"/>
      <c r="DQ131" s="5"/>
      <c r="DR131" s="5"/>
      <c r="DS131" s="5"/>
      <c r="DT131" s="5"/>
      <c r="DU131" s="5"/>
      <c r="DV131" s="5"/>
      <c r="DW131" s="5"/>
      <c r="DX131" s="5"/>
      <c r="DY131" s="5"/>
      <c r="DZ131" s="5"/>
      <c r="EA131" s="5"/>
      <c r="EB131" s="5"/>
      <c r="EC131" s="5"/>
      <c r="ED131" s="5"/>
      <c r="EE131" s="5"/>
      <c r="EF131" s="5"/>
      <c r="EG131" s="5"/>
      <c r="EH131" s="5"/>
      <c r="EI131" s="5"/>
      <c r="EJ131" s="5"/>
      <c r="EK131" s="5"/>
      <c r="EL131" s="5"/>
      <c r="EM131" s="5"/>
      <c r="EN131" s="5"/>
      <c r="EO131" s="5"/>
      <c r="EP131" s="5"/>
      <c r="EQ131" s="5"/>
      <c r="ER131" s="5"/>
      <c r="ES131" s="5"/>
    </row>
    <row r="132" spans="4:149" x14ac:dyDescent="0.3"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V132" s="5"/>
      <c r="AW132" s="5"/>
      <c r="AX132" s="5"/>
      <c r="AY132" s="5"/>
      <c r="AZ132" s="5"/>
      <c r="BA132" s="5"/>
      <c r="BD132" s="5"/>
      <c r="CZ132" s="5"/>
      <c r="DK132" s="5"/>
      <c r="DL132" s="5"/>
      <c r="DM132" s="5"/>
      <c r="DN132" s="5"/>
      <c r="DO132" s="5"/>
      <c r="DP132" s="5"/>
      <c r="DQ132" s="5"/>
      <c r="DR132" s="5"/>
      <c r="DS132" s="5"/>
      <c r="DT132" s="5"/>
      <c r="DU132" s="5"/>
      <c r="DV132" s="5"/>
      <c r="DW132" s="5"/>
      <c r="DX132" s="5"/>
      <c r="DY132" s="5"/>
      <c r="DZ132" s="5"/>
      <c r="EA132" s="5"/>
      <c r="EB132" s="5"/>
      <c r="EC132" s="5"/>
      <c r="ED132" s="5"/>
      <c r="EE132" s="5"/>
      <c r="EF132" s="5"/>
      <c r="EG132" s="5"/>
      <c r="EH132" s="5"/>
      <c r="EI132" s="5"/>
      <c r="EJ132" s="5"/>
      <c r="EK132" s="5"/>
      <c r="EL132" s="5"/>
      <c r="EM132" s="5"/>
      <c r="EN132" s="5"/>
      <c r="EO132" s="5"/>
      <c r="EP132" s="5"/>
      <c r="EQ132" s="5"/>
      <c r="ER132" s="5"/>
      <c r="ES132" s="5"/>
    </row>
    <row r="133" spans="4:149" x14ac:dyDescent="0.3"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V133" s="5"/>
      <c r="AW133" s="5"/>
      <c r="AX133" s="5"/>
      <c r="AY133" s="5"/>
      <c r="AZ133" s="5"/>
      <c r="BA133" s="5"/>
      <c r="BD133" s="5"/>
      <c r="CZ133" s="5"/>
      <c r="DK133" s="5"/>
      <c r="DL133" s="5"/>
      <c r="DM133" s="5"/>
      <c r="DN133" s="5"/>
      <c r="DO133" s="5"/>
      <c r="DP133" s="5"/>
      <c r="DQ133" s="5"/>
      <c r="DR133" s="5"/>
      <c r="DS133" s="5"/>
      <c r="DT133" s="5"/>
      <c r="DU133" s="5"/>
      <c r="DV133" s="5"/>
      <c r="DW133" s="5"/>
      <c r="DX133" s="5"/>
      <c r="DY133" s="5"/>
      <c r="DZ133" s="5"/>
      <c r="EA133" s="5"/>
      <c r="EB133" s="5"/>
      <c r="EC133" s="5"/>
      <c r="ED133" s="5"/>
      <c r="EE133" s="5"/>
      <c r="EF133" s="5"/>
      <c r="EG133" s="5"/>
      <c r="EH133" s="5"/>
      <c r="EI133" s="5"/>
      <c r="EJ133" s="5"/>
      <c r="EK133" s="5"/>
      <c r="EL133" s="5"/>
      <c r="EM133" s="5"/>
      <c r="EN133" s="5"/>
      <c r="EO133" s="5"/>
      <c r="EP133" s="5"/>
      <c r="EQ133" s="5"/>
      <c r="ER133" s="5"/>
      <c r="ES133" s="5"/>
    </row>
    <row r="134" spans="4:149" x14ac:dyDescent="0.3"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V134" s="5"/>
      <c r="AW134" s="5"/>
      <c r="AX134" s="5"/>
      <c r="AY134" s="5"/>
      <c r="AZ134" s="5"/>
      <c r="BA134" s="5"/>
      <c r="BD134" s="5"/>
      <c r="CZ134" s="5"/>
      <c r="DK134" s="5"/>
      <c r="DL134" s="5"/>
      <c r="DM134" s="5"/>
      <c r="DN134" s="5"/>
      <c r="DO134" s="5"/>
      <c r="DP134" s="5"/>
      <c r="DQ134" s="5"/>
      <c r="DR134" s="5"/>
      <c r="DS134" s="5"/>
      <c r="DT134" s="5"/>
      <c r="DU134" s="5"/>
      <c r="DV134" s="5"/>
      <c r="DW134" s="5"/>
      <c r="DX134" s="5"/>
      <c r="DY134" s="5"/>
      <c r="DZ134" s="5"/>
      <c r="EA134" s="5"/>
      <c r="EB134" s="5"/>
      <c r="EC134" s="5"/>
      <c r="ED134" s="5"/>
      <c r="EE134" s="5"/>
      <c r="EF134" s="5"/>
      <c r="EG134" s="5"/>
      <c r="EH134" s="5"/>
      <c r="EI134" s="5"/>
      <c r="EJ134" s="5"/>
      <c r="EK134" s="5"/>
      <c r="EL134" s="5"/>
      <c r="EM134" s="5"/>
      <c r="EN134" s="5"/>
      <c r="EO134" s="5"/>
      <c r="EP134" s="5"/>
      <c r="EQ134" s="5"/>
      <c r="ER134" s="5"/>
      <c r="ES134" s="5"/>
    </row>
    <row r="135" spans="4:149" x14ac:dyDescent="0.3"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V135" s="5"/>
      <c r="AW135" s="5"/>
      <c r="AX135" s="5"/>
      <c r="AY135" s="5"/>
      <c r="AZ135" s="5"/>
      <c r="BA135" s="5"/>
      <c r="BD135" s="5"/>
      <c r="CZ135" s="5"/>
      <c r="DK135" s="5"/>
      <c r="DL135" s="5"/>
      <c r="DM135" s="5"/>
      <c r="DN135" s="5"/>
      <c r="DO135" s="5"/>
      <c r="DP135" s="5"/>
      <c r="DQ135" s="5"/>
      <c r="DR135" s="5"/>
      <c r="DS135" s="5"/>
      <c r="DT135" s="5"/>
      <c r="DU135" s="5"/>
      <c r="DV135" s="5"/>
      <c r="DW135" s="5"/>
      <c r="DX135" s="5"/>
      <c r="DY135" s="5"/>
      <c r="DZ135" s="5"/>
      <c r="EA135" s="5"/>
      <c r="EB135" s="5"/>
      <c r="EC135" s="5"/>
      <c r="ED135" s="5"/>
      <c r="EE135" s="5"/>
      <c r="EF135" s="5"/>
      <c r="EG135" s="5"/>
      <c r="EH135" s="5"/>
      <c r="EI135" s="5"/>
      <c r="EJ135" s="5"/>
      <c r="EK135" s="5"/>
      <c r="EL135" s="5"/>
      <c r="EM135" s="5"/>
      <c r="EN135" s="5"/>
      <c r="EO135" s="5"/>
      <c r="EP135" s="5"/>
      <c r="EQ135" s="5"/>
      <c r="ER135" s="5"/>
      <c r="ES135" s="5"/>
    </row>
    <row r="136" spans="4:149" x14ac:dyDescent="0.3"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V136" s="5"/>
      <c r="AW136" s="5"/>
      <c r="AX136" s="5"/>
      <c r="AY136" s="5"/>
      <c r="AZ136" s="5"/>
      <c r="BA136" s="5"/>
      <c r="BD136" s="5"/>
      <c r="CZ136" s="5"/>
      <c r="DK136" s="5"/>
      <c r="DL136" s="5"/>
      <c r="DM136" s="5"/>
      <c r="DN136" s="5"/>
      <c r="DO136" s="5"/>
      <c r="DP136" s="5"/>
      <c r="DQ136" s="5"/>
      <c r="DR136" s="5"/>
      <c r="DS136" s="5"/>
      <c r="DT136" s="5"/>
      <c r="DU136" s="5"/>
      <c r="DV136" s="5"/>
      <c r="DW136" s="5"/>
      <c r="DX136" s="5"/>
      <c r="DY136" s="5"/>
      <c r="DZ136" s="5"/>
      <c r="EA136" s="5"/>
      <c r="EB136" s="5"/>
      <c r="EC136" s="5"/>
      <c r="ED136" s="5"/>
      <c r="EE136" s="5"/>
      <c r="EF136" s="5"/>
      <c r="EG136" s="5"/>
      <c r="EH136" s="5"/>
      <c r="EI136" s="5"/>
      <c r="EJ136" s="5"/>
      <c r="EK136" s="5"/>
      <c r="EL136" s="5"/>
      <c r="EM136" s="5"/>
      <c r="EN136" s="5"/>
      <c r="EO136" s="5"/>
      <c r="EP136" s="5"/>
      <c r="EQ136" s="5"/>
      <c r="ER136" s="5"/>
      <c r="ES136" s="5"/>
    </row>
    <row r="137" spans="4:149" x14ac:dyDescent="0.3"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V137" s="5"/>
      <c r="AW137" s="5"/>
      <c r="AX137" s="5"/>
      <c r="AY137" s="5"/>
      <c r="AZ137" s="5"/>
      <c r="BA137" s="5"/>
      <c r="BD137" s="5"/>
      <c r="CZ137" s="5"/>
      <c r="DK137" s="5"/>
      <c r="DL137" s="5"/>
      <c r="DM137" s="5"/>
      <c r="DN137" s="5"/>
      <c r="DO137" s="5"/>
      <c r="DP137" s="5"/>
      <c r="DQ137" s="5"/>
      <c r="DR137" s="5"/>
      <c r="DS137" s="5"/>
      <c r="DT137" s="5"/>
      <c r="DU137" s="5"/>
      <c r="DV137" s="5"/>
      <c r="DW137" s="5"/>
      <c r="DX137" s="5"/>
      <c r="DY137" s="5"/>
      <c r="DZ137" s="5"/>
      <c r="EA137" s="5"/>
      <c r="EB137" s="5"/>
      <c r="EC137" s="5"/>
      <c r="ED137" s="5"/>
      <c r="EE137" s="5"/>
      <c r="EF137" s="5"/>
      <c r="EG137" s="5"/>
      <c r="EH137" s="5"/>
      <c r="EI137" s="5"/>
      <c r="EJ137" s="5"/>
      <c r="EK137" s="5"/>
      <c r="EL137" s="5"/>
      <c r="EM137" s="5"/>
      <c r="EN137" s="5"/>
      <c r="EO137" s="5"/>
      <c r="EP137" s="5"/>
      <c r="EQ137" s="5"/>
      <c r="ER137" s="5"/>
      <c r="ES137" s="5"/>
    </row>
    <row r="138" spans="4:149" x14ac:dyDescent="0.3"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V138" s="5"/>
      <c r="AW138" s="5"/>
      <c r="AX138" s="5"/>
      <c r="AY138" s="5"/>
      <c r="AZ138" s="5"/>
      <c r="BA138" s="5"/>
      <c r="BD138" s="5"/>
      <c r="CZ138" s="5"/>
      <c r="DK138" s="5"/>
      <c r="DL138" s="5"/>
      <c r="DM138" s="5"/>
      <c r="DN138" s="5"/>
      <c r="DO138" s="5"/>
      <c r="DP138" s="5"/>
      <c r="DQ138" s="5"/>
      <c r="DR138" s="5"/>
      <c r="DS138" s="5"/>
      <c r="DT138" s="5"/>
      <c r="DU138" s="5"/>
      <c r="DV138" s="5"/>
      <c r="DW138" s="5"/>
      <c r="DX138" s="5"/>
      <c r="DY138" s="5"/>
      <c r="DZ138" s="5"/>
      <c r="EA138" s="5"/>
      <c r="EB138" s="5"/>
      <c r="EC138" s="5"/>
      <c r="ED138" s="5"/>
      <c r="EE138" s="5"/>
      <c r="EF138" s="5"/>
      <c r="EG138" s="5"/>
      <c r="EH138" s="5"/>
      <c r="EI138" s="5"/>
      <c r="EJ138" s="5"/>
      <c r="EK138" s="5"/>
      <c r="EL138" s="5"/>
      <c r="EM138" s="5"/>
      <c r="EN138" s="5"/>
      <c r="EO138" s="5"/>
      <c r="EP138" s="5"/>
      <c r="EQ138" s="5"/>
      <c r="ER138" s="5"/>
      <c r="ES138" s="5"/>
    </row>
    <row r="139" spans="4:149" x14ac:dyDescent="0.3"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V139" s="5"/>
      <c r="AW139" s="5"/>
      <c r="AX139" s="5"/>
      <c r="AY139" s="5"/>
      <c r="AZ139" s="5"/>
      <c r="BA139" s="5"/>
      <c r="BD139" s="5"/>
      <c r="CZ139" s="5"/>
      <c r="DK139" s="5"/>
      <c r="DL139" s="5"/>
      <c r="DM139" s="5"/>
      <c r="DN139" s="5"/>
      <c r="DO139" s="5"/>
      <c r="DP139" s="5"/>
      <c r="DQ139" s="5"/>
      <c r="DR139" s="5"/>
      <c r="DS139" s="5"/>
      <c r="DT139" s="5"/>
      <c r="DU139" s="5"/>
      <c r="DV139" s="5"/>
      <c r="DW139" s="5"/>
      <c r="DX139" s="5"/>
      <c r="DY139" s="5"/>
      <c r="DZ139" s="5"/>
      <c r="EA139" s="5"/>
      <c r="EB139" s="5"/>
      <c r="EC139" s="5"/>
      <c r="ED139" s="5"/>
      <c r="EE139" s="5"/>
      <c r="EF139" s="5"/>
      <c r="EG139" s="5"/>
      <c r="EH139" s="5"/>
      <c r="EI139" s="5"/>
      <c r="EJ139" s="5"/>
      <c r="EK139" s="5"/>
      <c r="EL139" s="5"/>
      <c r="EM139" s="5"/>
      <c r="EN139" s="5"/>
      <c r="EO139" s="5"/>
      <c r="EP139" s="5"/>
      <c r="EQ139" s="5"/>
      <c r="ER139" s="5"/>
      <c r="ES139" s="5"/>
    </row>
    <row r="140" spans="4:149" x14ac:dyDescent="0.3"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V140" s="5"/>
      <c r="AW140" s="5"/>
      <c r="AX140" s="5"/>
      <c r="AY140" s="5"/>
      <c r="AZ140" s="5"/>
      <c r="BA140" s="5"/>
      <c r="BD140" s="5"/>
      <c r="CZ140" s="5"/>
      <c r="DK140" s="5"/>
      <c r="DL140" s="5"/>
      <c r="DM140" s="5"/>
      <c r="DN140" s="5"/>
      <c r="DO140" s="5"/>
      <c r="DP140" s="5"/>
      <c r="DQ140" s="5"/>
      <c r="DR140" s="5"/>
      <c r="DS140" s="5"/>
      <c r="DT140" s="5"/>
      <c r="DU140" s="5"/>
      <c r="DV140" s="5"/>
      <c r="DW140" s="5"/>
      <c r="DX140" s="5"/>
      <c r="DY140" s="5"/>
      <c r="DZ140" s="5"/>
      <c r="EA140" s="5"/>
      <c r="EB140" s="5"/>
      <c r="EC140" s="5"/>
      <c r="ED140" s="5"/>
      <c r="EE140" s="5"/>
      <c r="EF140" s="5"/>
      <c r="EG140" s="5"/>
      <c r="EH140" s="5"/>
      <c r="EI140" s="5"/>
      <c r="EJ140" s="5"/>
      <c r="EK140" s="5"/>
      <c r="EL140" s="5"/>
      <c r="EM140" s="5"/>
      <c r="EN140" s="5"/>
      <c r="EO140" s="5"/>
      <c r="EP140" s="5"/>
      <c r="EQ140" s="5"/>
      <c r="ER140" s="5"/>
      <c r="ES140" s="5"/>
    </row>
    <row r="141" spans="4:149" x14ac:dyDescent="0.3"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V141" s="5"/>
      <c r="AW141" s="5"/>
      <c r="AX141" s="5"/>
      <c r="AY141" s="5"/>
      <c r="AZ141" s="5"/>
      <c r="BA141" s="5"/>
      <c r="BD141" s="5"/>
      <c r="CZ141" s="5"/>
      <c r="DK141" s="5"/>
      <c r="DL141" s="5"/>
      <c r="DM141" s="5"/>
      <c r="DN141" s="5"/>
      <c r="DO141" s="5"/>
      <c r="DP141" s="5"/>
      <c r="DQ141" s="5"/>
      <c r="DR141" s="5"/>
      <c r="DS141" s="5"/>
      <c r="DT141" s="5"/>
      <c r="DU141" s="5"/>
      <c r="DV141" s="5"/>
      <c r="DW141" s="5"/>
      <c r="DX141" s="5"/>
      <c r="DY141" s="5"/>
      <c r="DZ141" s="5"/>
      <c r="EA141" s="5"/>
      <c r="EB141" s="5"/>
      <c r="EC141" s="5"/>
      <c r="ED141" s="5"/>
      <c r="EE141" s="5"/>
      <c r="EF141" s="5"/>
      <c r="EG141" s="5"/>
      <c r="EH141" s="5"/>
      <c r="EI141" s="5"/>
      <c r="EJ141" s="5"/>
      <c r="EK141" s="5"/>
      <c r="EL141" s="5"/>
      <c r="EM141" s="5"/>
      <c r="EN141" s="5"/>
      <c r="EO141" s="5"/>
      <c r="EP141" s="5"/>
      <c r="EQ141" s="5"/>
      <c r="ER141" s="5"/>
      <c r="ES141" s="5"/>
    </row>
    <row r="142" spans="4:149" x14ac:dyDescent="0.3"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V142" s="5"/>
      <c r="AW142" s="5"/>
      <c r="AX142" s="5"/>
      <c r="AY142" s="5"/>
      <c r="AZ142" s="5"/>
      <c r="BA142" s="5"/>
      <c r="BD142" s="5"/>
      <c r="CZ142" s="5"/>
      <c r="DK142" s="5"/>
      <c r="DL142" s="5"/>
      <c r="DM142" s="5"/>
      <c r="DN142" s="5"/>
      <c r="DO142" s="5"/>
      <c r="DP142" s="5"/>
      <c r="DQ142" s="5"/>
      <c r="DR142" s="5"/>
      <c r="DS142" s="5"/>
      <c r="DT142" s="5"/>
      <c r="DU142" s="5"/>
      <c r="DV142" s="5"/>
      <c r="DW142" s="5"/>
      <c r="DX142" s="5"/>
      <c r="DY142" s="5"/>
      <c r="DZ142" s="5"/>
      <c r="EA142" s="5"/>
      <c r="EB142" s="5"/>
      <c r="EC142" s="5"/>
      <c r="ED142" s="5"/>
      <c r="EE142" s="5"/>
      <c r="EF142" s="5"/>
      <c r="EG142" s="5"/>
      <c r="EH142" s="5"/>
      <c r="EI142" s="5"/>
      <c r="EJ142" s="5"/>
      <c r="EK142" s="5"/>
      <c r="EL142" s="5"/>
      <c r="EM142" s="5"/>
      <c r="EN142" s="5"/>
      <c r="EO142" s="5"/>
      <c r="EP142" s="5"/>
      <c r="EQ142" s="5"/>
      <c r="ER142" s="5"/>
      <c r="ES142" s="5"/>
    </row>
    <row r="143" spans="4:149" x14ac:dyDescent="0.3"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V143" s="5"/>
      <c r="AW143" s="5"/>
      <c r="AX143" s="5"/>
      <c r="AY143" s="5"/>
      <c r="AZ143" s="5"/>
      <c r="BA143" s="5"/>
      <c r="BD143" s="5"/>
      <c r="CZ143" s="5"/>
      <c r="DK143" s="5"/>
      <c r="DL143" s="5"/>
      <c r="DM143" s="5"/>
      <c r="DN143" s="5"/>
      <c r="DO143" s="5"/>
      <c r="DP143" s="5"/>
      <c r="DQ143" s="5"/>
      <c r="DR143" s="5"/>
      <c r="DS143" s="5"/>
      <c r="DT143" s="5"/>
      <c r="DU143" s="5"/>
      <c r="DV143" s="5"/>
      <c r="DW143" s="5"/>
      <c r="DX143" s="5"/>
      <c r="DY143" s="5"/>
      <c r="DZ143" s="5"/>
      <c r="EA143" s="5"/>
      <c r="EB143" s="5"/>
      <c r="EC143" s="5"/>
      <c r="ED143" s="5"/>
      <c r="EE143" s="5"/>
      <c r="EF143" s="5"/>
      <c r="EG143" s="5"/>
      <c r="EH143" s="5"/>
      <c r="EI143" s="5"/>
      <c r="EJ143" s="5"/>
      <c r="EK143" s="5"/>
      <c r="EL143" s="5"/>
      <c r="EM143" s="5"/>
      <c r="EN143" s="5"/>
      <c r="EO143" s="5"/>
      <c r="EP143" s="5"/>
      <c r="EQ143" s="5"/>
      <c r="ER143" s="5"/>
      <c r="ES143" s="5"/>
    </row>
    <row r="144" spans="4:149" x14ac:dyDescent="0.3"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V144" s="5"/>
      <c r="AW144" s="5"/>
      <c r="AX144" s="5"/>
      <c r="AY144" s="5"/>
      <c r="AZ144" s="5"/>
      <c r="BA144" s="5"/>
      <c r="BD144" s="5"/>
      <c r="BE144" s="8"/>
      <c r="BF144" s="1"/>
      <c r="CZ144" s="5"/>
      <c r="DK144" s="5"/>
      <c r="DL144" s="5"/>
      <c r="DM144" s="5"/>
      <c r="DN144" s="5"/>
      <c r="DO144" s="5"/>
      <c r="DP144" s="5"/>
      <c r="DQ144" s="5"/>
      <c r="DR144" s="5"/>
      <c r="DS144" s="5"/>
      <c r="DT144" s="5"/>
      <c r="DU144" s="5"/>
      <c r="DV144" s="5"/>
      <c r="DW144" s="5"/>
      <c r="DX144" s="5"/>
      <c r="DY144" s="5"/>
      <c r="DZ144" s="5"/>
      <c r="EA144" s="5"/>
      <c r="EB144" s="5"/>
      <c r="EC144" s="5"/>
      <c r="ED144" s="5"/>
      <c r="EE144" s="5"/>
      <c r="EF144" s="5"/>
      <c r="EG144" s="5"/>
      <c r="EH144" s="5"/>
      <c r="EI144" s="5"/>
      <c r="EJ144" s="5"/>
      <c r="EK144" s="5"/>
      <c r="EL144" s="5"/>
      <c r="EM144" s="5"/>
      <c r="EN144" s="5"/>
      <c r="EO144" s="5"/>
      <c r="EP144" s="5"/>
      <c r="EQ144" s="5"/>
      <c r="ER144" s="5"/>
      <c r="ES144" s="5"/>
    </row>
    <row r="145" spans="1:149 16384:16384" x14ac:dyDescent="0.3"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V145" s="5"/>
      <c r="AW145" s="5"/>
      <c r="AX145" s="5"/>
      <c r="AY145" s="5"/>
      <c r="AZ145" s="5"/>
      <c r="BA145" s="5"/>
      <c r="BB145" s="8"/>
      <c r="BC145" s="1"/>
      <c r="BD145" s="5"/>
      <c r="BE145" s="5"/>
      <c r="BF145" s="5"/>
      <c r="CZ145" s="5"/>
      <c r="DK145" s="5"/>
      <c r="DL145" s="5"/>
      <c r="DM145" s="5"/>
      <c r="DN145" s="5"/>
      <c r="DO145" s="5"/>
      <c r="DP145" s="5"/>
      <c r="DQ145" s="5"/>
      <c r="DR145" s="5"/>
      <c r="DS145" s="5"/>
      <c r="DT145" s="5"/>
      <c r="DU145" s="5"/>
      <c r="DV145" s="5"/>
      <c r="DW145" s="5"/>
      <c r="DX145" s="5"/>
      <c r="DY145" s="5"/>
      <c r="DZ145" s="5"/>
      <c r="EA145" s="5"/>
      <c r="EB145" s="5"/>
      <c r="EC145" s="5"/>
      <c r="ED145" s="5"/>
      <c r="EE145" s="5"/>
      <c r="EF145" s="5"/>
      <c r="EG145" s="5"/>
      <c r="EH145" s="5"/>
      <c r="EI145" s="5"/>
      <c r="EJ145" s="5"/>
      <c r="EK145" s="5"/>
      <c r="EL145" s="5"/>
      <c r="EM145" s="5"/>
      <c r="EN145" s="5"/>
      <c r="EO145" s="5"/>
      <c r="EP145" s="5"/>
      <c r="EQ145" s="5"/>
      <c r="ER145" s="5"/>
      <c r="ES145" s="5"/>
    </row>
    <row r="146" spans="1:149 16384:16384" x14ac:dyDescent="0.3"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V146" s="5"/>
      <c r="AW146" s="5"/>
      <c r="AX146" s="5"/>
      <c r="AY146" s="5"/>
      <c r="AZ146" s="5"/>
      <c r="BA146" s="5"/>
      <c r="BB146" s="5"/>
      <c r="BC146" s="5"/>
      <c r="BD146" s="5"/>
      <c r="BE146" t="s">
        <v>26</v>
      </c>
      <c r="CD146" s="5"/>
      <c r="CE146" s="5"/>
      <c r="CM146" s="5"/>
      <c r="CN146" s="5"/>
      <c r="CY146" s="5"/>
      <c r="CZ146" s="5"/>
      <c r="DI146" s="5"/>
      <c r="DJ146" s="5"/>
      <c r="DK146" s="5"/>
      <c r="DL146" s="5"/>
      <c r="DM146" s="5"/>
      <c r="DN146" s="5"/>
      <c r="DO146" s="5"/>
      <c r="DP146" s="5"/>
      <c r="DQ146" s="5"/>
      <c r="DR146" s="5"/>
      <c r="DS146" s="5"/>
      <c r="DT146" s="5"/>
      <c r="DU146" s="5"/>
      <c r="DV146" s="5"/>
      <c r="DW146" s="5"/>
      <c r="DX146" s="5"/>
      <c r="DY146" s="5"/>
      <c r="DZ146" s="5"/>
      <c r="EA146" s="5"/>
      <c r="EB146" s="5"/>
      <c r="EC146" s="5"/>
      <c r="ED146" s="5"/>
      <c r="EE146" s="5"/>
      <c r="EF146" s="5"/>
      <c r="EG146" s="5"/>
      <c r="EH146" s="5"/>
      <c r="EI146" s="5"/>
      <c r="EJ146" s="5"/>
      <c r="EK146" s="5"/>
      <c r="EL146" s="5"/>
      <c r="EM146" s="5"/>
      <c r="EN146" s="5"/>
      <c r="EO146" s="5"/>
      <c r="EP146" s="5"/>
      <c r="EQ146" s="5"/>
      <c r="ER146" s="5"/>
      <c r="ES146" s="5"/>
    </row>
    <row r="147" spans="1:149 16384:16384" x14ac:dyDescent="0.3"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V147" s="5"/>
      <c r="AW147" s="5"/>
      <c r="AX147" s="5"/>
      <c r="AY147" s="5"/>
      <c r="AZ147" s="5"/>
      <c r="BA147" s="5"/>
      <c r="BB147" s="5"/>
      <c r="BC147" s="5"/>
      <c r="BD147" s="5"/>
      <c r="BE147" t="s">
        <v>26</v>
      </c>
      <c r="BG147">
        <f t="shared" ref="BG147:CY147" si="55">SUM(BG78:BG145)</f>
        <v>81832</v>
      </c>
      <c r="BH147">
        <f t="shared" si="55"/>
        <v>28187</v>
      </c>
      <c r="BI147">
        <f t="shared" si="55"/>
        <v>47436</v>
      </c>
      <c r="BJ147">
        <f t="shared" si="55"/>
        <v>6209</v>
      </c>
      <c r="BK147">
        <f t="shared" si="55"/>
        <v>0</v>
      </c>
      <c r="BL147">
        <f t="shared" si="55"/>
        <v>0</v>
      </c>
      <c r="BM147">
        <f t="shared" si="55"/>
        <v>0</v>
      </c>
      <c r="BN147">
        <f t="shared" si="55"/>
        <v>0</v>
      </c>
      <c r="BO147">
        <f t="shared" si="55"/>
        <v>0</v>
      </c>
      <c r="BP147">
        <f t="shared" si="55"/>
        <v>0</v>
      </c>
      <c r="BQ147">
        <f t="shared" si="55"/>
        <v>0</v>
      </c>
      <c r="BR147">
        <f t="shared" si="55"/>
        <v>20</v>
      </c>
      <c r="BS147">
        <f t="shared" si="55"/>
        <v>8778.9999999999982</v>
      </c>
      <c r="BT147">
        <f t="shared" si="55"/>
        <v>3031.9999999999991</v>
      </c>
      <c r="BU147">
        <f t="shared" si="55"/>
        <v>5381</v>
      </c>
      <c r="BV147">
        <f t="shared" si="55"/>
        <v>366</v>
      </c>
      <c r="BW147">
        <f t="shared" si="55"/>
        <v>0</v>
      </c>
      <c r="BX147">
        <f t="shared" si="55"/>
        <v>0</v>
      </c>
      <c r="BY147">
        <f t="shared" si="55"/>
        <v>0</v>
      </c>
      <c r="BZ147">
        <f t="shared" si="55"/>
        <v>0</v>
      </c>
      <c r="CA147">
        <f t="shared" si="55"/>
        <v>0</v>
      </c>
      <c r="CB147">
        <f t="shared" si="55"/>
        <v>0</v>
      </c>
      <c r="CC147">
        <f t="shared" si="55"/>
        <v>0</v>
      </c>
      <c r="CD147">
        <f t="shared" si="55"/>
        <v>4608</v>
      </c>
      <c r="CE147">
        <f t="shared" si="55"/>
        <v>1748</v>
      </c>
      <c r="CF147">
        <f t="shared" si="55"/>
        <v>2531.9999999999995</v>
      </c>
      <c r="CG147">
        <f t="shared" si="55"/>
        <v>328.00000000000006</v>
      </c>
      <c r="CH147">
        <f t="shared" si="55"/>
        <v>0</v>
      </c>
      <c r="CI147">
        <f t="shared" si="55"/>
        <v>0</v>
      </c>
      <c r="CJ147">
        <f t="shared" si="55"/>
        <v>0</v>
      </c>
      <c r="CK147">
        <f t="shared" si="55"/>
        <v>0</v>
      </c>
      <c r="CL147">
        <f t="shared" si="55"/>
        <v>0</v>
      </c>
      <c r="CM147">
        <f t="shared" si="55"/>
        <v>0</v>
      </c>
      <c r="CN147">
        <f t="shared" si="55"/>
        <v>0</v>
      </c>
      <c r="CO147">
        <f t="shared" si="55"/>
        <v>95219.000000000015</v>
      </c>
      <c r="CP147">
        <f t="shared" si="55"/>
        <v>32967</v>
      </c>
      <c r="CQ147">
        <f t="shared" si="55"/>
        <v>55349</v>
      </c>
      <c r="CR147">
        <f t="shared" si="55"/>
        <v>6902.9999999999982</v>
      </c>
      <c r="CS147">
        <f t="shared" si="55"/>
        <v>0</v>
      </c>
      <c r="CT147">
        <f t="shared" si="55"/>
        <v>0</v>
      </c>
      <c r="CU147">
        <f t="shared" si="55"/>
        <v>0</v>
      </c>
      <c r="CV147">
        <f t="shared" si="55"/>
        <v>0</v>
      </c>
      <c r="CW147">
        <f t="shared" si="55"/>
        <v>0</v>
      </c>
      <c r="CX147">
        <f t="shared" si="55"/>
        <v>0</v>
      </c>
      <c r="CY147">
        <f t="shared" si="55"/>
        <v>0</v>
      </c>
      <c r="DA147">
        <f t="shared" ref="DA147:DJ147" si="56">BH147/$BG147</f>
        <v>0.3444496040668687</v>
      </c>
      <c r="DB147">
        <f t="shared" si="56"/>
        <v>0.57967543259360643</v>
      </c>
      <c r="DC147">
        <f t="shared" si="56"/>
        <v>7.5874963339524884E-2</v>
      </c>
      <c r="DD147">
        <f t="shared" si="56"/>
        <v>0</v>
      </c>
      <c r="DE147">
        <f t="shared" si="56"/>
        <v>0</v>
      </c>
      <c r="DF147">
        <f t="shared" si="56"/>
        <v>0</v>
      </c>
      <c r="DG147">
        <f t="shared" si="56"/>
        <v>0</v>
      </c>
      <c r="DH147">
        <f t="shared" si="56"/>
        <v>0</v>
      </c>
      <c r="DI147">
        <f t="shared" si="56"/>
        <v>0</v>
      </c>
      <c r="DJ147">
        <f t="shared" si="56"/>
        <v>0</v>
      </c>
      <c r="DK147" s="5"/>
      <c r="DL147" s="5"/>
      <c r="DM147" s="5"/>
      <c r="DN147" s="5"/>
      <c r="DO147" s="5"/>
      <c r="DP147" s="5"/>
      <c r="DQ147" s="5"/>
      <c r="DR147" s="5"/>
      <c r="DS147" s="5"/>
      <c r="DT147" s="5"/>
      <c r="DU147" s="5"/>
      <c r="DV147" s="5"/>
      <c r="DW147" s="5"/>
      <c r="DX147" s="5"/>
      <c r="DY147" s="5"/>
      <c r="DZ147" s="5"/>
      <c r="EA147" s="5"/>
      <c r="EB147" s="5"/>
      <c r="EC147" s="5"/>
      <c r="ED147" s="5"/>
      <c r="EE147" s="5"/>
      <c r="EF147" s="5"/>
      <c r="EG147" s="5"/>
      <c r="EH147" s="5"/>
      <c r="EI147" s="5"/>
      <c r="EJ147" s="5"/>
      <c r="EK147" s="5"/>
      <c r="EL147" s="5"/>
      <c r="EM147" s="5"/>
      <c r="EN147" s="5"/>
      <c r="EO147" s="5"/>
      <c r="EP147" s="5"/>
      <c r="EQ147" s="5"/>
      <c r="ER147" s="5"/>
      <c r="ES147" s="5"/>
    </row>
    <row r="148" spans="1:149 16384:16384" x14ac:dyDescent="0.3">
      <c r="A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5"/>
      <c r="CO148" s="5"/>
      <c r="CP148" s="5"/>
      <c r="CQ148" s="5"/>
      <c r="CR148" s="5"/>
      <c r="CS148" s="5"/>
      <c r="CT148" s="5"/>
      <c r="CU148" s="5"/>
      <c r="CV148" s="5"/>
      <c r="CW148" s="5"/>
      <c r="CX148" s="5"/>
      <c r="CY148" s="5"/>
      <c r="CZ148" s="5"/>
      <c r="DA148" s="5"/>
      <c r="DB148" s="5"/>
      <c r="DC148" s="5"/>
      <c r="DD148" s="5"/>
      <c r="DE148" s="5"/>
      <c r="DF148" s="5"/>
      <c r="DG148" s="5"/>
      <c r="DH148" s="5"/>
      <c r="DI148" s="5"/>
      <c r="DJ148" s="5"/>
      <c r="DK148" s="5"/>
      <c r="DL148" s="5"/>
      <c r="DM148" s="5"/>
      <c r="DN148" s="5"/>
      <c r="DO148" s="5"/>
      <c r="DP148" s="5"/>
      <c r="DQ148" s="5"/>
      <c r="DR148" s="5"/>
      <c r="DS148" s="5"/>
      <c r="DT148" s="5"/>
      <c r="DU148" s="5"/>
      <c r="DV148" s="5"/>
      <c r="DW148" s="5"/>
      <c r="DX148" s="5"/>
      <c r="DY148" s="5"/>
      <c r="DZ148" s="5"/>
      <c r="EA148" s="5"/>
      <c r="EB148" s="5"/>
      <c r="EC148" s="5"/>
      <c r="ED148" s="5"/>
      <c r="EE148" s="5"/>
      <c r="EF148" s="5"/>
      <c r="EG148" s="5"/>
      <c r="EH148" s="5"/>
      <c r="EI148" s="5"/>
      <c r="EJ148" s="5"/>
      <c r="EK148" s="5"/>
      <c r="EL148" s="5"/>
      <c r="EM148" s="5"/>
      <c r="EN148" s="5"/>
      <c r="EO148" s="5"/>
      <c r="EP148" s="5"/>
      <c r="EQ148" s="5"/>
      <c r="ER148" s="5"/>
      <c r="ES148" s="5"/>
      <c r="XFD148" s="5"/>
    </row>
    <row r="149" spans="1:149 16384:16384" x14ac:dyDescent="0.3"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5"/>
      <c r="CO149" s="5"/>
      <c r="CP149" s="5"/>
      <c r="CQ149" s="5"/>
      <c r="CR149" s="5"/>
      <c r="CS149" s="5"/>
      <c r="CT149" s="5"/>
      <c r="CU149" s="5"/>
      <c r="CV149" s="5"/>
      <c r="CW149" s="5"/>
      <c r="CX149" s="5"/>
      <c r="CY149" s="5"/>
      <c r="CZ149" s="5"/>
      <c r="DA149" s="5"/>
      <c r="DB149" s="5"/>
      <c r="DC149" s="5"/>
      <c r="DD149" s="5"/>
      <c r="DE149" s="5"/>
      <c r="DF149" s="5"/>
      <c r="DG149" s="5"/>
      <c r="DH149" s="5"/>
      <c r="DI149" s="5"/>
      <c r="DJ149" s="5"/>
      <c r="DK149" s="5"/>
      <c r="DL149" s="5"/>
      <c r="DM149" s="5"/>
      <c r="DN149" s="5"/>
      <c r="DO149" s="5"/>
      <c r="DP149" s="5"/>
      <c r="DQ149" s="5"/>
      <c r="DR149" s="5"/>
      <c r="DS149" s="5"/>
      <c r="DT149" s="5"/>
      <c r="DU149" s="5"/>
      <c r="DV149" s="5"/>
      <c r="DW149" s="5"/>
      <c r="DX149" s="5"/>
      <c r="DY149" s="5"/>
      <c r="DZ149" s="5"/>
      <c r="EA149" s="5"/>
      <c r="EB149" s="5"/>
      <c r="EC149" s="5"/>
      <c r="ED149" s="5"/>
      <c r="EE149" s="5"/>
      <c r="EF149" s="5"/>
      <c r="EG149" s="5"/>
      <c r="EH149" s="5"/>
      <c r="EI149" s="5"/>
      <c r="EJ149" s="5"/>
      <c r="EK149" s="5"/>
      <c r="EL149" s="5"/>
      <c r="EM149" s="5"/>
      <c r="EN149" s="5"/>
      <c r="EO149" s="5"/>
      <c r="EP149" s="5"/>
      <c r="EQ149" s="5"/>
      <c r="ER149" s="5"/>
      <c r="ES149" s="5"/>
    </row>
    <row r="150" spans="1:149 16384:16384" x14ac:dyDescent="0.3"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5"/>
      <c r="CO150" s="5"/>
      <c r="CP150" s="5"/>
      <c r="CQ150" s="5"/>
      <c r="CR150" s="5"/>
      <c r="CS150" s="5"/>
      <c r="CT150" s="5"/>
      <c r="CU150" s="5"/>
      <c r="CV150" s="5"/>
      <c r="CW150" s="5"/>
      <c r="CX150" s="5"/>
      <c r="CY150" s="5"/>
      <c r="CZ150" s="5"/>
      <c r="DA150" s="5"/>
      <c r="DB150" s="5"/>
      <c r="DC150" s="5"/>
      <c r="DD150" s="5"/>
      <c r="DE150" s="5"/>
      <c r="DF150" s="5"/>
      <c r="DG150" s="5"/>
      <c r="DH150" s="5"/>
      <c r="DI150" s="5"/>
      <c r="DJ150" s="5"/>
      <c r="DK150" s="5"/>
      <c r="DL150" s="5"/>
      <c r="DM150" s="5"/>
      <c r="DN150" s="5"/>
      <c r="DO150" s="5"/>
      <c r="DP150" s="5"/>
      <c r="DQ150" s="5"/>
      <c r="DR150" s="5"/>
      <c r="DS150" s="5"/>
      <c r="DT150" s="5"/>
      <c r="DU150" s="5"/>
      <c r="DV150" s="5"/>
      <c r="DW150" s="5"/>
      <c r="DX150" s="5"/>
      <c r="DY150" s="5"/>
      <c r="DZ150" s="5"/>
      <c r="EA150" s="5"/>
      <c r="EB150" s="5"/>
      <c r="EC150" s="5"/>
      <c r="ED150" s="5"/>
      <c r="EE150" s="5"/>
      <c r="EF150" s="5"/>
      <c r="EG150" s="5"/>
      <c r="EH150" s="5"/>
      <c r="EI150" s="5"/>
      <c r="EJ150" s="5"/>
      <c r="EK150" s="5"/>
      <c r="EL150" s="5"/>
      <c r="EM150" s="5"/>
      <c r="EN150" s="5"/>
      <c r="EO150" s="5"/>
      <c r="EP150" s="5"/>
      <c r="EQ150" s="5"/>
      <c r="ER150" s="5"/>
      <c r="ES150" s="5"/>
    </row>
    <row r="151" spans="1:149 16384:16384" x14ac:dyDescent="0.3"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5"/>
      <c r="CO151" s="5"/>
      <c r="CP151" s="5"/>
      <c r="CQ151" s="5"/>
      <c r="CR151" s="5"/>
      <c r="CS151" s="5"/>
      <c r="CT151" s="5"/>
      <c r="CU151" s="5"/>
      <c r="CV151" s="5"/>
      <c r="CW151" s="5"/>
      <c r="CX151" s="5"/>
      <c r="CY151" s="5"/>
      <c r="CZ151" s="5"/>
      <c r="DA151" s="5"/>
      <c r="DB151" s="5"/>
      <c r="DC151" s="5"/>
      <c r="DD151" s="5"/>
      <c r="DE151" s="5"/>
      <c r="DF151" s="5"/>
      <c r="DG151" s="5"/>
      <c r="DH151" s="5"/>
      <c r="DI151" s="5"/>
      <c r="DJ151" s="5"/>
      <c r="DK151" s="5"/>
      <c r="DL151" s="5"/>
      <c r="DM151" s="5"/>
      <c r="DN151" s="5"/>
      <c r="DO151" s="5"/>
      <c r="DP151" s="5"/>
      <c r="DQ151" s="5"/>
      <c r="DR151" s="5"/>
      <c r="DS151" s="5"/>
      <c r="DT151" s="5"/>
      <c r="DU151" s="5"/>
      <c r="DV151" s="5"/>
      <c r="DW151" s="5"/>
      <c r="DX151" s="5"/>
      <c r="DY151" s="5"/>
      <c r="DZ151" s="5"/>
      <c r="EA151" s="5"/>
      <c r="EB151" s="5"/>
      <c r="EC151" s="5"/>
      <c r="ED151" s="5"/>
      <c r="EE151" s="5"/>
      <c r="EF151" s="5"/>
      <c r="EG151" s="5"/>
      <c r="EH151" s="5"/>
      <c r="EI151" s="5"/>
      <c r="EJ151" s="5"/>
      <c r="EK151" s="5"/>
      <c r="EL151" s="5"/>
      <c r="EM151" s="5"/>
      <c r="EN151" s="5"/>
      <c r="EO151" s="5"/>
      <c r="EP151" s="5"/>
      <c r="EQ151" s="5"/>
      <c r="ER151" s="5"/>
      <c r="ES151" s="5"/>
    </row>
    <row r="152" spans="1:149 16384:16384" x14ac:dyDescent="0.3"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5"/>
      <c r="CO152" s="5"/>
      <c r="CP152" s="5"/>
      <c r="CQ152" s="5"/>
      <c r="CR152" s="5"/>
      <c r="CS152" s="5"/>
      <c r="CT152" s="5"/>
      <c r="CU152" s="5"/>
      <c r="CV152" s="5"/>
      <c r="CW152" s="5"/>
      <c r="CX152" s="5"/>
      <c r="CY152" s="5"/>
      <c r="CZ152" s="5"/>
      <c r="DA152" s="5"/>
      <c r="DB152" s="5"/>
      <c r="DC152" s="5"/>
      <c r="DD152" s="5"/>
      <c r="DE152" s="5"/>
      <c r="DF152" s="5"/>
      <c r="DG152" s="5"/>
      <c r="DH152" s="5"/>
      <c r="DI152" s="5"/>
      <c r="DJ152" s="5"/>
      <c r="DK152" s="5"/>
      <c r="DL152" s="5"/>
      <c r="DM152" s="5"/>
      <c r="DN152" s="5"/>
      <c r="DO152" s="5"/>
      <c r="DP152" s="5"/>
      <c r="DQ152" s="5"/>
      <c r="DR152" s="5"/>
      <c r="DS152" s="5"/>
      <c r="DT152" s="5"/>
      <c r="DU152" s="5"/>
      <c r="DV152" s="5"/>
      <c r="DW152" s="5"/>
      <c r="DX152" s="5"/>
      <c r="DY152" s="5"/>
      <c r="DZ152" s="5"/>
      <c r="EA152" s="5"/>
      <c r="EB152" s="5"/>
      <c r="EC152" s="5"/>
      <c r="ED152" s="5"/>
      <c r="EE152" s="5"/>
      <c r="EF152" s="5"/>
      <c r="EG152" s="5"/>
      <c r="EH152" s="5"/>
      <c r="EI152" s="5"/>
      <c r="EJ152" s="5"/>
      <c r="EK152" s="5"/>
      <c r="EL152" s="5"/>
      <c r="EM152" s="5"/>
      <c r="EN152" s="5"/>
      <c r="EO152" s="5"/>
      <c r="EP152" s="5"/>
      <c r="EQ152" s="5"/>
      <c r="ER152" s="5"/>
      <c r="ES152" s="5"/>
    </row>
    <row r="153" spans="1:149 16384:16384" x14ac:dyDescent="0.3"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5"/>
      <c r="CO153" s="5"/>
      <c r="CP153" s="5"/>
      <c r="CQ153" s="5"/>
      <c r="CR153" s="5"/>
      <c r="CS153" s="5"/>
      <c r="CT153" s="5"/>
      <c r="CU153" s="5"/>
      <c r="CV153" s="5"/>
      <c r="CW153" s="5"/>
      <c r="CX153" s="5"/>
      <c r="CY153" s="5"/>
      <c r="CZ153" s="5"/>
      <c r="DA153" s="5"/>
      <c r="DB153" s="5"/>
      <c r="DC153" s="5"/>
      <c r="DD153" s="5"/>
      <c r="DE153" s="5"/>
      <c r="DF153" s="5"/>
      <c r="DG153" s="5"/>
      <c r="DH153" s="5"/>
      <c r="DI153" s="5"/>
      <c r="DJ153" s="5"/>
      <c r="DK153" s="5"/>
      <c r="DL153" s="5"/>
      <c r="DM153" s="5"/>
      <c r="DN153" s="5"/>
      <c r="DO153" s="5"/>
      <c r="DP153" s="5"/>
      <c r="DQ153" s="5"/>
      <c r="DR153" s="5"/>
      <c r="DS153" s="5"/>
      <c r="DT153" s="5"/>
      <c r="DU153" s="5"/>
      <c r="DV153" s="5"/>
      <c r="DW153" s="5"/>
      <c r="DX153" s="5"/>
      <c r="DY153" s="5"/>
      <c r="DZ153" s="5"/>
      <c r="EA153" s="5"/>
      <c r="EB153" s="5"/>
      <c r="EC153" s="5"/>
      <c r="ED153" s="5"/>
      <c r="EE153" s="5"/>
      <c r="EF153" s="5"/>
      <c r="EG153" s="5"/>
      <c r="EH153" s="5"/>
      <c r="EI153" s="5"/>
      <c r="EJ153" s="5"/>
      <c r="EK153" s="5"/>
      <c r="EL153" s="5"/>
      <c r="EM153" s="5"/>
      <c r="EN153" s="5"/>
      <c r="EO153" s="5"/>
      <c r="EP153" s="5"/>
      <c r="EQ153" s="5"/>
      <c r="ER153" s="5"/>
      <c r="ES153" s="5"/>
    </row>
    <row r="154" spans="1:149 16384:16384" x14ac:dyDescent="0.3"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5"/>
      <c r="CO154" s="5"/>
      <c r="CP154" s="5"/>
      <c r="CQ154" s="5"/>
      <c r="CR154" s="5"/>
      <c r="CS154" s="5"/>
      <c r="CT154" s="5"/>
      <c r="CU154" s="5"/>
      <c r="CV154" s="5"/>
      <c r="CW154" s="5"/>
      <c r="CX154" s="5"/>
      <c r="CY154" s="5"/>
      <c r="CZ154" s="5"/>
      <c r="DA154" s="5"/>
      <c r="DB154" s="5"/>
      <c r="DC154" s="5"/>
      <c r="DD154" s="5"/>
      <c r="DE154" s="5"/>
      <c r="DF154" s="5"/>
      <c r="DG154" s="5"/>
      <c r="DH154" s="5"/>
      <c r="DI154" s="5"/>
      <c r="DJ154" s="5"/>
      <c r="DK154" s="5"/>
      <c r="DL154" s="5"/>
      <c r="DM154" s="5"/>
      <c r="DN154" s="5"/>
      <c r="DO154" s="5"/>
      <c r="DP154" s="5"/>
      <c r="DQ154" s="5"/>
      <c r="DR154" s="5"/>
      <c r="DS154" s="5"/>
      <c r="DT154" s="5"/>
      <c r="DU154" s="5"/>
      <c r="DV154" s="5"/>
      <c r="DW154" s="5"/>
      <c r="DX154" s="5"/>
      <c r="DY154" s="5"/>
      <c r="DZ154" s="5"/>
      <c r="EA154" s="5"/>
      <c r="EB154" s="5"/>
      <c r="EC154" s="5"/>
      <c r="ED154" s="5"/>
      <c r="EE154" s="5"/>
      <c r="EF154" s="5"/>
      <c r="EG154" s="5"/>
      <c r="EH154" s="5"/>
      <c r="EI154" s="5"/>
      <c r="EJ154" s="5"/>
      <c r="EK154" s="5"/>
      <c r="EL154" s="5"/>
      <c r="EM154" s="5"/>
      <c r="EN154" s="5"/>
      <c r="EO154" s="5"/>
      <c r="EP154" s="5"/>
      <c r="EQ154" s="5"/>
      <c r="ER154" s="5"/>
      <c r="ES154" s="5"/>
    </row>
    <row r="155" spans="1:149 16384:16384" x14ac:dyDescent="0.3"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5"/>
      <c r="CO155" s="5"/>
      <c r="CP155" s="5"/>
      <c r="CQ155" s="5"/>
      <c r="CR155" s="5"/>
      <c r="CS155" s="5"/>
      <c r="CT155" s="5"/>
      <c r="CU155" s="5"/>
      <c r="CV155" s="5"/>
      <c r="CW155" s="5"/>
      <c r="CX155" s="5"/>
      <c r="CY155" s="5"/>
      <c r="CZ155" s="5"/>
      <c r="DA155" s="5"/>
      <c r="DB155" s="5"/>
      <c r="DC155" s="5"/>
      <c r="DD155" s="5"/>
      <c r="DE155" s="5"/>
      <c r="DF155" s="5"/>
      <c r="DG155" s="5"/>
      <c r="DH155" s="5"/>
      <c r="DI155" s="5"/>
      <c r="DJ155" s="5"/>
      <c r="DK155" s="5"/>
      <c r="DL155" s="5"/>
      <c r="DM155" s="5"/>
      <c r="DN155" s="5"/>
      <c r="DO155" s="5"/>
      <c r="DP155" s="5"/>
      <c r="DQ155" s="5"/>
      <c r="DR155" s="5"/>
      <c r="DS155" s="5"/>
      <c r="DT155" s="5"/>
      <c r="DU155" s="5"/>
      <c r="DV155" s="5"/>
      <c r="DW155" s="5"/>
      <c r="DX155" s="5"/>
      <c r="DY155" s="5"/>
      <c r="DZ155" s="5"/>
      <c r="EA155" s="5"/>
      <c r="EB155" s="5"/>
      <c r="EC155" s="5"/>
      <c r="ED155" s="5"/>
      <c r="EE155" s="5"/>
      <c r="EF155" s="5"/>
      <c r="EG155" s="5"/>
      <c r="EH155" s="5"/>
      <c r="EI155" s="5"/>
      <c r="EJ155" s="5"/>
      <c r="EK155" s="5"/>
      <c r="EL155" s="5"/>
      <c r="EM155" s="5"/>
      <c r="EN155" s="5"/>
      <c r="EO155" s="5"/>
      <c r="EP155" s="5"/>
      <c r="EQ155" s="5"/>
      <c r="ER155" s="5"/>
      <c r="ES155" s="5"/>
    </row>
    <row r="156" spans="1:149 16384:16384" x14ac:dyDescent="0.3"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5"/>
      <c r="CO156" s="5"/>
      <c r="CP156" s="5"/>
      <c r="CQ156" s="5"/>
      <c r="CR156" s="5"/>
      <c r="CS156" s="5"/>
      <c r="CT156" s="5"/>
      <c r="CU156" s="5"/>
      <c r="CV156" s="5"/>
      <c r="CW156" s="5"/>
      <c r="CX156" s="5"/>
      <c r="CY156" s="5"/>
      <c r="CZ156" s="5"/>
      <c r="DA156" s="5"/>
      <c r="DB156" s="5"/>
      <c r="DC156" s="5"/>
      <c r="DD156" s="5"/>
      <c r="DE156" s="5"/>
      <c r="DF156" s="5"/>
      <c r="DG156" s="5"/>
      <c r="DH156" s="5"/>
      <c r="DI156" s="5"/>
      <c r="DJ156" s="5"/>
      <c r="DK156" s="5"/>
      <c r="DL156" s="5"/>
      <c r="DM156" s="5"/>
      <c r="DN156" s="5"/>
      <c r="DO156" s="5"/>
      <c r="DP156" s="5"/>
      <c r="DQ156" s="5"/>
      <c r="DR156" s="5"/>
      <c r="DS156" s="5"/>
      <c r="DT156" s="5"/>
      <c r="DU156" s="5"/>
      <c r="DV156" s="5"/>
      <c r="DW156" s="5"/>
      <c r="DX156" s="5"/>
      <c r="DY156" s="5"/>
      <c r="DZ156" s="5"/>
      <c r="EA156" s="5"/>
      <c r="EB156" s="5"/>
      <c r="EC156" s="5"/>
      <c r="ED156" s="5"/>
      <c r="EE156" s="5"/>
      <c r="EF156" s="5"/>
      <c r="EG156" s="5"/>
      <c r="EH156" s="5"/>
      <c r="EI156" s="5"/>
      <c r="EJ156" s="5"/>
      <c r="EK156" s="5"/>
      <c r="EL156" s="5"/>
      <c r="EM156" s="5"/>
      <c r="EN156" s="5"/>
      <c r="EO156" s="5"/>
      <c r="EP156" s="5"/>
      <c r="EQ156" s="5"/>
      <c r="ER156" s="5"/>
      <c r="ES156" s="5"/>
    </row>
    <row r="157" spans="1:149 16384:16384" x14ac:dyDescent="0.3"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5"/>
      <c r="CO157" s="5"/>
      <c r="CP157" s="5"/>
      <c r="CQ157" s="5"/>
      <c r="CR157" s="5"/>
      <c r="CS157" s="5"/>
      <c r="CT157" s="5"/>
      <c r="CU157" s="5"/>
      <c r="CV157" s="5"/>
      <c r="CW157" s="5"/>
      <c r="CX157" s="5"/>
      <c r="CY157" s="5"/>
      <c r="CZ157" s="5"/>
      <c r="DA157" s="5"/>
      <c r="DB157" s="5"/>
      <c r="DC157" s="5"/>
      <c r="DD157" s="5"/>
      <c r="DE157" s="5"/>
      <c r="DF157" s="5"/>
      <c r="DG157" s="5"/>
      <c r="DH157" s="5"/>
      <c r="DI157" s="5"/>
      <c r="DJ157" s="5"/>
      <c r="DK157" s="5"/>
      <c r="DL157" s="5"/>
      <c r="DM157" s="5"/>
      <c r="DN157" s="5"/>
      <c r="DO157" s="5"/>
      <c r="DP157" s="5"/>
      <c r="DQ157" s="5"/>
      <c r="DR157" s="5"/>
      <c r="DS157" s="5"/>
      <c r="DT157" s="5"/>
      <c r="DU157" s="5"/>
      <c r="DV157" s="5"/>
      <c r="DW157" s="5"/>
      <c r="DX157" s="5"/>
      <c r="DY157" s="5"/>
      <c r="DZ157" s="5"/>
      <c r="EA157" s="5"/>
      <c r="EB157" s="5"/>
      <c r="EC157" s="5"/>
      <c r="ED157" s="5"/>
      <c r="EE157" s="5"/>
      <c r="EF157" s="5"/>
      <c r="EG157" s="5"/>
      <c r="EH157" s="5"/>
      <c r="EI157" s="5"/>
      <c r="EJ157" s="5"/>
      <c r="EK157" s="5"/>
      <c r="EL157" s="5"/>
      <c r="EM157" s="5"/>
      <c r="EN157" s="5"/>
      <c r="EO157" s="5"/>
      <c r="EP157" s="5"/>
      <c r="EQ157" s="5"/>
      <c r="ER157" s="5"/>
      <c r="ES157" s="5"/>
    </row>
    <row r="158" spans="1:149 16384:16384" x14ac:dyDescent="0.3"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5"/>
      <c r="CO158" s="5"/>
      <c r="CP158" s="5"/>
      <c r="CQ158" s="5"/>
      <c r="CR158" s="5"/>
      <c r="CS158" s="5"/>
      <c r="CT158" s="5"/>
      <c r="CU158" s="5"/>
      <c r="CV158" s="5"/>
      <c r="CW158" s="5"/>
      <c r="CX158" s="5"/>
      <c r="CY158" s="5"/>
      <c r="CZ158" s="5"/>
      <c r="DA158" s="5"/>
      <c r="DB158" s="5"/>
      <c r="DC158" s="5"/>
      <c r="DD158" s="5"/>
      <c r="DE158" s="5"/>
      <c r="DF158" s="5"/>
      <c r="DG158" s="5"/>
      <c r="DH158" s="5"/>
      <c r="DI158" s="5"/>
      <c r="DJ158" s="5"/>
      <c r="DK158" s="5"/>
      <c r="DL158" s="5"/>
      <c r="DM158" s="5"/>
      <c r="DN158" s="5"/>
      <c r="DO158" s="5"/>
      <c r="DP158" s="5"/>
      <c r="DQ158" s="5"/>
      <c r="DR158" s="5"/>
      <c r="DS158" s="5"/>
      <c r="DT158" s="5"/>
      <c r="DU158" s="5"/>
      <c r="DV158" s="5"/>
      <c r="DW158" s="5"/>
      <c r="DX158" s="5"/>
      <c r="DY158" s="5"/>
      <c r="DZ158" s="5"/>
      <c r="EA158" s="5"/>
      <c r="EB158" s="5"/>
      <c r="EC158" s="5"/>
      <c r="ED158" s="5"/>
      <c r="EE158" s="5"/>
      <c r="EF158" s="5"/>
      <c r="EG158" s="5"/>
      <c r="EH158" s="5"/>
      <c r="EI158" s="5"/>
      <c r="EJ158" s="5"/>
      <c r="EK158" s="5"/>
      <c r="EL158" s="5"/>
      <c r="EM158" s="5"/>
      <c r="EN158" s="5"/>
      <c r="EO158" s="5"/>
      <c r="EP158" s="5"/>
      <c r="EQ158" s="5"/>
      <c r="ER158" s="5"/>
      <c r="ES158" s="5"/>
    </row>
    <row r="159" spans="1:149 16384:16384" x14ac:dyDescent="0.3"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5"/>
      <c r="CO159" s="5"/>
      <c r="CP159" s="5"/>
      <c r="CQ159" s="5"/>
      <c r="CR159" s="5"/>
      <c r="CS159" s="5"/>
      <c r="CT159" s="5"/>
      <c r="CU159" s="5"/>
      <c r="CV159" s="5"/>
      <c r="CW159" s="5"/>
      <c r="CX159" s="5"/>
      <c r="CY159" s="5"/>
      <c r="CZ159" s="5"/>
      <c r="DA159" s="5"/>
      <c r="DB159" s="5"/>
      <c r="DC159" s="5"/>
      <c r="DD159" s="5"/>
      <c r="DE159" s="5"/>
      <c r="DF159" s="5"/>
      <c r="DG159" s="5"/>
      <c r="DH159" s="5"/>
      <c r="DI159" s="5"/>
      <c r="DJ159" s="5"/>
      <c r="DK159" s="5"/>
      <c r="DL159" s="5"/>
      <c r="DM159" s="5"/>
      <c r="DN159" s="5"/>
      <c r="DO159" s="5"/>
      <c r="DP159" s="5"/>
      <c r="DQ159" s="5"/>
      <c r="DR159" s="5"/>
      <c r="DS159" s="5"/>
      <c r="DT159" s="5"/>
      <c r="DU159" s="5"/>
      <c r="DV159" s="5"/>
      <c r="DW159" s="5"/>
      <c r="DX159" s="5"/>
      <c r="DY159" s="5"/>
      <c r="DZ159" s="5"/>
      <c r="EA159" s="5"/>
      <c r="EB159" s="5"/>
      <c r="EC159" s="5"/>
      <c r="ED159" s="5"/>
      <c r="EE159" s="5"/>
      <c r="EF159" s="5"/>
      <c r="EG159" s="5"/>
      <c r="EH159" s="5"/>
      <c r="EI159" s="5"/>
      <c r="EJ159" s="5"/>
      <c r="EK159" s="5"/>
      <c r="EL159" s="5"/>
      <c r="EM159" s="5"/>
      <c r="EN159" s="5"/>
      <c r="EO159" s="5"/>
      <c r="EP159" s="5"/>
      <c r="EQ159" s="5"/>
      <c r="ER159" s="5"/>
      <c r="ES159" s="5"/>
    </row>
    <row r="160" spans="1:149 16384:16384" x14ac:dyDescent="0.3"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5"/>
      <c r="CO160" s="5"/>
      <c r="CP160" s="5"/>
      <c r="CQ160" s="5"/>
      <c r="CR160" s="5"/>
      <c r="CS160" s="5"/>
      <c r="CT160" s="5"/>
      <c r="CU160" s="5"/>
      <c r="CV160" s="5"/>
      <c r="CW160" s="5"/>
      <c r="CX160" s="5"/>
      <c r="CY160" s="5"/>
      <c r="CZ160" s="5"/>
      <c r="DA160" s="5"/>
      <c r="DB160" s="5"/>
      <c r="DC160" s="5"/>
      <c r="DD160" s="5"/>
      <c r="DE160" s="5"/>
      <c r="DF160" s="5"/>
      <c r="DG160" s="5"/>
      <c r="DH160" s="5"/>
      <c r="DI160" s="5"/>
      <c r="DJ160" s="5"/>
      <c r="DK160" s="5"/>
      <c r="DL160" s="5"/>
      <c r="DM160" s="5"/>
      <c r="DN160" s="5"/>
      <c r="DO160" s="5"/>
      <c r="DP160" s="5"/>
      <c r="DQ160" s="5"/>
      <c r="DR160" s="5"/>
      <c r="DS160" s="5"/>
      <c r="DT160" s="5"/>
      <c r="DU160" s="5"/>
      <c r="DV160" s="5"/>
      <c r="DW160" s="5"/>
      <c r="DX160" s="5"/>
      <c r="DY160" s="5"/>
      <c r="DZ160" s="5"/>
      <c r="EA160" s="5"/>
      <c r="EB160" s="5"/>
      <c r="EC160" s="5"/>
      <c r="ED160" s="5"/>
      <c r="EE160" s="5"/>
      <c r="EF160" s="5"/>
      <c r="EG160" s="5"/>
      <c r="EH160" s="5"/>
      <c r="EI160" s="5"/>
      <c r="EJ160" s="5"/>
      <c r="EK160" s="5"/>
      <c r="EL160" s="5"/>
      <c r="EM160" s="5"/>
      <c r="EN160" s="5"/>
      <c r="EO160" s="5"/>
      <c r="EP160" s="5"/>
      <c r="EQ160" s="5"/>
      <c r="ER160" s="5"/>
      <c r="ES160" s="5"/>
    </row>
    <row r="161" spans="4:149" x14ac:dyDescent="0.3"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5"/>
      <c r="CO161" s="5"/>
      <c r="CP161" s="5"/>
      <c r="CQ161" s="5"/>
      <c r="CR161" s="5"/>
      <c r="CS161" s="5"/>
      <c r="CT161" s="5"/>
      <c r="CU161" s="5"/>
      <c r="CV161" s="5"/>
      <c r="CW161" s="5"/>
      <c r="CX161" s="5"/>
      <c r="CY161" s="5"/>
      <c r="CZ161" s="5"/>
      <c r="DA161" s="5"/>
      <c r="DB161" s="5"/>
      <c r="DC161" s="5"/>
      <c r="DD161" s="5"/>
      <c r="DE161" s="5"/>
      <c r="DF161" s="5"/>
      <c r="DG161" s="5"/>
      <c r="DH161" s="5"/>
      <c r="DI161" s="5"/>
      <c r="DJ161" s="5"/>
      <c r="DK161" s="5"/>
      <c r="DL161" s="5"/>
      <c r="DM161" s="5"/>
      <c r="DN161" s="5"/>
      <c r="DO161" s="5"/>
      <c r="DP161" s="5"/>
      <c r="DQ161" s="5"/>
      <c r="DR161" s="5"/>
      <c r="DS161" s="5"/>
      <c r="DT161" s="5"/>
      <c r="DU161" s="5"/>
      <c r="DV161" s="5"/>
      <c r="DW161" s="5"/>
      <c r="DX161" s="5"/>
      <c r="DY161" s="5"/>
      <c r="DZ161" s="5"/>
      <c r="EA161" s="5"/>
      <c r="EB161" s="5"/>
      <c r="EC161" s="5"/>
      <c r="ED161" s="5"/>
      <c r="EE161" s="5"/>
      <c r="EF161" s="5"/>
      <c r="EG161" s="5"/>
      <c r="EH161" s="5"/>
      <c r="EI161" s="5"/>
      <c r="EJ161" s="5"/>
      <c r="EK161" s="5"/>
      <c r="EL161" s="5"/>
      <c r="EM161" s="5"/>
      <c r="EN161" s="5"/>
      <c r="EO161" s="5"/>
      <c r="EP161" s="5"/>
      <c r="EQ161" s="5"/>
      <c r="ER161" s="5"/>
      <c r="ES161" s="5"/>
    </row>
    <row r="162" spans="4:149" x14ac:dyDescent="0.3"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5"/>
      <c r="CO162" s="5"/>
      <c r="CP162" s="5"/>
      <c r="CQ162" s="5"/>
      <c r="CR162" s="5"/>
      <c r="CS162" s="5"/>
      <c r="CT162" s="5"/>
      <c r="CU162" s="5"/>
      <c r="CV162" s="5"/>
      <c r="CW162" s="5"/>
      <c r="CX162" s="5"/>
      <c r="CY162" s="5"/>
      <c r="CZ162" s="5"/>
      <c r="DA162" s="5"/>
      <c r="DB162" s="5"/>
      <c r="DC162" s="5"/>
      <c r="DD162" s="5"/>
      <c r="DE162" s="5"/>
      <c r="DF162" s="5"/>
      <c r="DG162" s="5"/>
      <c r="DH162" s="5"/>
      <c r="DI162" s="5"/>
      <c r="DJ162" s="5"/>
      <c r="DK162" s="5"/>
      <c r="DL162" s="5"/>
      <c r="DM162" s="5"/>
      <c r="DN162" s="5"/>
      <c r="DO162" s="5"/>
      <c r="DP162" s="5"/>
      <c r="DQ162" s="5"/>
      <c r="DR162" s="5"/>
      <c r="DS162" s="5"/>
      <c r="DT162" s="5"/>
      <c r="DU162" s="5"/>
      <c r="DV162" s="5"/>
      <c r="DW162" s="5"/>
      <c r="DX162" s="5"/>
      <c r="DY162" s="5"/>
      <c r="DZ162" s="5"/>
      <c r="EA162" s="5"/>
      <c r="EB162" s="5"/>
      <c r="EC162" s="5"/>
      <c r="ED162" s="5"/>
      <c r="EE162" s="5"/>
      <c r="EF162" s="5"/>
      <c r="EG162" s="5"/>
      <c r="EH162" s="5"/>
      <c r="EI162" s="5"/>
      <c r="EJ162" s="5"/>
      <c r="EK162" s="5"/>
      <c r="EL162" s="5"/>
      <c r="EM162" s="5"/>
      <c r="EN162" s="5"/>
      <c r="EO162" s="5"/>
      <c r="EP162" s="5"/>
      <c r="EQ162" s="5"/>
      <c r="ER162" s="5"/>
      <c r="ES162" s="5"/>
    </row>
    <row r="163" spans="4:149" x14ac:dyDescent="0.3"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5"/>
      <c r="CO163" s="5"/>
      <c r="CP163" s="5"/>
      <c r="CQ163" s="5"/>
      <c r="CR163" s="5"/>
      <c r="CS163" s="5"/>
      <c r="CT163" s="5"/>
      <c r="CU163" s="5"/>
      <c r="CV163" s="5"/>
      <c r="CW163" s="5"/>
      <c r="CX163" s="5"/>
      <c r="CY163" s="5"/>
      <c r="CZ163" s="5"/>
      <c r="DA163" s="5"/>
      <c r="DB163" s="5"/>
      <c r="DC163" s="5"/>
      <c r="DD163" s="5"/>
      <c r="DE163" s="5"/>
      <c r="DF163" s="5"/>
      <c r="DG163" s="5"/>
      <c r="DH163" s="5"/>
      <c r="DI163" s="5"/>
      <c r="DJ163" s="5"/>
      <c r="DK163" s="5"/>
      <c r="DL163" s="5"/>
      <c r="DM163" s="5"/>
      <c r="DN163" s="5"/>
      <c r="DO163" s="5"/>
      <c r="DP163" s="5"/>
      <c r="DQ163" s="5"/>
      <c r="DR163" s="5"/>
      <c r="DS163" s="5"/>
      <c r="DT163" s="5"/>
      <c r="DU163" s="5"/>
      <c r="DV163" s="5"/>
      <c r="DW163" s="5"/>
      <c r="DX163" s="5"/>
      <c r="DY163" s="5"/>
      <c r="DZ163" s="5"/>
      <c r="EA163" s="5"/>
      <c r="EB163" s="5"/>
      <c r="EC163" s="5"/>
      <c r="ED163" s="5"/>
      <c r="EE163" s="5"/>
      <c r="EF163" s="5"/>
      <c r="EG163" s="5"/>
      <c r="EH163" s="5"/>
      <c r="EI163" s="5"/>
      <c r="EJ163" s="5"/>
      <c r="EK163" s="5"/>
      <c r="EL163" s="5"/>
      <c r="EM163" s="5"/>
      <c r="EN163" s="5"/>
      <c r="EO163" s="5"/>
      <c r="EP163" s="5"/>
      <c r="EQ163" s="5"/>
      <c r="ER163" s="5"/>
      <c r="ES163" s="5"/>
    </row>
    <row r="164" spans="4:149" x14ac:dyDescent="0.3"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5"/>
      <c r="CO164" s="5"/>
      <c r="CP164" s="5"/>
      <c r="CQ164" s="5"/>
      <c r="CR164" s="5"/>
      <c r="CS164" s="5"/>
      <c r="CT164" s="5"/>
      <c r="CU164" s="5"/>
      <c r="CV164" s="5"/>
      <c r="CW164" s="5"/>
      <c r="CX164" s="5"/>
      <c r="CY164" s="5"/>
      <c r="CZ164" s="5"/>
      <c r="DA164" s="5"/>
      <c r="DB164" s="5"/>
      <c r="DC164" s="5"/>
      <c r="DD164" s="5"/>
      <c r="DE164" s="5"/>
      <c r="DF164" s="5"/>
      <c r="DG164" s="5"/>
      <c r="DH164" s="5"/>
      <c r="DI164" s="5"/>
      <c r="DJ164" s="5"/>
      <c r="DK164" s="5"/>
      <c r="DL164" s="5"/>
      <c r="DM164" s="5"/>
      <c r="DN164" s="5"/>
      <c r="DO164" s="5"/>
      <c r="DP164" s="5"/>
      <c r="DQ164" s="5"/>
      <c r="DR164" s="5"/>
      <c r="DS164" s="5"/>
      <c r="DT164" s="5"/>
      <c r="DU164" s="5"/>
      <c r="DV164" s="5"/>
      <c r="DW164" s="5"/>
      <c r="DX164" s="5"/>
      <c r="DY164" s="5"/>
      <c r="DZ164" s="5"/>
      <c r="EA164" s="5"/>
      <c r="EB164" s="5"/>
      <c r="EC164" s="5"/>
      <c r="ED164" s="5"/>
      <c r="EE164" s="5"/>
      <c r="EF164" s="5"/>
      <c r="EG164" s="5"/>
      <c r="EH164" s="5"/>
      <c r="EI164" s="5"/>
      <c r="EJ164" s="5"/>
      <c r="EK164" s="5"/>
      <c r="EL164" s="5"/>
      <c r="EM164" s="5"/>
      <c r="EN164" s="5"/>
      <c r="EO164" s="5"/>
      <c r="EP164" s="5"/>
      <c r="EQ164" s="5"/>
      <c r="ER164" s="5"/>
      <c r="ES164" s="5"/>
    </row>
    <row r="165" spans="4:149" x14ac:dyDescent="0.3"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5"/>
      <c r="CO165" s="5"/>
      <c r="CP165" s="5"/>
      <c r="CQ165" s="5"/>
      <c r="CR165" s="5"/>
      <c r="CS165" s="5"/>
      <c r="CT165" s="5"/>
      <c r="CU165" s="5"/>
      <c r="CV165" s="5"/>
      <c r="CW165" s="5"/>
      <c r="CX165" s="5"/>
      <c r="CY165" s="5"/>
      <c r="CZ165" s="5"/>
      <c r="DA165" s="5"/>
      <c r="DB165" s="5"/>
      <c r="DC165" s="5"/>
      <c r="DD165" s="5"/>
      <c r="DE165" s="5"/>
      <c r="DF165" s="5"/>
      <c r="DG165" s="5"/>
      <c r="DH165" s="5"/>
      <c r="DI165" s="5"/>
      <c r="DJ165" s="5"/>
      <c r="DK165" s="5"/>
      <c r="DL165" s="5"/>
      <c r="DM165" s="5"/>
      <c r="DN165" s="5"/>
      <c r="DO165" s="5"/>
      <c r="DP165" s="5"/>
      <c r="DQ165" s="5"/>
      <c r="DR165" s="5"/>
      <c r="DS165" s="5"/>
      <c r="DT165" s="5"/>
      <c r="DU165" s="5"/>
      <c r="DV165" s="5"/>
      <c r="DW165" s="5"/>
      <c r="DX165" s="5"/>
      <c r="DY165" s="5"/>
      <c r="DZ165" s="5"/>
      <c r="EA165" s="5"/>
      <c r="EB165" s="5"/>
      <c r="EC165" s="5"/>
      <c r="ED165" s="5"/>
      <c r="EE165" s="5"/>
      <c r="EF165" s="5"/>
      <c r="EG165" s="5"/>
      <c r="EH165" s="5"/>
      <c r="EI165" s="5"/>
      <c r="EJ165" s="5"/>
      <c r="EK165" s="5"/>
      <c r="EL165" s="5"/>
      <c r="EM165" s="5"/>
      <c r="EN165" s="5"/>
      <c r="EO165" s="5"/>
      <c r="EP165" s="5"/>
      <c r="EQ165" s="5"/>
      <c r="ER165" s="5"/>
      <c r="ES165" s="5"/>
    </row>
    <row r="166" spans="4:149" x14ac:dyDescent="0.3"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5"/>
      <c r="CO166" s="5"/>
      <c r="CP166" s="5"/>
      <c r="CQ166" s="5"/>
      <c r="CR166" s="5"/>
      <c r="CS166" s="5"/>
      <c r="CT166" s="5"/>
      <c r="CU166" s="5"/>
      <c r="CV166" s="5"/>
      <c r="CW166" s="5"/>
      <c r="CX166" s="5"/>
      <c r="CY166" s="5"/>
      <c r="CZ166" s="5"/>
      <c r="DA166" s="5"/>
      <c r="DB166" s="5"/>
      <c r="DC166" s="5"/>
      <c r="DD166" s="5"/>
      <c r="DE166" s="5"/>
      <c r="DF166" s="5"/>
      <c r="DG166" s="5"/>
      <c r="DH166" s="5"/>
      <c r="DI166" s="5"/>
      <c r="DJ166" s="5"/>
      <c r="DK166" s="5"/>
      <c r="DL166" s="5"/>
      <c r="DM166" s="5"/>
      <c r="DN166" s="5"/>
      <c r="DO166" s="5"/>
      <c r="DP166" s="5"/>
      <c r="DQ166" s="5"/>
      <c r="DR166" s="5"/>
      <c r="DS166" s="5"/>
      <c r="DT166" s="5"/>
      <c r="DU166" s="5"/>
      <c r="DV166" s="5"/>
      <c r="DW166" s="5"/>
      <c r="DX166" s="5"/>
      <c r="DY166" s="5"/>
      <c r="DZ166" s="5"/>
      <c r="EA166" s="5"/>
      <c r="EB166" s="5"/>
      <c r="EC166" s="5"/>
      <c r="ED166" s="5"/>
      <c r="EE166" s="5"/>
      <c r="EF166" s="5"/>
      <c r="EG166" s="5"/>
      <c r="EH166" s="5"/>
      <c r="EI166" s="5"/>
      <c r="EJ166" s="5"/>
      <c r="EK166" s="5"/>
      <c r="EL166" s="5"/>
      <c r="EM166" s="5"/>
      <c r="EN166" s="5"/>
      <c r="EO166" s="5"/>
      <c r="EP166" s="5"/>
      <c r="EQ166" s="5"/>
      <c r="ER166" s="5"/>
      <c r="ES166" s="5"/>
    </row>
    <row r="167" spans="4:149" x14ac:dyDescent="0.3"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5"/>
      <c r="CO167" s="5"/>
      <c r="CP167" s="5"/>
      <c r="CQ167" s="5"/>
      <c r="CR167" s="5"/>
      <c r="CS167" s="5"/>
      <c r="CT167" s="5"/>
      <c r="CU167" s="5"/>
      <c r="CV167" s="5"/>
      <c r="CW167" s="5"/>
      <c r="CX167" s="5"/>
      <c r="CY167" s="5"/>
      <c r="CZ167" s="5"/>
      <c r="DA167" s="5"/>
      <c r="DB167" s="5"/>
      <c r="DC167" s="5"/>
      <c r="DD167" s="5"/>
      <c r="DE167" s="5"/>
      <c r="DF167" s="5"/>
      <c r="DG167" s="5"/>
      <c r="DH167" s="5"/>
      <c r="DI167" s="5"/>
      <c r="DJ167" s="5"/>
      <c r="DK167" s="5"/>
      <c r="DL167" s="5"/>
      <c r="DM167" s="5"/>
      <c r="DN167" s="5"/>
      <c r="DO167" s="5"/>
      <c r="DP167" s="5"/>
      <c r="DQ167" s="5"/>
      <c r="DR167" s="5"/>
      <c r="DS167" s="5"/>
      <c r="DT167" s="5"/>
      <c r="DU167" s="5"/>
      <c r="DV167" s="5"/>
      <c r="DW167" s="5"/>
      <c r="DX167" s="5"/>
      <c r="DY167" s="5"/>
      <c r="DZ167" s="5"/>
      <c r="EA167" s="5"/>
      <c r="EB167" s="5"/>
      <c r="EC167" s="5"/>
      <c r="ED167" s="5"/>
      <c r="EE167" s="5"/>
      <c r="EF167" s="5"/>
      <c r="EG167" s="5"/>
      <c r="EH167" s="5"/>
      <c r="EI167" s="5"/>
      <c r="EJ167" s="5"/>
      <c r="EK167" s="5"/>
      <c r="EL167" s="5"/>
      <c r="EM167" s="5"/>
      <c r="EN167" s="5"/>
      <c r="EO167" s="5"/>
      <c r="EP167" s="5"/>
      <c r="EQ167" s="5"/>
      <c r="ER167" s="5"/>
      <c r="ES167" s="5"/>
    </row>
    <row r="168" spans="4:149" x14ac:dyDescent="0.3"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5"/>
      <c r="CO168" s="5"/>
      <c r="CP168" s="5"/>
      <c r="CQ168" s="5"/>
      <c r="CR168" s="5"/>
      <c r="CS168" s="5"/>
      <c r="CT168" s="5"/>
      <c r="CU168" s="5"/>
      <c r="CV168" s="5"/>
      <c r="CW168" s="5"/>
      <c r="CX168" s="5"/>
      <c r="CY168" s="5"/>
      <c r="CZ168" s="5"/>
      <c r="DA168" s="5"/>
      <c r="DB168" s="5"/>
      <c r="DC168" s="5"/>
      <c r="DD168" s="5"/>
      <c r="DE168" s="5"/>
      <c r="DF168" s="5"/>
      <c r="DG168" s="5"/>
      <c r="DH168" s="5"/>
      <c r="DI168" s="5"/>
      <c r="DJ168" s="5"/>
      <c r="DK168" s="5"/>
      <c r="DL168" s="5"/>
      <c r="DM168" s="5"/>
      <c r="DN168" s="5"/>
      <c r="DO168" s="5"/>
      <c r="DP168" s="5"/>
      <c r="DQ168" s="5"/>
      <c r="DR168" s="5"/>
      <c r="DS168" s="5"/>
      <c r="DT168" s="5"/>
      <c r="DU168" s="5"/>
      <c r="DV168" s="5"/>
      <c r="DW168" s="5"/>
      <c r="DX168" s="5"/>
      <c r="DY168" s="5"/>
      <c r="DZ168" s="5"/>
      <c r="EA168" s="5"/>
      <c r="EB168" s="5"/>
      <c r="EC168" s="5"/>
      <c r="ED168" s="5"/>
      <c r="EE168" s="5"/>
      <c r="EF168" s="5"/>
      <c r="EG168" s="5"/>
      <c r="EH168" s="5"/>
      <c r="EI168" s="5"/>
      <c r="EJ168" s="5"/>
      <c r="EK168" s="5"/>
      <c r="EL168" s="5"/>
      <c r="EM168" s="5"/>
      <c r="EN168" s="5"/>
      <c r="EO168" s="5"/>
      <c r="EP168" s="5"/>
      <c r="EQ168" s="5"/>
      <c r="ER168" s="5"/>
      <c r="ES168" s="5"/>
    </row>
    <row r="169" spans="4:149" x14ac:dyDescent="0.3"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5"/>
      <c r="CO169" s="5"/>
      <c r="CP169" s="5"/>
      <c r="CQ169" s="5"/>
      <c r="CR169" s="5"/>
      <c r="CS169" s="5"/>
      <c r="CT169" s="5"/>
      <c r="CU169" s="5"/>
      <c r="CV169" s="5"/>
      <c r="CW169" s="5"/>
      <c r="CX169" s="5"/>
      <c r="CY169" s="5"/>
      <c r="CZ169" s="5"/>
      <c r="DA169" s="5"/>
      <c r="DB169" s="5"/>
      <c r="DC169" s="5"/>
      <c r="DD169" s="5"/>
      <c r="DE169" s="5"/>
      <c r="DF169" s="5"/>
      <c r="DG169" s="5"/>
      <c r="DH169" s="5"/>
      <c r="DI169" s="5"/>
      <c r="DJ169" s="5"/>
      <c r="DK169" s="5"/>
      <c r="DL169" s="5"/>
      <c r="DM169" s="5"/>
      <c r="DN169" s="5"/>
      <c r="DO169" s="5"/>
      <c r="DP169" s="5"/>
      <c r="DQ169" s="5"/>
      <c r="DR169" s="5"/>
      <c r="DS169" s="5"/>
      <c r="DT169" s="5"/>
      <c r="DU169" s="5"/>
      <c r="DV169" s="5"/>
      <c r="DW169" s="5"/>
      <c r="DX169" s="5"/>
      <c r="DY169" s="5"/>
      <c r="DZ169" s="5"/>
      <c r="EA169" s="5"/>
      <c r="EB169" s="5"/>
      <c r="EC169" s="5"/>
      <c r="ED169" s="5"/>
      <c r="EE169" s="5"/>
      <c r="EF169" s="5"/>
      <c r="EG169" s="5"/>
      <c r="EH169" s="5"/>
      <c r="EI169" s="5"/>
      <c r="EJ169" s="5"/>
      <c r="EK169" s="5"/>
      <c r="EL169" s="5"/>
      <c r="EM169" s="5"/>
      <c r="EN169" s="5"/>
      <c r="EO169" s="5"/>
      <c r="EP169" s="5"/>
      <c r="EQ169" s="5"/>
      <c r="ER169" s="5"/>
      <c r="ES169" s="5"/>
    </row>
    <row r="170" spans="4:149" x14ac:dyDescent="0.3"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5"/>
      <c r="CO170" s="5"/>
      <c r="CP170" s="5"/>
      <c r="CQ170" s="5"/>
      <c r="CR170" s="5"/>
      <c r="CS170" s="5"/>
      <c r="CT170" s="5"/>
      <c r="CU170" s="5"/>
      <c r="CV170" s="5"/>
      <c r="CW170" s="5"/>
      <c r="CX170" s="5"/>
      <c r="CY170" s="5"/>
      <c r="CZ170" s="5"/>
      <c r="DA170" s="5"/>
      <c r="DB170" s="5"/>
      <c r="DC170" s="5"/>
      <c r="DD170" s="5"/>
      <c r="DE170" s="5"/>
      <c r="DF170" s="5"/>
      <c r="DG170" s="5"/>
      <c r="DH170" s="5"/>
      <c r="DI170" s="5"/>
      <c r="DJ170" s="5"/>
      <c r="DK170" s="5"/>
      <c r="DL170" s="5"/>
      <c r="DM170" s="5"/>
      <c r="DN170" s="5"/>
      <c r="DO170" s="5"/>
      <c r="DP170" s="5"/>
      <c r="DQ170" s="5"/>
      <c r="DR170" s="5"/>
      <c r="DS170" s="5"/>
      <c r="DT170" s="5"/>
      <c r="DU170" s="5"/>
      <c r="DV170" s="5"/>
      <c r="DW170" s="5"/>
      <c r="DX170" s="5"/>
      <c r="DY170" s="5"/>
      <c r="DZ170" s="5"/>
      <c r="EA170" s="5"/>
      <c r="EB170" s="5"/>
      <c r="EC170" s="5"/>
      <c r="ED170" s="5"/>
      <c r="EE170" s="5"/>
      <c r="EF170" s="5"/>
      <c r="EG170" s="5"/>
      <c r="EH170" s="5"/>
      <c r="EI170" s="5"/>
      <c r="EJ170" s="5"/>
      <c r="EK170" s="5"/>
      <c r="EL170" s="5"/>
      <c r="EM170" s="5"/>
      <c r="EN170" s="5"/>
      <c r="EO170" s="5"/>
      <c r="EP170" s="5"/>
      <c r="EQ170" s="5"/>
      <c r="ER170" s="5"/>
      <c r="ES170" s="5"/>
    </row>
    <row r="171" spans="4:149" x14ac:dyDescent="0.3"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5"/>
      <c r="CO171" s="5"/>
      <c r="CP171" s="5"/>
      <c r="CQ171" s="5"/>
      <c r="CR171" s="5"/>
      <c r="CS171" s="5"/>
      <c r="CT171" s="5"/>
      <c r="CU171" s="5"/>
      <c r="CV171" s="5"/>
      <c r="CW171" s="5"/>
      <c r="CX171" s="5"/>
      <c r="CY171" s="5"/>
      <c r="CZ171" s="5"/>
      <c r="DA171" s="5"/>
      <c r="DB171" s="5"/>
      <c r="DC171" s="5"/>
      <c r="DD171" s="5"/>
      <c r="DE171" s="5"/>
      <c r="DF171" s="5"/>
      <c r="DG171" s="5"/>
      <c r="DH171" s="5"/>
      <c r="DI171" s="5"/>
      <c r="DJ171" s="5"/>
      <c r="DK171" s="5"/>
      <c r="DL171" s="5"/>
      <c r="DM171" s="5"/>
      <c r="DN171" s="5"/>
      <c r="DO171" s="5"/>
      <c r="DP171" s="5"/>
      <c r="DQ171" s="5"/>
      <c r="DR171" s="5"/>
      <c r="DS171" s="5"/>
      <c r="DT171" s="5"/>
      <c r="DU171" s="5"/>
      <c r="DV171" s="5"/>
      <c r="DW171" s="5"/>
      <c r="DX171" s="5"/>
      <c r="DY171" s="5"/>
      <c r="DZ171" s="5"/>
      <c r="EA171" s="5"/>
      <c r="EB171" s="5"/>
      <c r="EC171" s="5"/>
      <c r="ED171" s="5"/>
      <c r="EE171" s="5"/>
      <c r="EF171" s="5"/>
      <c r="EG171" s="5"/>
      <c r="EH171" s="5"/>
      <c r="EI171" s="5"/>
      <c r="EJ171" s="5"/>
      <c r="EK171" s="5"/>
      <c r="EL171" s="5"/>
      <c r="EM171" s="5"/>
      <c r="EN171" s="5"/>
      <c r="EO171" s="5"/>
      <c r="EP171" s="5"/>
      <c r="EQ171" s="5"/>
      <c r="ER171" s="5"/>
      <c r="ES171" s="5"/>
    </row>
    <row r="172" spans="4:149" x14ac:dyDescent="0.3"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5"/>
      <c r="CO172" s="5"/>
      <c r="CP172" s="5"/>
      <c r="CQ172" s="5"/>
      <c r="CR172" s="5"/>
      <c r="CS172" s="5"/>
      <c r="CT172" s="5"/>
      <c r="CU172" s="5"/>
      <c r="CV172" s="5"/>
      <c r="CW172" s="5"/>
      <c r="CX172" s="5"/>
      <c r="CY172" s="5"/>
      <c r="CZ172" s="5"/>
      <c r="DA172" s="5"/>
      <c r="DB172" s="5"/>
      <c r="DC172" s="5"/>
      <c r="DD172" s="5"/>
      <c r="DE172" s="5"/>
      <c r="DF172" s="5"/>
      <c r="DG172" s="5"/>
      <c r="DH172" s="5"/>
      <c r="DI172" s="5"/>
      <c r="DJ172" s="5"/>
      <c r="DK172" s="5"/>
      <c r="DL172" s="5"/>
      <c r="DM172" s="5"/>
      <c r="DN172" s="5"/>
      <c r="DO172" s="5"/>
      <c r="DP172" s="5"/>
      <c r="DQ172" s="5"/>
      <c r="DR172" s="5"/>
      <c r="DS172" s="5"/>
      <c r="DT172" s="5"/>
      <c r="DU172" s="5"/>
      <c r="DV172" s="5"/>
      <c r="DW172" s="5"/>
      <c r="DX172" s="5"/>
      <c r="DY172" s="5"/>
      <c r="DZ172" s="5"/>
      <c r="EA172" s="5"/>
      <c r="EB172" s="5"/>
      <c r="EC172" s="5"/>
      <c r="ED172" s="5"/>
      <c r="EE172" s="5"/>
      <c r="EF172" s="5"/>
      <c r="EG172" s="5"/>
      <c r="EH172" s="5"/>
      <c r="EI172" s="5"/>
      <c r="EJ172" s="5"/>
      <c r="EK172" s="5"/>
      <c r="EL172" s="5"/>
      <c r="EM172" s="5"/>
      <c r="EN172" s="5"/>
      <c r="EO172" s="5"/>
      <c r="EP172" s="5"/>
      <c r="EQ172" s="5"/>
      <c r="ER172" s="5"/>
      <c r="ES172" s="5"/>
    </row>
    <row r="173" spans="4:149" x14ac:dyDescent="0.3"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5"/>
      <c r="CO173" s="5"/>
      <c r="CP173" s="5"/>
      <c r="CQ173" s="5"/>
      <c r="CR173" s="5"/>
      <c r="CS173" s="5"/>
      <c r="CT173" s="5"/>
      <c r="CU173" s="5"/>
      <c r="CV173" s="5"/>
      <c r="CW173" s="5"/>
      <c r="CX173" s="5"/>
      <c r="CY173" s="5"/>
      <c r="CZ173" s="5"/>
      <c r="DA173" s="5"/>
      <c r="DB173" s="5"/>
      <c r="DC173" s="5"/>
      <c r="DD173" s="5"/>
      <c r="DE173" s="5"/>
      <c r="DF173" s="5"/>
      <c r="DG173" s="5"/>
      <c r="DH173" s="5"/>
      <c r="DI173" s="5"/>
      <c r="DJ173" s="5"/>
      <c r="DK173" s="5"/>
      <c r="DL173" s="5"/>
      <c r="DM173" s="5"/>
      <c r="DN173" s="5"/>
      <c r="DO173" s="5"/>
      <c r="DP173" s="5"/>
      <c r="DQ173" s="5"/>
      <c r="DR173" s="5"/>
      <c r="DS173" s="5"/>
      <c r="DT173" s="5"/>
      <c r="DU173" s="5"/>
      <c r="DV173" s="5"/>
      <c r="DW173" s="5"/>
      <c r="DX173" s="5"/>
      <c r="DY173" s="5"/>
      <c r="DZ173" s="5"/>
      <c r="EA173" s="5"/>
      <c r="EB173" s="5"/>
      <c r="EC173" s="5"/>
      <c r="ED173" s="5"/>
      <c r="EE173" s="5"/>
      <c r="EF173" s="5"/>
      <c r="EG173" s="5"/>
      <c r="EH173" s="5"/>
      <c r="EI173" s="5"/>
      <c r="EJ173" s="5"/>
      <c r="EK173" s="5"/>
      <c r="EL173" s="5"/>
      <c r="EM173" s="5"/>
      <c r="EN173" s="5"/>
      <c r="EO173" s="5"/>
      <c r="EP173" s="5"/>
      <c r="EQ173" s="5"/>
      <c r="ER173" s="5"/>
      <c r="ES173" s="5"/>
    </row>
    <row r="174" spans="4:149" x14ac:dyDescent="0.3"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5"/>
      <c r="CO174" s="5"/>
      <c r="CP174" s="5"/>
      <c r="CQ174" s="5"/>
      <c r="CR174" s="5"/>
      <c r="CS174" s="5"/>
      <c r="CT174" s="5"/>
      <c r="CU174" s="5"/>
      <c r="CV174" s="5"/>
      <c r="CW174" s="5"/>
      <c r="CX174" s="5"/>
      <c r="CY174" s="5"/>
      <c r="CZ174" s="5"/>
      <c r="DA174" s="5"/>
      <c r="DB174" s="5"/>
      <c r="DC174" s="5"/>
      <c r="DD174" s="5"/>
      <c r="DE174" s="5"/>
      <c r="DF174" s="5"/>
      <c r="DG174" s="5"/>
      <c r="DH174" s="5"/>
      <c r="DI174" s="5"/>
      <c r="DJ174" s="5"/>
      <c r="DK174" s="5"/>
      <c r="DL174" s="5"/>
      <c r="DM174" s="5"/>
      <c r="DN174" s="5"/>
      <c r="DO174" s="5"/>
      <c r="DP174" s="5"/>
      <c r="DQ174" s="5"/>
      <c r="DR174" s="5"/>
      <c r="DS174" s="5"/>
      <c r="DT174" s="5"/>
      <c r="DU174" s="5"/>
      <c r="DV174" s="5"/>
      <c r="DW174" s="5"/>
      <c r="DX174" s="5"/>
      <c r="DY174" s="5"/>
      <c r="DZ174" s="5"/>
      <c r="EA174" s="5"/>
      <c r="EB174" s="5"/>
      <c r="EC174" s="5"/>
      <c r="ED174" s="5"/>
      <c r="EE174" s="5"/>
      <c r="EF174" s="5"/>
      <c r="EG174" s="5"/>
      <c r="EH174" s="5"/>
      <c r="EI174" s="5"/>
      <c r="EJ174" s="5"/>
      <c r="EK174" s="5"/>
      <c r="EL174" s="5"/>
      <c r="EM174" s="5"/>
      <c r="EN174" s="5"/>
      <c r="EO174" s="5"/>
      <c r="EP174" s="5"/>
      <c r="EQ174" s="5"/>
      <c r="ER174" s="5"/>
      <c r="ES174" s="5"/>
    </row>
    <row r="175" spans="4:149" x14ac:dyDescent="0.3"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5"/>
      <c r="CO175" s="5"/>
      <c r="CP175" s="5"/>
      <c r="CQ175" s="5"/>
      <c r="CR175" s="5"/>
      <c r="CS175" s="5"/>
      <c r="CT175" s="5"/>
      <c r="CU175" s="5"/>
      <c r="CV175" s="5"/>
      <c r="CW175" s="5"/>
      <c r="CX175" s="5"/>
      <c r="CY175" s="5"/>
      <c r="CZ175" s="5"/>
      <c r="DA175" s="5"/>
      <c r="DB175" s="5"/>
      <c r="DC175" s="5"/>
      <c r="DD175" s="5"/>
      <c r="DE175" s="5"/>
      <c r="DF175" s="5"/>
      <c r="DG175" s="5"/>
      <c r="DH175" s="5"/>
      <c r="DI175" s="5"/>
      <c r="DJ175" s="5"/>
      <c r="DK175" s="5"/>
      <c r="DL175" s="5"/>
      <c r="DM175" s="5"/>
      <c r="DN175" s="5"/>
      <c r="DO175" s="5"/>
      <c r="DP175" s="5"/>
      <c r="DQ175" s="5"/>
      <c r="DR175" s="5"/>
      <c r="DS175" s="5"/>
      <c r="DT175" s="5"/>
      <c r="DU175" s="5"/>
      <c r="DV175" s="5"/>
      <c r="DW175" s="5"/>
      <c r="DX175" s="5"/>
      <c r="DY175" s="5"/>
      <c r="DZ175" s="5"/>
      <c r="EA175" s="5"/>
      <c r="EB175" s="5"/>
      <c r="EC175" s="5"/>
      <c r="ED175" s="5"/>
      <c r="EE175" s="5"/>
      <c r="EF175" s="5"/>
      <c r="EG175" s="5"/>
      <c r="EH175" s="5"/>
      <c r="EI175" s="5"/>
      <c r="EJ175" s="5"/>
      <c r="EK175" s="5"/>
      <c r="EL175" s="5"/>
      <c r="EM175" s="5"/>
      <c r="EN175" s="5"/>
      <c r="EO175" s="5"/>
      <c r="EP175" s="5"/>
      <c r="EQ175" s="5"/>
      <c r="ER175" s="5"/>
      <c r="ES175" s="5"/>
    </row>
    <row r="176" spans="4:149" x14ac:dyDescent="0.3"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5"/>
      <c r="CO176" s="5"/>
      <c r="CP176" s="5"/>
      <c r="CQ176" s="5"/>
      <c r="CR176" s="5"/>
      <c r="CS176" s="5"/>
      <c r="CT176" s="5"/>
      <c r="CU176" s="5"/>
      <c r="CV176" s="5"/>
      <c r="CW176" s="5"/>
      <c r="CX176" s="5"/>
      <c r="CY176" s="5"/>
      <c r="CZ176" s="5"/>
      <c r="DA176" s="5"/>
      <c r="DB176" s="5"/>
      <c r="DC176" s="5"/>
      <c r="DD176" s="5"/>
      <c r="DE176" s="5"/>
      <c r="DF176" s="5"/>
      <c r="DG176" s="5"/>
      <c r="DH176" s="5"/>
      <c r="DI176" s="5"/>
      <c r="DJ176" s="5"/>
      <c r="DK176" s="5"/>
      <c r="DL176" s="5"/>
      <c r="DM176" s="5"/>
      <c r="DN176" s="5"/>
      <c r="DO176" s="5"/>
      <c r="DP176" s="5"/>
      <c r="DQ176" s="5"/>
      <c r="DR176" s="5"/>
      <c r="DS176" s="5"/>
      <c r="DT176" s="5"/>
      <c r="DU176" s="5"/>
      <c r="DV176" s="5"/>
      <c r="DW176" s="5"/>
      <c r="DX176" s="5"/>
      <c r="DY176" s="5"/>
      <c r="DZ176" s="5"/>
      <c r="EA176" s="5"/>
      <c r="EB176" s="5"/>
      <c r="EC176" s="5"/>
      <c r="ED176" s="5"/>
      <c r="EE176" s="5"/>
      <c r="EF176" s="5"/>
      <c r="EG176" s="5"/>
      <c r="EH176" s="5"/>
      <c r="EI176" s="5"/>
      <c r="EJ176" s="5"/>
      <c r="EK176" s="5"/>
      <c r="EL176" s="5"/>
      <c r="EM176" s="5"/>
      <c r="EN176" s="5"/>
      <c r="EO176" s="5"/>
      <c r="EP176" s="5"/>
      <c r="EQ176" s="5"/>
      <c r="ER176" s="5"/>
      <c r="ES176" s="5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C816C-2FD4-43F3-862C-7581D49AE991}">
  <dimension ref="A1:G34"/>
  <sheetViews>
    <sheetView tabSelected="1" workbookViewId="0">
      <selection sqref="A1:G34"/>
    </sheetView>
  </sheetViews>
  <sheetFormatPr defaultRowHeight="14.4" x14ac:dyDescent="0.3"/>
  <sheetData>
    <row r="1" spans="1:7" x14ac:dyDescent="0.3">
      <c r="A1" t="s">
        <v>553</v>
      </c>
      <c r="B1" t="s">
        <v>2</v>
      </c>
      <c r="C1" t="s">
        <v>3</v>
      </c>
      <c r="D1" t="s">
        <v>4</v>
      </c>
      <c r="E1" t="s">
        <v>554</v>
      </c>
      <c r="F1" t="s">
        <v>555</v>
      </c>
      <c r="G1" t="s">
        <v>556</v>
      </c>
    </row>
    <row r="2" spans="1:7" x14ac:dyDescent="0.3">
      <c r="A2" t="s">
        <v>471</v>
      </c>
      <c r="B2">
        <f>COUNTIFS('Pres Converted'!$E$2:$E$10000,$A2,'Pres Converted'!$O$2:$O$10000,B$1,'Pres Converted'!$D$2:$D$10000,"ED")</f>
        <v>1</v>
      </c>
      <c r="C2">
        <f>COUNTIFS('Pres Converted'!$E$2:$E$10000,$A2,'Pres Converted'!$O$2:$O$10000,C$1,'Pres Converted'!$D$2:$D$10000,"ED")</f>
        <v>4</v>
      </c>
      <c r="D2">
        <f>COUNTIFS('Pres Converted'!$E$2:$E$10000,$A2,'Pres Converted'!$O$2:$O$10000,D$1,'Pres Converted'!$D$2:$D$10000,"ED")</f>
        <v>0</v>
      </c>
      <c r="E2">
        <f>COUNTIFS('Pres Converted'!$E$2:$E$10000,$A2,'Pres Converted'!$O$2:$O$10000,E$1,'Pres Converted'!$D$2:$D$10000,"ED")</f>
        <v>0</v>
      </c>
      <c r="F2">
        <f>COUNTIFS('Pres Converted'!$E$2:$E$10000,$A2,'Pres Converted'!$O$2:$O$10000,F$1,'Pres Converted'!$D$2:$D$10000,"ED")</f>
        <v>4</v>
      </c>
      <c r="G2">
        <f>SUM(B2:F2)</f>
        <v>9</v>
      </c>
    </row>
    <row r="3" spans="1:7" x14ac:dyDescent="0.3">
      <c r="A3" t="s">
        <v>470</v>
      </c>
      <c r="B3">
        <f>COUNTIFS('Pres Converted'!$E$2:$E$10000,$A3,'Pres Converted'!$O$2:$O$10000,B$1,'Pres Converted'!$D$2:$D$10000,"ED")</f>
        <v>3</v>
      </c>
      <c r="C3">
        <f>COUNTIFS('Pres Converted'!$E$2:$E$10000,$A3,'Pres Converted'!$O$2:$O$10000,C$1,'Pres Converted'!$D$2:$D$10000,"ED")</f>
        <v>2</v>
      </c>
      <c r="D3">
        <f>COUNTIFS('Pres Converted'!$E$2:$E$10000,$A3,'Pres Converted'!$O$2:$O$10000,D$1,'Pres Converted'!$D$2:$D$10000,"ED")</f>
        <v>0</v>
      </c>
      <c r="E3">
        <f>COUNTIFS('Pres Converted'!$E$2:$E$10000,$A3,'Pres Converted'!$O$2:$O$10000,E$1,'Pres Converted'!$D$2:$D$10000,"ED")</f>
        <v>0</v>
      </c>
      <c r="F3">
        <f>COUNTIFS('Pres Converted'!$E$2:$E$10000,$A3,'Pres Converted'!$O$2:$O$10000,F$1,'Pres Converted'!$D$2:$D$10000,"ED")</f>
        <v>1</v>
      </c>
      <c r="G3">
        <f t="shared" ref="G3:G33" si="0">SUM(B3:F3)</f>
        <v>6</v>
      </c>
    </row>
    <row r="4" spans="1:7" x14ac:dyDescent="0.3">
      <c r="A4" t="s">
        <v>465</v>
      </c>
      <c r="B4">
        <f>COUNTIFS('Pres Converted'!$E$2:$E$10000,$A4,'Pres Converted'!$O$2:$O$10000,B$1,'Pres Converted'!$D$2:$D$10000,"ED")</f>
        <v>5</v>
      </c>
      <c r="C4">
        <f>COUNTIFS('Pres Converted'!$E$2:$E$10000,$A4,'Pres Converted'!$O$2:$O$10000,C$1,'Pres Converted'!$D$2:$D$10000,"ED")</f>
        <v>78</v>
      </c>
      <c r="D4">
        <f>COUNTIFS('Pres Converted'!$E$2:$E$10000,$A4,'Pres Converted'!$O$2:$O$10000,D$1,'Pres Converted'!$D$2:$D$10000,"ED")</f>
        <v>0</v>
      </c>
      <c r="E4">
        <f>COUNTIFS('Pres Converted'!$E$2:$E$10000,$A4,'Pres Converted'!$O$2:$O$10000,E$1,'Pres Converted'!$D$2:$D$10000,"ED")</f>
        <v>0</v>
      </c>
      <c r="F4">
        <f>COUNTIFS('Pres Converted'!$E$2:$E$10000,$A4,'Pres Converted'!$O$2:$O$10000,F$1,'Pres Converted'!$D$2:$D$10000,"ED")</f>
        <v>0</v>
      </c>
      <c r="G4">
        <f t="shared" si="0"/>
        <v>83</v>
      </c>
    </row>
    <row r="5" spans="1:7" x14ac:dyDescent="0.3">
      <c r="A5" t="s">
        <v>472</v>
      </c>
      <c r="B5">
        <f>COUNTIFS('Pres Converted'!$E$2:$E$10000,$A5,'Pres Converted'!$O$2:$O$10000,B$1,'Pres Converted'!$D$2:$D$10000,"ED")</f>
        <v>22</v>
      </c>
      <c r="C5">
        <f>COUNTIFS('Pres Converted'!$E$2:$E$10000,$A5,'Pres Converted'!$O$2:$O$10000,C$1,'Pres Converted'!$D$2:$D$10000,"ED")</f>
        <v>10</v>
      </c>
      <c r="D5">
        <f>COUNTIFS('Pres Converted'!$E$2:$E$10000,$A5,'Pres Converted'!$O$2:$O$10000,D$1,'Pres Converted'!$D$2:$D$10000,"ED")</f>
        <v>0</v>
      </c>
      <c r="E5">
        <f>COUNTIFS('Pres Converted'!$E$2:$E$10000,$A5,'Pres Converted'!$O$2:$O$10000,E$1,'Pres Converted'!$D$2:$D$10000,"ED")</f>
        <v>0</v>
      </c>
      <c r="F5">
        <f>COUNTIFS('Pres Converted'!$E$2:$E$10000,$A5,'Pres Converted'!$O$2:$O$10000,F$1,'Pres Converted'!$D$2:$D$10000,"ED")</f>
        <v>3</v>
      </c>
      <c r="G5">
        <f t="shared" si="0"/>
        <v>35</v>
      </c>
    </row>
    <row r="6" spans="1:7" x14ac:dyDescent="0.3">
      <c r="A6" t="s">
        <v>473</v>
      </c>
      <c r="B6">
        <f>COUNTIFS('Pres Converted'!$E$2:$E$10000,$A6,'Pres Converted'!$O$2:$O$10000,B$1,'Pres Converted'!$D$2:$D$10000,"ED")</f>
        <v>1</v>
      </c>
      <c r="C6">
        <f>COUNTIFS('Pres Converted'!$E$2:$E$10000,$A6,'Pres Converted'!$O$2:$O$10000,C$1,'Pres Converted'!$D$2:$D$10000,"ED")</f>
        <v>2</v>
      </c>
      <c r="D6">
        <f>COUNTIFS('Pres Converted'!$E$2:$E$10000,$A6,'Pres Converted'!$O$2:$O$10000,D$1,'Pres Converted'!$D$2:$D$10000,"ED")</f>
        <v>0</v>
      </c>
      <c r="E6">
        <f>COUNTIFS('Pres Converted'!$E$2:$E$10000,$A6,'Pres Converted'!$O$2:$O$10000,E$1,'Pres Converted'!$D$2:$D$10000,"ED")</f>
        <v>0</v>
      </c>
      <c r="F6">
        <f>COUNTIFS('Pres Converted'!$E$2:$E$10000,$A6,'Pres Converted'!$O$2:$O$10000,F$1,'Pres Converted'!$D$2:$D$10000,"ED")</f>
        <v>0</v>
      </c>
      <c r="G6">
        <f t="shared" si="0"/>
        <v>3</v>
      </c>
    </row>
    <row r="7" spans="1:7" x14ac:dyDescent="0.3">
      <c r="A7" t="s">
        <v>476</v>
      </c>
      <c r="B7">
        <f>COUNTIFS('Pres Converted'!$E$2:$E$10000,$A7,'Pres Converted'!$O$2:$O$10000,B$1,'Pres Converted'!$D$2:$D$10000,"ED")</f>
        <v>0</v>
      </c>
      <c r="C7">
        <f>COUNTIFS('Pres Converted'!$E$2:$E$10000,$A7,'Pres Converted'!$O$2:$O$10000,C$1,'Pres Converted'!$D$2:$D$10000,"ED")</f>
        <v>6</v>
      </c>
      <c r="D7">
        <f>COUNTIFS('Pres Converted'!$E$2:$E$10000,$A7,'Pres Converted'!$O$2:$O$10000,D$1,'Pres Converted'!$D$2:$D$10000,"ED")</f>
        <v>0</v>
      </c>
      <c r="E7">
        <f>COUNTIFS('Pres Converted'!$E$2:$E$10000,$A7,'Pres Converted'!$O$2:$O$10000,E$1,'Pres Converted'!$D$2:$D$10000,"ED")</f>
        <v>0</v>
      </c>
      <c r="F7">
        <f>COUNTIFS('Pres Converted'!$E$2:$E$10000,$A7,'Pres Converted'!$O$2:$O$10000,F$1,'Pres Converted'!$D$2:$D$10000,"ED")</f>
        <v>0</v>
      </c>
      <c r="G7">
        <f t="shared" si="0"/>
        <v>6</v>
      </c>
    </row>
    <row r="8" spans="1:7" x14ac:dyDescent="0.3">
      <c r="A8" t="s">
        <v>246</v>
      </c>
      <c r="B8">
        <f>COUNTIFS('Pres Converted'!$E$2:$E$10000,$A8,'Pres Converted'!$O$2:$O$10000,B$1,'Pres Converted'!$D$2:$D$10000,"ED")</f>
        <v>5</v>
      </c>
      <c r="C8">
        <f>COUNTIFS('Pres Converted'!$E$2:$E$10000,$A8,'Pres Converted'!$O$2:$O$10000,C$1,'Pres Converted'!$D$2:$D$10000,"ED")</f>
        <v>4</v>
      </c>
      <c r="D8">
        <f>COUNTIFS('Pres Converted'!$E$2:$E$10000,$A8,'Pres Converted'!$O$2:$O$10000,D$1,'Pres Converted'!$D$2:$D$10000,"ED")</f>
        <v>0</v>
      </c>
      <c r="E8">
        <f>COUNTIFS('Pres Converted'!$E$2:$E$10000,$A8,'Pres Converted'!$O$2:$O$10000,E$1,'Pres Converted'!$D$2:$D$10000,"ED")</f>
        <v>0</v>
      </c>
      <c r="F8">
        <f>COUNTIFS('Pres Converted'!$E$2:$E$10000,$A8,'Pres Converted'!$O$2:$O$10000,F$1,'Pres Converted'!$D$2:$D$10000,"ED")</f>
        <v>0</v>
      </c>
      <c r="G8">
        <f t="shared" si="0"/>
        <v>9</v>
      </c>
    </row>
    <row r="9" spans="1:7" x14ac:dyDescent="0.3">
      <c r="A9" t="s">
        <v>467</v>
      </c>
      <c r="B9">
        <f>COUNTIFS('Pres Converted'!$E$2:$E$10000,$A9,'Pres Converted'!$O$2:$O$10000,B$1,'Pres Converted'!$D$2:$D$10000,"ED")</f>
        <v>5</v>
      </c>
      <c r="C9">
        <f>COUNTIFS('Pres Converted'!$E$2:$E$10000,$A9,'Pres Converted'!$O$2:$O$10000,C$1,'Pres Converted'!$D$2:$D$10000,"ED")</f>
        <v>38</v>
      </c>
      <c r="D9">
        <f>COUNTIFS('Pres Converted'!$E$2:$E$10000,$A9,'Pres Converted'!$O$2:$O$10000,D$1,'Pres Converted'!$D$2:$D$10000,"ED")</f>
        <v>0</v>
      </c>
      <c r="E9">
        <f>COUNTIFS('Pres Converted'!$E$2:$E$10000,$A9,'Pres Converted'!$O$2:$O$10000,E$1,'Pres Converted'!$D$2:$D$10000,"ED")</f>
        <v>1</v>
      </c>
      <c r="F9">
        <f>COUNTIFS('Pres Converted'!$E$2:$E$10000,$A9,'Pres Converted'!$O$2:$O$10000,F$1,'Pres Converted'!$D$2:$D$10000,"ED")</f>
        <v>0</v>
      </c>
      <c r="G9">
        <f t="shared" si="0"/>
        <v>44</v>
      </c>
    </row>
    <row r="10" spans="1:7" x14ac:dyDescent="0.3">
      <c r="A10" t="s">
        <v>73</v>
      </c>
      <c r="B10">
        <f>COUNTIFS('Pres Converted'!$E$2:$E$10000,$A10,'Pres Converted'!$O$2:$O$10000,B$1,'Pres Converted'!$D$2:$D$10000,"ED")</f>
        <v>0</v>
      </c>
      <c r="C10">
        <f>COUNTIFS('Pres Converted'!$E$2:$E$10000,$A10,'Pres Converted'!$O$2:$O$10000,C$1,'Pres Converted'!$D$2:$D$10000,"ED")</f>
        <v>3</v>
      </c>
      <c r="D10">
        <f>COUNTIFS('Pres Converted'!$E$2:$E$10000,$A10,'Pres Converted'!$O$2:$O$10000,D$1,'Pres Converted'!$D$2:$D$10000,"ED")</f>
        <v>0</v>
      </c>
      <c r="E10">
        <f>COUNTIFS('Pres Converted'!$E$2:$E$10000,$A10,'Pres Converted'!$O$2:$O$10000,E$1,'Pres Converted'!$D$2:$D$10000,"ED")</f>
        <v>0</v>
      </c>
      <c r="F10">
        <f>COUNTIFS('Pres Converted'!$E$2:$E$10000,$A10,'Pres Converted'!$O$2:$O$10000,F$1,'Pres Converted'!$D$2:$D$10000,"ED")</f>
        <v>0</v>
      </c>
      <c r="G10">
        <f t="shared" si="0"/>
        <v>3</v>
      </c>
    </row>
    <row r="11" spans="1:7" x14ac:dyDescent="0.3">
      <c r="A11" t="s">
        <v>458</v>
      </c>
      <c r="B11">
        <f>COUNTIFS('Pres Converted'!$E$2:$E$10000,$A11,'Pres Converted'!$O$2:$O$10000,B$1,'Pres Converted'!$D$2:$D$10000,"ED")</f>
        <v>4</v>
      </c>
      <c r="C11">
        <f>COUNTIFS('Pres Converted'!$E$2:$E$10000,$A11,'Pres Converted'!$O$2:$O$10000,C$1,'Pres Converted'!$D$2:$D$10000,"ED")</f>
        <v>3</v>
      </c>
      <c r="D11">
        <f>COUNTIFS('Pres Converted'!$E$2:$E$10000,$A11,'Pres Converted'!$O$2:$O$10000,D$1,'Pres Converted'!$D$2:$D$10000,"ED")</f>
        <v>0</v>
      </c>
      <c r="E11">
        <f>COUNTIFS('Pres Converted'!$E$2:$E$10000,$A11,'Pres Converted'!$O$2:$O$10000,E$1,'Pres Converted'!$D$2:$D$10000,"ED")</f>
        <v>0</v>
      </c>
      <c r="F11">
        <f>COUNTIFS('Pres Converted'!$E$2:$E$10000,$A11,'Pres Converted'!$O$2:$O$10000,F$1,'Pres Converted'!$D$2:$D$10000,"ED")</f>
        <v>1</v>
      </c>
      <c r="G11">
        <f t="shared" si="0"/>
        <v>8</v>
      </c>
    </row>
    <row r="12" spans="1:7" x14ac:dyDescent="0.3">
      <c r="A12" t="s">
        <v>462</v>
      </c>
      <c r="B12">
        <f>COUNTIFS('Pres Converted'!$E$2:$E$10000,$A12,'Pres Converted'!$O$2:$O$10000,B$1,'Pres Converted'!$D$2:$D$10000,"ED")</f>
        <v>4</v>
      </c>
      <c r="C12">
        <f>COUNTIFS('Pres Converted'!$E$2:$E$10000,$A12,'Pres Converted'!$O$2:$O$10000,C$1,'Pres Converted'!$D$2:$D$10000,"ED")</f>
        <v>16</v>
      </c>
      <c r="D12">
        <f>COUNTIFS('Pres Converted'!$E$2:$E$10000,$A12,'Pres Converted'!$O$2:$O$10000,D$1,'Pres Converted'!$D$2:$D$10000,"ED")</f>
        <v>0</v>
      </c>
      <c r="E12">
        <f>COUNTIFS('Pres Converted'!$E$2:$E$10000,$A12,'Pres Converted'!$O$2:$O$10000,E$1,'Pres Converted'!$D$2:$D$10000,"ED")</f>
        <v>0</v>
      </c>
      <c r="F12">
        <f>COUNTIFS('Pres Converted'!$E$2:$E$10000,$A12,'Pres Converted'!$O$2:$O$10000,F$1,'Pres Converted'!$D$2:$D$10000,"ED")</f>
        <v>0</v>
      </c>
      <c r="G12">
        <f t="shared" si="0"/>
        <v>20</v>
      </c>
    </row>
    <row r="13" spans="1:7" x14ac:dyDescent="0.3">
      <c r="A13" t="s">
        <v>463</v>
      </c>
      <c r="B13">
        <f>COUNTIFS('Pres Converted'!$E$2:$E$10000,$A13,'Pres Converted'!$O$2:$O$10000,B$1,'Pres Converted'!$D$2:$D$10000,"ED")</f>
        <v>1</v>
      </c>
      <c r="C13">
        <f>COUNTIFS('Pres Converted'!$E$2:$E$10000,$A13,'Pres Converted'!$O$2:$O$10000,C$1,'Pres Converted'!$D$2:$D$10000,"ED")</f>
        <v>23</v>
      </c>
      <c r="D13">
        <f>COUNTIFS('Pres Converted'!$E$2:$E$10000,$A13,'Pres Converted'!$O$2:$O$10000,D$1,'Pres Converted'!$D$2:$D$10000,"ED")</f>
        <v>0</v>
      </c>
      <c r="E13">
        <f>COUNTIFS('Pres Converted'!$E$2:$E$10000,$A13,'Pres Converted'!$O$2:$O$10000,E$1,'Pres Converted'!$D$2:$D$10000,"ED")</f>
        <v>0</v>
      </c>
      <c r="F13">
        <f>COUNTIFS('Pres Converted'!$E$2:$E$10000,$A13,'Pres Converted'!$O$2:$O$10000,F$1,'Pres Converted'!$D$2:$D$10000,"ED")</f>
        <v>1</v>
      </c>
      <c r="G13">
        <f t="shared" si="0"/>
        <v>25</v>
      </c>
    </row>
    <row r="14" spans="1:7" x14ac:dyDescent="0.3">
      <c r="A14" t="s">
        <v>457</v>
      </c>
      <c r="B14">
        <f>COUNTIFS('Pres Converted'!$E$2:$E$10000,$A14,'Pres Converted'!$O$2:$O$10000,B$1,'Pres Converted'!$D$2:$D$10000,"ED")</f>
        <v>2</v>
      </c>
      <c r="C14">
        <f>COUNTIFS('Pres Converted'!$E$2:$E$10000,$A14,'Pres Converted'!$O$2:$O$10000,C$1,'Pres Converted'!$D$2:$D$10000,"ED")</f>
        <v>13</v>
      </c>
      <c r="D14">
        <f>COUNTIFS('Pres Converted'!$E$2:$E$10000,$A14,'Pres Converted'!$O$2:$O$10000,D$1,'Pres Converted'!$D$2:$D$10000,"ED")</f>
        <v>0</v>
      </c>
      <c r="E14">
        <f>COUNTIFS('Pres Converted'!$E$2:$E$10000,$A14,'Pres Converted'!$O$2:$O$10000,E$1,'Pres Converted'!$D$2:$D$10000,"ED")</f>
        <v>0</v>
      </c>
      <c r="F14">
        <f>COUNTIFS('Pres Converted'!$E$2:$E$10000,$A14,'Pres Converted'!$O$2:$O$10000,F$1,'Pres Converted'!$D$2:$D$10000,"ED")</f>
        <v>0</v>
      </c>
      <c r="G14">
        <f t="shared" si="0"/>
        <v>15</v>
      </c>
    </row>
    <row r="15" spans="1:7" x14ac:dyDescent="0.3">
      <c r="A15" t="s">
        <v>469</v>
      </c>
      <c r="B15">
        <f>COUNTIFS('Pres Converted'!$E$2:$E$10000,$A15,'Pres Converted'!$O$2:$O$10000,B$1,'Pres Converted'!$D$2:$D$10000,"ED")</f>
        <v>6</v>
      </c>
      <c r="C15">
        <f>COUNTIFS('Pres Converted'!$E$2:$E$10000,$A15,'Pres Converted'!$O$2:$O$10000,C$1,'Pres Converted'!$D$2:$D$10000,"ED")</f>
        <v>6</v>
      </c>
      <c r="D15">
        <f>COUNTIFS('Pres Converted'!$E$2:$E$10000,$A15,'Pres Converted'!$O$2:$O$10000,D$1,'Pres Converted'!$D$2:$D$10000,"ED")</f>
        <v>0</v>
      </c>
      <c r="E15">
        <f>COUNTIFS('Pres Converted'!$E$2:$E$10000,$A15,'Pres Converted'!$O$2:$O$10000,E$1,'Pres Converted'!$D$2:$D$10000,"ED")</f>
        <v>0</v>
      </c>
      <c r="F15">
        <f>COUNTIFS('Pres Converted'!$E$2:$E$10000,$A15,'Pres Converted'!$O$2:$O$10000,F$1,'Pres Converted'!$D$2:$D$10000,"ED")</f>
        <v>1</v>
      </c>
      <c r="G15">
        <f t="shared" si="0"/>
        <v>13</v>
      </c>
    </row>
    <row r="16" spans="1:7" x14ac:dyDescent="0.3">
      <c r="A16" t="s">
        <v>468</v>
      </c>
      <c r="B16">
        <f>COUNTIFS('Pres Converted'!$E$2:$E$10000,$A16,'Pres Converted'!$O$2:$O$10000,B$1,'Pres Converted'!$D$2:$D$10000,"ED")</f>
        <v>5</v>
      </c>
      <c r="C16">
        <f>COUNTIFS('Pres Converted'!$E$2:$E$10000,$A16,'Pres Converted'!$O$2:$O$10000,C$1,'Pres Converted'!$D$2:$D$10000,"ED")</f>
        <v>7</v>
      </c>
      <c r="D16">
        <f>COUNTIFS('Pres Converted'!$E$2:$E$10000,$A16,'Pres Converted'!$O$2:$O$10000,D$1,'Pres Converted'!$D$2:$D$10000,"ED")</f>
        <v>0</v>
      </c>
      <c r="E16">
        <f>COUNTIFS('Pres Converted'!$E$2:$E$10000,$A16,'Pres Converted'!$O$2:$O$10000,E$1,'Pres Converted'!$D$2:$D$10000,"ED")</f>
        <v>0</v>
      </c>
      <c r="F16">
        <f>COUNTIFS('Pres Converted'!$E$2:$E$10000,$A16,'Pres Converted'!$O$2:$O$10000,F$1,'Pres Converted'!$D$2:$D$10000,"ED")</f>
        <v>1</v>
      </c>
      <c r="G16">
        <f t="shared" si="0"/>
        <v>13</v>
      </c>
    </row>
    <row r="17" spans="1:7" x14ac:dyDescent="0.3">
      <c r="A17" t="s">
        <v>466</v>
      </c>
      <c r="B17">
        <f>COUNTIFS('Pres Converted'!$E$2:$E$10000,$A17,'Pres Converted'!$O$2:$O$10000,B$1,'Pres Converted'!$D$2:$D$10000,"ED")</f>
        <v>0</v>
      </c>
      <c r="C17">
        <f>COUNTIFS('Pres Converted'!$E$2:$E$10000,$A17,'Pres Converted'!$O$2:$O$10000,C$1,'Pres Converted'!$D$2:$D$10000,"ED")</f>
        <v>10</v>
      </c>
      <c r="D17">
        <f>COUNTIFS('Pres Converted'!$E$2:$E$10000,$A17,'Pres Converted'!$O$2:$O$10000,D$1,'Pres Converted'!$D$2:$D$10000,"ED")</f>
        <v>0</v>
      </c>
      <c r="E17">
        <f>COUNTIFS('Pres Converted'!$E$2:$E$10000,$A17,'Pres Converted'!$O$2:$O$10000,E$1,'Pres Converted'!$D$2:$D$10000,"ED")</f>
        <v>0</v>
      </c>
      <c r="F17">
        <f>COUNTIFS('Pres Converted'!$E$2:$E$10000,$A17,'Pres Converted'!$O$2:$O$10000,F$1,'Pres Converted'!$D$2:$D$10000,"ED")</f>
        <v>0</v>
      </c>
      <c r="G17">
        <f t="shared" si="0"/>
        <v>10</v>
      </c>
    </row>
    <row r="18" spans="1:7" x14ac:dyDescent="0.3">
      <c r="A18" t="s">
        <v>480</v>
      </c>
      <c r="B18">
        <f>COUNTIFS('Pres Converted'!$E$2:$E$10000,$A18,'Pres Converted'!$O$2:$O$10000,B$1,'Pres Converted'!$D$2:$D$10000,"ED")</f>
        <v>5</v>
      </c>
      <c r="C18">
        <f>COUNTIFS('Pres Converted'!$E$2:$E$10000,$A18,'Pres Converted'!$O$2:$O$10000,C$1,'Pres Converted'!$D$2:$D$10000,"ED")</f>
        <v>9</v>
      </c>
      <c r="D18">
        <f>COUNTIFS('Pres Converted'!$E$2:$E$10000,$A18,'Pres Converted'!$O$2:$O$10000,D$1,'Pres Converted'!$D$2:$D$10000,"ED")</f>
        <v>1</v>
      </c>
      <c r="E18">
        <f>COUNTIFS('Pres Converted'!$E$2:$E$10000,$A18,'Pres Converted'!$O$2:$O$10000,E$1,'Pres Converted'!$D$2:$D$10000,"ED")</f>
        <v>1</v>
      </c>
      <c r="F18">
        <f>COUNTIFS('Pres Converted'!$E$2:$E$10000,$A18,'Pres Converted'!$O$2:$O$10000,F$1,'Pres Converted'!$D$2:$D$10000,"ED")</f>
        <v>2</v>
      </c>
      <c r="G18">
        <f t="shared" si="0"/>
        <v>18</v>
      </c>
    </row>
    <row r="19" spans="1:7" x14ac:dyDescent="0.3">
      <c r="A19" t="s">
        <v>479</v>
      </c>
      <c r="B19">
        <f>COUNTIFS('Pres Converted'!$E$2:$E$10000,$A19,'Pres Converted'!$O$2:$O$10000,B$1,'Pres Converted'!$D$2:$D$10000,"ED")</f>
        <v>3</v>
      </c>
      <c r="C19">
        <f>COUNTIFS('Pres Converted'!$E$2:$E$10000,$A19,'Pres Converted'!$O$2:$O$10000,C$1,'Pres Converted'!$D$2:$D$10000,"ED")</f>
        <v>3</v>
      </c>
      <c r="D19">
        <f>COUNTIFS('Pres Converted'!$E$2:$E$10000,$A19,'Pres Converted'!$O$2:$O$10000,D$1,'Pres Converted'!$D$2:$D$10000,"ED")</f>
        <v>0</v>
      </c>
      <c r="E19">
        <f>COUNTIFS('Pres Converted'!$E$2:$E$10000,$A19,'Pres Converted'!$O$2:$O$10000,E$1,'Pres Converted'!$D$2:$D$10000,"ED")</f>
        <v>0</v>
      </c>
      <c r="F19">
        <f>COUNTIFS('Pres Converted'!$E$2:$E$10000,$A19,'Pres Converted'!$O$2:$O$10000,F$1,'Pres Converted'!$D$2:$D$10000,"ED")</f>
        <v>0</v>
      </c>
      <c r="G19">
        <f t="shared" si="0"/>
        <v>6</v>
      </c>
    </row>
    <row r="20" spans="1:7" x14ac:dyDescent="0.3">
      <c r="A20" t="s">
        <v>478</v>
      </c>
      <c r="B20">
        <f>COUNTIFS('Pres Converted'!$E$2:$E$10000,$A20,'Pres Converted'!$O$2:$O$10000,B$1,'Pres Converted'!$D$2:$D$10000,"ED")</f>
        <v>5</v>
      </c>
      <c r="C20">
        <f>COUNTIFS('Pres Converted'!$E$2:$E$10000,$A20,'Pres Converted'!$O$2:$O$10000,C$1,'Pres Converted'!$D$2:$D$10000,"ED")</f>
        <v>6</v>
      </c>
      <c r="D20">
        <f>COUNTIFS('Pres Converted'!$E$2:$E$10000,$A20,'Pres Converted'!$O$2:$O$10000,D$1,'Pres Converted'!$D$2:$D$10000,"ED")</f>
        <v>0</v>
      </c>
      <c r="E20">
        <f>COUNTIFS('Pres Converted'!$E$2:$E$10000,$A20,'Pres Converted'!$O$2:$O$10000,E$1,'Pres Converted'!$D$2:$D$10000,"ED")</f>
        <v>0</v>
      </c>
      <c r="F20">
        <f>COUNTIFS('Pres Converted'!$E$2:$E$10000,$A20,'Pres Converted'!$O$2:$O$10000,F$1,'Pres Converted'!$D$2:$D$10000,"ED")</f>
        <v>1</v>
      </c>
      <c r="G20">
        <f t="shared" si="0"/>
        <v>12</v>
      </c>
    </row>
    <row r="21" spans="1:7" x14ac:dyDescent="0.3">
      <c r="A21" t="s">
        <v>459</v>
      </c>
      <c r="B21">
        <f>COUNTIFS('Pres Converted'!$E$2:$E$10000,$A21,'Pres Converted'!$O$2:$O$10000,B$1,'Pres Converted'!$D$2:$D$10000,"ED")</f>
        <v>0</v>
      </c>
      <c r="C21">
        <f>COUNTIFS('Pres Converted'!$E$2:$E$10000,$A21,'Pres Converted'!$O$2:$O$10000,C$1,'Pres Converted'!$D$2:$D$10000,"ED")</f>
        <v>3</v>
      </c>
      <c r="D21">
        <f>COUNTIFS('Pres Converted'!$E$2:$E$10000,$A21,'Pres Converted'!$O$2:$O$10000,D$1,'Pres Converted'!$D$2:$D$10000,"ED")</f>
        <v>0</v>
      </c>
      <c r="E21">
        <f>COUNTIFS('Pres Converted'!$E$2:$E$10000,$A21,'Pres Converted'!$O$2:$O$10000,E$1,'Pres Converted'!$D$2:$D$10000,"ED")</f>
        <v>0</v>
      </c>
      <c r="F21">
        <f>COUNTIFS('Pres Converted'!$E$2:$E$10000,$A21,'Pres Converted'!$O$2:$O$10000,F$1,'Pres Converted'!$D$2:$D$10000,"ED")</f>
        <v>0</v>
      </c>
      <c r="G21">
        <f t="shared" si="0"/>
        <v>3</v>
      </c>
    </row>
    <row r="22" spans="1:7" x14ac:dyDescent="0.3">
      <c r="A22" t="s">
        <v>456</v>
      </c>
      <c r="B22">
        <f>COUNTIFS('Pres Converted'!$E$2:$E$10000,$A22,'Pres Converted'!$O$2:$O$10000,B$1,'Pres Converted'!$D$2:$D$10000,"ED")</f>
        <v>6</v>
      </c>
      <c r="C22">
        <f>COUNTIFS('Pres Converted'!$E$2:$E$10000,$A22,'Pres Converted'!$O$2:$O$10000,C$1,'Pres Converted'!$D$2:$D$10000,"ED")</f>
        <v>8</v>
      </c>
      <c r="D22">
        <f>COUNTIFS('Pres Converted'!$E$2:$E$10000,$A22,'Pres Converted'!$O$2:$O$10000,D$1,'Pres Converted'!$D$2:$D$10000,"ED")</f>
        <v>0</v>
      </c>
      <c r="E22">
        <f>COUNTIFS('Pres Converted'!$E$2:$E$10000,$A22,'Pres Converted'!$O$2:$O$10000,E$1,'Pres Converted'!$D$2:$D$10000,"ED")</f>
        <v>0</v>
      </c>
      <c r="F22">
        <f>COUNTIFS('Pres Converted'!$E$2:$E$10000,$A22,'Pres Converted'!$O$2:$O$10000,F$1,'Pres Converted'!$D$2:$D$10000,"ED")</f>
        <v>2</v>
      </c>
      <c r="G22">
        <f t="shared" si="0"/>
        <v>16</v>
      </c>
    </row>
    <row r="23" spans="1:7" x14ac:dyDescent="0.3">
      <c r="A23" t="s">
        <v>461</v>
      </c>
      <c r="B23">
        <f>COUNTIFS('Pres Converted'!$E$2:$E$10000,$A23,'Pres Converted'!$O$2:$O$10000,B$1,'Pres Converted'!$D$2:$D$10000,"ED")</f>
        <v>2</v>
      </c>
      <c r="C23">
        <f>COUNTIFS('Pres Converted'!$E$2:$E$10000,$A23,'Pres Converted'!$O$2:$O$10000,C$1,'Pres Converted'!$D$2:$D$10000,"ED")</f>
        <v>5</v>
      </c>
      <c r="D23">
        <f>COUNTIFS('Pres Converted'!$E$2:$E$10000,$A23,'Pres Converted'!$O$2:$O$10000,D$1,'Pres Converted'!$D$2:$D$10000,"ED")</f>
        <v>0</v>
      </c>
      <c r="E23">
        <f>COUNTIFS('Pres Converted'!$E$2:$E$10000,$A23,'Pres Converted'!$O$2:$O$10000,E$1,'Pres Converted'!$D$2:$D$10000,"ED")</f>
        <v>1</v>
      </c>
      <c r="F23">
        <f>COUNTIFS('Pres Converted'!$E$2:$E$10000,$A23,'Pres Converted'!$O$2:$O$10000,F$1,'Pres Converted'!$D$2:$D$10000,"ED")</f>
        <v>0</v>
      </c>
      <c r="G23">
        <f t="shared" si="0"/>
        <v>8</v>
      </c>
    </row>
    <row r="24" spans="1:7" x14ac:dyDescent="0.3">
      <c r="A24" t="s">
        <v>92</v>
      </c>
      <c r="B24">
        <f>COUNTIFS('Pres Converted'!$E$2:$E$10000,$A24,'Pres Converted'!$O$2:$O$10000,B$1,'Pres Converted'!$D$2:$D$10000,"ED")</f>
        <v>0</v>
      </c>
      <c r="C24">
        <f>COUNTIFS('Pres Converted'!$E$2:$E$10000,$A24,'Pres Converted'!$O$2:$O$10000,C$1,'Pres Converted'!$D$2:$D$10000,"ED")</f>
        <v>1</v>
      </c>
      <c r="D24">
        <f>COUNTIFS('Pres Converted'!$E$2:$E$10000,$A24,'Pres Converted'!$O$2:$O$10000,D$1,'Pres Converted'!$D$2:$D$10000,"ED")</f>
        <v>0</v>
      </c>
      <c r="E24">
        <f>COUNTIFS('Pres Converted'!$E$2:$E$10000,$A24,'Pres Converted'!$O$2:$O$10000,E$1,'Pres Converted'!$D$2:$D$10000,"ED")</f>
        <v>0</v>
      </c>
      <c r="F24">
        <f>COUNTIFS('Pres Converted'!$E$2:$E$10000,$A24,'Pres Converted'!$O$2:$O$10000,F$1,'Pres Converted'!$D$2:$D$10000,"ED")</f>
        <v>0</v>
      </c>
      <c r="G24">
        <f t="shared" si="0"/>
        <v>1</v>
      </c>
    </row>
    <row r="25" spans="1:7" x14ac:dyDescent="0.3">
      <c r="A25" t="s">
        <v>477</v>
      </c>
      <c r="B25">
        <f>COUNTIFS('Pres Converted'!$E$2:$E$10000,$A25,'Pres Converted'!$O$2:$O$10000,B$1,'Pres Converted'!$D$2:$D$10000,"ED")</f>
        <v>0</v>
      </c>
      <c r="C25">
        <f>COUNTIFS('Pres Converted'!$E$2:$E$10000,$A25,'Pres Converted'!$O$2:$O$10000,C$1,'Pres Converted'!$D$2:$D$10000,"ED")</f>
        <v>6</v>
      </c>
      <c r="D25">
        <f>COUNTIFS('Pres Converted'!$E$2:$E$10000,$A25,'Pres Converted'!$O$2:$O$10000,D$1,'Pres Converted'!$D$2:$D$10000,"ED")</f>
        <v>0</v>
      </c>
      <c r="E25">
        <f>COUNTIFS('Pres Converted'!$E$2:$E$10000,$A25,'Pres Converted'!$O$2:$O$10000,E$1,'Pres Converted'!$D$2:$D$10000,"ED")</f>
        <v>2</v>
      </c>
      <c r="F25">
        <f>COUNTIFS('Pres Converted'!$E$2:$E$10000,$A25,'Pres Converted'!$O$2:$O$10000,F$1,'Pres Converted'!$D$2:$D$10000,"ED")</f>
        <v>0</v>
      </c>
      <c r="G25">
        <f t="shared" si="0"/>
        <v>8</v>
      </c>
    </row>
    <row r="26" spans="1:7" x14ac:dyDescent="0.3">
      <c r="A26" t="s">
        <v>464</v>
      </c>
      <c r="B26">
        <f>COUNTIFS('Pres Converted'!$E$2:$E$10000,$A26,'Pres Converted'!$O$2:$O$10000,B$1,'Pres Converted'!$D$2:$D$10000,"ED")</f>
        <v>1</v>
      </c>
      <c r="C26">
        <f>COUNTIFS('Pres Converted'!$E$2:$E$10000,$A26,'Pres Converted'!$O$2:$O$10000,C$1,'Pres Converted'!$D$2:$D$10000,"ED")</f>
        <v>10</v>
      </c>
      <c r="D26">
        <f>COUNTIFS('Pres Converted'!$E$2:$E$10000,$A26,'Pres Converted'!$O$2:$O$10000,D$1,'Pres Converted'!$D$2:$D$10000,"ED")</f>
        <v>0</v>
      </c>
      <c r="E26">
        <f>COUNTIFS('Pres Converted'!$E$2:$E$10000,$A26,'Pres Converted'!$O$2:$O$10000,E$1,'Pres Converted'!$D$2:$D$10000,"ED")</f>
        <v>0</v>
      </c>
      <c r="F26">
        <f>COUNTIFS('Pres Converted'!$E$2:$E$10000,$A26,'Pres Converted'!$O$2:$O$10000,F$1,'Pres Converted'!$D$2:$D$10000,"ED")</f>
        <v>0</v>
      </c>
      <c r="G26">
        <f t="shared" si="0"/>
        <v>11</v>
      </c>
    </row>
    <row r="27" spans="1:7" x14ac:dyDescent="0.3">
      <c r="A27" t="s">
        <v>474</v>
      </c>
      <c r="B27">
        <f>COUNTIFS('Pres Converted'!$E$2:$E$10000,$A27,'Pres Converted'!$O$2:$O$10000,B$1,'Pres Converted'!$D$2:$D$10000,"ED")</f>
        <v>9</v>
      </c>
      <c r="C27">
        <f>COUNTIFS('Pres Converted'!$E$2:$E$10000,$A27,'Pres Converted'!$O$2:$O$10000,C$1,'Pres Converted'!$D$2:$D$10000,"ED")</f>
        <v>4</v>
      </c>
      <c r="D27">
        <f>COUNTIFS('Pres Converted'!$E$2:$E$10000,$A27,'Pres Converted'!$O$2:$O$10000,D$1,'Pres Converted'!$D$2:$D$10000,"ED")</f>
        <v>0</v>
      </c>
      <c r="E27">
        <f>COUNTIFS('Pres Converted'!$E$2:$E$10000,$A27,'Pres Converted'!$O$2:$O$10000,E$1,'Pres Converted'!$D$2:$D$10000,"ED")</f>
        <v>0</v>
      </c>
      <c r="F27">
        <f>COUNTIFS('Pres Converted'!$E$2:$E$10000,$A27,'Pres Converted'!$O$2:$O$10000,F$1,'Pres Converted'!$D$2:$D$10000,"ED")</f>
        <v>0</v>
      </c>
      <c r="G27">
        <f t="shared" si="0"/>
        <v>13</v>
      </c>
    </row>
    <row r="28" spans="1:7" x14ac:dyDescent="0.3">
      <c r="A28" t="s">
        <v>460</v>
      </c>
      <c r="B28">
        <f>COUNTIFS('Pres Converted'!$E$2:$E$10000,$A28,'Pres Converted'!$O$2:$O$10000,B$1,'Pres Converted'!$D$2:$D$10000,"ED")</f>
        <v>0</v>
      </c>
      <c r="C28">
        <f>COUNTIFS('Pres Converted'!$E$2:$E$10000,$A28,'Pres Converted'!$O$2:$O$10000,C$1,'Pres Converted'!$D$2:$D$10000,"ED")</f>
        <v>3</v>
      </c>
      <c r="D28">
        <f>COUNTIFS('Pres Converted'!$E$2:$E$10000,$A28,'Pres Converted'!$O$2:$O$10000,D$1,'Pres Converted'!$D$2:$D$10000,"ED")</f>
        <v>0</v>
      </c>
      <c r="E28">
        <f>COUNTIFS('Pres Converted'!$E$2:$E$10000,$A28,'Pres Converted'!$O$2:$O$10000,E$1,'Pres Converted'!$D$2:$D$10000,"ED")</f>
        <v>0</v>
      </c>
      <c r="F28">
        <f>COUNTIFS('Pres Converted'!$E$2:$E$10000,$A28,'Pres Converted'!$O$2:$O$10000,F$1,'Pres Converted'!$D$2:$D$10000,"ED")</f>
        <v>0</v>
      </c>
      <c r="G28">
        <f t="shared" si="0"/>
        <v>3</v>
      </c>
    </row>
    <row r="29" spans="1:7" x14ac:dyDescent="0.3">
      <c r="A29" t="s">
        <v>67</v>
      </c>
      <c r="B29">
        <f>COUNTIFS('Pres Converted'!$E$2:$E$10000,$A29,'Pres Converted'!$O$2:$O$10000,B$1,'Pres Converted'!$D$2:$D$10000,"ED")</f>
        <v>1</v>
      </c>
      <c r="C29">
        <f>COUNTIFS('Pres Converted'!$E$2:$E$10000,$A29,'Pres Converted'!$O$2:$O$10000,C$1,'Pres Converted'!$D$2:$D$10000,"ED")</f>
        <v>1</v>
      </c>
      <c r="D29">
        <f>COUNTIFS('Pres Converted'!$E$2:$E$10000,$A29,'Pres Converted'!$O$2:$O$10000,D$1,'Pres Converted'!$D$2:$D$10000,"ED")</f>
        <v>0</v>
      </c>
      <c r="E29">
        <f>COUNTIFS('Pres Converted'!$E$2:$E$10000,$A29,'Pres Converted'!$O$2:$O$10000,E$1,'Pres Converted'!$D$2:$D$10000,"ED")</f>
        <v>0</v>
      </c>
      <c r="F29">
        <f>COUNTIFS('Pres Converted'!$E$2:$E$10000,$A29,'Pres Converted'!$O$2:$O$10000,F$1,'Pres Converted'!$D$2:$D$10000,"ED")</f>
        <v>0</v>
      </c>
      <c r="G29">
        <f t="shared" si="0"/>
        <v>2</v>
      </c>
    </row>
    <row r="30" spans="1:7" x14ac:dyDescent="0.3">
      <c r="A30" t="s">
        <v>475</v>
      </c>
      <c r="B30">
        <f>COUNTIFS('Pres Converted'!$E$2:$E$10000,$A30,'Pres Converted'!$O$2:$O$10000,B$1,'Pres Converted'!$D$2:$D$10000,"ED")</f>
        <v>12</v>
      </c>
      <c r="C30">
        <f>COUNTIFS('Pres Converted'!$E$2:$E$10000,$A30,'Pres Converted'!$O$2:$O$10000,C$1,'Pres Converted'!$D$2:$D$10000,"ED")</f>
        <v>17</v>
      </c>
      <c r="D30">
        <f>COUNTIFS('Pres Converted'!$E$2:$E$10000,$A30,'Pres Converted'!$O$2:$O$10000,D$1,'Pres Converted'!$D$2:$D$10000,"ED")</f>
        <v>0</v>
      </c>
      <c r="E30">
        <f>COUNTIFS('Pres Converted'!$E$2:$E$10000,$A30,'Pres Converted'!$O$2:$O$10000,E$1,'Pres Converted'!$D$2:$D$10000,"ED")</f>
        <v>0</v>
      </c>
      <c r="F30">
        <f>COUNTIFS('Pres Converted'!$E$2:$E$10000,$A30,'Pres Converted'!$O$2:$O$10000,F$1,'Pres Converted'!$D$2:$D$10000,"ED")</f>
        <v>1</v>
      </c>
      <c r="G30">
        <f t="shared" si="0"/>
        <v>30</v>
      </c>
    </row>
    <row r="31" spans="1:7" x14ac:dyDescent="0.3">
      <c r="A31" t="s">
        <v>447</v>
      </c>
      <c r="B31">
        <f>SUM(B2:B30)</f>
        <v>108</v>
      </c>
      <c r="C31">
        <f>SUM(C2:C30)</f>
        <v>301</v>
      </c>
      <c r="D31">
        <f>SUM(D2:D30)</f>
        <v>1</v>
      </c>
      <c r="E31">
        <f>SUM(E2:E30)</f>
        <v>5</v>
      </c>
      <c r="F31">
        <f>SUM(F2:F30)</f>
        <v>18</v>
      </c>
      <c r="G31">
        <f>SUM(G2:G30)</f>
        <v>433</v>
      </c>
    </row>
    <row r="32" spans="1:7" x14ac:dyDescent="0.3">
      <c r="A32" t="s">
        <v>31</v>
      </c>
      <c r="B32">
        <f>COUNTIFS('Pres Converted'!$O$2:$O$10000,B$1,'Pres Converted'!$D$2:$D$10000,"ABS")</f>
        <v>1</v>
      </c>
      <c r="C32">
        <f>COUNTIFS('Pres Converted'!$O$2:$O$10000,C$1,'Pres Converted'!$D$2:$D$10000,"ABS")</f>
        <v>19</v>
      </c>
      <c r="D32">
        <f>COUNTIFS('Pres Converted'!$O$2:$O$10000,D$1,'Pres Converted'!$D$2:$D$10000,"ABS")</f>
        <v>0</v>
      </c>
      <c r="E32">
        <f>COUNTIFS('Pres Converted'!$O$2:$O$10000,E$1,'Pres Converted'!$D$2:$D$10000,"ABS")</f>
        <v>0</v>
      </c>
      <c r="F32">
        <f>COUNTIFS('Pres Converted'!$O$2:$O$10000,F$1,'Pres Converted'!$D$2:$D$10000,"ABS")</f>
        <v>0</v>
      </c>
      <c r="G32">
        <f t="shared" si="0"/>
        <v>20</v>
      </c>
    </row>
    <row r="33" spans="1:7" x14ac:dyDescent="0.3">
      <c r="A33" t="s">
        <v>30</v>
      </c>
      <c r="B33">
        <f>COUNTIFS('Pres Converted'!$O$2:$O$10000,B$1,'Pres Converted'!$D$2:$D$10000,"QUE")</f>
        <v>7</v>
      </c>
      <c r="C33">
        <f>COUNTIFS('Pres Converted'!$O$2:$O$10000,C$1,'Pres Converted'!$D$2:$D$10000,"QUE")</f>
        <v>12</v>
      </c>
      <c r="D33">
        <f>COUNTIFS('Pres Converted'!$O$2:$O$10000,D$1,'Pres Converted'!$D$2:$D$10000,"QUE")</f>
        <v>0</v>
      </c>
      <c r="E33">
        <f>COUNTIFS('Pres Converted'!$O$2:$O$10000,E$1,'Pres Converted'!$D$2:$D$10000,"QUE")</f>
        <v>1</v>
      </c>
      <c r="F33">
        <f>COUNTIFS('Pres Converted'!$O$2:$O$10000,F$1,'Pres Converted'!$D$2:$D$10000,"QUE")</f>
        <v>0</v>
      </c>
      <c r="G33">
        <f t="shared" si="0"/>
        <v>20</v>
      </c>
    </row>
    <row r="34" spans="1:7" x14ac:dyDescent="0.3">
      <c r="A34" t="s">
        <v>557</v>
      </c>
      <c r="B34">
        <f>B32+B31+B33</f>
        <v>116</v>
      </c>
      <c r="C34">
        <f>C32+C31+C33</f>
        <v>332</v>
      </c>
      <c r="D34">
        <f>D32+D31+D33</f>
        <v>1</v>
      </c>
      <c r="E34">
        <f>E32+E31+E33</f>
        <v>6</v>
      </c>
      <c r="F34">
        <f>F32+F31+F33</f>
        <v>18</v>
      </c>
      <c r="G34">
        <f>G32+G31+G33</f>
        <v>473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Pres Converted</vt:lpstr>
      <vt:lpstr>By HD</vt:lpstr>
      <vt:lpstr>By Borough</vt:lpstr>
      <vt:lpstr>Precinct Wins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2018-02-01T20:27:05Z</dcterms:created>
  <dcterms:modified xsi:type="dcterms:W3CDTF">2018-02-01T20:40:58Z</dcterms:modified>
</cp:coreProperties>
</file>